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21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externalLink+xml" PartName="/xl/externalLinks/externalLink25.xml"/>
  <Override ContentType="application/vnd.openxmlformats-officedocument.spreadsheetml.externalLink+xml" PartName="/xl/externalLinks/externalLink50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3.xml"/>
  <Override ContentType="application/vnd.openxmlformats-officedocument.spreadsheetml.externalLink+xml" PartName="/xl/externalLinks/externalLink59.xml"/>
  <Override ContentType="application/vnd.openxmlformats-officedocument.spreadsheetml.externalLink+xml" PartName="/xl/externalLinks/externalLink16.xml"/>
  <Override ContentType="application/vnd.openxmlformats-officedocument.spreadsheetml.externalLink+xml" PartName="/xl/externalLinks/externalLink42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18.xml"/>
  <Override ContentType="application/vnd.openxmlformats-officedocument.spreadsheetml.externalLink+xml" PartName="/xl/externalLinks/externalLink43.xml"/>
  <Override ContentType="application/vnd.openxmlformats-officedocument.spreadsheetml.externalLink+xml" PartName="/xl/externalLinks/externalLink26.xml"/>
  <Override ContentType="application/vnd.openxmlformats-officedocument.spreadsheetml.externalLink+xml" PartName="/xl/externalLinks/externalLink35.xml"/>
  <Override ContentType="application/vnd.openxmlformats-officedocument.spreadsheetml.externalLink+xml" PartName="/xl/externalLinks/externalLink51.xml"/>
  <Override ContentType="application/vnd.openxmlformats-officedocument.spreadsheetml.externalLink+xml" PartName="/xl/externalLinks/externalLink60.xml"/>
  <Override ContentType="application/vnd.openxmlformats-officedocument.spreadsheetml.externalLink+xml" PartName="/xl/externalLinks/externalLink34.xml"/>
  <Override ContentType="application/vnd.openxmlformats-officedocument.spreadsheetml.externalLink+xml" PartName="/xl/externalLinks/externalLink52.xml"/>
  <Override ContentType="application/vnd.openxmlformats-officedocument.spreadsheetml.externalLink+xml" PartName="/xl/externalLinks/externalLink17.xml"/>
  <Override ContentType="application/vnd.openxmlformats-officedocument.spreadsheetml.externalLink+xml" PartName="/xl/externalLinks/externalLink49.xml"/>
  <Override ContentType="application/vnd.openxmlformats-officedocument.spreadsheetml.externalLink+xml" PartName="/xl/externalLinks/externalLink23.xml"/>
  <Override ContentType="application/vnd.openxmlformats-officedocument.spreadsheetml.externalLink+xml" PartName="/xl/externalLinks/externalLink36.xml"/>
  <Override ContentType="application/vnd.openxmlformats-officedocument.spreadsheetml.externalLink+xml" PartName="/xl/externalLinks/externalLink10.xml"/>
  <Override ContentType="application/vnd.openxmlformats-officedocument.spreadsheetml.externalLink+xml" PartName="/xl/externalLinks/externalLink40.xml"/>
  <Override ContentType="application/vnd.openxmlformats-officedocument.spreadsheetml.externalLink+xml" PartName="/xl/externalLinks/externalLink53.xml"/>
  <Override ContentType="application/vnd.openxmlformats-officedocument.spreadsheetml.externalLink+xml" PartName="/xl/externalLinks/externalLink9.xml"/>
  <Override ContentType="application/vnd.openxmlformats-officedocument.spreadsheetml.externalLink+xml" PartName="/xl/externalLinks/externalLink8.xml"/>
  <Override ContentType="application/vnd.openxmlformats-officedocument.spreadsheetml.externalLink+xml" PartName="/xl/externalLinks/externalLink11.xml"/>
  <Override ContentType="application/vnd.openxmlformats-officedocument.spreadsheetml.externalLink+xml" PartName="/xl/externalLinks/externalLink24.xml"/>
  <Override ContentType="application/vnd.openxmlformats-officedocument.spreadsheetml.externalLink+xml" PartName="/xl/externalLinks/externalLink37.xml"/>
  <Override ContentType="application/vnd.openxmlformats-officedocument.spreadsheetml.externalLink+xml" PartName="/xl/externalLinks/externalLink19.xml"/>
  <Override ContentType="application/vnd.openxmlformats-officedocument.spreadsheetml.externalLink+xml" PartName="/xl/externalLinks/externalLink54.xml"/>
  <Override ContentType="application/vnd.openxmlformats-officedocument.spreadsheetml.externalLink+xml" PartName="/xl/externalLinks/externalLink41.xml"/>
  <Override ContentType="application/vnd.openxmlformats-officedocument.spreadsheetml.externalLink+xml" PartName="/xl/externalLinks/externalLink55.xml"/>
  <Override ContentType="application/vnd.openxmlformats-officedocument.spreadsheetml.externalLink+xml" PartName="/xl/externalLinks/externalLink7.xml"/>
  <Override ContentType="application/vnd.openxmlformats-officedocument.spreadsheetml.externalLink+xml" PartName="/xl/externalLinks/externalLink12.xml"/>
  <Override ContentType="application/vnd.openxmlformats-officedocument.spreadsheetml.externalLink+xml" PartName="/xl/externalLinks/externalLink38.xml"/>
  <Override ContentType="application/vnd.openxmlformats-officedocument.spreadsheetml.externalLink+xml" PartName="/xl/externalLinks/externalLink20.xml"/>
  <Override ContentType="application/vnd.openxmlformats-officedocument.spreadsheetml.externalLink+xml" PartName="/xl/externalLinks/externalLink46.xml"/>
  <Override ContentType="application/vnd.openxmlformats-officedocument.spreadsheetml.externalLink+xml" PartName="/xl/externalLinks/externalLink29.xml"/>
  <Override ContentType="application/vnd.openxmlformats-officedocument.spreadsheetml.externalLink+xml" PartName="/xl/externalLinks/externalLink48.xml"/>
  <Override ContentType="application/vnd.openxmlformats-officedocument.spreadsheetml.externalLink+xml" PartName="/xl/externalLinks/externalLink13.xml"/>
  <Override ContentType="application/vnd.openxmlformats-officedocument.spreadsheetml.externalLink+xml" PartName="/xl/externalLinks/externalLink6.xml"/>
  <Override ContentType="application/vnd.openxmlformats-officedocument.spreadsheetml.externalLink+xml" PartName="/xl/externalLinks/externalLink21.xml"/>
  <Override ContentType="application/vnd.openxmlformats-officedocument.spreadsheetml.externalLink+xml" PartName="/xl/externalLinks/externalLink22.xml"/>
  <Override ContentType="application/vnd.openxmlformats-officedocument.spreadsheetml.externalLink+xml" PartName="/xl/externalLinks/externalLink39.xml"/>
  <Override ContentType="application/vnd.openxmlformats-officedocument.spreadsheetml.externalLink+xml" PartName="/xl/externalLinks/externalLink47.xml"/>
  <Override ContentType="application/vnd.openxmlformats-officedocument.spreadsheetml.externalLink+xml" PartName="/xl/externalLinks/externalLink30.xml"/>
  <Override ContentType="application/vnd.openxmlformats-officedocument.spreadsheetml.externalLink+xml" PartName="/xl/externalLinks/externalLink56.xml"/>
  <Override ContentType="application/vnd.openxmlformats-officedocument.spreadsheetml.externalLink+xml" PartName="/xl/externalLinks/externalLink31.xml"/>
  <Override ContentType="application/vnd.openxmlformats-officedocument.spreadsheetml.externalLink+xml" PartName="/xl/externalLinks/externalLink61.xml"/>
  <Override ContentType="application/vnd.openxmlformats-officedocument.spreadsheetml.externalLink+xml" PartName="/xl/externalLinks/externalLink5.xml"/>
  <Override ContentType="application/vnd.openxmlformats-officedocument.spreadsheetml.externalLink+xml" PartName="/xl/externalLinks/externalLink4.xml"/>
  <Override ContentType="application/vnd.openxmlformats-officedocument.spreadsheetml.externalLink+xml" PartName="/xl/externalLinks/externalLink27.xml"/>
  <Override ContentType="application/vnd.openxmlformats-officedocument.spreadsheetml.externalLink+xml" PartName="/xl/externalLinks/externalLink14.xml"/>
  <Override ContentType="application/vnd.openxmlformats-officedocument.spreadsheetml.externalLink+xml" PartName="/xl/externalLinks/externalLink44.xml"/>
  <Override ContentType="application/vnd.openxmlformats-officedocument.spreadsheetml.externalLink+xml" PartName="/xl/externalLinks/externalLink57.xml"/>
  <Override ContentType="application/vnd.openxmlformats-officedocument.spreadsheetml.externalLink+xml" PartName="/xl/externalLinks/externalLink3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15.xml"/>
  <Override ContentType="application/vnd.openxmlformats-officedocument.spreadsheetml.externalLink+xml" PartName="/xl/externalLinks/externalLink58.xml"/>
  <Override ContentType="application/vnd.openxmlformats-officedocument.spreadsheetml.externalLink+xml" PartName="/xl/externalLinks/externalLink28.xml"/>
  <Override ContentType="application/vnd.openxmlformats-officedocument.spreadsheetml.externalLink+xml" PartName="/xl/externalLinks/externalLink45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1.84 -Adquisición FOTÓMETRO N" sheetId="1" r:id="rId4"/>
    <sheet state="visible" name="1.1.78-Modelacion PTAP Saladito" sheetId="2" r:id="rId5"/>
    <sheet state="visible" name="1.1.78-Dis Acu QUEBRADA HONDA" sheetId="3" r:id="rId6"/>
    <sheet state="visible" name="1.1.78-Modelacion PTAP Montañue" sheetId="4" r:id="rId7"/>
    <sheet state="visible" name="1.1.83-INTERV AP DISEÑOS " sheetId="5" r:id="rId8"/>
    <sheet state="visible" name="1.1.81-SIST ELECT KM 18 " sheetId="6" r:id="rId9"/>
    <sheet state="visible" name="1.1.81-MEJORA PTAP+ACU LEONERA" sheetId="7" r:id="rId10"/>
    <sheet state="visible" name="1.1.81-MEJORA LA LEONERA SUBS" sheetId="8" r:id="rId11"/>
    <sheet state="visible" name="1.1.81-MEJORAM PTAP EL BANQUEO " sheetId="9" r:id="rId12"/>
    <sheet state="visible" name="1.1.81-MEJORAM PTAP LAS PALMAS" sheetId="10" r:id="rId13"/>
    <sheet state="visible" name="1.1.81-MEJR PTAP LAS PALMAS SUB" sheetId="11" r:id="rId14"/>
    <sheet state="visible" name="1.1.81-MEJORAM PTAP ALTO AGUAC" sheetId="12" r:id="rId15"/>
    <sheet state="visible" name="1.1.81-MEJO PTAP ALTO AGUAC SUB" sheetId="13" r:id="rId16"/>
    <sheet state="visible" name="1.1.81-MEJORAM PTAP LA ELVIRA" sheetId="14" r:id="rId17"/>
    <sheet state="visible" name="1.1.81-MEJOR PTAP LA ELVIRA SUB" sheetId="15" r:id="rId18"/>
    <sheet state="visible" name="1.1.81-MEJORAM ACU BUITRERA ASE" sheetId="16" r:id="rId19"/>
    <sheet state="visible" name="1.1.81-MEJORAM BUITRERA SUBSANA" sheetId="17" r:id="rId20"/>
    <sheet state="visible" name="1.1.81-MEJORAM PTAP FELIDIA" sheetId="18" r:id="rId21"/>
    <sheet state="visible" name="1.1.81-MEJOR PTAP FELIDIA SUBSA" sheetId="19" r:id="rId22"/>
    <sheet state="visible" name="1.1.81-MEJORA ACU ELVIRA CABEC" sheetId="20" r:id="rId23"/>
    <sheet state="visible" name="1.1.81-MEJORA PTAP LA GLORIA F2" sheetId="21" r:id="rId24"/>
    <sheet state="visible" name="1.1.81-MEJOR PTAP LA GLORIA SUB" sheetId="22" r:id="rId25"/>
    <sheet state="visible" name=" 1.1.76-INTERV MEJORAMIENTOS" sheetId="23" r:id="rId26"/>
    <sheet state="visible" name="1.1.79-CONST TANQUE LA SIRENA" sheetId="24" r:id="rId27"/>
    <sheet state="visible" name=" 1.1.74-INTERV OBRAS" sheetId="25" r:id="rId28"/>
  </sheets>
  <externalReferences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</externalReferences>
  <definedNames>
    <definedName name="_DIF2">'[1]Datos Iniciales'!$B$69:$B$73</definedName>
    <definedName name="_Order1">255</definedName>
    <definedName localSheetId="24" name="absc">[2]!absc</definedName>
    <definedName localSheetId="3" name="absc">[2]!absc</definedName>
    <definedName localSheetId="12" name="absc">[3]!absc</definedName>
    <definedName localSheetId="18" name="absc">[4]!absc</definedName>
    <definedName localSheetId="14" name="absc">[4]!absc</definedName>
    <definedName localSheetId="21" name="absc">[4]!absc</definedName>
    <definedName localSheetId="19" name="absc">[2]!absc</definedName>
    <definedName localSheetId="7" name="absc">[2]!absc</definedName>
    <definedName localSheetId="20" name="absc">[2]!absc</definedName>
    <definedName localSheetId="6" name="absc">[2]!absc</definedName>
    <definedName localSheetId="16" name="absc">[4]!absc</definedName>
    <definedName localSheetId="11" name="absc">[3]!absc</definedName>
    <definedName localSheetId="8" name="absc">[2]!absc</definedName>
    <definedName localSheetId="17" name="absc">[3]!absc</definedName>
    <definedName localSheetId="9" name="absc">[3]!absc</definedName>
    <definedName localSheetId="10" name="absc">[3]!absc</definedName>
    <definedName localSheetId="5" name="absc">[2]!absc</definedName>
    <definedName localSheetId="0" name="absc">[5]!absc</definedName>
    <definedName name="absc">[2]!absc</definedName>
    <definedName name="AccessDatabase">"A:\SAIN.mdb"</definedName>
    <definedName localSheetId="2" name="Adm">'[6]1.1.2 Pueblo Nuevo'!#REF!</definedName>
    <definedName localSheetId="23" name="Adm">'[6]1.1.2 Pueblo Nuevo'!#REF!</definedName>
    <definedName localSheetId="21" name="Adm">'[6]1.1.2 Pueblo Nuevo'!#REF!</definedName>
    <definedName localSheetId="19" name="Adm">'[6]1.1.2 Pueblo Nuevo'!#REF!</definedName>
    <definedName localSheetId="7" name="Adm">'[6]1.1.2 Pueblo Nuevo'!#REF!</definedName>
    <definedName localSheetId="20" name="Adm">'[6]1.1.2 Pueblo Nuevo'!#REF!</definedName>
    <definedName localSheetId="6" name="Adm">'[6]1.1.2 Pueblo Nuevo'!#REF!</definedName>
    <definedName localSheetId="15" name="Adm">'[6]1.1.2 Pueblo Nuevo'!#REF!</definedName>
    <definedName localSheetId="11" name="Adm">'[6]1.1.2 Pueblo Nuevo'!#REF!</definedName>
    <definedName localSheetId="8" name="Adm">'[6]1.1.2 Pueblo Nuevo'!#REF!</definedName>
    <definedName localSheetId="17" name="Adm">'[6]1.1.2 Pueblo Nuevo'!#REF!</definedName>
    <definedName localSheetId="13" name="Adm">'[6]1.1.2 Pueblo Nuevo'!#REF!</definedName>
    <definedName localSheetId="9" name="Adm">'[6]1.1.2 Pueblo Nuevo'!#REF!</definedName>
    <definedName localSheetId="5" name="Adm">'[6]1.1.2 Pueblo Nuevo'!#REF!</definedName>
    <definedName localSheetId="0" name="Adm">'[6]1.1.2 Pueblo Nuevo'!#REF!</definedName>
    <definedName name="Adm">'[6]1.1.2 Pueblo Nuevo'!#REF!</definedName>
    <definedName localSheetId="12" name="AfEaefAEF">{"TAB1",#N/A,TRUE,"GENERAL";"TAB2",#N/A,TRUE,"GENERAL";"TAB3",#N/A,TRUE,"GENERAL";"TAB4",#N/A,TRUE,"GENERAL";"TAB5",#N/A,TRUE,"GENERAL"}</definedName>
    <definedName localSheetId="18" name="AfEaefAEF">{"TAB1",#N/A,TRUE,"GENERAL";"TAB2",#N/A,TRUE,"GENERAL";"TAB3",#N/A,TRUE,"GENERAL";"TAB4",#N/A,TRUE,"GENERAL";"TAB5",#N/A,TRUE,"GENERAL"}</definedName>
    <definedName localSheetId="14" name="AfEaefAEF">{"TAB1",#N/A,TRUE,"GENERAL";"TAB2",#N/A,TRUE,"GENERAL";"TAB3",#N/A,TRUE,"GENERAL";"TAB4",#N/A,TRUE,"GENERAL";"TAB5",#N/A,TRUE,"GENERAL"}</definedName>
    <definedName localSheetId="21" name="AfEaefAEF">{"TAB1",#N/A,TRUE,"GENERAL";"TAB2",#N/A,TRUE,"GENERAL";"TAB3",#N/A,TRUE,"GENERAL";"TAB4",#N/A,TRUE,"GENERAL";"TAB5",#N/A,TRUE,"GENERAL"}</definedName>
    <definedName localSheetId="19" name="AfEaefAEF">{"TAB1",#N/A,TRUE,"GENERAL";"TAB2",#N/A,TRUE,"GENERAL";"TAB3",#N/A,TRUE,"GENERAL";"TAB4",#N/A,TRUE,"GENERAL";"TAB5",#N/A,TRUE,"GENERAL"}</definedName>
    <definedName localSheetId="7" name="AfEaefAEF">{"TAB1",#N/A,TRUE,"GENERAL";"TAB2",#N/A,TRUE,"GENERAL";"TAB3",#N/A,TRUE,"GENERAL";"TAB4",#N/A,TRUE,"GENERAL";"TAB5",#N/A,TRUE,"GENERAL"}</definedName>
    <definedName localSheetId="20" name="AfEaefAEF">{"TAB1",#N/A,TRUE,"GENERAL";"TAB2",#N/A,TRUE,"GENERAL";"TAB3",#N/A,TRUE,"GENERAL";"TAB4",#N/A,TRUE,"GENERAL";"TAB5",#N/A,TRUE,"GENERAL"}</definedName>
    <definedName localSheetId="6" name="AfEaefAEF">{"TAB1",#N/A,TRUE,"GENERAL";"TAB2",#N/A,TRUE,"GENERAL";"TAB3",#N/A,TRUE,"GENERAL";"TAB4",#N/A,TRUE,"GENERAL";"TAB5",#N/A,TRUE,"GENERAL"}</definedName>
    <definedName localSheetId="16" name="AfEaefAEF">{"TAB1",#N/A,TRUE,"GENERAL";"TAB2",#N/A,TRUE,"GENERAL";"TAB3",#N/A,TRUE,"GENERAL";"TAB4",#N/A,TRUE,"GENERAL";"TAB5",#N/A,TRUE,"GENERAL"}</definedName>
    <definedName localSheetId="11" name="AfEaefAEF">{"TAB1",#N/A,TRUE,"GENERAL";"TAB2",#N/A,TRUE,"GENERAL";"TAB3",#N/A,TRUE,"GENERAL";"TAB4",#N/A,TRUE,"GENERAL";"TAB5",#N/A,TRUE,"GENERAL"}</definedName>
    <definedName localSheetId="17" name="AfEaefAEF">{"TAB1",#N/A,TRUE,"GENERAL";"TAB2",#N/A,TRUE,"GENERAL";"TAB3",#N/A,TRUE,"GENERAL";"TAB4",#N/A,TRUE,"GENERAL";"TAB5",#N/A,TRUE,"GENERAL"}</definedName>
    <definedName localSheetId="13" name="AfEaefAEF">{"TAB1",#N/A,TRUE,"GENERAL";"TAB2",#N/A,TRUE,"GENERAL";"TAB3",#N/A,TRUE,"GENERAL";"TAB4",#N/A,TRUE,"GENERAL";"TAB5",#N/A,TRUE,"GENERAL"}</definedName>
    <definedName localSheetId="9" name="AfEaefAEF">{"TAB1",#N/A,TRUE,"GENERAL";"TAB2",#N/A,TRUE,"GENERAL";"TAB3",#N/A,TRUE,"GENERAL";"TAB4",#N/A,TRUE,"GENERAL";"TAB5",#N/A,TRUE,"GENERAL"}</definedName>
    <definedName localSheetId="10" name="AfEaefAEF">{"TAB1",#N/A,TRUE,"GENERAL";"TAB2",#N/A,TRUE,"GENERAL";"TAB3",#N/A,TRUE,"GENERAL";"TAB4",#N/A,TRUE,"GENERAL";"TAB5",#N/A,TRUE,"GENERAL"}</definedName>
    <definedName localSheetId="5" name="AfEaefAEF">{"TAB1",#N/A,TRUE,"GENERAL";"TAB2",#N/A,TRUE,"GENERAL";"TAB3",#N/A,TRUE,"GENERAL";"TAB4",#N/A,TRUE,"GENERAL";"TAB5",#N/A,TRUE,"GENERAL"}</definedName>
    <definedName localSheetId="0" name="AfEaefAEF">{"TAB1",#N/A,TRUE,"GENERAL";"TAB2",#N/A,TRUE,"GENERAL";"TAB3",#N/A,TRUE,"GENERAL";"TAB4",#N/A,TRUE,"GENERAL";"TAB5",#N/A,TRUE,"GENERAL"}</definedName>
    <definedName name="AfEaefAEF">{"TAB1",#N/A,TRUE,"GENERAL";"TAB2",#N/A,TRUE,"GENERAL";"TAB3",#N/A,TRUE,"GENERAL";"TAB4",#N/A,TRUE,"GENERAL";"TAB5",#N/A,TRUE,"GENERAL"}</definedName>
    <definedName localSheetId="12" name="AJBHJU12">'[7]Res-Accide-10'!#REF!</definedName>
    <definedName localSheetId="21" name="AJBHJU12">'[8]Res-Accide-10'!#REF!</definedName>
    <definedName localSheetId="19" name="AJBHJU12">'[8]Res-Accide-10'!#REF!</definedName>
    <definedName localSheetId="7" name="AJBHJU12">'[7]Res-Accide-10'!#REF!</definedName>
    <definedName localSheetId="20" name="AJBHJU12">'[8]Res-Accide-10'!#REF!</definedName>
    <definedName localSheetId="6" name="AJBHJU12">'[8]Res-Accide-10'!#REF!</definedName>
    <definedName localSheetId="11" name="AJBHJU12">'[7]Res-Accide-10'!#REF!</definedName>
    <definedName localSheetId="17" name="AJBHJU12">'[7]Res-Accide-10'!#REF!</definedName>
    <definedName localSheetId="13" name="AJBHJU12">'[8]Res-Accide-10'!#REF!</definedName>
    <definedName localSheetId="9" name="AJBHJU12">'[7]Res-Accide-10'!#REF!</definedName>
    <definedName localSheetId="10" name="AJBHJU12">'[7]Res-Accide-10'!#REF!</definedName>
    <definedName localSheetId="5" name="AJBHJU12">'[8]Res-Accide-10'!#REF!</definedName>
    <definedName localSheetId="0" name="AJBHJU12">'[9]Res-Accide-10'!#REF!</definedName>
    <definedName name="AJBHJU12">'[8]Res-Accide-10'!#REF!</definedName>
    <definedName localSheetId="12" name="AÑOWUIE">'[7]Res-Accide-10'!$R$2:$R$7</definedName>
    <definedName localSheetId="7" name="AÑOWUIE">'[7]Res-Accide-10'!$R$2:$R$7</definedName>
    <definedName localSheetId="11" name="AÑOWUIE">'[7]Res-Accide-10'!$R$2:$R$7</definedName>
    <definedName localSheetId="17" name="AÑOWUIE">'[7]Res-Accide-10'!$R$2:$R$7</definedName>
    <definedName localSheetId="9" name="AÑOWUIE">'[7]Res-Accide-10'!$R$2:$R$7</definedName>
    <definedName localSheetId="10" name="AÑOWUIE">'[7]Res-Accide-10'!$R$2:$R$7</definedName>
    <definedName localSheetId="0" name="AÑOWUIE">'[9]Res-Accide-10'!$R$2:$R$7</definedName>
    <definedName name="AÑOWUIE">'[8]Res-Accide-10'!$R$2:$R$7</definedName>
    <definedName localSheetId="12" name="Base">{"TAB1",#N/A,TRUE,"GENERAL";"TAB2",#N/A,TRUE,"GENERAL";"TAB3",#N/A,TRUE,"GENERAL";"TAB4",#N/A,TRUE,"GENERAL";"TAB5",#N/A,TRUE,"GENERAL"}</definedName>
    <definedName localSheetId="18" name="Base">{"TAB1",#N/A,TRUE,"GENERAL";"TAB2",#N/A,TRUE,"GENERAL";"TAB3",#N/A,TRUE,"GENERAL";"TAB4",#N/A,TRUE,"GENERAL";"TAB5",#N/A,TRUE,"GENERAL"}</definedName>
    <definedName localSheetId="14" name="Base">{"TAB1",#N/A,TRUE,"GENERAL";"TAB2",#N/A,TRUE,"GENERAL";"TAB3",#N/A,TRUE,"GENERAL";"TAB4",#N/A,TRUE,"GENERAL";"TAB5",#N/A,TRUE,"GENERAL"}</definedName>
    <definedName localSheetId="21" name="Base">{"TAB1",#N/A,TRUE,"GENERAL";"TAB2",#N/A,TRUE,"GENERAL";"TAB3",#N/A,TRUE,"GENERAL";"TAB4",#N/A,TRUE,"GENERAL";"TAB5",#N/A,TRUE,"GENERAL"}</definedName>
    <definedName localSheetId="19" name="Base">{"TAB1",#N/A,TRUE,"GENERAL";"TAB2",#N/A,TRUE,"GENERAL";"TAB3",#N/A,TRUE,"GENERAL";"TAB4",#N/A,TRUE,"GENERAL";"TAB5",#N/A,TRUE,"GENERAL"}</definedName>
    <definedName localSheetId="7" name="Base">{"TAB1",#N/A,TRUE,"GENERAL";"TAB2",#N/A,TRUE,"GENERAL";"TAB3",#N/A,TRUE,"GENERAL";"TAB4",#N/A,TRUE,"GENERAL";"TAB5",#N/A,TRUE,"GENERAL"}</definedName>
    <definedName localSheetId="20" name="Base">{"TAB1",#N/A,TRUE,"GENERAL";"TAB2",#N/A,TRUE,"GENERAL";"TAB3",#N/A,TRUE,"GENERAL";"TAB4",#N/A,TRUE,"GENERAL";"TAB5",#N/A,TRUE,"GENERAL"}</definedName>
    <definedName localSheetId="6" name="Base">{"TAB1",#N/A,TRUE,"GENERAL";"TAB2",#N/A,TRUE,"GENERAL";"TAB3",#N/A,TRUE,"GENERAL";"TAB4",#N/A,TRUE,"GENERAL";"TAB5",#N/A,TRUE,"GENERAL"}</definedName>
    <definedName localSheetId="16" name="Base">{"TAB1",#N/A,TRUE,"GENERAL";"TAB2",#N/A,TRUE,"GENERAL";"TAB3",#N/A,TRUE,"GENERAL";"TAB4",#N/A,TRUE,"GENERAL";"TAB5",#N/A,TRUE,"GENERAL"}</definedName>
    <definedName localSheetId="11" name="Base">{"TAB1",#N/A,TRUE,"GENERAL";"TAB2",#N/A,TRUE,"GENERAL";"TAB3",#N/A,TRUE,"GENERAL";"TAB4",#N/A,TRUE,"GENERAL";"TAB5",#N/A,TRUE,"GENERAL"}</definedName>
    <definedName localSheetId="17" name="Base">{"TAB1",#N/A,TRUE,"GENERAL";"TAB2",#N/A,TRUE,"GENERAL";"TAB3",#N/A,TRUE,"GENERAL";"TAB4",#N/A,TRUE,"GENERAL";"TAB5",#N/A,TRUE,"GENERAL"}</definedName>
    <definedName localSheetId="13" name="Base">{"TAB1",#N/A,TRUE,"GENERAL";"TAB2",#N/A,TRUE,"GENERAL";"TAB3",#N/A,TRUE,"GENERAL";"TAB4",#N/A,TRUE,"GENERAL";"TAB5",#N/A,TRUE,"GENERAL"}</definedName>
    <definedName localSheetId="9" name="Base">{"TAB1",#N/A,TRUE,"GENERAL";"TAB2",#N/A,TRUE,"GENERAL";"TAB3",#N/A,TRUE,"GENERAL";"TAB4",#N/A,TRUE,"GENERAL";"TAB5",#N/A,TRUE,"GENERAL"}</definedName>
    <definedName localSheetId="10" name="Base">{"TAB1",#N/A,TRUE,"GENERAL";"TAB2",#N/A,TRUE,"GENERAL";"TAB3",#N/A,TRUE,"GENERAL";"TAB4",#N/A,TRUE,"GENERAL";"TAB5",#N/A,TRUE,"GENERAL"}</definedName>
    <definedName localSheetId="5" name="Base">{"TAB1",#N/A,TRUE,"GENERAL";"TAB2",#N/A,TRUE,"GENERAL";"TAB3",#N/A,TRUE,"GENERAL";"TAB4",#N/A,TRUE,"GENERAL";"TAB5",#N/A,TRUE,"GENERAL"}</definedName>
    <definedName localSheetId="0" name="Base">{"TAB1",#N/A,TRUE,"GENERAL";"TAB2",#N/A,TRUE,"GENERAL";"TAB3",#N/A,TRUE,"GENERAL";"TAB4",#N/A,TRUE,"GENERAL";"TAB5",#N/A,TRUE,"GENERAL"}</definedName>
    <definedName name="Base">{"TAB1",#N/A,TRUE,"GENERAL";"TAB2",#N/A,TRUE,"GENERAL";"TAB3",#N/A,TRUE,"GENERAL";"TAB4",#N/A,TRUE,"GENERAL";"TAB5",#N/A,TRUE,"GENERAL"}</definedName>
    <definedName localSheetId="12" name="bb">{"TAB1",#N/A,TRUE,"GENERAL";"TAB2",#N/A,TRUE,"GENERAL";"TAB3",#N/A,TRUE,"GENERAL";"TAB4",#N/A,TRUE,"GENERAL";"TAB5",#N/A,TRUE,"GENERAL"}</definedName>
    <definedName localSheetId="18" name="bb">{"TAB1",#N/A,TRUE,"GENERAL";"TAB2",#N/A,TRUE,"GENERAL";"TAB3",#N/A,TRUE,"GENERAL";"TAB4",#N/A,TRUE,"GENERAL";"TAB5",#N/A,TRUE,"GENERAL"}</definedName>
    <definedName localSheetId="14" name="bb">{"TAB1",#N/A,TRUE,"GENERAL";"TAB2",#N/A,TRUE,"GENERAL";"TAB3",#N/A,TRUE,"GENERAL";"TAB4",#N/A,TRUE,"GENERAL";"TAB5",#N/A,TRUE,"GENERAL"}</definedName>
    <definedName localSheetId="21" name="bb">{"TAB1",#N/A,TRUE,"GENERAL";"TAB2",#N/A,TRUE,"GENERAL";"TAB3",#N/A,TRUE,"GENERAL";"TAB4",#N/A,TRUE,"GENERAL";"TAB5",#N/A,TRUE,"GENERAL"}</definedName>
    <definedName localSheetId="19" name="bb">{"TAB1",#N/A,TRUE,"GENERAL";"TAB2",#N/A,TRUE,"GENERAL";"TAB3",#N/A,TRUE,"GENERAL";"TAB4",#N/A,TRUE,"GENERAL";"TAB5",#N/A,TRUE,"GENERAL"}</definedName>
    <definedName localSheetId="7" name="bb">{"TAB1",#N/A,TRUE,"GENERAL";"TAB2",#N/A,TRUE,"GENERAL";"TAB3",#N/A,TRUE,"GENERAL";"TAB4",#N/A,TRUE,"GENERAL";"TAB5",#N/A,TRUE,"GENERAL"}</definedName>
    <definedName localSheetId="20" name="bb">{"TAB1",#N/A,TRUE,"GENERAL";"TAB2",#N/A,TRUE,"GENERAL";"TAB3",#N/A,TRUE,"GENERAL";"TAB4",#N/A,TRUE,"GENERAL";"TAB5",#N/A,TRUE,"GENERAL"}</definedName>
    <definedName localSheetId="6" name="bb">{"TAB1",#N/A,TRUE,"GENERAL";"TAB2",#N/A,TRUE,"GENERAL";"TAB3",#N/A,TRUE,"GENERAL";"TAB4",#N/A,TRUE,"GENERAL";"TAB5",#N/A,TRUE,"GENERAL"}</definedName>
    <definedName localSheetId="16" name="bb">{"TAB1",#N/A,TRUE,"GENERAL";"TAB2",#N/A,TRUE,"GENERAL";"TAB3",#N/A,TRUE,"GENERAL";"TAB4",#N/A,TRUE,"GENERAL";"TAB5",#N/A,TRUE,"GENERAL"}</definedName>
    <definedName localSheetId="11" name="bb">{"TAB1",#N/A,TRUE,"GENERAL";"TAB2",#N/A,TRUE,"GENERAL";"TAB3",#N/A,TRUE,"GENERAL";"TAB4",#N/A,TRUE,"GENERAL";"TAB5",#N/A,TRUE,"GENERAL"}</definedName>
    <definedName localSheetId="17" name="bb">{"TAB1",#N/A,TRUE,"GENERAL";"TAB2",#N/A,TRUE,"GENERAL";"TAB3",#N/A,TRUE,"GENERAL";"TAB4",#N/A,TRUE,"GENERAL";"TAB5",#N/A,TRUE,"GENERAL"}</definedName>
    <definedName localSheetId="13" name="bb">{"TAB1",#N/A,TRUE,"GENERAL";"TAB2",#N/A,TRUE,"GENERAL";"TAB3",#N/A,TRUE,"GENERAL";"TAB4",#N/A,TRUE,"GENERAL";"TAB5",#N/A,TRUE,"GENERAL"}</definedName>
    <definedName localSheetId="9" name="bb">{"TAB1",#N/A,TRUE,"GENERAL";"TAB2",#N/A,TRUE,"GENERAL";"TAB3",#N/A,TRUE,"GENERAL";"TAB4",#N/A,TRUE,"GENERAL";"TAB5",#N/A,TRUE,"GENERAL"}</definedName>
    <definedName localSheetId="10" name="bb">{"TAB1",#N/A,TRUE,"GENERAL";"TAB2",#N/A,TRUE,"GENERAL";"TAB3",#N/A,TRUE,"GENERAL";"TAB4",#N/A,TRUE,"GENERAL";"TAB5",#N/A,TRUE,"GENERAL"}</definedName>
    <definedName localSheetId="5" name="bb">{"TAB1",#N/A,TRUE,"GENERAL";"TAB2",#N/A,TRUE,"GENERAL";"TAB3",#N/A,TRUE,"GENERAL";"TAB4",#N/A,TRUE,"GENERAL";"TAB5",#N/A,TRUE,"GENERAL"}</definedName>
    <definedName localSheetId="0" name="bb">{"TAB1",#N/A,TRUE,"GENERAL";"TAB2",#N/A,TRUE,"GENERAL";"TAB3",#N/A,TRUE,"GENERAL";"TAB4",#N/A,TRUE,"GENERAL";"TAB5",#N/A,TRUE,"GENERAL"}</definedName>
    <definedName name="bb">{"TAB1",#N/A,TRUE,"GENERAL";"TAB2",#N/A,TRUE,"GENERAL";"TAB3",#N/A,TRUE,"GENERAL";"TAB4",#N/A,TRUE,"GENERAL";"TAB5",#N/A,TRUE,"GENERAL"}</definedName>
    <definedName localSheetId="12" name="bbbbb">{"TAB1",#N/A,TRUE,"GENERAL";"TAB2",#N/A,TRUE,"GENERAL";"TAB3",#N/A,TRUE,"GENERAL";"TAB4",#N/A,TRUE,"GENERAL";"TAB5",#N/A,TRUE,"GENERAL"}</definedName>
    <definedName localSheetId="18" name="bbbbb">{"TAB1",#N/A,TRUE,"GENERAL";"TAB2",#N/A,TRUE,"GENERAL";"TAB3",#N/A,TRUE,"GENERAL";"TAB4",#N/A,TRUE,"GENERAL";"TAB5",#N/A,TRUE,"GENERAL"}</definedName>
    <definedName localSheetId="14" name="bbbbb">{"TAB1",#N/A,TRUE,"GENERAL";"TAB2",#N/A,TRUE,"GENERAL";"TAB3",#N/A,TRUE,"GENERAL";"TAB4",#N/A,TRUE,"GENERAL";"TAB5",#N/A,TRUE,"GENERAL"}</definedName>
    <definedName localSheetId="21" name="bbbbb">{"TAB1",#N/A,TRUE,"GENERAL";"TAB2",#N/A,TRUE,"GENERAL";"TAB3",#N/A,TRUE,"GENERAL";"TAB4",#N/A,TRUE,"GENERAL";"TAB5",#N/A,TRUE,"GENERAL"}</definedName>
    <definedName localSheetId="19" name="bbbbb">{"TAB1",#N/A,TRUE,"GENERAL";"TAB2",#N/A,TRUE,"GENERAL";"TAB3",#N/A,TRUE,"GENERAL";"TAB4",#N/A,TRUE,"GENERAL";"TAB5",#N/A,TRUE,"GENERAL"}</definedName>
    <definedName localSheetId="7" name="bbbbb">{"TAB1",#N/A,TRUE,"GENERAL";"TAB2",#N/A,TRUE,"GENERAL";"TAB3",#N/A,TRUE,"GENERAL";"TAB4",#N/A,TRUE,"GENERAL";"TAB5",#N/A,TRUE,"GENERAL"}</definedName>
    <definedName localSheetId="20" name="bbbbb">{"TAB1",#N/A,TRUE,"GENERAL";"TAB2",#N/A,TRUE,"GENERAL";"TAB3",#N/A,TRUE,"GENERAL";"TAB4",#N/A,TRUE,"GENERAL";"TAB5",#N/A,TRUE,"GENERAL"}</definedName>
    <definedName localSheetId="6" name="bbbbb">{"TAB1",#N/A,TRUE,"GENERAL";"TAB2",#N/A,TRUE,"GENERAL";"TAB3",#N/A,TRUE,"GENERAL";"TAB4",#N/A,TRUE,"GENERAL";"TAB5",#N/A,TRUE,"GENERAL"}</definedName>
    <definedName localSheetId="16" name="bbbbb">{"TAB1",#N/A,TRUE,"GENERAL";"TAB2",#N/A,TRUE,"GENERAL";"TAB3",#N/A,TRUE,"GENERAL";"TAB4",#N/A,TRUE,"GENERAL";"TAB5",#N/A,TRUE,"GENERAL"}</definedName>
    <definedName localSheetId="11" name="bbbbb">{"TAB1",#N/A,TRUE,"GENERAL";"TAB2",#N/A,TRUE,"GENERAL";"TAB3",#N/A,TRUE,"GENERAL";"TAB4",#N/A,TRUE,"GENERAL";"TAB5",#N/A,TRUE,"GENERAL"}</definedName>
    <definedName localSheetId="17" name="bbbbb">{"TAB1",#N/A,TRUE,"GENERAL";"TAB2",#N/A,TRUE,"GENERAL";"TAB3",#N/A,TRUE,"GENERAL";"TAB4",#N/A,TRUE,"GENERAL";"TAB5",#N/A,TRUE,"GENERAL"}</definedName>
    <definedName localSheetId="13" name="bbbbb">{"TAB1",#N/A,TRUE,"GENERAL";"TAB2",#N/A,TRUE,"GENERAL";"TAB3",#N/A,TRUE,"GENERAL";"TAB4",#N/A,TRUE,"GENERAL";"TAB5",#N/A,TRUE,"GENERAL"}</definedName>
    <definedName localSheetId="9" name="bbbbb">{"TAB1",#N/A,TRUE,"GENERAL";"TAB2",#N/A,TRUE,"GENERAL";"TAB3",#N/A,TRUE,"GENERAL";"TAB4",#N/A,TRUE,"GENERAL";"TAB5",#N/A,TRUE,"GENERAL"}</definedName>
    <definedName localSheetId="10" name="bbbbb">{"TAB1",#N/A,TRUE,"GENERAL";"TAB2",#N/A,TRUE,"GENERAL";"TAB3",#N/A,TRUE,"GENERAL";"TAB4",#N/A,TRUE,"GENERAL";"TAB5",#N/A,TRUE,"GENERAL"}</definedName>
    <definedName localSheetId="5" name="bbbbb">{"TAB1",#N/A,TRUE,"GENERAL";"TAB2",#N/A,TRUE,"GENERAL";"TAB3",#N/A,TRUE,"GENERAL";"TAB4",#N/A,TRUE,"GENERAL";"TAB5",#N/A,TRUE,"GENERAL"}</definedName>
    <definedName localSheetId="0" name="bbbbb">{"TAB1",#N/A,TRUE,"GENERAL";"TAB2",#N/A,TRUE,"GENERAL";"TAB3",#N/A,TRUE,"GENERAL";"TAB4",#N/A,TRUE,"GENERAL";"TAB5",#N/A,TRUE,"GENERAL"}</definedName>
    <definedName name="bbbbb">{"TAB1",#N/A,TRUE,"GENERAL";"TAB2",#N/A,TRUE,"GENERAL";"TAB3",#N/A,TRUE,"GENERAL";"TAB4",#N/A,TRUE,"GENERAL";"TAB5",#N/A,TRUE,"GENERAL"}</definedName>
    <definedName localSheetId="24" name="bcd">[2]!absc</definedName>
    <definedName localSheetId="3" name="bcd">[2]!absc</definedName>
    <definedName localSheetId="21" name="bcd">[2]!absc</definedName>
    <definedName localSheetId="19" name="bcd">[2]!absc</definedName>
    <definedName localSheetId="7" name="bcd">[2]!absc</definedName>
    <definedName localSheetId="20" name="bcd">[2]!absc</definedName>
    <definedName localSheetId="6" name="bcd">[2]!absc</definedName>
    <definedName localSheetId="16" name="bcd">[2]!absc</definedName>
    <definedName localSheetId="17" name="bcd">[2]!absc</definedName>
    <definedName localSheetId="0" name="bcd">[2]!absc</definedName>
    <definedName name="bcd">[2]!absc</definedName>
    <definedName name="BuscHSeguim">[10]SEGUIMIENTO!$P$27:$PS$60</definedName>
    <definedName name="BuscHSeguim2">[10]SEGUIMIENTO!$P$29:$PS$60</definedName>
    <definedName localSheetId="24" name="carol">[2]!absc</definedName>
    <definedName localSheetId="3" name="carol">[2]!absc</definedName>
    <definedName localSheetId="12" name="carol">[3]!absc</definedName>
    <definedName localSheetId="18" name="carol">[4]!absc</definedName>
    <definedName localSheetId="14" name="carol">[4]!absc</definedName>
    <definedName localSheetId="21" name="carol">[4]!absc</definedName>
    <definedName localSheetId="19" name="carol">[2]!absc</definedName>
    <definedName localSheetId="7" name="carol">[2]!absc</definedName>
    <definedName localSheetId="20" name="carol">[2]!absc</definedName>
    <definedName localSheetId="6" name="carol">[2]!absc</definedName>
    <definedName localSheetId="16" name="carol">[4]!absc</definedName>
    <definedName localSheetId="11" name="carol">[3]!absc</definedName>
    <definedName localSheetId="8" name="carol">[2]!absc</definedName>
    <definedName localSheetId="17" name="carol">[3]!absc</definedName>
    <definedName localSheetId="9" name="carol">[3]!absc</definedName>
    <definedName localSheetId="10" name="carol">[3]!absc</definedName>
    <definedName localSheetId="5" name="carol">[2]!absc</definedName>
    <definedName localSheetId="0" name="carol">[5]!absc</definedName>
    <definedName name="carol">[2]!absc</definedName>
    <definedName localSheetId="21" name="cc">'[11]Moviti Redes PE'!#REF!</definedName>
    <definedName localSheetId="19" name="cc">'[11]Moviti Redes PE'!#REF!</definedName>
    <definedName localSheetId="20" name="cc">'[11]Moviti Redes PE'!#REF!</definedName>
    <definedName localSheetId="6" name="cc">'[11]Moviti Redes PE'!#REF!</definedName>
    <definedName localSheetId="13" name="cc">'[11]Moviti Redes PE'!#REF!</definedName>
    <definedName localSheetId="0" name="cc">'[11]Moviti Redes PE'!#REF!</definedName>
    <definedName name="cc">'[11]Moviti Redes PE'!#REF!</definedName>
    <definedName name="CDCT">[10]PRESUPUESTO!$A$2</definedName>
    <definedName name="CDSeguim">[10]SEGUIMIENTO!$G$30</definedName>
    <definedName name="CEMENTO">[12]Insum!$A$3:$H$63</definedName>
    <definedName localSheetId="2" name="centro_gestor">[13]Listados!$E$3:$E$28</definedName>
    <definedName localSheetId="23" name="centro_gestor">[14]Listados!$C$2:$C$28</definedName>
    <definedName localSheetId="12" name="centro_gestor">[15]Listados!$E$3:$E$28</definedName>
    <definedName localSheetId="18" name="centro_gestor">[14]Listados!$C$2:$C$28</definedName>
    <definedName localSheetId="14" name="centro_gestor">[14]Listados!$C$2:$C$28</definedName>
    <definedName localSheetId="21" name="centro_gestor">[14]Listados!$C$2:$C$28</definedName>
    <definedName localSheetId="19" name="centro_gestor">[15]Listados!$E$3:$E$28</definedName>
    <definedName localSheetId="7" name="centro_gestor">[15]Listados!$E$3:$E$28</definedName>
    <definedName localSheetId="20" name="centro_gestor">[14]Listados!$C$2:$C$28</definedName>
    <definedName localSheetId="6" name="centro_gestor">[15]Listados!$E$3:$E$28</definedName>
    <definedName localSheetId="15" name="centro_gestor">[15]Listados!$E$3:$E$28</definedName>
    <definedName localSheetId="16" name="centro_gestor">[15]Listados!$E$3:$E$28</definedName>
    <definedName localSheetId="11" name="centro_gestor">[15]Listados!$E$3:$E$28</definedName>
    <definedName localSheetId="8" name="centro_gestor">[14]Listados!$C$2:$C$28</definedName>
    <definedName localSheetId="17" name="centro_gestor">[14]Listados!$C$2:$C$28</definedName>
    <definedName localSheetId="13" name="centro_gestor">[14]Listados!$C$2:$C$28</definedName>
    <definedName localSheetId="9" name="centro_gestor">[14]Listados!$C$2:$C$28</definedName>
    <definedName localSheetId="10" name="centro_gestor">[14]Listados!$C$2:$C$28</definedName>
    <definedName localSheetId="5" name="centro_gestor">[15]Listados!$E$3:$E$28</definedName>
    <definedName localSheetId="0" name="centro_gestor">[16]Listados!$E$3:$E$28</definedName>
    <definedName name="centro_gestor">[17]Listados!$C$2:$C$28</definedName>
    <definedName name="CLASIFTODOS">[18]INSUMOS!$AE$14866:$AE$14905</definedName>
    <definedName name="contador">1</definedName>
    <definedName name="contratista">[19]INTERV.!$A$15</definedName>
    <definedName name="Convenio">[20]Cantidades!$CH$15:$CH$54</definedName>
    <definedName localSheetId="24" name="coral">[2]!absc</definedName>
    <definedName localSheetId="3" name="coral">[2]!absc</definedName>
    <definedName localSheetId="21" name="coral">[2]!absc</definedName>
    <definedName localSheetId="19" name="coral">[2]!absc</definedName>
    <definedName localSheetId="7" name="coral">[2]!absc</definedName>
    <definedName localSheetId="20" name="coral">[2]!absc</definedName>
    <definedName localSheetId="6" name="coral">[2]!absc</definedName>
    <definedName localSheetId="16" name="coral">[2]!absc</definedName>
    <definedName localSheetId="17" name="coral">[2]!absc</definedName>
    <definedName localSheetId="0" name="coral">[2]!absc</definedName>
    <definedName name="coral">[2]!absc</definedName>
    <definedName localSheetId="21" name="cott">[21]COTAS!#REF!</definedName>
    <definedName localSheetId="19" name="cott">[21]COTAS!#REF!</definedName>
    <definedName localSheetId="7" name="cott">[21]COTAS!#REF!</definedName>
    <definedName localSheetId="20" name="cott">[21]COTAS!#REF!</definedName>
    <definedName localSheetId="6" name="cott">[21]COTAS!#REF!</definedName>
    <definedName localSheetId="13" name="cott">[21]COTAS!#REF!</definedName>
    <definedName localSheetId="5" name="cott">[21]COTAS!#REF!</definedName>
    <definedName localSheetId="0" name="cott">[21]COTAS!#REF!</definedName>
    <definedName name="cott">[21]COTAS!#REF!</definedName>
    <definedName name="CPoblado">""</definedName>
    <definedName name="CronogFechaFin">[10]CRONOGRAMA!$BN$11</definedName>
    <definedName name="CronogFechaInic">[10]CRONOGRAMA!$BN$10</definedName>
    <definedName localSheetId="12" name="D">{"via1",#N/A,TRUE,"general";"via2",#N/A,TRUE,"general";"via3",#N/A,TRUE,"general"}</definedName>
    <definedName localSheetId="18" name="D">{"via1",#N/A,TRUE,"general";"via2",#N/A,TRUE,"general";"via3",#N/A,TRUE,"general"}</definedName>
    <definedName localSheetId="14" name="D">{"via1",#N/A,TRUE,"general";"via2",#N/A,TRUE,"general";"via3",#N/A,TRUE,"general"}</definedName>
    <definedName localSheetId="21" name="D">{"via1",#N/A,TRUE,"general";"via2",#N/A,TRUE,"general";"via3",#N/A,TRUE,"general"}</definedName>
    <definedName localSheetId="19" name="D">'[22] Alc Campoaleg'!$E$17:$E$348</definedName>
    <definedName localSheetId="7" name="D">{"via1",#N/A,TRUE,"general";"via2",#N/A,TRUE,"general";"via3",#N/A,TRUE,"general"}</definedName>
    <definedName localSheetId="20" name="D">{"via1",#N/A,TRUE,"general";"via2",#N/A,TRUE,"general";"via3",#N/A,TRUE,"general"}</definedName>
    <definedName localSheetId="6" name="D">'[22] Alc Campoaleg'!$E$17:$E$348</definedName>
    <definedName localSheetId="16" name="D">{"via1",#N/A,TRUE,"general";"via2",#N/A,TRUE,"general";"via3",#N/A,TRUE,"general"}</definedName>
    <definedName localSheetId="11" name="D">{"via1",#N/A,TRUE,"general";"via2",#N/A,TRUE,"general";"via3",#N/A,TRUE,"general"}</definedName>
    <definedName localSheetId="17" name="D">{"via1",#N/A,TRUE,"general";"via2",#N/A,TRUE,"general";"via3",#N/A,TRUE,"general"}</definedName>
    <definedName localSheetId="13" name="D">{"via1",#N/A,TRUE,"general";"via2",#N/A,TRUE,"general";"via3",#N/A,TRUE,"general"}</definedName>
    <definedName localSheetId="9" name="D">{"via1",#N/A,TRUE,"general";"via2",#N/A,TRUE,"general";"via3",#N/A,TRUE,"general"}</definedName>
    <definedName localSheetId="10" name="D">{"via1",#N/A,TRUE,"general";"via2",#N/A,TRUE,"general";"via3",#N/A,TRUE,"general"}</definedName>
    <definedName localSheetId="5" name="D">{"via1",#N/A,TRUE,"general";"via2",#N/A,TRUE,"general";"via3",#N/A,TRUE,"general"}</definedName>
    <definedName localSheetId="0" name="D">{"via1",#N/A,TRUE,"general";"via2",#N/A,TRUE,"general";"via3",#N/A,TRUE,"general"}</definedName>
    <definedName name="D">{"via1",#N/A,TRUE,"general";"via2",#N/A,TRUE,"general";"via3",#N/A,TRUE,"general"}</definedName>
    <definedName name="DataDisplayed">"Ejemplo"</definedName>
    <definedName localSheetId="12" name="ddd">{"via1",#N/A,TRUE,"general";"via2",#N/A,TRUE,"general";"via3",#N/A,TRUE,"general"}</definedName>
    <definedName localSheetId="18" name="ddd">{"via1",#N/A,TRUE,"general";"via2",#N/A,TRUE,"general";"via3",#N/A,TRUE,"general"}</definedName>
    <definedName localSheetId="14" name="ddd">{"via1",#N/A,TRUE,"general";"via2",#N/A,TRUE,"general";"via3",#N/A,TRUE,"general"}</definedName>
    <definedName localSheetId="21" name="ddd">{"via1",#N/A,TRUE,"general";"via2",#N/A,TRUE,"general";"via3",#N/A,TRUE,"general"}</definedName>
    <definedName localSheetId="19" name="ddd">{"via1",#N/A,TRUE,"general";"via2",#N/A,TRUE,"general";"via3",#N/A,TRUE,"general"}</definedName>
    <definedName localSheetId="7" name="ddd">{"via1",#N/A,TRUE,"general";"via2",#N/A,TRUE,"general";"via3",#N/A,TRUE,"general"}</definedName>
    <definedName localSheetId="20" name="ddd">{"via1",#N/A,TRUE,"general";"via2",#N/A,TRUE,"general";"via3",#N/A,TRUE,"general"}</definedName>
    <definedName localSheetId="6" name="ddd">{"via1",#N/A,TRUE,"general";"via2",#N/A,TRUE,"general";"via3",#N/A,TRUE,"general"}</definedName>
    <definedName localSheetId="16" name="ddd">{"via1",#N/A,TRUE,"general";"via2",#N/A,TRUE,"general";"via3",#N/A,TRUE,"general"}</definedName>
    <definedName localSheetId="11" name="ddd">{"via1",#N/A,TRUE,"general";"via2",#N/A,TRUE,"general";"via3",#N/A,TRUE,"general"}</definedName>
    <definedName localSheetId="17" name="ddd">{"via1",#N/A,TRUE,"general";"via2",#N/A,TRUE,"general";"via3",#N/A,TRUE,"general"}</definedName>
    <definedName localSheetId="13" name="ddd">{"via1",#N/A,TRUE,"general";"via2",#N/A,TRUE,"general";"via3",#N/A,TRUE,"general"}</definedName>
    <definedName localSheetId="9" name="ddd">{"via1",#N/A,TRUE,"general";"via2",#N/A,TRUE,"general";"via3",#N/A,TRUE,"general"}</definedName>
    <definedName localSheetId="10" name="ddd">{"via1",#N/A,TRUE,"general";"via2",#N/A,TRUE,"general";"via3",#N/A,TRUE,"general"}</definedName>
    <definedName localSheetId="5" name="ddd">{"via1",#N/A,TRUE,"general";"via2",#N/A,TRUE,"general";"via3",#N/A,TRUE,"general"}</definedName>
    <definedName localSheetId="0" name="ddd">{"via1",#N/A,TRUE,"general";"via2",#N/A,TRUE,"general";"via3",#N/A,TRUE,"general"}</definedName>
    <definedName name="ddd">{"via1",#N/A,TRUE,"general";"via2",#N/A,TRUE,"general";"via3",#N/A,TRUE,"general"}</definedName>
    <definedName localSheetId="12" name="dfdfdfd">{"TAB1",#N/A,TRUE,"GENERAL";"TAB2",#N/A,TRUE,"GENERAL";"TAB3",#N/A,TRUE,"GENERAL";"TAB4",#N/A,TRUE,"GENERAL";"TAB5",#N/A,TRUE,"GENERAL"}</definedName>
    <definedName localSheetId="18" name="dfdfdfd">{"TAB1",#N/A,TRUE,"GENERAL";"TAB2",#N/A,TRUE,"GENERAL";"TAB3",#N/A,TRUE,"GENERAL";"TAB4",#N/A,TRUE,"GENERAL";"TAB5",#N/A,TRUE,"GENERAL"}</definedName>
    <definedName localSheetId="14" name="dfdfdfd">{"TAB1",#N/A,TRUE,"GENERAL";"TAB2",#N/A,TRUE,"GENERAL";"TAB3",#N/A,TRUE,"GENERAL";"TAB4",#N/A,TRUE,"GENERAL";"TAB5",#N/A,TRUE,"GENERAL"}</definedName>
    <definedName localSheetId="21" name="dfdfdfd">{"TAB1",#N/A,TRUE,"GENERAL";"TAB2",#N/A,TRUE,"GENERAL";"TAB3",#N/A,TRUE,"GENERAL";"TAB4",#N/A,TRUE,"GENERAL";"TAB5",#N/A,TRUE,"GENERAL"}</definedName>
    <definedName localSheetId="19" name="dfdfdfd">{"TAB1",#N/A,TRUE,"GENERAL";"TAB2",#N/A,TRUE,"GENERAL";"TAB3",#N/A,TRUE,"GENERAL";"TAB4",#N/A,TRUE,"GENERAL";"TAB5",#N/A,TRUE,"GENERAL"}</definedName>
    <definedName localSheetId="7" name="dfdfdfd">{"TAB1",#N/A,TRUE,"GENERAL";"TAB2",#N/A,TRUE,"GENERAL";"TAB3",#N/A,TRUE,"GENERAL";"TAB4",#N/A,TRUE,"GENERAL";"TAB5",#N/A,TRUE,"GENERAL"}</definedName>
    <definedName localSheetId="20" name="dfdfdfd">{"TAB1",#N/A,TRUE,"GENERAL";"TAB2",#N/A,TRUE,"GENERAL";"TAB3",#N/A,TRUE,"GENERAL";"TAB4",#N/A,TRUE,"GENERAL";"TAB5",#N/A,TRUE,"GENERAL"}</definedName>
    <definedName localSheetId="6" name="dfdfdfd">{"TAB1",#N/A,TRUE,"GENERAL";"TAB2",#N/A,TRUE,"GENERAL";"TAB3",#N/A,TRUE,"GENERAL";"TAB4",#N/A,TRUE,"GENERAL";"TAB5",#N/A,TRUE,"GENERAL"}</definedName>
    <definedName localSheetId="16" name="dfdfdfd">{"TAB1",#N/A,TRUE,"GENERAL";"TAB2",#N/A,TRUE,"GENERAL";"TAB3",#N/A,TRUE,"GENERAL";"TAB4",#N/A,TRUE,"GENERAL";"TAB5",#N/A,TRUE,"GENERAL"}</definedName>
    <definedName localSheetId="11" name="dfdfdfd">{"TAB1",#N/A,TRUE,"GENERAL";"TAB2",#N/A,TRUE,"GENERAL";"TAB3",#N/A,TRUE,"GENERAL";"TAB4",#N/A,TRUE,"GENERAL";"TAB5",#N/A,TRUE,"GENERAL"}</definedName>
    <definedName localSheetId="17" name="dfdfdfd">{"TAB1",#N/A,TRUE,"GENERAL";"TAB2",#N/A,TRUE,"GENERAL";"TAB3",#N/A,TRUE,"GENERAL";"TAB4",#N/A,TRUE,"GENERAL";"TAB5",#N/A,TRUE,"GENERAL"}</definedName>
    <definedName localSheetId="13" name="dfdfdfd">{"TAB1",#N/A,TRUE,"GENERAL";"TAB2",#N/A,TRUE,"GENERAL";"TAB3",#N/A,TRUE,"GENERAL";"TAB4",#N/A,TRUE,"GENERAL";"TAB5",#N/A,TRUE,"GENERAL"}</definedName>
    <definedName localSheetId="9" name="dfdfdfd">{"TAB1",#N/A,TRUE,"GENERAL";"TAB2",#N/A,TRUE,"GENERAL";"TAB3",#N/A,TRUE,"GENERAL";"TAB4",#N/A,TRUE,"GENERAL";"TAB5",#N/A,TRUE,"GENERAL"}</definedName>
    <definedName localSheetId="10" name="dfdfdfd">{"TAB1",#N/A,TRUE,"GENERAL";"TAB2",#N/A,TRUE,"GENERAL";"TAB3",#N/A,TRUE,"GENERAL";"TAB4",#N/A,TRUE,"GENERAL";"TAB5",#N/A,TRUE,"GENERAL"}</definedName>
    <definedName localSheetId="5" name="dfdfdfd">{"TAB1",#N/A,TRUE,"GENERAL";"TAB2",#N/A,TRUE,"GENERAL";"TAB3",#N/A,TRUE,"GENERAL";"TAB4",#N/A,TRUE,"GENERAL";"TAB5",#N/A,TRUE,"GENERAL"}</definedName>
    <definedName localSheetId="0" name="dfdfdfd">{"TAB1",#N/A,TRUE,"GENERAL";"TAB2",#N/A,TRUE,"GENERAL";"TAB3",#N/A,TRUE,"GENERAL";"TAB4",#N/A,TRUE,"GENERAL";"TAB5",#N/A,TRUE,"GENERAL"}</definedName>
    <definedName name="dfdfdfd">{"TAB1",#N/A,TRUE,"GENERAL";"TAB2",#N/A,TRUE,"GENERAL";"TAB3",#N/A,TRUE,"GENERAL";"TAB4",#N/A,TRUE,"GENERAL";"TAB5",#N/A,TRUE,"GENERAL"}</definedName>
    <definedName localSheetId="12" name="Diana">{"TAB1",#N/A,TRUE,"GENERAL";"TAB2",#N/A,TRUE,"GENERAL";"TAB3",#N/A,TRUE,"GENERAL";"TAB4",#N/A,TRUE,"GENERAL";"TAB5",#N/A,TRUE,"GENERAL"}</definedName>
    <definedName localSheetId="18" name="Diana">{"TAB1",#N/A,TRUE,"GENERAL";"TAB2",#N/A,TRUE,"GENERAL";"TAB3",#N/A,TRUE,"GENERAL";"TAB4",#N/A,TRUE,"GENERAL";"TAB5",#N/A,TRUE,"GENERAL"}</definedName>
    <definedName localSheetId="14" name="Diana">{"TAB1",#N/A,TRUE,"GENERAL";"TAB2",#N/A,TRUE,"GENERAL";"TAB3",#N/A,TRUE,"GENERAL";"TAB4",#N/A,TRUE,"GENERAL";"TAB5",#N/A,TRUE,"GENERAL"}</definedName>
    <definedName localSheetId="21" name="Diana">{"TAB1",#N/A,TRUE,"GENERAL";"TAB2",#N/A,TRUE,"GENERAL";"TAB3",#N/A,TRUE,"GENERAL";"TAB4",#N/A,TRUE,"GENERAL";"TAB5",#N/A,TRUE,"GENERAL"}</definedName>
    <definedName localSheetId="19" name="Diana">{"TAB1",#N/A,TRUE,"GENERAL";"TAB2",#N/A,TRUE,"GENERAL";"TAB3",#N/A,TRUE,"GENERAL";"TAB4",#N/A,TRUE,"GENERAL";"TAB5",#N/A,TRUE,"GENERAL"}</definedName>
    <definedName localSheetId="7" name="Diana">{"TAB1",#N/A,TRUE,"GENERAL";"TAB2",#N/A,TRUE,"GENERAL";"TAB3",#N/A,TRUE,"GENERAL";"TAB4",#N/A,TRUE,"GENERAL";"TAB5",#N/A,TRUE,"GENERAL"}</definedName>
    <definedName localSheetId="20" name="Diana">{"TAB1",#N/A,TRUE,"GENERAL";"TAB2",#N/A,TRUE,"GENERAL";"TAB3",#N/A,TRUE,"GENERAL";"TAB4",#N/A,TRUE,"GENERAL";"TAB5",#N/A,TRUE,"GENERAL"}</definedName>
    <definedName localSheetId="6" name="Diana">{"TAB1",#N/A,TRUE,"GENERAL";"TAB2",#N/A,TRUE,"GENERAL";"TAB3",#N/A,TRUE,"GENERAL";"TAB4",#N/A,TRUE,"GENERAL";"TAB5",#N/A,TRUE,"GENERAL"}</definedName>
    <definedName localSheetId="16" name="Diana">{"TAB1",#N/A,TRUE,"GENERAL";"TAB2",#N/A,TRUE,"GENERAL";"TAB3",#N/A,TRUE,"GENERAL";"TAB4",#N/A,TRUE,"GENERAL";"TAB5",#N/A,TRUE,"GENERAL"}</definedName>
    <definedName localSheetId="11" name="Diana">{"TAB1",#N/A,TRUE,"GENERAL";"TAB2",#N/A,TRUE,"GENERAL";"TAB3",#N/A,TRUE,"GENERAL";"TAB4",#N/A,TRUE,"GENERAL";"TAB5",#N/A,TRUE,"GENERAL"}</definedName>
    <definedName localSheetId="17" name="Diana">{"TAB1",#N/A,TRUE,"GENERAL";"TAB2",#N/A,TRUE,"GENERAL";"TAB3",#N/A,TRUE,"GENERAL";"TAB4",#N/A,TRUE,"GENERAL";"TAB5",#N/A,TRUE,"GENERAL"}</definedName>
    <definedName localSheetId="13" name="Diana">{"TAB1",#N/A,TRUE,"GENERAL";"TAB2",#N/A,TRUE,"GENERAL";"TAB3",#N/A,TRUE,"GENERAL";"TAB4",#N/A,TRUE,"GENERAL";"TAB5",#N/A,TRUE,"GENERAL"}</definedName>
    <definedName localSheetId="9" name="Diana">{"TAB1",#N/A,TRUE,"GENERAL";"TAB2",#N/A,TRUE,"GENERAL";"TAB3",#N/A,TRUE,"GENERAL";"TAB4",#N/A,TRUE,"GENERAL";"TAB5",#N/A,TRUE,"GENERAL"}</definedName>
    <definedName localSheetId="10" name="Diana">{"TAB1",#N/A,TRUE,"GENERAL";"TAB2",#N/A,TRUE,"GENERAL";"TAB3",#N/A,TRUE,"GENERAL";"TAB4",#N/A,TRUE,"GENERAL";"TAB5",#N/A,TRUE,"GENERAL"}</definedName>
    <definedName localSheetId="5" name="Diana">{"TAB1",#N/A,TRUE,"GENERAL";"TAB2",#N/A,TRUE,"GENERAL";"TAB3",#N/A,TRUE,"GENERAL";"TAB4",#N/A,TRUE,"GENERAL";"TAB5",#N/A,TRUE,"GENERAL"}</definedName>
    <definedName localSheetId="0" name="Diana">{"TAB1",#N/A,TRUE,"GENERAL";"TAB2",#N/A,TRUE,"GENERAL";"TAB3",#N/A,TRUE,"GENERAL";"TAB4",#N/A,TRUE,"GENERAL";"TAB5",#N/A,TRUE,"GENERAL"}</definedName>
    <definedName name="Diana">{"TAB1",#N/A,TRUE,"GENERAL";"TAB2",#N/A,TRUE,"GENERAL";"TAB3",#N/A,TRUE,"GENERAL";"TAB4",#N/A,TRUE,"GENERAL";"TAB5",#N/A,TRUE,"GENERAL"}</definedName>
    <definedName localSheetId="12" name="DSFDSF">'[7]Res-Accide-10'!#REF!</definedName>
    <definedName localSheetId="7" name="DSFDSF">'[7]Res-Accide-10'!#REF!</definedName>
    <definedName localSheetId="11" name="DSFDSF">'[7]Res-Accide-10'!#REF!</definedName>
    <definedName localSheetId="17" name="DSFDSF">'[7]Res-Accide-10'!#REF!</definedName>
    <definedName localSheetId="9" name="DSFDSF">'[7]Res-Accide-10'!#REF!</definedName>
    <definedName localSheetId="10" name="DSFDSF">'[7]Res-Accide-10'!#REF!</definedName>
    <definedName localSheetId="0" name="DSFDSF">'[9]Res-Accide-10'!#REF!</definedName>
    <definedName name="DSFDSF">'[8]Res-Accide-10'!#REF!</definedName>
    <definedName localSheetId="12" name="EEEE">{"TAB1",#N/A,TRUE,"GENERAL";"TAB2",#N/A,TRUE,"GENERAL";"TAB3",#N/A,TRUE,"GENERAL";"TAB4",#N/A,TRUE,"GENERAL";"TAB5",#N/A,TRUE,"GENERAL"}</definedName>
    <definedName localSheetId="18" name="EEEE">{"TAB1",#N/A,TRUE,"GENERAL";"TAB2",#N/A,TRUE,"GENERAL";"TAB3",#N/A,TRUE,"GENERAL";"TAB4",#N/A,TRUE,"GENERAL";"TAB5",#N/A,TRUE,"GENERAL"}</definedName>
    <definedName localSheetId="14" name="EEEE">{"TAB1",#N/A,TRUE,"GENERAL";"TAB2",#N/A,TRUE,"GENERAL";"TAB3",#N/A,TRUE,"GENERAL";"TAB4",#N/A,TRUE,"GENERAL";"TAB5",#N/A,TRUE,"GENERAL"}</definedName>
    <definedName localSheetId="21" name="EEEE">{"TAB1",#N/A,TRUE,"GENERAL";"TAB2",#N/A,TRUE,"GENERAL";"TAB3",#N/A,TRUE,"GENERAL";"TAB4",#N/A,TRUE,"GENERAL";"TAB5",#N/A,TRUE,"GENERAL"}</definedName>
    <definedName localSheetId="19" name="EEEE">{"TAB1",#N/A,TRUE,"GENERAL";"TAB2",#N/A,TRUE,"GENERAL";"TAB3",#N/A,TRUE,"GENERAL";"TAB4",#N/A,TRUE,"GENERAL";"TAB5",#N/A,TRUE,"GENERAL"}</definedName>
    <definedName localSheetId="7" name="EEEE">{"TAB1",#N/A,TRUE,"GENERAL";"TAB2",#N/A,TRUE,"GENERAL";"TAB3",#N/A,TRUE,"GENERAL";"TAB4",#N/A,TRUE,"GENERAL";"TAB5",#N/A,TRUE,"GENERAL"}</definedName>
    <definedName localSheetId="20" name="EEEE">{"TAB1",#N/A,TRUE,"GENERAL";"TAB2",#N/A,TRUE,"GENERAL";"TAB3",#N/A,TRUE,"GENERAL";"TAB4",#N/A,TRUE,"GENERAL";"TAB5",#N/A,TRUE,"GENERAL"}</definedName>
    <definedName localSheetId="6" name="EEEE">{"TAB1",#N/A,TRUE,"GENERAL";"TAB2",#N/A,TRUE,"GENERAL";"TAB3",#N/A,TRUE,"GENERAL";"TAB4",#N/A,TRUE,"GENERAL";"TAB5",#N/A,TRUE,"GENERAL"}</definedName>
    <definedName localSheetId="16" name="EEEE">{"TAB1",#N/A,TRUE,"GENERAL";"TAB2",#N/A,TRUE,"GENERAL";"TAB3",#N/A,TRUE,"GENERAL";"TAB4",#N/A,TRUE,"GENERAL";"TAB5",#N/A,TRUE,"GENERAL"}</definedName>
    <definedName localSheetId="11" name="EEEE">{"TAB1",#N/A,TRUE,"GENERAL";"TAB2",#N/A,TRUE,"GENERAL";"TAB3",#N/A,TRUE,"GENERAL";"TAB4",#N/A,TRUE,"GENERAL";"TAB5",#N/A,TRUE,"GENERAL"}</definedName>
    <definedName localSheetId="17" name="EEEE">{"TAB1",#N/A,TRUE,"GENERAL";"TAB2",#N/A,TRUE,"GENERAL";"TAB3",#N/A,TRUE,"GENERAL";"TAB4",#N/A,TRUE,"GENERAL";"TAB5",#N/A,TRUE,"GENERAL"}</definedName>
    <definedName localSheetId="13" name="EEEE">{"TAB1",#N/A,TRUE,"GENERAL";"TAB2",#N/A,TRUE,"GENERAL";"TAB3",#N/A,TRUE,"GENERAL";"TAB4",#N/A,TRUE,"GENERAL";"TAB5",#N/A,TRUE,"GENERAL"}</definedName>
    <definedName localSheetId="9" name="EEEE">{"TAB1",#N/A,TRUE,"GENERAL";"TAB2",#N/A,TRUE,"GENERAL";"TAB3",#N/A,TRUE,"GENERAL";"TAB4",#N/A,TRUE,"GENERAL";"TAB5",#N/A,TRUE,"GENERAL"}</definedName>
    <definedName localSheetId="10" name="EEEE">{"TAB1",#N/A,TRUE,"GENERAL";"TAB2",#N/A,TRUE,"GENERAL";"TAB3",#N/A,TRUE,"GENERAL";"TAB4",#N/A,TRUE,"GENERAL";"TAB5",#N/A,TRUE,"GENERAL"}</definedName>
    <definedName localSheetId="5" name="EEEE">{"TAB1",#N/A,TRUE,"GENERAL";"TAB2",#N/A,TRUE,"GENERAL";"TAB3",#N/A,TRUE,"GENERAL";"TAB4",#N/A,TRUE,"GENERAL";"TAB5",#N/A,TRUE,"GENERAL"}</definedName>
    <definedName localSheetId="0" name="EEEE">{"TAB1",#N/A,TRUE,"GENERAL";"TAB2",#N/A,TRUE,"GENERAL";"TAB3",#N/A,TRUE,"GENERAL";"TAB4",#N/A,TRUE,"GENERAL";"TAB5",#N/A,TRUE,"GENERAL"}</definedName>
    <definedName name="EEEE">{"TAB1",#N/A,TRUE,"GENERAL";"TAB2",#N/A,TRUE,"GENERAL";"TAB3",#N/A,TRUE,"GENERAL";"TAB4",#N/A,TRUE,"GENERAL";"TAB5",#N/A,TRUE,"GENERAL"}</definedName>
    <definedName name="elaborado">"Cuadro de texto 84"</definedName>
    <definedName name="elaborado1">"Cuadro de texto 84"</definedName>
    <definedName name="Esp_Anden">[20]Cantidades!$BU$4</definedName>
    <definedName localSheetId="2" name="excepcional">[13]Listados!$A$17:$A$23</definedName>
    <definedName localSheetId="3" name="excepcional">[23]Listados!$A$17:$A$23</definedName>
    <definedName localSheetId="1" name="excepcional">[23]Listados!$A$17:$A$23</definedName>
    <definedName localSheetId="23" name="excepcional">[14]Listados!$A$17:$A$23</definedName>
    <definedName localSheetId="12" name="excepcional">[15]Listados!$A$17:$A$23</definedName>
    <definedName localSheetId="18" name="excepcional">[14]Listados!$A$17:$A$23</definedName>
    <definedName localSheetId="14" name="excepcional">[14]Listados!$A$17:$A$23</definedName>
    <definedName localSheetId="21" name="excepcional">[14]Listados!$A$17:$A$23</definedName>
    <definedName localSheetId="19" name="excepcional">[15]Listados!$A$17:$A$23</definedName>
    <definedName localSheetId="7" name="excepcional">[15]Listados!$A$17:$A$23</definedName>
    <definedName localSheetId="20" name="excepcional">[14]Listados!$A$17:$A$23</definedName>
    <definedName localSheetId="6" name="excepcional">[15]Listados!$A$17:$A$23</definedName>
    <definedName localSheetId="15" name="excepcional">[15]Listados!$A$17:$A$23</definedName>
    <definedName localSheetId="16" name="excepcional">[15]Listados!$A$17:$A$23</definedName>
    <definedName localSheetId="11" name="excepcional">[15]Listados!$A$17:$A$23</definedName>
    <definedName localSheetId="8" name="excepcional">[14]Listados!$A$17:$A$23</definedName>
    <definedName localSheetId="17" name="excepcional">[14]Listados!$A$17:$A$23</definedName>
    <definedName localSheetId="13" name="excepcional">[14]Listados!$A$17:$A$23</definedName>
    <definedName localSheetId="9" name="excepcional">[14]Listados!$A$17:$A$23</definedName>
    <definedName localSheetId="10" name="excepcional">[14]Listados!$A$17:$A$23</definedName>
    <definedName localSheetId="5" name="excepcional">[15]Listados!$A$17:$A$23</definedName>
    <definedName localSheetId="0" name="excepcional">[16]Listados!$A$17:$A$23</definedName>
    <definedName name="excepcional">[17]Listados!$A$17:$A$23</definedName>
    <definedName localSheetId="12" name="EXCROC">'[24]Análisis de precios'!$H$52</definedName>
    <definedName localSheetId="18" name="EXCROC">'[24]Análisis de precios'!$H$52</definedName>
    <definedName localSheetId="14" name="EXCROC">'[24]Análisis de precios'!$H$52</definedName>
    <definedName localSheetId="21" name="EXCROC">'[24]Análisis de precios'!$H$52</definedName>
    <definedName localSheetId="7" name="EXCROC">'[24]Análisis de precios'!$H$52</definedName>
    <definedName localSheetId="16" name="EXCROC">'[24]Análisis de precios'!$H$52</definedName>
    <definedName localSheetId="10" name="EXCROC">'[24]Análisis de precios'!$H$52</definedName>
    <definedName name="EXCROC">'[25]Análisis de precios'!$H$52</definedName>
    <definedName name="FACTOR_NACIONALIZACION">[26]PrecBase!$K$3</definedName>
    <definedName localSheetId="12" name="fdadsfa">{"PRES REHAB ARM-PER POR ITEMS  KM A KM",#N/A,TRUE,"Rehabilitacion Arm-Per"}</definedName>
    <definedName localSheetId="18" name="fdadsfa">{"PRES REHAB ARM-PER POR ITEMS  KM A KM",#N/A,TRUE,"Rehabilitacion Arm-Per"}</definedName>
    <definedName localSheetId="14" name="fdadsfa">{"PRES REHAB ARM-PER POR ITEMS  KM A KM",#N/A,TRUE,"Rehabilitacion Arm-Per"}</definedName>
    <definedName localSheetId="21" name="fdadsfa">{"PRES REHAB ARM-PER POR ITEMS  KM A KM",#N/A,TRUE,"Rehabilitacion Arm-Per"}</definedName>
    <definedName localSheetId="19" name="fdadsfa">{"PRES REHAB ARM-PER POR ITEMS  KM A KM",#N/A,TRUE,"Rehabilitacion Arm-Per"}</definedName>
    <definedName localSheetId="7" name="fdadsfa">{"PRES REHAB ARM-PER POR ITEMS  KM A KM",#N/A,TRUE,"Rehabilitacion Arm-Per"}</definedName>
    <definedName localSheetId="20" name="fdadsfa">{"PRES REHAB ARM-PER POR ITEMS  KM A KM",#N/A,TRUE,"Rehabilitacion Arm-Per"}</definedName>
    <definedName localSheetId="6" name="fdadsfa">{"PRES REHAB ARM-PER POR ITEMS  KM A KM",#N/A,TRUE,"Rehabilitacion Arm-Per"}</definedName>
    <definedName localSheetId="16" name="fdadsfa">{"PRES REHAB ARM-PER POR ITEMS  KM A KM",#N/A,TRUE,"Rehabilitacion Arm-Per"}</definedName>
    <definedName localSheetId="11" name="fdadsfa">{"PRES REHAB ARM-PER POR ITEMS  KM A KM",#N/A,TRUE,"Rehabilitacion Arm-Per"}</definedName>
    <definedName localSheetId="17" name="fdadsfa">{"PRES REHAB ARM-PER POR ITEMS  KM A KM",#N/A,TRUE,"Rehabilitacion Arm-Per"}</definedName>
    <definedName localSheetId="13" name="fdadsfa">{"PRES REHAB ARM-PER POR ITEMS  KM A KM",#N/A,TRUE,"Rehabilitacion Arm-Per"}</definedName>
    <definedName localSheetId="9" name="fdadsfa">{"PRES REHAB ARM-PER POR ITEMS  KM A KM",#N/A,TRUE,"Rehabilitacion Arm-Per"}</definedName>
    <definedName localSheetId="10" name="fdadsfa">{"PRES REHAB ARM-PER POR ITEMS  KM A KM",#N/A,TRUE,"Rehabilitacion Arm-Per"}</definedName>
    <definedName localSheetId="5" name="fdadsfa">{"PRES REHAB ARM-PER POR ITEMS  KM A KM",#N/A,TRUE,"Rehabilitacion Arm-Per"}</definedName>
    <definedName localSheetId="0" name="fdadsfa">{"PRES REHAB ARM-PER POR ITEMS  KM A KM",#N/A,TRUE,"Rehabilitacion Arm-Per"}</definedName>
    <definedName name="fdadsfa">{"PRES REHAB ARM-PER POR ITEMS  KM A KM",#N/A,TRUE,"Rehabilitacion Arm-Per"}</definedName>
    <definedName localSheetId="12" name="FDFDF">'[7]Res-Accide-10'!#REF!</definedName>
    <definedName localSheetId="7" name="FDFDF">'[7]Res-Accide-10'!#REF!</definedName>
    <definedName localSheetId="11" name="FDFDF">'[7]Res-Accide-10'!#REF!</definedName>
    <definedName localSheetId="17" name="FDFDF">'[7]Res-Accide-10'!#REF!</definedName>
    <definedName localSheetId="9" name="FDFDF">'[7]Res-Accide-10'!#REF!</definedName>
    <definedName localSheetId="10" name="FDFDF">'[7]Res-Accide-10'!#REF!</definedName>
    <definedName localSheetId="0" name="FDFDF">'[9]Res-Accide-10'!#REF!</definedName>
    <definedName name="FDFDF">'[8]Res-Accide-10'!#REF!</definedName>
    <definedName localSheetId="3" name="fondo">[23]Listados!$M$2:$M$143</definedName>
    <definedName localSheetId="1" name="fondo">[23]Listados!$M$2:$M$143</definedName>
    <definedName localSheetId="23" name="fondo">[14]Listados!$O$2:$O$908</definedName>
    <definedName localSheetId="12" name="fondo">[15]Listados!$M$2:$M$143</definedName>
    <definedName localSheetId="18" name="fondo">[14]Listados!$O$2:$O$908</definedName>
    <definedName localSheetId="14" name="fondo">[14]Listados!$O$2:$O$908</definedName>
    <definedName localSheetId="21" name="fondo">[14]Listados!$O$2:$O$908</definedName>
    <definedName localSheetId="19" name="fondo">[15]Listados!$M$2:$M$143</definedName>
    <definedName localSheetId="7" name="fondo">[15]Listados!$M$2:$M$143</definedName>
    <definedName localSheetId="20" name="fondo">[14]Listados!$O$2:$O$908</definedName>
    <definedName localSheetId="6" name="fondo">[15]Listados!$M$2:$M$143</definedName>
    <definedName localSheetId="11" name="fondo">[15]Listados!$M$2:$M$143</definedName>
    <definedName localSheetId="8" name="fondo">[14]Listados!$O$2:$O$908</definedName>
    <definedName localSheetId="17" name="fondo">[14]Listados!$O$2:$O$908</definedName>
    <definedName localSheetId="13" name="fondo">[14]Listados!$O$2:$O$908</definedName>
    <definedName localSheetId="9" name="fondo">[14]Listados!$O$2:$O$908</definedName>
    <definedName localSheetId="10" name="fondo">[14]Listados!$O$2:$O$908</definedName>
    <definedName name="fondo">[17]Listados!$O$2:$O$908</definedName>
    <definedName localSheetId="12" name="FONDOS">[27]MYLIST!$C$2:$C$126</definedName>
    <definedName localSheetId="19" name="FONDOS">[27]MYLIST!$C$2:$C$126</definedName>
    <definedName localSheetId="7" name="FONDOS">[27]MYLIST!$C$2:$C$126</definedName>
    <definedName localSheetId="6" name="FONDOS">[27]MYLIST!$C$2:$C$126</definedName>
    <definedName localSheetId="11" name="FONDOS">[27]MYLIST!$C$2:$C$126</definedName>
    <definedName localSheetId="0" name="FONDOS">[28]MYLIST!$C$2:$C$126</definedName>
    <definedName name="FONDOS">[29]MYLIST!$C$2:$C$126</definedName>
    <definedName localSheetId="12" name="Formulario">+[30]Formular!$B$7:$G$71</definedName>
    <definedName localSheetId="18" name="Formulario">+[30]Formular!$B$7:$G$71</definedName>
    <definedName localSheetId="14" name="Formulario">+[30]Formular!$B$7:$G$71</definedName>
    <definedName localSheetId="21" name="Formulario">+[30]Formular!$B$7:$G$71</definedName>
    <definedName localSheetId="7" name="Formulario">+[30]Formular!$B$7:$G$71</definedName>
    <definedName localSheetId="16" name="Formulario">+[30]Formular!$B$7:$G$71</definedName>
    <definedName localSheetId="10" name="Formulario">+[30]Formular!$B$7:$G$71</definedName>
    <definedName name="Formulario">+[31]Formular!$B$7:$G$71</definedName>
    <definedName localSheetId="3" name="fut">[23]Listados!$Q$2:$Q$592</definedName>
    <definedName localSheetId="1" name="fut">[23]Listados!$Q$2:$Q$592</definedName>
    <definedName localSheetId="12" name="fut">[15]Listados!$Q$2:$Q$592</definedName>
    <definedName localSheetId="19" name="fut">[15]Listados!$Q$2:$Q$592</definedName>
    <definedName localSheetId="7" name="fut">[15]Listados!$Q$2:$Q$592</definedName>
    <definedName localSheetId="6" name="fut">[15]Listados!$Q$2:$Q$592</definedName>
    <definedName localSheetId="11" name="fut">[15]Listados!$Q$2:$Q$592</definedName>
    <definedName name="fut">[32]Listados!$Q$2:$Q$592</definedName>
    <definedName localSheetId="2" name="gasto_publico">[13]Listados!$X$2:$X$7</definedName>
    <definedName localSheetId="3" name="gasto_publico">[23]Listados!$X$2:$X$7</definedName>
    <definedName localSheetId="1" name="gasto_publico">[23]Listados!$X$2:$X$7</definedName>
    <definedName localSheetId="23" name="gasto_publico">[14]Listados!$V$2:$V$7</definedName>
    <definedName localSheetId="12" name="gasto_publico">[15]Listados!$X$2:$X$7</definedName>
    <definedName localSheetId="18" name="gasto_publico">[14]Listados!$V$2:$V$7</definedName>
    <definedName localSheetId="14" name="gasto_publico">[14]Listados!$V$2:$V$7</definedName>
    <definedName localSheetId="21" name="gasto_publico">[14]Listados!$V$2:$V$7</definedName>
    <definedName localSheetId="19" name="gasto_publico">[15]Listados!$X$2:$X$7</definedName>
    <definedName localSheetId="7" name="gasto_publico">[15]Listados!$X$2:$X$7</definedName>
    <definedName localSheetId="20" name="gasto_publico">[14]Listados!$V$2:$V$7</definedName>
    <definedName localSheetId="6" name="gasto_publico">[15]Listados!$X$2:$X$7</definedName>
    <definedName localSheetId="15" name="gasto_publico">[15]Listados!$X$2:$X$7</definedName>
    <definedName localSheetId="16" name="gasto_publico">[15]Listados!$X$2:$X$7</definedName>
    <definedName localSheetId="11" name="gasto_publico">[15]Listados!$X$2:$X$7</definedName>
    <definedName localSheetId="8" name="gasto_publico">[14]Listados!$V$2:$V$7</definedName>
    <definedName localSheetId="17" name="gasto_publico">[14]Listados!$V$2:$V$7</definedName>
    <definedName localSheetId="13" name="gasto_publico">[14]Listados!$V$2:$V$7</definedName>
    <definedName localSheetId="9" name="gasto_publico">[14]Listados!$V$2:$V$7</definedName>
    <definedName localSheetId="10" name="gasto_publico">[14]Listados!$V$2:$V$7</definedName>
    <definedName localSheetId="5" name="gasto_publico">[15]Listados!$X$2:$X$7</definedName>
    <definedName localSheetId="0" name="gasto_publico">[16]Listados!$X$2:$X$7</definedName>
    <definedName name="gasto_publico">[17]Listados!$V$2:$V$7</definedName>
    <definedName name="Geotextil">[20]Cantidades!$EK$1</definedName>
    <definedName localSheetId="0" name="gg">'[11]Moviti Redes PE'!#REF!</definedName>
    <definedName name="GKJDGDIJZ">"Imagen 3"</definedName>
    <definedName localSheetId="2" name="grupos_vulnerables">[13]Listados!$A$26:$A$32</definedName>
    <definedName localSheetId="3" name="grupos_vulnerables">[23]Listados!$A$26:$A$32</definedName>
    <definedName localSheetId="1" name="grupos_vulnerables">[23]Listados!$A$26:$A$32</definedName>
    <definedName localSheetId="23" name="grupos_vulnerables">[14]Listados!$A$26:$A$32</definedName>
    <definedName localSheetId="12" name="grupos_vulnerables">[15]Listados!$A$26:$A$32</definedName>
    <definedName localSheetId="18" name="grupos_vulnerables">[14]Listados!$A$26:$A$32</definedName>
    <definedName localSheetId="14" name="grupos_vulnerables">[14]Listados!$A$26:$A$32</definedName>
    <definedName localSheetId="21" name="grupos_vulnerables">[14]Listados!$A$26:$A$32</definedName>
    <definedName localSheetId="19" name="grupos_vulnerables">[15]Listados!$A$26:$A$32</definedName>
    <definedName localSheetId="7" name="grupos_vulnerables">[15]Listados!$A$26:$A$32</definedName>
    <definedName localSheetId="20" name="grupos_vulnerables">[14]Listados!$A$26:$A$32</definedName>
    <definedName localSheetId="6" name="grupos_vulnerables">[15]Listados!$A$26:$A$32</definedName>
    <definedName localSheetId="15" name="grupos_vulnerables">[15]Listados!$A$26:$A$32</definedName>
    <definedName localSheetId="16" name="grupos_vulnerables">[15]Listados!$A$26:$A$32</definedName>
    <definedName localSheetId="11" name="grupos_vulnerables">[15]Listados!$A$26:$A$32</definedName>
    <definedName localSheetId="8" name="grupos_vulnerables">[14]Listados!$A$26:$A$32</definedName>
    <definedName localSheetId="17" name="grupos_vulnerables">[14]Listados!$A$26:$A$32</definedName>
    <definedName localSheetId="13" name="grupos_vulnerables">[14]Listados!$A$26:$A$32</definedName>
    <definedName localSheetId="9" name="grupos_vulnerables">[14]Listados!$A$26:$A$32</definedName>
    <definedName localSheetId="10" name="grupos_vulnerables">[14]Listados!$A$26:$A$32</definedName>
    <definedName localSheetId="5" name="grupos_vulnerables">[15]Listados!$A$26:$A$32</definedName>
    <definedName localSheetId="0" name="grupos_vulnerables">[16]Listados!$A$26:$A$32</definedName>
    <definedName name="grupos_vulnerables">[17]Listados!$A$26:$A$32</definedName>
    <definedName localSheetId="12" name="hj">{"via1",#N/A,TRUE,"general";"via2",#N/A,TRUE,"general";"via3",#N/A,TRUE,"general"}</definedName>
    <definedName localSheetId="18" name="hj">{"via1",#N/A,TRUE,"general";"via2",#N/A,TRUE,"general";"via3",#N/A,TRUE,"general"}</definedName>
    <definedName localSheetId="14" name="hj">{"via1",#N/A,TRUE,"general";"via2",#N/A,TRUE,"general";"via3",#N/A,TRUE,"general"}</definedName>
    <definedName localSheetId="21" name="hj">{"via1",#N/A,TRUE,"general";"via2",#N/A,TRUE,"general";"via3",#N/A,TRUE,"general"}</definedName>
    <definedName localSheetId="19" name="hj">{"via1",#N/A,TRUE,"general";"via2",#N/A,TRUE,"general";"via3",#N/A,TRUE,"general"}</definedName>
    <definedName localSheetId="7" name="hj">{"via1",#N/A,TRUE,"general";"via2",#N/A,TRUE,"general";"via3",#N/A,TRUE,"general"}</definedName>
    <definedName localSheetId="20" name="hj">{"via1",#N/A,TRUE,"general";"via2",#N/A,TRUE,"general";"via3",#N/A,TRUE,"general"}</definedName>
    <definedName localSheetId="6" name="hj">{"via1",#N/A,TRUE,"general";"via2",#N/A,TRUE,"general";"via3",#N/A,TRUE,"general"}</definedName>
    <definedName localSheetId="16" name="hj">{"via1",#N/A,TRUE,"general";"via2",#N/A,TRUE,"general";"via3",#N/A,TRUE,"general"}</definedName>
    <definedName localSheetId="11" name="hj">{"via1",#N/A,TRUE,"general";"via2",#N/A,TRUE,"general";"via3",#N/A,TRUE,"general"}</definedName>
    <definedName localSheetId="17" name="hj">{"via1",#N/A,TRUE,"general";"via2",#N/A,TRUE,"general";"via3",#N/A,TRUE,"general"}</definedName>
    <definedName localSheetId="13" name="hj">{"via1",#N/A,TRUE,"general";"via2",#N/A,TRUE,"general";"via3",#N/A,TRUE,"general"}</definedName>
    <definedName localSheetId="9" name="hj">{"via1",#N/A,TRUE,"general";"via2",#N/A,TRUE,"general";"via3",#N/A,TRUE,"general"}</definedName>
    <definedName localSheetId="10" name="hj">{"via1",#N/A,TRUE,"general";"via2",#N/A,TRUE,"general";"via3",#N/A,TRUE,"general"}</definedName>
    <definedName localSheetId="5" name="hj">{"via1",#N/A,TRUE,"general";"via2",#N/A,TRUE,"general";"via3",#N/A,TRUE,"general"}</definedName>
    <definedName localSheetId="0" name="hj">{"via1",#N/A,TRUE,"general";"via2",#N/A,TRUE,"general";"via3",#N/A,TRUE,"general"}</definedName>
    <definedName name="hj">{"via1",#N/A,TRUE,"general";"via2",#N/A,TRUE,"general";"via3",#N/A,TRUE,"general"}</definedName>
    <definedName localSheetId="21" name="IF">'[33]A. P. U.'!#REF!</definedName>
    <definedName localSheetId="19" name="IF">'[33]A. P. U.'!#REF!</definedName>
    <definedName localSheetId="7" name="IF">'[33]A. P. U.'!#REF!</definedName>
    <definedName localSheetId="20" name="IF">'[33]A. P. U.'!#REF!</definedName>
    <definedName localSheetId="6" name="IF">'[33]A. P. U.'!#REF!</definedName>
    <definedName localSheetId="11" name="IF">'[33]A. P. U.'!#REF!</definedName>
    <definedName localSheetId="13" name="IF">'[33]A. P. U.'!#REF!</definedName>
    <definedName name="IF">'[33]A. P. U.'!#REF!</definedName>
    <definedName localSheetId="2" name="Imprev">'[6]1.1.2 Pueblo Nuevo'!#REF!</definedName>
    <definedName localSheetId="23" name="Imprev">'[6]1.1.2 Pueblo Nuevo'!#REF!</definedName>
    <definedName localSheetId="21" name="Imprev">'[6]1.1.2 Pueblo Nuevo'!#REF!</definedName>
    <definedName localSheetId="19" name="Imprev">'[6]1.1.2 Pueblo Nuevo'!#REF!</definedName>
    <definedName localSheetId="7" name="Imprev">'[6]1.1.2 Pueblo Nuevo'!#REF!</definedName>
    <definedName localSheetId="20" name="Imprev">'[6]1.1.2 Pueblo Nuevo'!#REF!</definedName>
    <definedName localSheetId="6" name="Imprev">'[6]1.1.2 Pueblo Nuevo'!#REF!</definedName>
    <definedName localSheetId="15" name="Imprev">'[6]1.1.2 Pueblo Nuevo'!#REF!</definedName>
    <definedName localSheetId="11" name="Imprev">'[6]1.1.2 Pueblo Nuevo'!#REF!</definedName>
    <definedName localSheetId="8" name="Imprev">'[6]1.1.2 Pueblo Nuevo'!#REF!</definedName>
    <definedName localSheetId="17" name="Imprev">'[6]1.1.2 Pueblo Nuevo'!#REF!</definedName>
    <definedName localSheetId="13" name="Imprev">'[6]1.1.2 Pueblo Nuevo'!#REF!</definedName>
    <definedName localSheetId="9" name="Imprev">'[6]1.1.2 Pueblo Nuevo'!#REF!</definedName>
    <definedName localSheetId="5" name="Imprev">'[6]1.1.2 Pueblo Nuevo'!#REF!</definedName>
    <definedName localSheetId="0" name="Imprev">'[6]1.1.2 Pueblo Nuevo'!#REF!</definedName>
    <definedName name="Imprev">'[6]1.1.2 Pueblo Nuevo'!#REF!</definedName>
    <definedName localSheetId="4" name="Inclusion">'[34]AP-BP 26005351'!#REF!</definedName>
    <definedName localSheetId="4" name="Inclusión_Social">'[34]AP-BP 26005351'!#REF!</definedName>
    <definedName name="interventor">[19]INTERV.!$A$29</definedName>
    <definedName localSheetId="2" name="IvaSUtl">'[6]1.1.2 Pueblo Nuevo'!#REF!</definedName>
    <definedName localSheetId="23" name="IvaSUtl">'[6]1.1.2 Pueblo Nuevo'!#REF!</definedName>
    <definedName localSheetId="21" name="IvaSUtl">'[6]1.1.2 Pueblo Nuevo'!#REF!</definedName>
    <definedName localSheetId="19" name="IvaSUtl">'[6]1.1.2 Pueblo Nuevo'!#REF!</definedName>
    <definedName localSheetId="7" name="IvaSUtl">'[6]1.1.2 Pueblo Nuevo'!#REF!</definedName>
    <definedName localSheetId="20" name="IvaSUtl">'[6]1.1.2 Pueblo Nuevo'!#REF!</definedName>
    <definedName localSheetId="6" name="IvaSUtl">'[6]1.1.2 Pueblo Nuevo'!#REF!</definedName>
    <definedName localSheetId="15" name="IvaSUtl">'[6]1.1.2 Pueblo Nuevo'!#REF!</definedName>
    <definedName localSheetId="11" name="IvaSUtl">'[6]1.1.2 Pueblo Nuevo'!#REF!</definedName>
    <definedName localSheetId="8" name="IvaSUtl">'[6]1.1.2 Pueblo Nuevo'!#REF!</definedName>
    <definedName localSheetId="17" name="IvaSUtl">'[6]1.1.2 Pueblo Nuevo'!#REF!</definedName>
    <definedName localSheetId="13" name="IvaSUtl">'[6]1.1.2 Pueblo Nuevo'!#REF!</definedName>
    <definedName localSheetId="9" name="IvaSUtl">'[6]1.1.2 Pueblo Nuevo'!#REF!</definedName>
    <definedName localSheetId="5" name="IvaSUtl">'[6]1.1.2 Pueblo Nuevo'!#REF!</definedName>
    <definedName localSheetId="0" name="IvaSUtl">'[6]1.1.2 Pueblo Nuevo'!#REF!</definedName>
    <definedName name="IvaSUtl">'[6]1.1.2 Pueblo Nuevo'!#REF!</definedName>
    <definedName name="jefe">[19]INTERV.!$A$42</definedName>
    <definedName localSheetId="12" name="JESUS">{"PRES REHAB ARM-PER POR ITEMS  KM A KM",#N/A,TRUE,"Rehabilitacion Arm-Per"}</definedName>
    <definedName localSheetId="18" name="JESUS">{"PRES REHAB ARM-PER POR ITEMS  KM A KM",#N/A,TRUE,"Rehabilitacion Arm-Per"}</definedName>
    <definedName localSheetId="14" name="JESUS">{"PRES REHAB ARM-PER POR ITEMS  KM A KM",#N/A,TRUE,"Rehabilitacion Arm-Per"}</definedName>
    <definedName localSheetId="21" name="JESUS">{"PRES REHAB ARM-PER POR ITEMS  KM A KM",#N/A,TRUE,"Rehabilitacion Arm-Per"}</definedName>
    <definedName localSheetId="19" name="JESUS">{"PRES REHAB ARM-PER POR ITEMS  KM A KM",#N/A,TRUE,"Rehabilitacion Arm-Per"}</definedName>
    <definedName localSheetId="7" name="JESUS">{"PRES REHAB ARM-PER POR ITEMS  KM A KM",#N/A,TRUE,"Rehabilitacion Arm-Per"}</definedName>
    <definedName localSheetId="20" name="JESUS">{"PRES REHAB ARM-PER POR ITEMS  KM A KM",#N/A,TRUE,"Rehabilitacion Arm-Per"}</definedName>
    <definedName localSheetId="6" name="JESUS">{"PRES REHAB ARM-PER POR ITEMS  KM A KM",#N/A,TRUE,"Rehabilitacion Arm-Per"}</definedName>
    <definedName localSheetId="16" name="JESUS">{"PRES REHAB ARM-PER POR ITEMS  KM A KM",#N/A,TRUE,"Rehabilitacion Arm-Per"}</definedName>
    <definedName localSheetId="11" name="JESUS">{"PRES REHAB ARM-PER POR ITEMS  KM A KM",#N/A,TRUE,"Rehabilitacion Arm-Per"}</definedName>
    <definedName localSheetId="17" name="JESUS">{"PRES REHAB ARM-PER POR ITEMS  KM A KM",#N/A,TRUE,"Rehabilitacion Arm-Per"}</definedName>
    <definedName localSheetId="13" name="JESUS">{"PRES REHAB ARM-PER POR ITEMS  KM A KM",#N/A,TRUE,"Rehabilitacion Arm-Per"}</definedName>
    <definedName localSheetId="9" name="JESUS">{"PRES REHAB ARM-PER POR ITEMS  KM A KM",#N/A,TRUE,"Rehabilitacion Arm-Per"}</definedName>
    <definedName localSheetId="10" name="JESUS">{"PRES REHAB ARM-PER POR ITEMS  KM A KM",#N/A,TRUE,"Rehabilitacion Arm-Per"}</definedName>
    <definedName localSheetId="5" name="JESUS">{"PRES REHAB ARM-PER POR ITEMS  KM A KM",#N/A,TRUE,"Rehabilitacion Arm-Per"}</definedName>
    <definedName localSheetId="0" name="JESUS">{"PRES REHAB ARM-PER POR ITEMS  KM A KM",#N/A,TRUE,"Rehabilitacion Arm-Per"}</definedName>
    <definedName name="JESUS">{"PRES REHAB ARM-PER POR ITEMS  KM A KM",#N/A,TRUE,"Rehabilitacion Arm-Per"}</definedName>
    <definedName localSheetId="12" name="kjj">{"via1",#N/A,TRUE,"general";"via2",#N/A,TRUE,"general";"via3",#N/A,TRUE,"general"}</definedName>
    <definedName localSheetId="18" name="kjj">{"via1",#N/A,TRUE,"general";"via2",#N/A,TRUE,"general";"via3",#N/A,TRUE,"general"}</definedName>
    <definedName localSheetId="14" name="kjj">{"via1",#N/A,TRUE,"general";"via2",#N/A,TRUE,"general";"via3",#N/A,TRUE,"general"}</definedName>
    <definedName localSheetId="21" name="kjj">{"via1",#N/A,TRUE,"general";"via2",#N/A,TRUE,"general";"via3",#N/A,TRUE,"general"}</definedName>
    <definedName localSheetId="19" name="kjj">{"via1",#N/A,TRUE,"general";"via2",#N/A,TRUE,"general";"via3",#N/A,TRUE,"general"}</definedName>
    <definedName localSheetId="7" name="kjj">{"via1",#N/A,TRUE,"general";"via2",#N/A,TRUE,"general";"via3",#N/A,TRUE,"general"}</definedName>
    <definedName localSheetId="20" name="kjj">{"via1",#N/A,TRUE,"general";"via2",#N/A,TRUE,"general";"via3",#N/A,TRUE,"general"}</definedName>
    <definedName localSheetId="6" name="kjj">{"via1",#N/A,TRUE,"general";"via2",#N/A,TRUE,"general";"via3",#N/A,TRUE,"general"}</definedName>
    <definedName localSheetId="16" name="kjj">{"via1",#N/A,TRUE,"general";"via2",#N/A,TRUE,"general";"via3",#N/A,TRUE,"general"}</definedName>
    <definedName localSheetId="11" name="kjj">{"via1",#N/A,TRUE,"general";"via2",#N/A,TRUE,"general";"via3",#N/A,TRUE,"general"}</definedName>
    <definedName localSheetId="17" name="kjj">{"via1",#N/A,TRUE,"general";"via2",#N/A,TRUE,"general";"via3",#N/A,TRUE,"general"}</definedName>
    <definedName localSheetId="13" name="kjj">{"via1",#N/A,TRUE,"general";"via2",#N/A,TRUE,"general";"via3",#N/A,TRUE,"general"}</definedName>
    <definedName localSheetId="9" name="kjj">{"via1",#N/A,TRUE,"general";"via2",#N/A,TRUE,"general";"via3",#N/A,TRUE,"general"}</definedName>
    <definedName localSheetId="10" name="kjj">{"via1",#N/A,TRUE,"general";"via2",#N/A,TRUE,"general";"via3",#N/A,TRUE,"general"}</definedName>
    <definedName localSheetId="5" name="kjj">{"via1",#N/A,TRUE,"general";"via2",#N/A,TRUE,"general";"via3",#N/A,TRUE,"general"}</definedName>
    <definedName localSheetId="0" name="kjj">{"via1",#N/A,TRUE,"general";"via2",#N/A,TRUE,"general";"via3",#N/A,TRUE,"general"}</definedName>
    <definedName name="kjj">{"via1",#N/A,TRUE,"general";"via2",#N/A,TRUE,"general";"via3",#N/A,TRUE,"general"}</definedName>
    <definedName name="L">[20]Cantidades!$D$15:$D$54</definedName>
    <definedName localSheetId="12" name="LINEA">[35]CONT_ADI!#REF!</definedName>
    <definedName localSheetId="18" name="LINEA">[35]CONT_ADI!#REF!</definedName>
    <definedName localSheetId="14" name="LINEA">[35]CONT_ADI!#REF!</definedName>
    <definedName localSheetId="21" name="LINEA">[35]CONT_ADI!#REF!</definedName>
    <definedName localSheetId="19" name="LINEA">[36]CONT_ADI!#REF!</definedName>
    <definedName localSheetId="7" name="LINEA">[35]CONT_ADI!#REF!</definedName>
    <definedName localSheetId="20" name="LINEA">[36]CONT_ADI!#REF!</definedName>
    <definedName localSheetId="6" name="LINEA">[36]CONT_ADI!#REF!</definedName>
    <definedName localSheetId="16" name="LINEA">[35]CONT_ADI!#REF!</definedName>
    <definedName localSheetId="13" name="LINEA">[36]CONT_ADI!#REF!</definedName>
    <definedName localSheetId="10" name="LINEA">[35]CONT_ADI!#REF!</definedName>
    <definedName localSheetId="0" name="LINEA">[36]CONT_ADI!#REF!</definedName>
    <definedName name="LINEA">[36]CONT_ADI!#REF!</definedName>
    <definedName localSheetId="7" name="LISTADO">'[37] Código Precios 2004'!$A$2:$D$3722</definedName>
    <definedName localSheetId="17" name="LISTADO">'[37] Código Precios 2004'!$A$2:$D$3722</definedName>
    <definedName localSheetId="9" name="LISTADO">'[37] Código Precios 2004'!$A$2:$D$3722</definedName>
    <definedName localSheetId="10" name="LISTADO">'[37] Código Precios 2004'!$A$2:$D$3722</definedName>
    <definedName localSheetId="0" name="LISTADO">'[38] Código Precios 2004'!$A$2:$D$3722</definedName>
    <definedName name="LISTADO">'[39] Código Precios 2004'!$A$2:$D$3722</definedName>
    <definedName name="MAQUINAR">[12]Insum!$A$68:$H$98</definedName>
    <definedName localSheetId="12" name="MDCO">{"TAB1",#N/A,TRUE,"GENERAL";"TAB2",#N/A,TRUE,"GENERAL";"TAB3",#N/A,TRUE,"GENERAL";"TAB4",#N/A,TRUE,"GENERAL";"TAB5",#N/A,TRUE,"GENERAL"}</definedName>
    <definedName localSheetId="18" name="MDCO">{"TAB1",#N/A,TRUE,"GENERAL";"TAB2",#N/A,TRUE,"GENERAL";"TAB3",#N/A,TRUE,"GENERAL";"TAB4",#N/A,TRUE,"GENERAL";"TAB5",#N/A,TRUE,"GENERAL"}</definedName>
    <definedName localSheetId="14" name="MDCO">{"TAB1",#N/A,TRUE,"GENERAL";"TAB2",#N/A,TRUE,"GENERAL";"TAB3",#N/A,TRUE,"GENERAL";"TAB4",#N/A,TRUE,"GENERAL";"TAB5",#N/A,TRUE,"GENERAL"}</definedName>
    <definedName localSheetId="21" name="MDCO">{"TAB1",#N/A,TRUE,"GENERAL";"TAB2",#N/A,TRUE,"GENERAL";"TAB3",#N/A,TRUE,"GENERAL";"TAB4",#N/A,TRUE,"GENERAL";"TAB5",#N/A,TRUE,"GENERAL"}</definedName>
    <definedName localSheetId="19" name="MDCO">{"TAB1",#N/A,TRUE,"GENERAL";"TAB2",#N/A,TRUE,"GENERAL";"TAB3",#N/A,TRUE,"GENERAL";"TAB4",#N/A,TRUE,"GENERAL";"TAB5",#N/A,TRUE,"GENERAL"}</definedName>
    <definedName localSheetId="7" name="MDCO">{"TAB1",#N/A,TRUE,"GENERAL";"TAB2",#N/A,TRUE,"GENERAL";"TAB3",#N/A,TRUE,"GENERAL";"TAB4",#N/A,TRUE,"GENERAL";"TAB5",#N/A,TRUE,"GENERAL"}</definedName>
    <definedName localSheetId="20" name="MDCO">{"TAB1",#N/A,TRUE,"GENERAL";"TAB2",#N/A,TRUE,"GENERAL";"TAB3",#N/A,TRUE,"GENERAL";"TAB4",#N/A,TRUE,"GENERAL";"TAB5",#N/A,TRUE,"GENERAL"}</definedName>
    <definedName localSheetId="6" name="MDCO">{"TAB1",#N/A,TRUE,"GENERAL";"TAB2",#N/A,TRUE,"GENERAL";"TAB3",#N/A,TRUE,"GENERAL";"TAB4",#N/A,TRUE,"GENERAL";"TAB5",#N/A,TRUE,"GENERAL"}</definedName>
    <definedName localSheetId="16" name="MDCO">{"TAB1",#N/A,TRUE,"GENERAL";"TAB2",#N/A,TRUE,"GENERAL";"TAB3",#N/A,TRUE,"GENERAL";"TAB4",#N/A,TRUE,"GENERAL";"TAB5",#N/A,TRUE,"GENERAL"}</definedName>
    <definedName localSheetId="11" name="MDCO">{"TAB1",#N/A,TRUE,"GENERAL";"TAB2",#N/A,TRUE,"GENERAL";"TAB3",#N/A,TRUE,"GENERAL";"TAB4",#N/A,TRUE,"GENERAL";"TAB5",#N/A,TRUE,"GENERAL"}</definedName>
    <definedName localSheetId="17" name="MDCO">{"TAB1",#N/A,TRUE,"GENERAL";"TAB2",#N/A,TRUE,"GENERAL";"TAB3",#N/A,TRUE,"GENERAL";"TAB4",#N/A,TRUE,"GENERAL";"TAB5",#N/A,TRUE,"GENERAL"}</definedName>
    <definedName localSheetId="13" name="MDCO">{"TAB1",#N/A,TRUE,"GENERAL";"TAB2",#N/A,TRUE,"GENERAL";"TAB3",#N/A,TRUE,"GENERAL";"TAB4",#N/A,TRUE,"GENERAL";"TAB5",#N/A,TRUE,"GENERAL"}</definedName>
    <definedName localSheetId="9" name="MDCO">{"TAB1",#N/A,TRUE,"GENERAL";"TAB2",#N/A,TRUE,"GENERAL";"TAB3",#N/A,TRUE,"GENERAL";"TAB4",#N/A,TRUE,"GENERAL";"TAB5",#N/A,TRUE,"GENERAL"}</definedName>
    <definedName localSheetId="10" name="MDCO">{"TAB1",#N/A,TRUE,"GENERAL";"TAB2",#N/A,TRUE,"GENERAL";"TAB3",#N/A,TRUE,"GENERAL";"TAB4",#N/A,TRUE,"GENERAL";"TAB5",#N/A,TRUE,"GENERAL"}</definedName>
    <definedName localSheetId="5" name="MDCO">{"TAB1",#N/A,TRUE,"GENERAL";"TAB2",#N/A,TRUE,"GENERAL";"TAB3",#N/A,TRUE,"GENERAL";"TAB4",#N/A,TRUE,"GENERAL";"TAB5",#N/A,TRUE,"GENERAL"}</definedName>
    <definedName localSheetId="0" name="MDCO">{"TAB1",#N/A,TRUE,"GENERAL";"TAB2",#N/A,TRUE,"GENERAL";"TAB3",#N/A,TRUE,"GENERAL";"TAB4",#N/A,TRUE,"GENERAL";"TAB5",#N/A,TRUE,"GENERAL"}</definedName>
    <definedName name="MDCO">{"TAB1",#N/A,TRUE,"GENERAL";"TAB2",#N/A,TRUE,"GENERAL";"TAB3",#N/A,TRUE,"GENERAL";"TAB4",#N/A,TRUE,"GENERAL";"TAB5",#N/A,TRUE,"GENERAL"}</definedName>
    <definedName localSheetId="2" name="meta_plan">[13]Listados!$G$2:$G$713</definedName>
    <definedName localSheetId="23" name="meta_plan">[14]Listados!$F$2:$F$713</definedName>
    <definedName localSheetId="12" name="meta_plan">[15]Listados!$G$2:$G$713</definedName>
    <definedName localSheetId="18" name="meta_plan">[14]Listados!$F$2:$F$713</definedName>
    <definedName localSheetId="14" name="meta_plan">[14]Listados!$F$2:$F$713</definedName>
    <definedName localSheetId="21" name="meta_plan">[14]Listados!$F$2:$F$713</definedName>
    <definedName localSheetId="19" name="meta_plan">[15]Listados!$G$2:$G$713</definedName>
    <definedName localSheetId="7" name="meta_plan">[15]Listados!$G$2:$G$713</definedName>
    <definedName localSheetId="20" name="meta_plan">[14]Listados!$F$2:$F$713</definedName>
    <definedName localSheetId="6" name="meta_plan">[15]Listados!$G$2:$G$713</definedName>
    <definedName localSheetId="15" name="meta_plan">[15]Listados!$G$2:$G$713</definedName>
    <definedName localSheetId="16" name="meta_plan">[15]Listados!$G$2:$G$713</definedName>
    <definedName localSheetId="11" name="meta_plan">[15]Listados!$G$2:$G$713</definedName>
    <definedName localSheetId="8" name="meta_plan">[14]Listados!$F$2:$F$713</definedName>
    <definedName localSheetId="17" name="meta_plan">[14]Listados!$F$2:$F$713</definedName>
    <definedName localSheetId="13" name="meta_plan">[14]Listados!$F$2:$F$713</definedName>
    <definedName localSheetId="9" name="meta_plan">[14]Listados!$F$2:$F$713</definedName>
    <definedName localSheetId="10" name="meta_plan">[14]Listados!$F$2:$F$713</definedName>
    <definedName localSheetId="5" name="meta_plan">[15]Listados!$G$2:$G$713</definedName>
    <definedName localSheetId="0" name="meta_plan">[16]Listados!$G$2:$G$713</definedName>
    <definedName name="meta_plan">[17]Listados!$F$2:$F$713</definedName>
    <definedName localSheetId="2" name="meta_territorio">[13]Listados!$I$2:$I$497</definedName>
    <definedName localSheetId="3" name="meta_territorio">[23]Listados!$I$2:$I$497</definedName>
    <definedName localSheetId="1" name="meta_territorio">[23]Listados!$I$2:$I$497</definedName>
    <definedName localSheetId="12" name="meta_territorio">[15]Listados!$I$2:$I$497</definedName>
    <definedName localSheetId="19" name="meta_territorio">[15]Listados!$I$2:$I$497</definedName>
    <definedName localSheetId="7" name="meta_territorio">[15]Listados!$I$2:$I$497</definedName>
    <definedName localSheetId="6" name="meta_territorio">[15]Listados!$I$2:$I$497</definedName>
    <definedName localSheetId="15" name="meta_territorio">[15]Listados!$I$2:$I$497</definedName>
    <definedName localSheetId="16" name="meta_territorio">[15]Listados!$I$2:$I$497</definedName>
    <definedName localSheetId="11" name="meta_territorio">[15]Listados!$I$2:$I$497</definedName>
    <definedName localSheetId="5" name="meta_territorio">[15]Listados!$I$2:$I$497</definedName>
    <definedName localSheetId="0" name="meta_territorio">[16]Listados!$I$2:$I$497</definedName>
    <definedName name="meta_territorio">[16]Listados!$I$2:$I$497</definedName>
    <definedName name="METASPDM">'[40]LISTA MPD'!$A$2:$A$616</definedName>
    <definedName localSheetId="12" name="MHC">{"via1",#N/A,TRUE,"general";"via2",#N/A,TRUE,"general";"via3",#N/A,TRUE,"general"}</definedName>
    <definedName localSheetId="18" name="MHC">{"via1",#N/A,TRUE,"general";"via2",#N/A,TRUE,"general";"via3",#N/A,TRUE,"general"}</definedName>
    <definedName localSheetId="14" name="MHC">{"via1",#N/A,TRUE,"general";"via2",#N/A,TRUE,"general";"via3",#N/A,TRUE,"general"}</definedName>
    <definedName localSheetId="21" name="MHC">{"via1",#N/A,TRUE,"general";"via2",#N/A,TRUE,"general";"via3",#N/A,TRUE,"general"}</definedName>
    <definedName localSheetId="19" name="MHC">{"via1",#N/A,TRUE,"general";"via2",#N/A,TRUE,"general";"via3",#N/A,TRUE,"general"}</definedName>
    <definedName localSheetId="7" name="MHC">{"via1",#N/A,TRUE,"general";"via2",#N/A,TRUE,"general";"via3",#N/A,TRUE,"general"}</definedName>
    <definedName localSheetId="20" name="MHC">{"via1",#N/A,TRUE,"general";"via2",#N/A,TRUE,"general";"via3",#N/A,TRUE,"general"}</definedName>
    <definedName localSheetId="6" name="MHC">{"via1",#N/A,TRUE,"general";"via2",#N/A,TRUE,"general";"via3",#N/A,TRUE,"general"}</definedName>
    <definedName localSheetId="16" name="MHC">{"via1",#N/A,TRUE,"general";"via2",#N/A,TRUE,"general";"via3",#N/A,TRUE,"general"}</definedName>
    <definedName localSheetId="11" name="MHC">{"via1",#N/A,TRUE,"general";"via2",#N/A,TRUE,"general";"via3",#N/A,TRUE,"general"}</definedName>
    <definedName localSheetId="17" name="MHC">{"via1",#N/A,TRUE,"general";"via2",#N/A,TRUE,"general";"via3",#N/A,TRUE,"general"}</definedName>
    <definedName localSheetId="13" name="MHC">{"via1",#N/A,TRUE,"general";"via2",#N/A,TRUE,"general";"via3",#N/A,TRUE,"general"}</definedName>
    <definedName localSheetId="9" name="MHC">{"via1",#N/A,TRUE,"general";"via2",#N/A,TRUE,"general";"via3",#N/A,TRUE,"general"}</definedName>
    <definedName localSheetId="10" name="MHC">{"via1",#N/A,TRUE,"general";"via2",#N/A,TRUE,"general";"via3",#N/A,TRUE,"general"}</definedName>
    <definedName localSheetId="5" name="MHC">{"via1",#N/A,TRUE,"general";"via2",#N/A,TRUE,"general";"via3",#N/A,TRUE,"general"}</definedName>
    <definedName localSheetId="0" name="MHC">{"via1",#N/A,TRUE,"general";"via2",#N/A,TRUE,"general";"via3",#N/A,TRUE,"general"}</definedName>
    <definedName name="MHC">{"via1",#N/A,TRUE,"general";"via2",#N/A,TRUE,"general";"via3",#N/A,TRUE,"general"}</definedName>
    <definedName localSheetId="2" name="movilizador">[13]Listados!$A$35:$A$92</definedName>
    <definedName localSheetId="3" name="movilizador">[23]Listados!$A$35:$A$92</definedName>
    <definedName localSheetId="1" name="movilizador">[23]Listados!$A$35:$A$92</definedName>
    <definedName localSheetId="23" name="movilizador">[14]Listados!$A$35:$A$92</definedName>
    <definedName localSheetId="12" name="movilizador">[15]Listados!$A$35:$A$92</definedName>
    <definedName localSheetId="18" name="movilizador">[14]Listados!$A$35:$A$92</definedName>
    <definedName localSheetId="14" name="movilizador">[14]Listados!$A$35:$A$92</definedName>
    <definedName localSheetId="21" name="movilizador">[14]Listados!$A$35:$A$92</definedName>
    <definedName localSheetId="19" name="movilizador">[15]Listados!$A$35:$A$92</definedName>
    <definedName localSheetId="7" name="movilizador">[15]Listados!$A$35:$A$92</definedName>
    <definedName localSheetId="20" name="movilizador">[14]Listados!$A$35:$A$92</definedName>
    <definedName localSheetId="6" name="movilizador">[15]Listados!$A$35:$A$92</definedName>
    <definedName localSheetId="15" name="movilizador">[15]Listados!$A$35:$A$92</definedName>
    <definedName localSheetId="16" name="movilizador">[15]Listados!$A$35:$A$92</definedName>
    <definedName localSheetId="11" name="movilizador">[15]Listados!$A$35:$A$92</definedName>
    <definedName localSheetId="8" name="movilizador">[14]Listados!$A$35:$A$92</definedName>
    <definedName localSheetId="17" name="movilizador">[14]Listados!$A$35:$A$92</definedName>
    <definedName localSheetId="13" name="movilizador">[14]Listados!$A$35:$A$92</definedName>
    <definedName localSheetId="9" name="movilizador">[14]Listados!$A$35:$A$92</definedName>
    <definedName localSheetId="10" name="movilizador">[14]Listados!$A$35:$A$92</definedName>
    <definedName localSheetId="5" name="movilizador">[15]Listados!$A$35:$A$92</definedName>
    <definedName localSheetId="0" name="movilizador">[16]Listados!$A$35:$A$92</definedName>
    <definedName name="movilizador">[17]Listados!$A$35:$A$92</definedName>
    <definedName name="municipio">[19]INTERV.!$F$24</definedName>
    <definedName name="ND">[20]Cantidades!$BY$15:$BY$54</definedName>
    <definedName name="NVOCD">[10]INSUMOS!$P$6</definedName>
    <definedName localSheetId="12" name="ñsdkljfkljklhgkdhkg">{"TAB1",#N/A,TRUE,"GENERAL";"TAB2",#N/A,TRUE,"GENERAL";"TAB3",#N/A,TRUE,"GENERAL";"TAB4",#N/A,TRUE,"GENERAL";"TAB5",#N/A,TRUE,"GENERAL"}</definedName>
    <definedName localSheetId="18" name="ñsdkljfkljklhgkdhkg">{"TAB1",#N/A,TRUE,"GENERAL";"TAB2",#N/A,TRUE,"GENERAL";"TAB3",#N/A,TRUE,"GENERAL";"TAB4",#N/A,TRUE,"GENERAL";"TAB5",#N/A,TRUE,"GENERAL"}</definedName>
    <definedName localSheetId="14" name="ñsdkljfkljklhgkdhkg">{"TAB1",#N/A,TRUE,"GENERAL";"TAB2",#N/A,TRUE,"GENERAL";"TAB3",#N/A,TRUE,"GENERAL";"TAB4",#N/A,TRUE,"GENERAL";"TAB5",#N/A,TRUE,"GENERAL"}</definedName>
    <definedName localSheetId="21" name="ñsdkljfkljklhgkdhkg">{"TAB1",#N/A,TRUE,"GENERAL";"TAB2",#N/A,TRUE,"GENERAL";"TAB3",#N/A,TRUE,"GENERAL";"TAB4",#N/A,TRUE,"GENERAL";"TAB5",#N/A,TRUE,"GENERAL"}</definedName>
    <definedName localSheetId="19" name="ñsdkljfkljklhgkdhkg">{"TAB1",#N/A,TRUE,"GENERAL";"TAB2",#N/A,TRUE,"GENERAL";"TAB3",#N/A,TRUE,"GENERAL";"TAB4",#N/A,TRUE,"GENERAL";"TAB5",#N/A,TRUE,"GENERAL"}</definedName>
    <definedName localSheetId="7" name="ñsdkljfkljklhgkdhkg">{"TAB1",#N/A,TRUE,"GENERAL";"TAB2",#N/A,TRUE,"GENERAL";"TAB3",#N/A,TRUE,"GENERAL";"TAB4",#N/A,TRUE,"GENERAL";"TAB5",#N/A,TRUE,"GENERAL"}</definedName>
    <definedName localSheetId="20" name="ñsdkljfkljklhgkdhkg">{"TAB1",#N/A,TRUE,"GENERAL";"TAB2",#N/A,TRUE,"GENERAL";"TAB3",#N/A,TRUE,"GENERAL";"TAB4",#N/A,TRUE,"GENERAL";"TAB5",#N/A,TRUE,"GENERAL"}</definedName>
    <definedName localSheetId="6" name="ñsdkljfkljklhgkdhkg">{"TAB1",#N/A,TRUE,"GENERAL";"TAB2",#N/A,TRUE,"GENERAL";"TAB3",#N/A,TRUE,"GENERAL";"TAB4",#N/A,TRUE,"GENERAL";"TAB5",#N/A,TRUE,"GENERAL"}</definedName>
    <definedName localSheetId="16" name="ñsdkljfkljklhgkdhkg">{"TAB1",#N/A,TRUE,"GENERAL";"TAB2",#N/A,TRUE,"GENERAL";"TAB3",#N/A,TRUE,"GENERAL";"TAB4",#N/A,TRUE,"GENERAL";"TAB5",#N/A,TRUE,"GENERAL"}</definedName>
    <definedName localSheetId="11" name="ñsdkljfkljklhgkdhkg">{"TAB1",#N/A,TRUE,"GENERAL";"TAB2",#N/A,TRUE,"GENERAL";"TAB3",#N/A,TRUE,"GENERAL";"TAB4",#N/A,TRUE,"GENERAL";"TAB5",#N/A,TRUE,"GENERAL"}</definedName>
    <definedName localSheetId="17" name="ñsdkljfkljklhgkdhkg">{"TAB1",#N/A,TRUE,"GENERAL";"TAB2",#N/A,TRUE,"GENERAL";"TAB3",#N/A,TRUE,"GENERAL";"TAB4",#N/A,TRUE,"GENERAL";"TAB5",#N/A,TRUE,"GENERAL"}</definedName>
    <definedName localSheetId="13" name="ñsdkljfkljklhgkdhkg">{"TAB1",#N/A,TRUE,"GENERAL";"TAB2",#N/A,TRUE,"GENERAL";"TAB3",#N/A,TRUE,"GENERAL";"TAB4",#N/A,TRUE,"GENERAL";"TAB5",#N/A,TRUE,"GENERAL"}</definedName>
    <definedName localSheetId="9" name="ñsdkljfkljklhgkdhkg">{"TAB1",#N/A,TRUE,"GENERAL";"TAB2",#N/A,TRUE,"GENERAL";"TAB3",#N/A,TRUE,"GENERAL";"TAB4",#N/A,TRUE,"GENERAL";"TAB5",#N/A,TRUE,"GENERAL"}</definedName>
    <definedName localSheetId="10" name="ñsdkljfkljklhgkdhkg">{"TAB1",#N/A,TRUE,"GENERAL";"TAB2",#N/A,TRUE,"GENERAL";"TAB3",#N/A,TRUE,"GENERAL";"TAB4",#N/A,TRUE,"GENERAL";"TAB5",#N/A,TRUE,"GENERAL"}</definedName>
    <definedName localSheetId="5" name="ñsdkljfkljklhgkdhkg">{"TAB1",#N/A,TRUE,"GENERAL";"TAB2",#N/A,TRUE,"GENERAL";"TAB3",#N/A,TRUE,"GENERAL";"TAB4",#N/A,TRUE,"GENERAL";"TAB5",#N/A,TRUE,"GENERAL"}</definedName>
    <definedName localSheetId="0" name="ñsdkljfkljklhgkdhkg">{"TAB1",#N/A,TRUE,"GENERAL";"TAB2",#N/A,TRUE,"GENERAL";"TAB3",#N/A,TRUE,"GENERAL";"TAB4",#N/A,TRUE,"GENERAL";"TAB5",#N/A,TRUE,"GENERAL"}</definedName>
    <definedName name="ñsdkljfkljklhgkdhkg">{"TAB1",#N/A,TRUE,"GENERAL";"TAB2",#N/A,TRUE,"GENERAL";"TAB3",#N/A,TRUE,"GENERAL";"TAB4",#N/A,TRUE,"GENERAL";"TAB5",#N/A,TRUE,"GENERAL"}</definedName>
    <definedName localSheetId="0" name="obra">[19]INTERV.!$F$23</definedName>
    <definedName name="orden">[19]INTERV.!$F$22</definedName>
    <definedName localSheetId="2" name="politica_publica">[13]Listados!$V$2:$V$19</definedName>
    <definedName localSheetId="3" name="politica_publica">[23]Listados!$V$2:$V$19</definedName>
    <definedName localSheetId="1" name="politica_publica">[23]Listados!$V$2:$V$19</definedName>
    <definedName localSheetId="23" name="politica_publica">[14]Listados!$T$2:$T$20</definedName>
    <definedName localSheetId="12" name="politica_publica">[15]Listados!$V$2:$V$19</definedName>
    <definedName localSheetId="18" name="politica_publica">[14]Listados!$T$2:$T$20</definedName>
    <definedName localSheetId="14" name="politica_publica">[14]Listados!$T$2:$T$20</definedName>
    <definedName localSheetId="21" name="politica_publica">[14]Listados!$T$2:$T$20</definedName>
    <definedName localSheetId="19" name="politica_publica">[15]Listados!$V$2:$V$19</definedName>
    <definedName localSheetId="7" name="politica_publica">[15]Listados!$V$2:$V$19</definedName>
    <definedName localSheetId="20" name="politica_publica">[14]Listados!$T$2:$T$20</definedName>
    <definedName localSheetId="6" name="politica_publica">[15]Listados!$V$2:$V$19</definedName>
    <definedName localSheetId="15" name="politica_publica">[15]Listados!$V$2:$V$19</definedName>
    <definedName localSheetId="16" name="politica_publica">[15]Listados!$V$2:$V$19</definedName>
    <definedName localSheetId="11" name="politica_publica">[15]Listados!$V$2:$V$19</definedName>
    <definedName localSheetId="8" name="politica_publica">[14]Listados!$T$2:$T$20</definedName>
    <definedName localSheetId="17" name="politica_publica">[14]Listados!$T$2:$T$20</definedName>
    <definedName localSheetId="13" name="politica_publica">[14]Listados!$T$2:$T$20</definedName>
    <definedName localSheetId="9" name="politica_publica">[14]Listados!$T$2:$T$20</definedName>
    <definedName localSheetId="10" name="politica_publica">[14]Listados!$T$2:$T$20</definedName>
    <definedName localSheetId="5" name="politica_publica">[15]Listados!$V$2:$V$19</definedName>
    <definedName localSheetId="0" name="politica_publica">[16]Listados!$V$2:$V$19</definedName>
    <definedName name="politica_publica">[17]Listados!$T$2:$T$20</definedName>
    <definedName localSheetId="3" name="pospre">[23]Listados!$K$2:$K$400</definedName>
    <definedName localSheetId="1" name="pospre">[23]Listados!$K$2:$K$400</definedName>
    <definedName localSheetId="23" name="pospre">[14]Listados!$L$2:$L$473</definedName>
    <definedName localSheetId="12" name="pospre">[15]Listados!$K$2:$K$400</definedName>
    <definedName localSheetId="18" name="pospre">[14]Listados!$L$2:$L$473</definedName>
    <definedName localSheetId="14" name="pospre">[14]Listados!$L$2:$L$473</definedName>
    <definedName localSheetId="21" name="pospre">[14]Listados!$L$2:$L$473</definedName>
    <definedName localSheetId="19" name="pospre">[15]Listados!$K$2:$K$400</definedName>
    <definedName localSheetId="7" name="pospre">[15]Listados!$K$2:$K$400</definedName>
    <definedName localSheetId="20" name="pospre">[14]Listados!$L$2:$L$473</definedName>
    <definedName localSheetId="6" name="pospre">[15]Listados!$K$2:$K$400</definedName>
    <definedName localSheetId="11" name="pospre">[15]Listados!$K$2:$K$400</definedName>
    <definedName localSheetId="8" name="pospre">[14]Listados!$L$2:$L$473</definedName>
    <definedName localSheetId="17" name="pospre">[14]Listados!$L$2:$L$473</definedName>
    <definedName localSheetId="13" name="pospre">[14]Listados!$L$2:$L$473</definedName>
    <definedName localSheetId="9" name="pospre">[14]Listados!$L$2:$L$473</definedName>
    <definedName localSheetId="10" name="pospre">[14]Listados!$L$2:$L$473</definedName>
    <definedName name="pospre">[17]Listados!$L$2:$L$473</definedName>
    <definedName name="PreciosBase">[18]INSUMOS!$L$2</definedName>
    <definedName localSheetId="14" name="producto_mga">[41]Listados!$AA$2:$AA$2382</definedName>
    <definedName localSheetId="21" name="producto_mga">[41]Listados!$AA$2:$AA$2382</definedName>
    <definedName localSheetId="7" name="producto_mga">[41]Listados!$AA$2:$AA$2382</definedName>
    <definedName localSheetId="16" name="producto_mga">[41]Listados!$AA$2:$AA$2382</definedName>
    <definedName name="producto_mga">[42]Listados!$AA$2:$AA$2382</definedName>
    <definedName localSheetId="14" name="Programa_PDD">[41]Listados!$F$2:$F$22</definedName>
    <definedName localSheetId="21" name="Programa_PDD">[41]Listados!$F$2:$F$22</definedName>
    <definedName localSheetId="7" name="Programa_PDD">[41]Listados!$F$2:$F$22</definedName>
    <definedName localSheetId="16" name="Programa_PDD">[41]Listados!$F$2:$F$22</definedName>
    <definedName name="Programa_PDD">[42]Listados!$F$2:$F$22</definedName>
    <definedName localSheetId="12" name="RECURSOS">[30]Recursos!$A$6:$D$124</definedName>
    <definedName localSheetId="18" name="RECURSOS">[30]Recursos!$A$6:$D$124</definedName>
    <definedName localSheetId="14" name="RECURSOS">[30]Recursos!$A$6:$D$124</definedName>
    <definedName localSheetId="21" name="RECURSOS">[30]Recursos!$A$6:$D$124</definedName>
    <definedName localSheetId="7" name="RECURSOS">[30]Recursos!$A$6:$D$124</definedName>
    <definedName localSheetId="16" name="RECURSOS">[30]Recursos!$A$6:$D$124</definedName>
    <definedName localSheetId="10" name="RECURSOS">[30]Recursos!$A$6:$D$124</definedName>
    <definedName name="RECURSOS">[31]Recursos!$A$6:$D$124</definedName>
    <definedName name="REPONER">[20]Cantidades!$BS$15:$BS$54</definedName>
    <definedName localSheetId="2" name="ruta">[13]Listados!$A$2:$A$3</definedName>
    <definedName localSheetId="3" name="ruta">[23]Listados!$A$2:$A$3</definedName>
    <definedName localSheetId="1" name="ruta">[23]Listados!$A$2:$A$3</definedName>
    <definedName localSheetId="23" name="ruta">[14]Listados!$A$2:$A$3</definedName>
    <definedName localSheetId="12" name="ruta">[15]Listados!$A$2:$A$3</definedName>
    <definedName localSheetId="18" name="ruta">[14]Listados!$A$2:$A$3</definedName>
    <definedName localSheetId="14" name="ruta">[14]Listados!$A$2:$A$3</definedName>
    <definedName localSheetId="21" name="ruta">[14]Listados!$A$2:$A$3</definedName>
    <definedName localSheetId="19" name="ruta">[15]Listados!$A$2:$A$3</definedName>
    <definedName localSheetId="7" name="ruta">[15]Listados!$A$2:$A$3</definedName>
    <definedName localSheetId="20" name="ruta">[14]Listados!$A$2:$A$3</definedName>
    <definedName localSheetId="6" name="ruta">[15]Listados!$A$2:$A$3</definedName>
    <definedName localSheetId="15" name="ruta">[15]Listados!$A$2:$A$3</definedName>
    <definedName localSheetId="16" name="ruta">[15]Listados!$A$2:$A$3</definedName>
    <definedName localSheetId="11" name="ruta">[15]Listados!$A$2:$A$3</definedName>
    <definedName localSheetId="8" name="ruta">[14]Listados!$A$2:$A$3</definedName>
    <definedName localSheetId="17" name="ruta">[14]Listados!$A$2:$A$3</definedName>
    <definedName localSheetId="13" name="ruta">[14]Listados!$A$2:$A$3</definedName>
    <definedName localSheetId="9" name="ruta">[14]Listados!$A$2:$A$3</definedName>
    <definedName localSheetId="10" name="ruta">[14]Listados!$A$2:$A$3</definedName>
    <definedName localSheetId="5" name="ruta">[15]Listados!$A$2:$A$3</definedName>
    <definedName localSheetId="0" name="ruta">[16]Listados!$A$2:$A$3</definedName>
    <definedName name="ruta">[17]Listados!$A$2:$A$3</definedName>
    <definedName localSheetId="19" name="S">'[22] Alc Campoaleg'!$S$17:$S$348</definedName>
    <definedName localSheetId="6" name="S">'[22] Alc Campoaleg'!$S$17:$S$348</definedName>
    <definedName localSheetId="2" name="SbtPpto">'[6]1.1.2 Pueblo Nuevo'!#REF!</definedName>
    <definedName localSheetId="23" name="SbtPpto">'[6]1.1.2 Pueblo Nuevo'!#REF!</definedName>
    <definedName localSheetId="21" name="SbtPpto">'[6]1.1.2 Pueblo Nuevo'!#REF!</definedName>
    <definedName localSheetId="20" name="SbtPpto">'[6]1.1.2 Pueblo Nuevo'!#REF!</definedName>
    <definedName localSheetId="15" name="SbtPpto">'[6]1.1.2 Pueblo Nuevo'!#REF!</definedName>
    <definedName localSheetId="8" name="SbtPpto">'[6]1.1.2 Pueblo Nuevo'!#REF!</definedName>
    <definedName localSheetId="17" name="SbtPpto">'[6]1.1.2 Pueblo Nuevo'!#REF!</definedName>
    <definedName localSheetId="13" name="SbtPpto">'[6]1.1.2 Pueblo Nuevo'!#REF!</definedName>
    <definedName localSheetId="9" name="SbtPpto">'[6]1.1.2 Pueblo Nuevo'!#REF!</definedName>
    <definedName localSheetId="5" name="SbtPpto">'[6]1.1.2 Pueblo Nuevo'!#REF!</definedName>
    <definedName localSheetId="0" name="SbtPpto">'[6]1.1.2 Pueblo Nuevo'!#REF!</definedName>
    <definedName name="SbtPpto">'[6]1.1.2 Pueblo Nuevo'!#REF!</definedName>
    <definedName localSheetId="12" name="SDFDSFSDFS">{"TAB1",#N/A,TRUE,"GENERAL";"TAB2",#N/A,TRUE,"GENERAL";"TAB3",#N/A,TRUE,"GENERAL";"TAB4",#N/A,TRUE,"GENERAL";"TAB5",#N/A,TRUE,"GENERAL"}</definedName>
    <definedName localSheetId="18" name="SDFDSFSDFS">{"TAB1",#N/A,TRUE,"GENERAL";"TAB2",#N/A,TRUE,"GENERAL";"TAB3",#N/A,TRUE,"GENERAL";"TAB4",#N/A,TRUE,"GENERAL";"TAB5",#N/A,TRUE,"GENERAL"}</definedName>
    <definedName localSheetId="14" name="SDFDSFSDFS">{"TAB1",#N/A,TRUE,"GENERAL";"TAB2",#N/A,TRUE,"GENERAL";"TAB3",#N/A,TRUE,"GENERAL";"TAB4",#N/A,TRUE,"GENERAL";"TAB5",#N/A,TRUE,"GENERAL"}</definedName>
    <definedName localSheetId="21" name="SDFDSFSDFS">{"TAB1",#N/A,TRUE,"GENERAL";"TAB2",#N/A,TRUE,"GENERAL";"TAB3",#N/A,TRUE,"GENERAL";"TAB4",#N/A,TRUE,"GENERAL";"TAB5",#N/A,TRUE,"GENERAL"}</definedName>
    <definedName localSheetId="19" name="SDFDSFSDFS">{"TAB1",#N/A,TRUE,"GENERAL";"TAB2",#N/A,TRUE,"GENERAL";"TAB3",#N/A,TRUE,"GENERAL";"TAB4",#N/A,TRUE,"GENERAL";"TAB5",#N/A,TRUE,"GENERAL"}</definedName>
    <definedName localSheetId="7" name="SDFDSFSDFS">{"TAB1",#N/A,TRUE,"GENERAL";"TAB2",#N/A,TRUE,"GENERAL";"TAB3",#N/A,TRUE,"GENERAL";"TAB4",#N/A,TRUE,"GENERAL";"TAB5",#N/A,TRUE,"GENERAL"}</definedName>
    <definedName localSheetId="20" name="SDFDSFSDFS">{"TAB1",#N/A,TRUE,"GENERAL";"TAB2",#N/A,TRUE,"GENERAL";"TAB3",#N/A,TRUE,"GENERAL";"TAB4",#N/A,TRUE,"GENERAL";"TAB5",#N/A,TRUE,"GENERAL"}</definedName>
    <definedName localSheetId="6" name="SDFDSFSDFS">{"TAB1",#N/A,TRUE,"GENERAL";"TAB2",#N/A,TRUE,"GENERAL";"TAB3",#N/A,TRUE,"GENERAL";"TAB4",#N/A,TRUE,"GENERAL";"TAB5",#N/A,TRUE,"GENERAL"}</definedName>
    <definedName localSheetId="16" name="SDFDSFSDFS">{"TAB1",#N/A,TRUE,"GENERAL";"TAB2",#N/A,TRUE,"GENERAL";"TAB3",#N/A,TRUE,"GENERAL";"TAB4",#N/A,TRUE,"GENERAL";"TAB5",#N/A,TRUE,"GENERAL"}</definedName>
    <definedName localSheetId="11" name="SDFDSFSDFS">{"TAB1",#N/A,TRUE,"GENERAL";"TAB2",#N/A,TRUE,"GENERAL";"TAB3",#N/A,TRUE,"GENERAL";"TAB4",#N/A,TRUE,"GENERAL";"TAB5",#N/A,TRUE,"GENERAL"}</definedName>
    <definedName localSheetId="17" name="SDFDSFSDFS">{"TAB1",#N/A,TRUE,"GENERAL";"TAB2",#N/A,TRUE,"GENERAL";"TAB3",#N/A,TRUE,"GENERAL";"TAB4",#N/A,TRUE,"GENERAL";"TAB5",#N/A,TRUE,"GENERAL"}</definedName>
    <definedName localSheetId="13" name="SDFDSFSDFS">{"TAB1",#N/A,TRUE,"GENERAL";"TAB2",#N/A,TRUE,"GENERAL";"TAB3",#N/A,TRUE,"GENERAL";"TAB4",#N/A,TRUE,"GENERAL";"TAB5",#N/A,TRUE,"GENERAL"}</definedName>
    <definedName localSheetId="9" name="SDFDSFSDFS">{"TAB1",#N/A,TRUE,"GENERAL";"TAB2",#N/A,TRUE,"GENERAL";"TAB3",#N/A,TRUE,"GENERAL";"TAB4",#N/A,TRUE,"GENERAL";"TAB5",#N/A,TRUE,"GENERAL"}</definedName>
    <definedName localSheetId="10" name="SDFDSFSDFS">{"TAB1",#N/A,TRUE,"GENERAL";"TAB2",#N/A,TRUE,"GENERAL";"TAB3",#N/A,TRUE,"GENERAL";"TAB4",#N/A,TRUE,"GENERAL";"TAB5",#N/A,TRUE,"GENERAL"}</definedName>
    <definedName localSheetId="5" name="SDFDSFSDFS">{"TAB1",#N/A,TRUE,"GENERAL";"TAB2",#N/A,TRUE,"GENERAL";"TAB3",#N/A,TRUE,"GENERAL";"TAB4",#N/A,TRUE,"GENERAL";"TAB5",#N/A,TRUE,"GENERAL"}</definedName>
    <definedName localSheetId="0" name="SDFDSFSDFS">{"TAB1",#N/A,TRUE,"GENERAL";"TAB2",#N/A,TRUE,"GENERAL";"TAB3",#N/A,TRUE,"GENERAL";"TAB4",#N/A,TRUE,"GENERAL";"TAB5",#N/A,TRUE,"GENERAL"}</definedName>
    <definedName name="SDFDSFSDFS">{"TAB1",#N/A,TRUE,"GENERAL";"TAB2",#N/A,TRUE,"GENERAL";"TAB3",#N/A,TRUE,"GENERAL";"TAB4",#N/A,TRUE,"GENERAL";"TAB5",#N/A,TRUE,"GENERAL"}</definedName>
    <definedName localSheetId="2" name="sector_mga">[13]Listados!$T$2:$T$32</definedName>
    <definedName localSheetId="3" name="sector_mga">[23]Listados!$T$2:$T$32</definedName>
    <definedName localSheetId="1" name="sector_mga">[23]Listados!$T$2:$T$32</definedName>
    <definedName localSheetId="23" name="sector_mga">[14]Listados!$R$2:$R$32</definedName>
    <definedName localSheetId="12" name="sector_mga">[15]Listados!$T$2:$T$32</definedName>
    <definedName localSheetId="18" name="sector_mga">[14]Listados!$R$2:$R$32</definedName>
    <definedName localSheetId="14" name="sector_mga">[14]Listados!$R$2:$R$32</definedName>
    <definedName localSheetId="21" name="sector_mga">[14]Listados!$R$2:$R$32</definedName>
    <definedName localSheetId="19" name="sector_mga">[15]Listados!$T$2:$T$32</definedName>
    <definedName localSheetId="7" name="sector_mga">[15]Listados!$T$2:$T$32</definedName>
    <definedName localSheetId="20" name="sector_mga">[14]Listados!$R$2:$R$32</definedName>
    <definedName localSheetId="6" name="sector_mga">[15]Listados!$T$2:$T$32</definedName>
    <definedName localSheetId="15" name="sector_mga">[15]Listados!$T$2:$T$32</definedName>
    <definedName localSheetId="16" name="sector_mga">[15]Listados!$T$2:$T$32</definedName>
    <definedName localSheetId="11" name="sector_mga">[15]Listados!$T$2:$T$32</definedName>
    <definedName localSheetId="8" name="sector_mga">[14]Listados!$R$2:$R$32</definedName>
    <definedName localSheetId="17" name="sector_mga">[14]Listados!$R$2:$R$32</definedName>
    <definedName localSheetId="13" name="sector_mga">[14]Listados!$R$2:$R$32</definedName>
    <definedName localSheetId="9" name="sector_mga">[14]Listados!$R$2:$R$32</definedName>
    <definedName localSheetId="10" name="sector_mga">[14]Listados!$R$2:$R$32</definedName>
    <definedName localSheetId="5" name="sector_mga">[15]Listados!$T$2:$T$32</definedName>
    <definedName localSheetId="0" name="sector_mga">[16]Listados!$T$2:$T$32</definedName>
    <definedName name="sector_mga">[17]Listados!$R$2:$R$32</definedName>
    <definedName name="SistemasPlazos">1</definedName>
    <definedName name="Tipo_PavFin">[20]Cantidades!$BV$15:$BV$54</definedName>
    <definedName name="Tiquetes_Ae">[26]PrecBase!$K$50</definedName>
    <definedName name="TodosInsumos">[18]INSUMOS!$A$6:$G$3021</definedName>
    <definedName localSheetId="12" name="TRAMOSDISEÑO">[43]Hoja1!$A$2:$AM$1071</definedName>
    <definedName localSheetId="18" name="TRAMOSDISEÑO">[43]Hoja1!$A$2:$AM$1071</definedName>
    <definedName localSheetId="14" name="TRAMOSDISEÑO">[43]Hoja1!$A$2:$AM$1071</definedName>
    <definedName localSheetId="21" name="TRAMOSDISEÑO">[43]Hoja1!$A$2:$AM$1071</definedName>
    <definedName localSheetId="7" name="TRAMOSDISEÑO">[43]Hoja1!$A$2:$AM$1071</definedName>
    <definedName localSheetId="16" name="TRAMOSDISEÑO">[43]Hoja1!$A$2:$AM$1071</definedName>
    <definedName localSheetId="10" name="TRAMOSDISEÑO">[43]Hoja1!$A$2:$AM$1071</definedName>
    <definedName name="TRAMOSDISEÑO">[44]Hoja1!$A$2:$AM$1071</definedName>
    <definedName name="TRANSPORTE_NACIONAL">[26]PrecBase!$K$4</definedName>
    <definedName name="TRAT">[45]desmonte!$E$48</definedName>
    <definedName localSheetId="2" name="TtlCD">'[6]1.1.2 Pueblo Nuevo'!#REF!</definedName>
    <definedName localSheetId="23" name="TtlCD">'[6]1.1.2 Pueblo Nuevo'!#REF!</definedName>
    <definedName localSheetId="21" name="TtlCD">'[6]1.1.2 Pueblo Nuevo'!#REF!</definedName>
    <definedName localSheetId="20" name="TtlCD">'[6]1.1.2 Pueblo Nuevo'!#REF!</definedName>
    <definedName localSheetId="15" name="TtlCD">'[6]1.1.2 Pueblo Nuevo'!#REF!</definedName>
    <definedName localSheetId="8" name="TtlCD">'[6]1.1.2 Pueblo Nuevo'!#REF!</definedName>
    <definedName localSheetId="17" name="TtlCD">'[6]1.1.2 Pueblo Nuevo'!#REF!</definedName>
    <definedName localSheetId="13" name="TtlCD">'[6]1.1.2 Pueblo Nuevo'!#REF!</definedName>
    <definedName localSheetId="9" name="TtlCD">'[6]1.1.2 Pueblo Nuevo'!#REF!</definedName>
    <definedName localSheetId="5" name="TtlCD">'[6]1.1.2 Pueblo Nuevo'!#REF!</definedName>
    <definedName localSheetId="0" name="TtlCD">'[6]1.1.2 Pueblo Nuevo'!#REF!</definedName>
    <definedName name="TtlCD">'[6]1.1.2 Pueblo Nuevo'!#REF!</definedName>
    <definedName name="TtlCDCronog">[10]CRONOGRAMA!$H$27</definedName>
    <definedName name="TtlPpto">[10]PRESUPUESTO!$G$148</definedName>
    <definedName localSheetId="12" name="TUB">{"via1",#N/A,TRUE,"general";"via2",#N/A,TRUE,"general";"via3",#N/A,TRUE,"general"}</definedName>
    <definedName localSheetId="18" name="TUB">{"via1",#N/A,TRUE,"general";"via2",#N/A,TRUE,"general";"via3",#N/A,TRUE,"general"}</definedName>
    <definedName localSheetId="14" name="TUB">{"via1",#N/A,TRUE,"general";"via2",#N/A,TRUE,"general";"via3",#N/A,TRUE,"general"}</definedName>
    <definedName localSheetId="21" name="TUB">{"via1",#N/A,TRUE,"general";"via2",#N/A,TRUE,"general";"via3",#N/A,TRUE,"general"}</definedName>
    <definedName localSheetId="19" name="TUB">{"via1",#N/A,TRUE,"general";"via2",#N/A,TRUE,"general";"via3",#N/A,TRUE,"general"}</definedName>
    <definedName localSheetId="7" name="TUB">{"via1",#N/A,TRUE,"general";"via2",#N/A,TRUE,"general";"via3",#N/A,TRUE,"general"}</definedName>
    <definedName localSheetId="20" name="TUB">{"via1",#N/A,TRUE,"general";"via2",#N/A,TRUE,"general";"via3",#N/A,TRUE,"general"}</definedName>
    <definedName localSheetId="6" name="TUB">{"via1",#N/A,TRUE,"general";"via2",#N/A,TRUE,"general";"via3",#N/A,TRUE,"general"}</definedName>
    <definedName localSheetId="16" name="TUB">{"via1",#N/A,TRUE,"general";"via2",#N/A,TRUE,"general";"via3",#N/A,TRUE,"general"}</definedName>
    <definedName localSheetId="11" name="TUB">{"via1",#N/A,TRUE,"general";"via2",#N/A,TRUE,"general";"via3",#N/A,TRUE,"general"}</definedName>
    <definedName localSheetId="17" name="TUB">{"via1",#N/A,TRUE,"general";"via2",#N/A,TRUE,"general";"via3",#N/A,TRUE,"general"}</definedName>
    <definedName localSheetId="13" name="TUB">{"via1",#N/A,TRUE,"general";"via2",#N/A,TRUE,"general";"via3",#N/A,TRUE,"general"}</definedName>
    <definedName localSheetId="9" name="TUB">{"via1",#N/A,TRUE,"general";"via2",#N/A,TRUE,"general";"via3",#N/A,TRUE,"general"}</definedName>
    <definedName localSheetId="10" name="TUB">{"via1",#N/A,TRUE,"general";"via2",#N/A,TRUE,"general";"via3",#N/A,TRUE,"general"}</definedName>
    <definedName localSheetId="5" name="TUB">{"via1",#N/A,TRUE,"general";"via2",#N/A,TRUE,"general";"via3",#N/A,TRUE,"general"}</definedName>
    <definedName localSheetId="0" name="TUB">{"via1",#N/A,TRUE,"general";"via2",#N/A,TRUE,"general";"via3",#N/A,TRUE,"general"}</definedName>
    <definedName name="TUB">{"via1",#N/A,TRUE,"general";"via2",#N/A,TRUE,"general";"via3",#N/A,TRUE,"general"}</definedName>
    <definedName localSheetId="12" name="TUBERIA">{"TAB1",#N/A,TRUE,"GENERAL";"TAB2",#N/A,TRUE,"GENERAL";"TAB3",#N/A,TRUE,"GENERAL";"TAB4",#N/A,TRUE,"GENERAL";"TAB5",#N/A,TRUE,"GENERAL"}</definedName>
    <definedName localSheetId="18" name="TUBERIA">{"TAB1",#N/A,TRUE,"GENERAL";"TAB2",#N/A,TRUE,"GENERAL";"TAB3",#N/A,TRUE,"GENERAL";"TAB4",#N/A,TRUE,"GENERAL";"TAB5",#N/A,TRUE,"GENERAL"}</definedName>
    <definedName localSheetId="14" name="TUBERIA">{"TAB1",#N/A,TRUE,"GENERAL";"TAB2",#N/A,TRUE,"GENERAL";"TAB3",#N/A,TRUE,"GENERAL";"TAB4",#N/A,TRUE,"GENERAL";"TAB5",#N/A,TRUE,"GENERAL"}</definedName>
    <definedName localSheetId="21" name="TUBERIA">{"TAB1",#N/A,TRUE,"GENERAL";"TAB2",#N/A,TRUE,"GENERAL";"TAB3",#N/A,TRUE,"GENERAL";"TAB4",#N/A,TRUE,"GENERAL";"TAB5",#N/A,TRUE,"GENERAL"}</definedName>
    <definedName localSheetId="19" name="TUBERIA">{"TAB1",#N/A,TRUE,"GENERAL";"TAB2",#N/A,TRUE,"GENERAL";"TAB3",#N/A,TRUE,"GENERAL";"TAB4",#N/A,TRUE,"GENERAL";"TAB5",#N/A,TRUE,"GENERAL"}</definedName>
    <definedName localSheetId="7" name="TUBERIA">{"TAB1",#N/A,TRUE,"GENERAL";"TAB2",#N/A,TRUE,"GENERAL";"TAB3",#N/A,TRUE,"GENERAL";"TAB4",#N/A,TRUE,"GENERAL";"TAB5",#N/A,TRUE,"GENERAL"}</definedName>
    <definedName localSheetId="20" name="TUBERIA">{"TAB1",#N/A,TRUE,"GENERAL";"TAB2",#N/A,TRUE,"GENERAL";"TAB3",#N/A,TRUE,"GENERAL";"TAB4",#N/A,TRUE,"GENERAL";"TAB5",#N/A,TRUE,"GENERAL"}</definedName>
    <definedName localSheetId="6" name="TUBERIA">{"TAB1",#N/A,TRUE,"GENERAL";"TAB2",#N/A,TRUE,"GENERAL";"TAB3",#N/A,TRUE,"GENERAL";"TAB4",#N/A,TRUE,"GENERAL";"TAB5",#N/A,TRUE,"GENERAL"}</definedName>
    <definedName localSheetId="16" name="TUBERIA">{"TAB1",#N/A,TRUE,"GENERAL";"TAB2",#N/A,TRUE,"GENERAL";"TAB3",#N/A,TRUE,"GENERAL";"TAB4",#N/A,TRUE,"GENERAL";"TAB5",#N/A,TRUE,"GENERAL"}</definedName>
    <definedName localSheetId="11" name="TUBERIA">{"TAB1",#N/A,TRUE,"GENERAL";"TAB2",#N/A,TRUE,"GENERAL";"TAB3",#N/A,TRUE,"GENERAL";"TAB4",#N/A,TRUE,"GENERAL";"TAB5",#N/A,TRUE,"GENERAL"}</definedName>
    <definedName localSheetId="17" name="TUBERIA">{"TAB1",#N/A,TRUE,"GENERAL";"TAB2",#N/A,TRUE,"GENERAL";"TAB3",#N/A,TRUE,"GENERAL";"TAB4",#N/A,TRUE,"GENERAL";"TAB5",#N/A,TRUE,"GENERAL"}</definedName>
    <definedName localSheetId="13" name="TUBERIA">{"TAB1",#N/A,TRUE,"GENERAL";"TAB2",#N/A,TRUE,"GENERAL";"TAB3",#N/A,TRUE,"GENERAL";"TAB4",#N/A,TRUE,"GENERAL";"TAB5",#N/A,TRUE,"GENERAL"}</definedName>
    <definedName localSheetId="9" name="TUBERIA">{"TAB1",#N/A,TRUE,"GENERAL";"TAB2",#N/A,TRUE,"GENERAL";"TAB3",#N/A,TRUE,"GENERAL";"TAB4",#N/A,TRUE,"GENERAL";"TAB5",#N/A,TRUE,"GENERAL"}</definedName>
    <definedName localSheetId="10" name="TUBERIA">{"TAB1",#N/A,TRUE,"GENERAL";"TAB2",#N/A,TRUE,"GENERAL";"TAB3",#N/A,TRUE,"GENERAL";"TAB4",#N/A,TRUE,"GENERAL";"TAB5",#N/A,TRUE,"GENERAL"}</definedName>
    <definedName localSheetId="5" name="TUBERIA">{"TAB1",#N/A,TRUE,"GENERAL";"TAB2",#N/A,TRUE,"GENERAL";"TAB3",#N/A,TRUE,"GENERAL";"TAB4",#N/A,TRUE,"GENERAL";"TAB5",#N/A,TRUE,"GENERAL"}</definedName>
    <definedName localSheetId="0" name="TUBERIA">{"TAB1",#N/A,TRUE,"GENERAL";"TAB2",#N/A,TRUE,"GENERAL";"TAB3",#N/A,TRUE,"GENERAL";"TAB4",#N/A,TRUE,"GENERAL";"TAB5",#N/A,TRUE,"GENERAL"}</definedName>
    <definedName name="TUBERIA">{"TAB1",#N/A,TRUE,"GENERAL";"TAB2",#N/A,TRUE,"GENERAL";"TAB3",#N/A,TRUE,"GENERAL";"TAB4",#N/A,TRUE,"GENERAL";"TAB5",#N/A,TRUE,"GENERAL"}</definedName>
    <definedName name="unidades">[46]Listado!$AI$2:$AI$85</definedName>
    <definedName name="UNITARIO">[47]Unitarios!$A$3:$D$13</definedName>
    <definedName localSheetId="2" name="Utilidad">'[6]1.1.2 Pueblo Nuevo'!#REF!</definedName>
    <definedName localSheetId="23" name="Utilidad">'[6]1.1.2 Pueblo Nuevo'!#REF!</definedName>
    <definedName localSheetId="21" name="Utilidad">'[6]1.1.2 Pueblo Nuevo'!#REF!</definedName>
    <definedName localSheetId="19" name="Utilidad">'[6]1.1.2 Pueblo Nuevo'!#REF!</definedName>
    <definedName localSheetId="7" name="Utilidad">'[6]1.1.2 Pueblo Nuevo'!#REF!</definedName>
    <definedName localSheetId="20" name="Utilidad">'[6]1.1.2 Pueblo Nuevo'!#REF!</definedName>
    <definedName localSheetId="6" name="Utilidad">'[6]1.1.2 Pueblo Nuevo'!#REF!</definedName>
    <definedName localSheetId="15" name="Utilidad">'[6]1.1.2 Pueblo Nuevo'!#REF!</definedName>
    <definedName localSheetId="11" name="Utilidad">'[6]1.1.2 Pueblo Nuevo'!#REF!</definedName>
    <definedName localSheetId="8" name="Utilidad">'[6]1.1.2 Pueblo Nuevo'!#REF!</definedName>
    <definedName localSheetId="17" name="Utilidad">'[6]1.1.2 Pueblo Nuevo'!#REF!</definedName>
    <definedName localSheetId="13" name="Utilidad">'[6]1.1.2 Pueblo Nuevo'!#REF!</definedName>
    <definedName localSheetId="9" name="Utilidad">'[6]1.1.2 Pueblo Nuevo'!#REF!</definedName>
    <definedName localSheetId="5" name="Utilidad">'[6]1.1.2 Pueblo Nuevo'!#REF!</definedName>
    <definedName localSheetId="0" name="Utilidad">'[6]1.1.2 Pueblo Nuevo'!#REF!</definedName>
    <definedName name="Utilidad">'[6]1.1.2 Pueblo Nuevo'!#REF!</definedName>
    <definedName name="valor">[19]INTERV.!$F$25</definedName>
    <definedName name="Valor_Dolar">'[26]CostoPTAR Palmira'!$I$2</definedName>
    <definedName name="Valor_Euro">'[26]CostoPTAR Palmira'!$L$2</definedName>
    <definedName localSheetId="12" name="VH">{"TAB1",#N/A,TRUE,"GENERAL";"TAB2",#N/A,TRUE,"GENERAL";"TAB3",#N/A,TRUE,"GENERAL";"TAB4",#N/A,TRUE,"GENERAL";"TAB5",#N/A,TRUE,"GENERAL"}</definedName>
    <definedName localSheetId="18" name="VH">{"TAB1",#N/A,TRUE,"GENERAL";"TAB2",#N/A,TRUE,"GENERAL";"TAB3",#N/A,TRUE,"GENERAL";"TAB4",#N/A,TRUE,"GENERAL";"TAB5",#N/A,TRUE,"GENERAL"}</definedName>
    <definedName localSheetId="14" name="VH">{"TAB1",#N/A,TRUE,"GENERAL";"TAB2",#N/A,TRUE,"GENERAL";"TAB3",#N/A,TRUE,"GENERAL";"TAB4",#N/A,TRUE,"GENERAL";"TAB5",#N/A,TRUE,"GENERAL"}</definedName>
    <definedName localSheetId="21" name="VH">{"TAB1",#N/A,TRUE,"GENERAL";"TAB2",#N/A,TRUE,"GENERAL";"TAB3",#N/A,TRUE,"GENERAL";"TAB4",#N/A,TRUE,"GENERAL";"TAB5",#N/A,TRUE,"GENERAL"}</definedName>
    <definedName localSheetId="19" name="VH">{"TAB1",#N/A,TRUE,"GENERAL";"TAB2",#N/A,TRUE,"GENERAL";"TAB3",#N/A,TRUE,"GENERAL";"TAB4",#N/A,TRUE,"GENERAL";"TAB5",#N/A,TRUE,"GENERAL"}</definedName>
    <definedName localSheetId="7" name="VH">{"TAB1",#N/A,TRUE,"GENERAL";"TAB2",#N/A,TRUE,"GENERAL";"TAB3",#N/A,TRUE,"GENERAL";"TAB4",#N/A,TRUE,"GENERAL";"TAB5",#N/A,TRUE,"GENERAL"}</definedName>
    <definedName localSheetId="20" name="VH">{"TAB1",#N/A,TRUE,"GENERAL";"TAB2",#N/A,TRUE,"GENERAL";"TAB3",#N/A,TRUE,"GENERAL";"TAB4",#N/A,TRUE,"GENERAL";"TAB5",#N/A,TRUE,"GENERAL"}</definedName>
    <definedName localSheetId="6" name="VH">{"TAB1",#N/A,TRUE,"GENERAL";"TAB2",#N/A,TRUE,"GENERAL";"TAB3",#N/A,TRUE,"GENERAL";"TAB4",#N/A,TRUE,"GENERAL";"TAB5",#N/A,TRUE,"GENERAL"}</definedName>
    <definedName localSheetId="16" name="VH">{"TAB1",#N/A,TRUE,"GENERAL";"TAB2",#N/A,TRUE,"GENERAL";"TAB3",#N/A,TRUE,"GENERAL";"TAB4",#N/A,TRUE,"GENERAL";"TAB5",#N/A,TRUE,"GENERAL"}</definedName>
    <definedName localSheetId="11" name="VH">{"TAB1",#N/A,TRUE,"GENERAL";"TAB2",#N/A,TRUE,"GENERAL";"TAB3",#N/A,TRUE,"GENERAL";"TAB4",#N/A,TRUE,"GENERAL";"TAB5",#N/A,TRUE,"GENERAL"}</definedName>
    <definedName localSheetId="17" name="VH">{"TAB1",#N/A,TRUE,"GENERAL";"TAB2",#N/A,TRUE,"GENERAL";"TAB3",#N/A,TRUE,"GENERAL";"TAB4",#N/A,TRUE,"GENERAL";"TAB5",#N/A,TRUE,"GENERAL"}</definedName>
    <definedName localSheetId="13" name="VH">{"TAB1",#N/A,TRUE,"GENERAL";"TAB2",#N/A,TRUE,"GENERAL";"TAB3",#N/A,TRUE,"GENERAL";"TAB4",#N/A,TRUE,"GENERAL";"TAB5",#N/A,TRUE,"GENERAL"}</definedName>
    <definedName localSheetId="9" name="VH">{"TAB1",#N/A,TRUE,"GENERAL";"TAB2",#N/A,TRUE,"GENERAL";"TAB3",#N/A,TRUE,"GENERAL";"TAB4",#N/A,TRUE,"GENERAL";"TAB5",#N/A,TRUE,"GENERAL"}</definedName>
    <definedName localSheetId="10" name="VH">{"TAB1",#N/A,TRUE,"GENERAL";"TAB2",#N/A,TRUE,"GENERAL";"TAB3",#N/A,TRUE,"GENERAL";"TAB4",#N/A,TRUE,"GENERAL";"TAB5",#N/A,TRUE,"GENERAL"}</definedName>
    <definedName localSheetId="5" name="VH">{"TAB1",#N/A,TRUE,"GENERAL";"TAB2",#N/A,TRUE,"GENERAL";"TAB3",#N/A,TRUE,"GENERAL";"TAB4",#N/A,TRUE,"GENERAL";"TAB5",#N/A,TRUE,"GENERAL"}</definedName>
    <definedName localSheetId="0" name="VH">{"TAB1",#N/A,TRUE,"GENERAL";"TAB2",#N/A,TRUE,"GENERAL";"TAB3",#N/A,TRUE,"GENERAL";"TAB4",#N/A,TRUE,"GENERAL";"TAB5",#N/A,TRUE,"GENERAL"}</definedName>
    <definedName name="VH">{"TAB1",#N/A,TRUE,"GENERAL";"TAB2",#N/A,TRUE,"GENERAL";"TAB3",#N/A,TRUE,"GENERAL";"TAB4",#N/A,TRUE,"GENERAL";"TAB5",#N/A,TRUE,"GENERAL"}</definedName>
    <definedName name="Viaticos_US">[26]PrecBase!$K$51</definedName>
    <definedName localSheetId="19" name="VrUtilidad">[48]PRESUPUESTO!$G$188</definedName>
    <definedName localSheetId="7" name="VrUtilidad">[48]PRESUPUESTO!$G$188</definedName>
    <definedName localSheetId="6" name="VrUtilidad">[48]PRESUPUESTO!$G$188</definedName>
    <definedName localSheetId="0" name="VrUtilidad">[48]PRESUPUESTO!$G$188</definedName>
    <definedName name="VrUtilidad">[49]PRESUPUESTO!$G$188</definedName>
    <definedName localSheetId="18" name="vv">{"TAB1",#N/A,TRUE,"GENERAL";"TAB2",#N/A,TRUE,"GENERAL";"TAB3",#N/A,TRUE,"GENERAL";"TAB4",#N/A,TRUE,"GENERAL";"TAB5",#N/A,TRUE,"GENERAL"}</definedName>
    <definedName localSheetId="14" name="vv">{"TAB1",#N/A,TRUE,"GENERAL";"TAB2",#N/A,TRUE,"GENERAL";"TAB3",#N/A,TRUE,"GENERAL";"TAB4",#N/A,TRUE,"GENERAL";"TAB5",#N/A,TRUE,"GENERAL"}</definedName>
    <definedName localSheetId="21" name="vv">{"TAB1",#N/A,TRUE,"GENERAL";"TAB2",#N/A,TRUE,"GENERAL";"TAB3",#N/A,TRUE,"GENERAL";"TAB4",#N/A,TRUE,"GENERAL";"TAB5",#N/A,TRUE,"GENERAL"}</definedName>
    <definedName localSheetId="20" name="vv">{"TAB1",#N/A,TRUE,"GENERAL";"TAB2",#N/A,TRUE,"GENERAL";"TAB3",#N/A,TRUE,"GENERAL";"TAB4",#N/A,TRUE,"GENERAL";"TAB5",#N/A,TRUE,"GENERAL"}</definedName>
    <definedName localSheetId="16" name="vv">{"TAB1",#N/A,TRUE,"GENERAL";"TAB2",#N/A,TRUE,"GENERAL";"TAB3",#N/A,TRUE,"GENERAL";"TAB4",#N/A,TRUE,"GENERAL";"TAB5",#N/A,TRUE,"GENERAL"}</definedName>
    <definedName localSheetId="17" name="vv">{"TAB1",#N/A,TRUE,"GENERAL";"TAB2",#N/A,TRUE,"GENERAL";"TAB3",#N/A,TRUE,"GENERAL";"TAB4",#N/A,TRUE,"GENERAL";"TAB5",#N/A,TRUE,"GENERAL"}</definedName>
    <definedName localSheetId="13" name="vv">{"TAB1",#N/A,TRUE,"GENERAL";"TAB2",#N/A,TRUE,"GENERAL";"TAB3",#N/A,TRUE,"GENERAL";"TAB4",#N/A,TRUE,"GENERAL";"TAB5",#N/A,TRUE,"GENERAL"}</definedName>
    <definedName localSheetId="9" name="vv">{"TAB1",#N/A,TRUE,"GENERAL";"TAB2",#N/A,TRUE,"GENERAL";"TAB3",#N/A,TRUE,"GENERAL";"TAB4",#N/A,TRUE,"GENERAL";"TAB5",#N/A,TRUE,"GENERAL"}</definedName>
    <definedName localSheetId="10" name="vv">{"TAB1",#N/A,TRUE,"GENERAL";"TAB2",#N/A,TRUE,"GENERAL";"TAB3",#N/A,TRUE,"GENERAL";"TAB4",#N/A,TRUE,"GENERAL";"TAB5",#N/A,TRUE,"GENERAL"}</definedName>
    <definedName localSheetId="5" name="vv">{"TAB1",#N/A,TRUE,"GENERAL";"TAB2",#N/A,TRUE,"GENERAL";"TAB3",#N/A,TRUE,"GENERAL";"TAB4",#N/A,TRUE,"GENERAL";"TAB5",#N/A,TRUE,"GENERAL"}</definedName>
    <definedName localSheetId="0" name="vv">{"TAB1",#N/A,TRUE,"GENERAL";"TAB2",#N/A,TRUE,"GENERAL";"TAB3",#N/A,TRUE,"GENERAL";"TAB4",#N/A,TRUE,"GENERAL";"TAB5",#N/A,TRUE,"GENERAL"}</definedName>
    <definedName name="vv">{"TAB1",#N/A,TRUE,"GENERAL";"TAB2",#N/A,TRUE,"GENERAL";"TAB3",#N/A,TRUE,"GENERAL";"TAB4",#N/A,TRUE,"GENERAL";"TAB5",#N/A,TRUE,"GENERAL"}</definedName>
    <definedName localSheetId="12" name="WER">'[7]Res-Accide-10'!$S$2:$S$7</definedName>
    <definedName localSheetId="7" name="WER">'[7]Res-Accide-10'!$S$2:$S$7</definedName>
    <definedName localSheetId="11" name="WER">'[7]Res-Accide-10'!$S$2:$S$7</definedName>
    <definedName localSheetId="17" name="WER">'[7]Res-Accide-10'!$S$2:$S$7</definedName>
    <definedName localSheetId="9" name="WER">'[7]Res-Accide-10'!$S$2:$S$7</definedName>
    <definedName localSheetId="10" name="WER">'[7]Res-Accide-10'!$S$2:$S$7</definedName>
    <definedName localSheetId="0" name="WER">'[9]Res-Accide-10'!$S$2:$S$7</definedName>
    <definedName name="WER">'[8]Res-Accide-10'!$S$2:$S$7</definedName>
    <definedName localSheetId="12" name="WILSON">'[7]Res-Accide-10'!#REF!</definedName>
    <definedName localSheetId="21" name="WILSON">'[8]Res-Accide-10'!#REF!</definedName>
    <definedName localSheetId="19" name="WILSON">'[8]Res-Accide-10'!#REF!</definedName>
    <definedName localSheetId="7" name="WILSON">'[7]Res-Accide-10'!#REF!</definedName>
    <definedName localSheetId="20" name="WILSON">'[8]Res-Accide-10'!#REF!</definedName>
    <definedName localSheetId="6" name="WILSON">'[8]Res-Accide-10'!#REF!</definedName>
    <definedName localSheetId="11" name="WILSON">'[7]Res-Accide-10'!#REF!</definedName>
    <definedName localSheetId="17" name="WILSON">'[7]Res-Accide-10'!#REF!</definedName>
    <definedName localSheetId="13" name="WILSON">'[8]Res-Accide-10'!#REF!</definedName>
    <definedName localSheetId="9" name="WILSON">'[7]Res-Accide-10'!#REF!</definedName>
    <definedName localSheetId="10" name="WILSON">'[7]Res-Accide-10'!#REF!</definedName>
    <definedName localSheetId="5" name="WILSON">'[8]Res-Accide-10'!#REF!</definedName>
    <definedName localSheetId="0" name="WILSON">'[9]Res-Accide-10'!#REF!</definedName>
    <definedName name="WILSON">'[8]Res-Accide-10'!#REF!</definedName>
    <definedName localSheetId="12" name="wqfawefwqf">{"via1",#N/A,TRUE,"general";"via2",#N/A,TRUE,"general";"via3",#N/A,TRUE,"general"}</definedName>
    <definedName localSheetId="18" name="wqfawefwqf">{"via1",#N/A,TRUE,"general";"via2",#N/A,TRUE,"general";"via3",#N/A,TRUE,"general"}</definedName>
    <definedName localSheetId="14" name="wqfawefwqf">{"via1",#N/A,TRUE,"general";"via2",#N/A,TRUE,"general";"via3",#N/A,TRUE,"general"}</definedName>
    <definedName localSheetId="21" name="wqfawefwqf">{"via1",#N/A,TRUE,"general";"via2",#N/A,TRUE,"general";"via3",#N/A,TRUE,"general"}</definedName>
    <definedName localSheetId="19" name="wqfawefwqf">{"via1",#N/A,TRUE,"general";"via2",#N/A,TRUE,"general";"via3",#N/A,TRUE,"general"}</definedName>
    <definedName localSheetId="7" name="wqfawefwqf">{"via1",#N/A,TRUE,"general";"via2",#N/A,TRUE,"general";"via3",#N/A,TRUE,"general"}</definedName>
    <definedName localSheetId="20" name="wqfawefwqf">{"via1",#N/A,TRUE,"general";"via2",#N/A,TRUE,"general";"via3",#N/A,TRUE,"general"}</definedName>
    <definedName localSheetId="6" name="wqfawefwqf">{"via1",#N/A,TRUE,"general";"via2",#N/A,TRUE,"general";"via3",#N/A,TRUE,"general"}</definedName>
    <definedName localSheetId="16" name="wqfawefwqf">{"via1",#N/A,TRUE,"general";"via2",#N/A,TRUE,"general";"via3",#N/A,TRUE,"general"}</definedName>
    <definedName localSheetId="11" name="wqfawefwqf">{"via1",#N/A,TRUE,"general";"via2",#N/A,TRUE,"general";"via3",#N/A,TRUE,"general"}</definedName>
    <definedName localSheetId="17" name="wqfawefwqf">{"via1",#N/A,TRUE,"general";"via2",#N/A,TRUE,"general";"via3",#N/A,TRUE,"general"}</definedName>
    <definedName localSheetId="13" name="wqfawefwqf">{"via1",#N/A,TRUE,"general";"via2",#N/A,TRUE,"general";"via3",#N/A,TRUE,"general"}</definedName>
    <definedName localSheetId="9" name="wqfawefwqf">{"via1",#N/A,TRUE,"general";"via2",#N/A,TRUE,"general";"via3",#N/A,TRUE,"general"}</definedName>
    <definedName localSheetId="10" name="wqfawefwqf">{"via1",#N/A,TRUE,"general";"via2",#N/A,TRUE,"general";"via3",#N/A,TRUE,"general"}</definedName>
    <definedName localSheetId="5" name="wqfawefwqf">{"via1",#N/A,TRUE,"general";"via2",#N/A,TRUE,"general";"via3",#N/A,TRUE,"general"}</definedName>
    <definedName localSheetId="0" name="wqfawefwqf">{"via1",#N/A,TRUE,"general";"via2",#N/A,TRUE,"general";"via3",#N/A,TRUE,"general"}</definedName>
    <definedName name="wqfawefwqf">{"via1",#N/A,TRUE,"general";"via2",#N/A,TRUE,"general";"via3",#N/A,TRUE,"general"}</definedName>
    <definedName localSheetId="12" name="wrn.ESTADO._.REHABILITACION.">{"PRES REHAB ARM-PER POR ITEMS  KM A KM",#N/A,TRUE,"Rehabilitacion Arm-Per"}</definedName>
    <definedName localSheetId="18" name="wrn.ESTADO._.REHABILITACION.">{"PRES REHAB ARM-PER POR ITEMS  KM A KM",#N/A,TRUE,"Rehabilitacion Arm-Per"}</definedName>
    <definedName localSheetId="14" name="wrn.ESTADO._.REHABILITACION.">{"PRES REHAB ARM-PER POR ITEMS  KM A KM",#N/A,TRUE,"Rehabilitacion Arm-Per"}</definedName>
    <definedName localSheetId="21" name="wrn.ESTADO._.REHABILITACION.">{"PRES REHAB ARM-PER POR ITEMS  KM A KM",#N/A,TRUE,"Rehabilitacion Arm-Per"}</definedName>
    <definedName localSheetId="19" name="wrn.ESTADO._.REHABILITACION.">{"PRES REHAB ARM-PER POR ITEMS  KM A KM",#N/A,TRUE,"Rehabilitacion Arm-Per"}</definedName>
    <definedName localSheetId="7" name="wrn.ESTADO._.REHABILITACION.">{"PRES REHAB ARM-PER POR ITEMS  KM A KM",#N/A,TRUE,"Rehabilitacion Arm-Per"}</definedName>
    <definedName localSheetId="20" name="wrn.ESTADO._.REHABILITACION.">{"PRES REHAB ARM-PER POR ITEMS  KM A KM",#N/A,TRUE,"Rehabilitacion Arm-Per"}</definedName>
    <definedName localSheetId="6" name="wrn.ESTADO._.REHABILITACION.">{"PRES REHAB ARM-PER POR ITEMS  KM A KM",#N/A,TRUE,"Rehabilitacion Arm-Per"}</definedName>
    <definedName localSheetId="16" name="wrn.ESTADO._.REHABILITACION.">{"PRES REHAB ARM-PER POR ITEMS  KM A KM",#N/A,TRUE,"Rehabilitacion Arm-Per"}</definedName>
    <definedName localSheetId="11" name="wrn.ESTADO._.REHABILITACION.">{"PRES REHAB ARM-PER POR ITEMS  KM A KM",#N/A,TRUE,"Rehabilitacion Arm-Per"}</definedName>
    <definedName localSheetId="17" name="wrn.ESTADO._.REHABILITACION.">{"PRES REHAB ARM-PER POR ITEMS  KM A KM",#N/A,TRUE,"Rehabilitacion Arm-Per"}</definedName>
    <definedName localSheetId="13" name="wrn.ESTADO._.REHABILITACION.">{"PRES REHAB ARM-PER POR ITEMS  KM A KM",#N/A,TRUE,"Rehabilitacion Arm-Per"}</definedName>
    <definedName localSheetId="9" name="wrn.ESTADO._.REHABILITACION.">{"PRES REHAB ARM-PER POR ITEMS  KM A KM",#N/A,TRUE,"Rehabilitacion Arm-Per"}</definedName>
    <definedName localSheetId="10" name="wrn.ESTADO._.REHABILITACION.">{"PRES REHAB ARM-PER POR ITEMS  KM A KM",#N/A,TRUE,"Rehabilitacion Arm-Per"}</definedName>
    <definedName localSheetId="5" name="wrn.ESTADO._.REHABILITACION.">{"PRES REHAB ARM-PER POR ITEMS  KM A KM",#N/A,TRUE,"Rehabilitacion Arm-Per"}</definedName>
    <definedName localSheetId="0" name="wrn.ESTADO._.REHABILITACION.">{"PRES REHAB ARM-PER POR ITEMS  KM A KM",#N/A,TRUE,"Rehabilitacion Arm-Per"}</definedName>
    <definedName name="wrn.ESTADO._.REHABILITACION.">{"PRES REHAB ARM-PER POR ITEMS  KM A KM",#N/A,TRUE,"Rehabilitacion Arm-Per"}</definedName>
    <definedName localSheetId="12" name="wrn.GENERAL.">{"TAB1",#N/A,TRUE,"GENERAL";"TAB2",#N/A,TRUE,"GENERAL";"TAB3",#N/A,TRUE,"GENERAL";"TAB4",#N/A,TRUE,"GENERAL";"TAB5",#N/A,TRUE,"GENERAL"}</definedName>
    <definedName localSheetId="18" name="wrn.GENERAL.">{"TAB1",#N/A,TRUE,"GENERAL";"TAB2",#N/A,TRUE,"GENERAL";"TAB3",#N/A,TRUE,"GENERAL";"TAB4",#N/A,TRUE,"GENERAL";"TAB5",#N/A,TRUE,"GENERAL"}</definedName>
    <definedName localSheetId="14" name="wrn.GENERAL.">{"TAB1",#N/A,TRUE,"GENERAL";"TAB2",#N/A,TRUE,"GENERAL";"TAB3",#N/A,TRUE,"GENERAL";"TAB4",#N/A,TRUE,"GENERAL";"TAB5",#N/A,TRUE,"GENERAL"}</definedName>
    <definedName localSheetId="21" name="wrn.GENERAL.">{"TAB1",#N/A,TRUE,"GENERAL";"TAB2",#N/A,TRUE,"GENERAL";"TAB3",#N/A,TRUE,"GENERAL";"TAB4",#N/A,TRUE,"GENERAL";"TAB5",#N/A,TRUE,"GENERAL"}</definedName>
    <definedName localSheetId="19" name="wrn.GENERAL.">{"TAB1",#N/A,TRUE,"GENERAL";"TAB2",#N/A,TRUE,"GENERAL";"TAB3",#N/A,TRUE,"GENERAL";"TAB4",#N/A,TRUE,"GENERAL";"TAB5",#N/A,TRUE,"GENERAL"}</definedName>
    <definedName localSheetId="7" name="wrn.GENERAL.">{"TAB1",#N/A,TRUE,"GENERAL";"TAB2",#N/A,TRUE,"GENERAL";"TAB3",#N/A,TRUE,"GENERAL";"TAB4",#N/A,TRUE,"GENERAL";"TAB5",#N/A,TRUE,"GENERAL"}</definedName>
    <definedName localSheetId="20" name="wrn.GENERAL.">{"TAB1",#N/A,TRUE,"GENERAL";"TAB2",#N/A,TRUE,"GENERAL";"TAB3",#N/A,TRUE,"GENERAL";"TAB4",#N/A,TRUE,"GENERAL";"TAB5",#N/A,TRUE,"GENERAL"}</definedName>
    <definedName localSheetId="6" name="wrn.GENERAL.">{"TAB1",#N/A,TRUE,"GENERAL";"TAB2",#N/A,TRUE,"GENERAL";"TAB3",#N/A,TRUE,"GENERAL";"TAB4",#N/A,TRUE,"GENERAL";"TAB5",#N/A,TRUE,"GENERAL"}</definedName>
    <definedName localSheetId="16" name="wrn.GENERAL.">{"TAB1",#N/A,TRUE,"GENERAL";"TAB2",#N/A,TRUE,"GENERAL";"TAB3",#N/A,TRUE,"GENERAL";"TAB4",#N/A,TRUE,"GENERAL";"TAB5",#N/A,TRUE,"GENERAL"}</definedName>
    <definedName localSheetId="11" name="wrn.GENERAL.">{"TAB1",#N/A,TRUE,"GENERAL";"TAB2",#N/A,TRUE,"GENERAL";"TAB3",#N/A,TRUE,"GENERAL";"TAB4",#N/A,TRUE,"GENERAL";"TAB5",#N/A,TRUE,"GENERAL"}</definedName>
    <definedName localSheetId="17" name="wrn.GENERAL.">{"TAB1",#N/A,TRUE,"GENERAL";"TAB2",#N/A,TRUE,"GENERAL";"TAB3",#N/A,TRUE,"GENERAL";"TAB4",#N/A,TRUE,"GENERAL";"TAB5",#N/A,TRUE,"GENERAL"}</definedName>
    <definedName localSheetId="13" name="wrn.GENERAL.">{"TAB1",#N/A,TRUE,"GENERAL";"TAB2",#N/A,TRUE,"GENERAL";"TAB3",#N/A,TRUE,"GENERAL";"TAB4",#N/A,TRUE,"GENERAL";"TAB5",#N/A,TRUE,"GENERAL"}</definedName>
    <definedName localSheetId="9" name="wrn.GENERAL.">{"TAB1",#N/A,TRUE,"GENERAL";"TAB2",#N/A,TRUE,"GENERAL";"TAB3",#N/A,TRUE,"GENERAL";"TAB4",#N/A,TRUE,"GENERAL";"TAB5",#N/A,TRUE,"GENERAL"}</definedName>
    <definedName localSheetId="10" name="wrn.GENERAL.">{"TAB1",#N/A,TRUE,"GENERAL";"TAB2",#N/A,TRUE,"GENERAL";"TAB3",#N/A,TRUE,"GENERAL";"TAB4",#N/A,TRUE,"GENERAL";"TAB5",#N/A,TRUE,"GENERAL"}</definedName>
    <definedName localSheetId="5" name="wrn.GENERAL.">{"TAB1",#N/A,TRUE,"GENERAL";"TAB2",#N/A,TRUE,"GENERAL";"TAB3",#N/A,TRUE,"GENERAL";"TAB4",#N/A,TRUE,"GENERAL";"TAB5",#N/A,TRUE,"GENERAL"}</definedName>
    <definedName localSheetId="0" name="wrn.GENERAL.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localSheetId="12" name="wrn.via.">{"via1",#N/A,TRUE,"general";"via2",#N/A,TRUE,"general";"via3",#N/A,TRUE,"general"}</definedName>
    <definedName localSheetId="18" name="wrn.via.">{"via1",#N/A,TRUE,"general";"via2",#N/A,TRUE,"general";"via3",#N/A,TRUE,"general"}</definedName>
    <definedName localSheetId="14" name="wrn.via.">{"via1",#N/A,TRUE,"general";"via2",#N/A,TRUE,"general";"via3",#N/A,TRUE,"general"}</definedName>
    <definedName localSheetId="21" name="wrn.via.">{"via1",#N/A,TRUE,"general";"via2",#N/A,TRUE,"general";"via3",#N/A,TRUE,"general"}</definedName>
    <definedName localSheetId="19" name="wrn.via.">{"via1",#N/A,TRUE,"general";"via2",#N/A,TRUE,"general";"via3",#N/A,TRUE,"general"}</definedName>
    <definedName localSheetId="7" name="wrn.via.">{"via1",#N/A,TRUE,"general";"via2",#N/A,TRUE,"general";"via3",#N/A,TRUE,"general"}</definedName>
    <definedName localSheetId="20" name="wrn.via.">{"via1",#N/A,TRUE,"general";"via2",#N/A,TRUE,"general";"via3",#N/A,TRUE,"general"}</definedName>
    <definedName localSheetId="6" name="wrn.via.">{"via1",#N/A,TRUE,"general";"via2",#N/A,TRUE,"general";"via3",#N/A,TRUE,"general"}</definedName>
    <definedName localSheetId="16" name="wrn.via.">{"via1",#N/A,TRUE,"general";"via2",#N/A,TRUE,"general";"via3",#N/A,TRUE,"general"}</definedName>
    <definedName localSheetId="11" name="wrn.via.">{"via1",#N/A,TRUE,"general";"via2",#N/A,TRUE,"general";"via3",#N/A,TRUE,"general"}</definedName>
    <definedName localSheetId="17" name="wrn.via.">{"via1",#N/A,TRUE,"general";"via2",#N/A,TRUE,"general";"via3",#N/A,TRUE,"general"}</definedName>
    <definedName localSheetId="13" name="wrn.via.">{"via1",#N/A,TRUE,"general";"via2",#N/A,TRUE,"general";"via3",#N/A,TRUE,"general"}</definedName>
    <definedName localSheetId="9" name="wrn.via.">{"via1",#N/A,TRUE,"general";"via2",#N/A,TRUE,"general";"via3",#N/A,TRUE,"general"}</definedName>
    <definedName localSheetId="10" name="wrn.via.">{"via1",#N/A,TRUE,"general";"via2",#N/A,TRUE,"general";"via3",#N/A,TRUE,"general"}</definedName>
    <definedName localSheetId="5" name="wrn.via.">{"via1",#N/A,TRUE,"general";"via2",#N/A,TRUE,"general";"via3",#N/A,TRUE,"general"}</definedName>
    <definedName localSheetId="0" name="wrn.via.">{"via1",#N/A,TRUE,"general";"via2",#N/A,TRUE,"general";"via3",#N/A,TRUE,"general"}</definedName>
    <definedName name="wrn.via.">{"via1",#N/A,TRUE,"general";"via2",#N/A,TRUE,"general";"via3",#N/A,TRUE,"general"}</definedName>
    <definedName localSheetId="21" name="x">[21]COTAS!#REF!</definedName>
    <definedName localSheetId="19" name="x">[21]COTAS!#REF!</definedName>
    <definedName localSheetId="20" name="x">[21]COTAS!#REF!</definedName>
    <definedName localSheetId="6" name="x">[21]COTAS!#REF!</definedName>
    <definedName localSheetId="11" name="x">[21]COTAS!#REF!</definedName>
    <definedName localSheetId="13" name="x">[21]COTAS!#REF!</definedName>
    <definedName localSheetId="0" name="x">[21]COTAS!#REF!</definedName>
    <definedName name="x">[21]COTAS!#REF!</definedName>
    <definedName localSheetId="12" name="XXX">{"via1",#N/A,TRUE,"general";"via2",#N/A,TRUE,"general";"via3",#N/A,TRUE,"general"}</definedName>
    <definedName localSheetId="18" name="XXX">{"via1",#N/A,TRUE,"general";"via2",#N/A,TRUE,"general";"via3",#N/A,TRUE,"general"}</definedName>
    <definedName localSheetId="14" name="XXX">{"via1",#N/A,TRUE,"general";"via2",#N/A,TRUE,"general";"via3",#N/A,TRUE,"general"}</definedName>
    <definedName localSheetId="21" name="XXX">{"via1",#N/A,TRUE,"general";"via2",#N/A,TRUE,"general";"via3",#N/A,TRUE,"general"}</definedName>
    <definedName localSheetId="19" name="XXX">{"via1",#N/A,TRUE,"general";"via2",#N/A,TRUE,"general";"via3",#N/A,TRUE,"general"}</definedName>
    <definedName localSheetId="7" name="XXX">{"via1",#N/A,TRUE,"general";"via2",#N/A,TRUE,"general";"via3",#N/A,TRUE,"general"}</definedName>
    <definedName localSheetId="20" name="XXX">{"via1",#N/A,TRUE,"general";"via2",#N/A,TRUE,"general";"via3",#N/A,TRUE,"general"}</definedName>
    <definedName localSheetId="6" name="XXX">{"via1",#N/A,TRUE,"general";"via2",#N/A,TRUE,"general";"via3",#N/A,TRUE,"general"}</definedName>
    <definedName localSheetId="16" name="XXX">{"via1",#N/A,TRUE,"general";"via2",#N/A,TRUE,"general";"via3",#N/A,TRUE,"general"}</definedName>
    <definedName localSheetId="11" name="XXX">{"via1",#N/A,TRUE,"general";"via2",#N/A,TRUE,"general";"via3",#N/A,TRUE,"general"}</definedName>
    <definedName localSheetId="17" name="XXX">{"via1",#N/A,TRUE,"general";"via2",#N/A,TRUE,"general";"via3",#N/A,TRUE,"general"}</definedName>
    <definedName localSheetId="13" name="XXX">{"via1",#N/A,TRUE,"general";"via2",#N/A,TRUE,"general";"via3",#N/A,TRUE,"general"}</definedName>
    <definedName localSheetId="9" name="XXX">{"via1",#N/A,TRUE,"general";"via2",#N/A,TRUE,"general";"via3",#N/A,TRUE,"general"}</definedName>
    <definedName localSheetId="10" name="XXX">{"via1",#N/A,TRUE,"general";"via2",#N/A,TRUE,"general";"via3",#N/A,TRUE,"general"}</definedName>
    <definedName localSheetId="5" name="XXX">{"via1",#N/A,TRUE,"general";"via2",#N/A,TRUE,"general";"via3",#N/A,TRUE,"general"}</definedName>
    <definedName localSheetId="0" name="XXX">{"via1",#N/A,TRUE,"general";"via2",#N/A,TRUE,"general";"via3",#N/A,TRUE,"general"}</definedName>
    <definedName name="XXX">{"via1",#N/A,TRUE,"general";"via2",#N/A,TRUE,"general";"via3",#N/A,TRUE,"general"}</definedName>
    <definedName localSheetId="12" name="yyy">{"via1",#N/A,TRUE,"general";"via2",#N/A,TRUE,"general";"via3",#N/A,TRUE,"general"}</definedName>
    <definedName localSheetId="18" name="yyy">{"via1",#N/A,TRUE,"general";"via2",#N/A,TRUE,"general";"via3",#N/A,TRUE,"general"}</definedName>
    <definedName localSheetId="14" name="yyy">{"via1",#N/A,TRUE,"general";"via2",#N/A,TRUE,"general";"via3",#N/A,TRUE,"general"}</definedName>
    <definedName localSheetId="21" name="yyy">{"via1",#N/A,TRUE,"general";"via2",#N/A,TRUE,"general";"via3",#N/A,TRUE,"general"}</definedName>
    <definedName localSheetId="19" name="yyy">{"via1",#N/A,TRUE,"general";"via2",#N/A,TRUE,"general";"via3",#N/A,TRUE,"general"}</definedName>
    <definedName localSheetId="7" name="yyy">{"via1",#N/A,TRUE,"general";"via2",#N/A,TRUE,"general";"via3",#N/A,TRUE,"general"}</definedName>
    <definedName localSheetId="20" name="yyy">{"via1",#N/A,TRUE,"general";"via2",#N/A,TRUE,"general";"via3",#N/A,TRUE,"general"}</definedName>
    <definedName localSheetId="6" name="yyy">{"via1",#N/A,TRUE,"general";"via2",#N/A,TRUE,"general";"via3",#N/A,TRUE,"general"}</definedName>
    <definedName localSheetId="16" name="yyy">{"via1",#N/A,TRUE,"general";"via2",#N/A,TRUE,"general";"via3",#N/A,TRUE,"general"}</definedName>
    <definedName localSheetId="11" name="yyy">{"via1",#N/A,TRUE,"general";"via2",#N/A,TRUE,"general";"via3",#N/A,TRUE,"general"}</definedName>
    <definedName localSheetId="17" name="yyy">{"via1",#N/A,TRUE,"general";"via2",#N/A,TRUE,"general";"via3",#N/A,TRUE,"general"}</definedName>
    <definedName localSheetId="13" name="yyy">{"via1",#N/A,TRUE,"general";"via2",#N/A,TRUE,"general";"via3",#N/A,TRUE,"general"}</definedName>
    <definedName localSheetId="9" name="yyy">{"via1",#N/A,TRUE,"general";"via2",#N/A,TRUE,"general";"via3",#N/A,TRUE,"general"}</definedName>
    <definedName localSheetId="10" name="yyy">{"via1",#N/A,TRUE,"general";"via2",#N/A,TRUE,"general";"via3",#N/A,TRUE,"general"}</definedName>
    <definedName localSheetId="5" name="yyy">{"via1",#N/A,TRUE,"general";"via2",#N/A,TRUE,"general";"via3",#N/A,TRUE,"general"}</definedName>
    <definedName localSheetId="0" name="yyy">{"via1",#N/A,TRUE,"general";"via2",#N/A,TRUE,"general";"via3",#N/A,TRUE,"general"}</definedName>
    <definedName name="yyy">{"via1",#N/A,TRUE,"general";"via2",#N/A,TRUE,"general";"via3",#N/A,TRUE,"general"}</definedName>
    <definedName localSheetId="13" name="OELEC25">#REF!</definedName>
    <definedName localSheetId="9" name="EQUIPO2">#REF!</definedName>
    <definedName localSheetId="20" name="jj">#REF!</definedName>
    <definedName localSheetId="20" name="Títulos_a_imprimir_IM">#REF!</definedName>
    <definedName name="Inclusión_Social">#REF!</definedName>
    <definedName localSheetId="19" name="Hbase">#REF!</definedName>
    <definedName localSheetId="20" name="CENTROGESTOR">#REF!</definedName>
    <definedName localSheetId="6" name="SSS">#REF!</definedName>
    <definedName localSheetId="20" name="_Fill">#REF!</definedName>
    <definedName localSheetId="19" name="GAJ">#REF!</definedName>
    <definedName localSheetId="11" name="_PJ50">#REF!</definedName>
    <definedName localSheetId="1" name="centro_gestor">#REF!</definedName>
    <definedName localSheetId="13" name="Esp_pavFin">#REF!</definedName>
    <definedName localSheetId="19" name="n">#REF!</definedName>
    <definedName name="Impacto">#REF!</definedName>
    <definedName localSheetId="20" name="PRE">#REF!</definedName>
    <definedName localSheetId="7" name="rell">#REF!</definedName>
    <definedName localSheetId="6" name="Rf">#REF!</definedName>
    <definedName localSheetId="17" name="PPTO">#REF!</definedName>
    <definedName localSheetId="6" name="CAMP">#REF!</definedName>
    <definedName localSheetId="7" name="ccto210">#REF!</definedName>
    <definedName localSheetId="9" name="GRUPO2">#REF!</definedName>
    <definedName name="Pv_tramo">#REF!</definedName>
    <definedName name="Base_datos_IM">#REF!</definedName>
    <definedName name="E">#REF!</definedName>
    <definedName localSheetId="0" name="GRUPO2">#REF!</definedName>
    <definedName name="A">#REF!</definedName>
    <definedName localSheetId="16" name="METASPDCC">#REF!</definedName>
    <definedName localSheetId="19" name="COLG">#REF!</definedName>
    <definedName name="_xz2">#REF!</definedName>
    <definedName localSheetId="21" name="Porc_exc">#REF!</definedName>
    <definedName localSheetId="21" name="CompanyAddress">#REF!</definedName>
    <definedName localSheetId="19" name="GRUPO2">#REF!</definedName>
    <definedName localSheetId="11" name="U">#REF!</definedName>
    <definedName localSheetId="5" name="JGVJHGVJH">#REF!</definedName>
    <definedName localSheetId="0" name="SSS">#REF!</definedName>
    <definedName localSheetId="6" name="Porc_pied">#REF!</definedName>
    <definedName localSheetId="21" name="FSKS">#REF!</definedName>
    <definedName localSheetId="5" name="FGH">#REF!</definedName>
    <definedName name="CENTROGESTORDEPENDENCIA">#REF!</definedName>
    <definedName localSheetId="5" name="Manning">#REF!</definedName>
    <definedName name="Suelos">#REF!</definedName>
    <definedName name="GRUPO1">#REF!</definedName>
    <definedName localSheetId="11" name="YT">#REF!</definedName>
    <definedName localSheetId="13" name="Criteria">#REF!</definedName>
    <definedName localSheetId="21" name="XSCSC">#REF!</definedName>
    <definedName localSheetId="11" name="CANT1">#REF!</definedName>
    <definedName name="anexo5">#REF!</definedName>
    <definedName localSheetId="19" name="Esp_pavFin">#REF!</definedName>
    <definedName localSheetId="2" name="ORGANISMO">#REF!</definedName>
    <definedName localSheetId="21" name="CAMP">#REF!</definedName>
    <definedName localSheetId="15" name="FONDO">#REF!</definedName>
    <definedName localSheetId="20" name="Proponente">#REF!</definedName>
    <definedName localSheetId="19" name="basico">#REF!</definedName>
    <definedName localSheetId="7" name="E">#REF!</definedName>
    <definedName localSheetId="20" name="Esp_pavFin">#REF!</definedName>
    <definedName localSheetId="17" name="auto2">#REF!</definedName>
    <definedName localSheetId="13" name="TY">#REF!</definedName>
    <definedName localSheetId="19" name="MAT">#REF!</definedName>
    <definedName localSheetId="20" name="n">#REF!</definedName>
    <definedName localSheetId="13" name="GRUPO4">#REF!</definedName>
    <definedName localSheetId="20" name="ESPECIFICACION">#REF!</definedName>
    <definedName name="PRE">#REF!</definedName>
    <definedName localSheetId="1" name="CompanyCity">#REF!</definedName>
    <definedName localSheetId="6" name="VENB">#REF!</definedName>
    <definedName localSheetId="9" name="auto1">#REF!</definedName>
    <definedName localSheetId="21" name="Proponente">#REF!</definedName>
    <definedName localSheetId="11" name="gajr2">#REF!</definedName>
    <definedName name="HIDRAULICAS">#REF!</definedName>
    <definedName localSheetId="6" name="_Fill">#REF!</definedName>
    <definedName localSheetId="3" name="inf">#REF!</definedName>
    <definedName localSheetId="0" name="PPTO">#REF!</definedName>
    <definedName localSheetId="0" name="lecho">#REF!</definedName>
    <definedName localSheetId="11" name="ccto210">#REF!</definedName>
    <definedName localSheetId="20" name="Esp_PavIn">#REF!</definedName>
    <definedName localSheetId="11" name="jj">#REF!</definedName>
    <definedName localSheetId="9" name="POSTPRE">#REF!</definedName>
    <definedName localSheetId="8" name="METAAFPDCC">#REF!</definedName>
    <definedName localSheetId="17" name="TITULO">#REF!</definedName>
    <definedName name="acbuitrera">#REF!</definedName>
    <definedName localSheetId="0" name="Tipo_tubo">#REF!</definedName>
    <definedName localSheetId="20" name="inf">#REF!</definedName>
    <definedName localSheetId="5" name="ED">#REF!</definedName>
    <definedName localSheetId="20" name="POSTPRE">#REF!</definedName>
    <definedName localSheetId="19" name="cotas">#REF!</definedName>
    <definedName localSheetId="9" name="DEPENDENCIA">#REF!</definedName>
    <definedName name="xx">#REF!</definedName>
    <definedName localSheetId="21" name="_Sort">#REF!</definedName>
    <definedName localSheetId="19" name="ss">#REF!</definedName>
    <definedName localSheetId="21" name="Harena">#REF!</definedName>
    <definedName localSheetId="21" name="_PJ50">#REF!</definedName>
    <definedName localSheetId="20" name="_Sort">#REF!</definedName>
    <definedName localSheetId="6" name="_IPC2002">#REF!</definedName>
    <definedName localSheetId="15" name="METAAFPDCC">#REF!</definedName>
    <definedName localSheetId="13" name="REP">#REF!</definedName>
    <definedName localSheetId="20" name="carolb">#REF!</definedName>
    <definedName localSheetId="0" name="acbuitrera">#REF!</definedName>
    <definedName localSheetId="16" name="CENTROGESTOR">#REF!</definedName>
    <definedName localSheetId="5" name="U">#REF!</definedName>
    <definedName localSheetId="6" name="Unitarios">#REF!</definedName>
    <definedName localSheetId="11" name="FD">#REF!</definedName>
    <definedName localSheetId="23" name="METAPDCC">#REF!</definedName>
    <definedName localSheetId="3" name="TY">#REF!</definedName>
    <definedName localSheetId="20" name="VIGA">#REF!</definedName>
    <definedName localSheetId="8" name="METASAFPDCC">#REF!</definedName>
    <definedName localSheetId="6" name="TITULO">#REF!</definedName>
    <definedName localSheetId="13" name="carolb">#REF!</definedName>
    <definedName localSheetId="21" name="FD">#REF!</definedName>
    <definedName localSheetId="21" name="Esp_PavIn">#REF!</definedName>
    <definedName name="ANA">#REF!</definedName>
    <definedName name="BuiltIn_Print_Area___0">#REF!</definedName>
    <definedName localSheetId="6" name="inf">#REF!</definedName>
    <definedName localSheetId="13" name="Bd">#REF!</definedName>
    <definedName localSheetId="17" name="auto5">#REF!</definedName>
    <definedName localSheetId="9" name="HGFH">#REF!</definedName>
    <definedName localSheetId="20" name="alturas">#REF!</definedName>
    <definedName localSheetId="21" name="REP">#REF!</definedName>
    <definedName localSheetId="20" name="METAPDCC">#REF!</definedName>
    <definedName name="Porc_Cong">#REF!</definedName>
    <definedName localSheetId="19" name="TABLA1">#REF!</definedName>
    <definedName name="MAT">#REF!</definedName>
    <definedName localSheetId="17" name="jj">#REF!</definedName>
    <definedName localSheetId="20" name="GRUPO1">#REF!</definedName>
    <definedName localSheetId="6" name="GRUPO4">#REF!</definedName>
    <definedName name="Rf">#REF!</definedName>
    <definedName localSheetId="17" name="gajr2">#REF!</definedName>
    <definedName localSheetId="21" name="H">#REF!</definedName>
    <definedName localSheetId="21" name="jj">#REF!</definedName>
    <definedName localSheetId="0" name="YT">#REF!</definedName>
    <definedName localSheetId="8" name="PPTO">#REF!</definedName>
    <definedName localSheetId="8" name="basico">#REF!</definedName>
    <definedName localSheetId="21" name="Hsub">#REF!</definedName>
    <definedName localSheetId="20" name="LD">#REF!</definedName>
    <definedName localSheetId="21" name="Bf">#REF!</definedName>
    <definedName name="CompanyState">#REF!</definedName>
    <definedName localSheetId="19" name="XSCSC">#REF!</definedName>
    <definedName localSheetId="3" name="WWWW">#REF!</definedName>
    <definedName localSheetId="16" name="METAAFPDCC">#REF!</definedName>
    <definedName localSheetId="21" name="cotas">#REF!</definedName>
    <definedName localSheetId="13" name="gg">#REF!</definedName>
    <definedName localSheetId="13" name="Ubicación">#REF!</definedName>
    <definedName localSheetId="6" name="n">#REF!</definedName>
    <definedName localSheetId="5" name="S">#REF!</definedName>
    <definedName localSheetId="21" name="EQUIPO2">#REF!</definedName>
    <definedName localSheetId="5" name="_PJ50">#REF!</definedName>
    <definedName localSheetId="11" name="auto2">#REF!</definedName>
    <definedName localSheetId="1" name="akjhgbksdbj">#REF!</definedName>
    <definedName localSheetId="16" name="Slicer_Contact_Type">#REF!</definedName>
    <definedName localSheetId="21" name="GRUPO2">#REF!</definedName>
    <definedName localSheetId="11" name="S">#REF!</definedName>
    <definedName localSheetId="6" name="ss">#REF!</definedName>
    <definedName localSheetId="17" name="TOTAL">#REF!</definedName>
    <definedName localSheetId="19" name="sadad">#REF!</definedName>
    <definedName localSheetId="6" name="TAVC029">#REF!</definedName>
    <definedName localSheetId="20" name="yjtyrjy">#REF!</definedName>
    <definedName localSheetId="0" name="ITEM">#REF!</definedName>
    <definedName localSheetId="19" name="Manning">#REF!</definedName>
    <definedName localSheetId="13" name="TITULO">#REF!</definedName>
    <definedName name="Hi">#REF!</definedName>
    <definedName localSheetId="20" name="sadad">#REF!</definedName>
    <definedName localSheetId="13" name="gajr2">#REF!</definedName>
    <definedName localSheetId="1" name="Utilidad">#REF!</definedName>
    <definedName localSheetId="0" name="RELE">#REF!</definedName>
    <definedName name="lecho">#REF!</definedName>
    <definedName localSheetId="19" name="rell">#REF!</definedName>
    <definedName localSheetId="21" name="USD">#REF!</definedName>
    <definedName localSheetId="19" name="VARILLAS">#REF!</definedName>
    <definedName name="GAJ">#REF!</definedName>
    <definedName name="Ri">#REF!</definedName>
    <definedName localSheetId="0" name="METASPDCC">#REF!</definedName>
    <definedName localSheetId="21" name="gajr2">#REF!</definedName>
    <definedName localSheetId="0" name="Unitarios">#REF!</definedName>
    <definedName localSheetId="23" name="PPTO">#REF!</definedName>
    <definedName localSheetId="1" name="INSUMOS">#REF!</definedName>
    <definedName localSheetId="20" name="U">#REF!</definedName>
    <definedName localSheetId="0" name="POSPRE">#REF!</definedName>
    <definedName localSheetId="21" name="Bi">#REF!</definedName>
    <definedName localSheetId="20" name="Hbase">#REF!</definedName>
    <definedName name="Exc_Maq">#REF!</definedName>
    <definedName localSheetId="11" name="SFDA">#REF!</definedName>
    <definedName localSheetId="0" name="VrMeta">#REF!</definedName>
    <definedName localSheetId="11" name="Criterios_IM">#REF!</definedName>
    <definedName localSheetId="1" name="DEPENDENCIA">#REF!</definedName>
    <definedName localSheetId="13" name="Suelos">#REF!</definedName>
    <definedName name="USD">#REF!</definedName>
    <definedName name="FGH">#REF!</definedName>
    <definedName localSheetId="20" name="Criteria">#REF!</definedName>
    <definedName localSheetId="17" name="akjhgbksdbj">#REF!</definedName>
    <definedName localSheetId="19" name="HOJA1">#REF!</definedName>
    <definedName localSheetId="24" name="Inclusión_Social">#REF!</definedName>
    <definedName localSheetId="6" name="ggreg">#REF!</definedName>
    <definedName name="Tabla_Aceros">#REF!</definedName>
    <definedName localSheetId="20" name="DEPENDENCIA">#REF!</definedName>
    <definedName localSheetId="6" name="Porc_exc">#REF!</definedName>
    <definedName name="EXC">#REF!</definedName>
    <definedName localSheetId="0" name="Harena">#REF!</definedName>
    <definedName localSheetId="6" name="Mat_Imp">#REF!</definedName>
    <definedName localSheetId="3" name="ORGANISMO">#REF!</definedName>
    <definedName localSheetId="0" name="S">#REF!</definedName>
    <definedName localSheetId="20" name="Tipo_PavIn">#REF!</definedName>
    <definedName localSheetId="0" name="Bi">#REF!</definedName>
    <definedName name="Unitarios">#REF!</definedName>
    <definedName localSheetId="0" name="METASAFPDCC">#REF!</definedName>
    <definedName localSheetId="6" name="YT">#REF!</definedName>
    <definedName localSheetId="19" name="V">#REF!</definedName>
    <definedName localSheetId="9" name="auto2">#REF!</definedName>
    <definedName localSheetId="6" name="Criteria">#REF!</definedName>
    <definedName localSheetId="15" name="_Fill">#REF!</definedName>
    <definedName localSheetId="11" name="xx">#REF!</definedName>
    <definedName localSheetId="13" name="rell">#REF!</definedName>
    <definedName localSheetId="21" name="carolb">#REF!</definedName>
    <definedName name="BALDOSA">#REF!</definedName>
    <definedName localSheetId="20" name="SCDSVF">#REF!</definedName>
    <definedName name="FD">#REF!</definedName>
    <definedName localSheetId="13" name="Pav_Total">#REF!</definedName>
    <definedName localSheetId="19" name="Porc_exc">#REF!</definedName>
    <definedName localSheetId="19" name="ACTAPARCIAL">#REF!</definedName>
    <definedName name="DEPENDENCIA">#REF!</definedName>
    <definedName localSheetId="21" name="TITULO">#REF!</definedName>
    <definedName localSheetId="13" name="XSCSC">#REF!</definedName>
    <definedName localSheetId="0" name="COLG">#REF!</definedName>
    <definedName localSheetId="13" name="METAPDCC">#REF!</definedName>
    <definedName name="TOTAL">#REF!</definedName>
    <definedName localSheetId="7" name="TABLA1">#REF!</definedName>
    <definedName localSheetId="16" name="DEPENDENCIA">#REF!</definedName>
    <definedName localSheetId="6" name="_PJ50">#REF!</definedName>
    <definedName localSheetId="21" name="ANA">#REF!</definedName>
    <definedName localSheetId="0" name="Esp_pavFin">#REF!</definedName>
    <definedName localSheetId="7" name="VV">#REF!</definedName>
    <definedName localSheetId="0" name="gajr2">#REF!</definedName>
    <definedName localSheetId="11" name="basico">#REF!</definedName>
    <definedName localSheetId="19" name="MURB">#REF!</definedName>
    <definedName localSheetId="19" name="Unitarios">#REF!</definedName>
    <definedName localSheetId="3" name="Adm">#REF!</definedName>
    <definedName localSheetId="13" name="Obra">#REF!</definedName>
    <definedName localSheetId="17" name="TABLA">#REF!</definedName>
    <definedName localSheetId="0" name="sadad">#REF!</definedName>
    <definedName localSheetId="16" name="POSTPRE">#REF!</definedName>
    <definedName localSheetId="21" name="Criteria">#REF!</definedName>
    <definedName localSheetId="19" name="MURO">#REF!</definedName>
    <definedName localSheetId="21" name="OTRO">#REF!</definedName>
    <definedName name="BUITRERA">#REF!</definedName>
    <definedName name="Especificación">#REF!</definedName>
    <definedName name="n">#REF!</definedName>
    <definedName localSheetId="7" name="JJH">#REF!</definedName>
    <definedName localSheetId="11" name="AGUA">#REF!</definedName>
    <definedName name="dd">#REF!</definedName>
    <definedName localSheetId="13" name="cotas">#REF!</definedName>
    <definedName localSheetId="1" name="POSTPRE">#REF!</definedName>
    <definedName localSheetId="20" name="EQUIPO2">#REF!</definedName>
    <definedName localSheetId="9" name="_3_____Excel_BuiltIn_Print_Area_2">#REF!</definedName>
    <definedName name="Tipo_PavIn">#REF!</definedName>
    <definedName localSheetId="21" name="Slicer_Contact_Type">#REF!</definedName>
    <definedName localSheetId="0" name="METAPDCC">#REF!</definedName>
    <definedName localSheetId="13" name="Cajeo">#REF!</definedName>
    <definedName localSheetId="9" name="abc">#REF!</definedName>
    <definedName localSheetId="13" name="MOV">#REF!</definedName>
    <definedName localSheetId="19" name="Rf">#REF!</definedName>
    <definedName localSheetId="6" name="V">#REF!</definedName>
    <definedName localSheetId="20" name="SSS">#REF!</definedName>
    <definedName localSheetId="17" name="ANA">#REF!</definedName>
    <definedName localSheetId="17" name="WWWW">#REF!</definedName>
    <definedName localSheetId="21" name="TY">#REF!</definedName>
    <definedName name="PUEB">#REF!</definedName>
    <definedName localSheetId="20" name="lecho">#REF!</definedName>
    <definedName localSheetId="6" name="Vtub">#REF!</definedName>
    <definedName localSheetId="11" name="carolb">#REF!</definedName>
    <definedName name="Bases">#REF!</definedName>
    <definedName localSheetId="0" name="CUBIERTA">#REF!</definedName>
    <definedName localSheetId="13" name="V">#REF!</definedName>
    <definedName localSheetId="23" name="basico">#REF!</definedName>
    <definedName localSheetId="13" name="OTRO">#REF!</definedName>
    <definedName localSheetId="15" name="ORGANISMO">#REF!</definedName>
    <definedName localSheetId="17" name="_12__Excel_BuiltIn_Print_Area_2">#REF!</definedName>
    <definedName localSheetId="15" name="METASAFPDM">#REF!</definedName>
    <definedName localSheetId="20" name="V">#REF!</definedName>
    <definedName localSheetId="20" name="VENB">#REF!</definedName>
    <definedName localSheetId="21" name="gg">#REF!</definedName>
    <definedName localSheetId="13" name="COLG">#REF!</definedName>
    <definedName localSheetId="6" name="JJH">#REF!</definedName>
    <definedName localSheetId="19" name="_Fill">#REF!</definedName>
    <definedName localSheetId="21" name="SFDA">#REF!</definedName>
    <definedName localSheetId="21" name="VENB">#REF!</definedName>
    <definedName localSheetId="21" name="MAT">#REF!</definedName>
    <definedName localSheetId="6" name="LD">#REF!</definedName>
    <definedName localSheetId="19" name="centro">#REF!</definedName>
    <definedName localSheetId="21" name="Ubicación">#REF!</definedName>
    <definedName localSheetId="6" name="ANALISIS">#REF!</definedName>
    <definedName localSheetId="19" name="ggreg">#REF!</definedName>
    <definedName localSheetId="0" name="Sec_Via">#REF!</definedName>
    <definedName localSheetId="23" name="ORGANISMO">#REF!</definedName>
    <definedName name="Obra">#REF!</definedName>
    <definedName localSheetId="19" name="Tipo_PavIn">#REF!</definedName>
    <definedName localSheetId="21" name="PPTO">#REF!</definedName>
    <definedName localSheetId="5" name="_pj51">#REF!</definedName>
    <definedName localSheetId="5" name="BORDE3">#REF!</definedName>
    <definedName localSheetId="13" name="ITEM">#REF!</definedName>
    <definedName localSheetId="11" name="METAAFPDCC">#REF!</definedName>
    <definedName localSheetId="15" name="POSTPRE">#REF!</definedName>
    <definedName localSheetId="19" name="_pj51">#REF!</definedName>
    <definedName localSheetId="0" name="Bf">#REF!</definedName>
    <definedName localSheetId="9" name="A">#REF!</definedName>
    <definedName localSheetId="3" name="ITEMS">#REF!</definedName>
    <definedName localSheetId="7" name="Obra">#REF!</definedName>
    <definedName localSheetId="5" name="ccto210">#REF!</definedName>
    <definedName localSheetId="11" name="SCDSVF">#REF!</definedName>
    <definedName name="Porc_pied">#REF!</definedName>
    <definedName localSheetId="20" name="Base_datos_IM">#REF!</definedName>
    <definedName localSheetId="11" name="gg">#REF!</definedName>
    <definedName localSheetId="11" name="cotas">#REF!</definedName>
    <definedName localSheetId="0" name="CENTROGESTORDEPENDENCIA">#REF!</definedName>
    <definedName localSheetId="6" name="Vtub2">#REF!</definedName>
    <definedName localSheetId="13" name="Mat_Sitio">#REF!</definedName>
    <definedName localSheetId="21" name="SCDSVF">#REF!</definedName>
    <definedName localSheetId="13" name="_pj51">#REF!</definedName>
    <definedName localSheetId="13" name="Harena">#REF!</definedName>
    <definedName name="ED">#REF!</definedName>
    <definedName name="dcsc">#REF!</definedName>
    <definedName localSheetId="13" name="Porc_pied">#REF!</definedName>
    <definedName localSheetId="17" name="abc">#REF!</definedName>
    <definedName localSheetId="6" name="FSKS">#REF!</definedName>
    <definedName localSheetId="5" name="Unitarios">#REF!</definedName>
    <definedName localSheetId="6" name="auto2">#REF!</definedName>
    <definedName localSheetId="5" name="CENTROGESTOR">#REF!</definedName>
    <definedName localSheetId="21" name="U">#REF!</definedName>
    <definedName localSheetId="11" name="GAJ">#REF!</definedName>
    <definedName localSheetId="0" name="auto2">#REF!</definedName>
    <definedName localSheetId="20" name="rell">#REF!</definedName>
    <definedName localSheetId="0" name="WWWW">#REF!</definedName>
    <definedName name="GRUPO4">#REF!</definedName>
    <definedName name="Hsub">#REF!</definedName>
    <definedName localSheetId="20" name="Print_Area">#REF!</definedName>
    <definedName localSheetId="13" name="C_">#REF!</definedName>
    <definedName localSheetId="13" name="VENB">#REF!</definedName>
    <definedName localSheetId="11" name="GRUPO1">#REF!</definedName>
    <definedName localSheetId="19" name="POSTPRE">#REF!</definedName>
    <definedName localSheetId="21" name="rell">#REF!</definedName>
    <definedName name="TODOINSU">#REF!</definedName>
    <definedName localSheetId="2" name="METASAFPDM">#REF!</definedName>
    <definedName localSheetId="11" name="BORDE2">#REF!</definedName>
    <definedName localSheetId="20" name="Bases">#REF!</definedName>
    <definedName localSheetId="2" name="FUT">#REF!</definedName>
    <definedName localSheetId="0" name="Print_Area">#REF!</definedName>
    <definedName name="_3_____Excel_BuiltIn_Print_Area_2">#REF!</definedName>
    <definedName localSheetId="11" name="EQUIPO">#REF!</definedName>
    <definedName localSheetId="13" name="Porc_Cong">#REF!</definedName>
    <definedName localSheetId="0" name="Suelos">#REF!</definedName>
    <definedName localSheetId="13" name="VrMeta">#REF!</definedName>
    <definedName localSheetId="20" name="Vtub">#REF!</definedName>
    <definedName localSheetId="6" name="_Sort">#REF!</definedName>
    <definedName localSheetId="11" name="akjhgbksdbj">#REF!</definedName>
    <definedName localSheetId="19" name="CompanyAddress">#REF!</definedName>
    <definedName localSheetId="9" name="rng_Expenses20">#REF!</definedName>
    <definedName localSheetId="2" name="POSTPRE">#REF!</definedName>
    <definedName localSheetId="11" name="TABLA">#REF!</definedName>
    <definedName localSheetId="3" name="meta_plan">#REF!</definedName>
    <definedName localSheetId="20" name="SFDA">#REF!</definedName>
    <definedName localSheetId="5" name="POSPRE">#REF!</definedName>
    <definedName localSheetId="6" name="ITEM">#REF!</definedName>
    <definedName localSheetId="13" name="Proponente">#REF!</definedName>
    <definedName localSheetId="21" name="LD">#REF!</definedName>
    <definedName localSheetId="13" name="GAJ">#REF!</definedName>
    <definedName localSheetId="17" name="XSCSC">#REF!</definedName>
    <definedName localSheetId="6" name="PTMANS1">#REF!</definedName>
    <definedName localSheetId="20" name="_IPC2002">#REF!</definedName>
    <definedName localSheetId="9" name="ss">#REF!</definedName>
    <definedName localSheetId="19" name="inf">#REF!</definedName>
    <definedName localSheetId="0" name="OELEC25">#REF!</definedName>
    <definedName localSheetId="20" name="FSKS">#REF!</definedName>
    <definedName localSheetId="17" name="GRUPO2">#REF!</definedName>
    <definedName localSheetId="17" name="METAAFPDCC">#REF!</definedName>
    <definedName localSheetId="13" name="EQUIPO2">#REF!</definedName>
    <definedName localSheetId="19" name="AGUA">#REF!</definedName>
    <definedName localSheetId="21" name="Pav_Total">#REF!</definedName>
    <definedName localSheetId="11" name="E">#REF!</definedName>
    <definedName localSheetId="13" name="S">#REF!</definedName>
    <definedName localSheetId="12" name="TtlCD">#REF!</definedName>
    <definedName name="ANDRES">#REF!</definedName>
    <definedName localSheetId="11" name="BORDE1">#REF!</definedName>
    <definedName localSheetId="5" name="TOTAL">#REF!</definedName>
    <definedName name="AGUA">#REF!</definedName>
    <definedName localSheetId="15" name="CENTROGESTORDEPENDENCIA">#REF!</definedName>
    <definedName localSheetId="11" name="GRUPO4">#REF!</definedName>
    <definedName localSheetId="19" name="Obra">#REF!</definedName>
    <definedName localSheetId="9" name="ANDRES">#REF!</definedName>
    <definedName localSheetId="0" name="MAT">#REF!</definedName>
    <definedName name="_MemoriaCantiades">#REF!</definedName>
    <definedName name="Clases">#REF!</definedName>
    <definedName localSheetId="21" name="adc">#REF!</definedName>
    <definedName localSheetId="20" name="Obra">#REF!</definedName>
    <definedName name="CIMENT">#REF!</definedName>
    <definedName name="METAAFPDCC">#REF!</definedName>
    <definedName localSheetId="13" name="YT">#REF!</definedName>
    <definedName localSheetId="7" name="ACTAPARCIAL">#REF!</definedName>
    <definedName localSheetId="11" name="GRUPO2">#REF!</definedName>
    <definedName name="yjtyrjy">#REF!</definedName>
    <definedName localSheetId="17" name="DEPENDENCIA">#REF!</definedName>
    <definedName name="EBOMB3">#REF!</definedName>
    <definedName localSheetId="9" name="JVCGCFXF4">#REF!</definedName>
    <definedName localSheetId="0" name="jj">#REF!</definedName>
    <definedName localSheetId="20" name="CENTROGESTORDEPENDENCIA">#REF!</definedName>
    <definedName localSheetId="21" name="FGH">#REF!</definedName>
    <definedName localSheetId="17" name="BuiltIn_Print_Area___0">#REF!</definedName>
    <definedName localSheetId="5" name="dd">#REF!</definedName>
    <definedName localSheetId="22" name="Inclusion">#REF!</definedName>
    <definedName localSheetId="6" name="Criterios_IM">#REF!</definedName>
    <definedName localSheetId="13" name="Porc_exc">#REF!</definedName>
    <definedName localSheetId="19" name="Tipo_tubo">#REF!</definedName>
    <definedName localSheetId="19" name="TABLA2">#REF!</definedName>
    <definedName localSheetId="19" name="E">#REF!</definedName>
    <definedName localSheetId="5" name="GAJ">#REF!</definedName>
    <definedName name="CUBIERTA">#REF!</definedName>
    <definedName localSheetId="21" name="DEPENDENCIA">#REF!</definedName>
    <definedName localSheetId="21" name="Cajeo">#REF!</definedName>
    <definedName localSheetId="21" name="Ri">#REF!</definedName>
    <definedName localSheetId="13" name="yjtyrjy">#REF!</definedName>
    <definedName localSheetId="21" name="alturas">#REF!</definedName>
    <definedName localSheetId="11" name="Manning">#REF!</definedName>
    <definedName localSheetId="0" name="xx">#REF!</definedName>
    <definedName localSheetId="9" name="_15_Excel_BuiltIn_Print_Area_2">#REF!</definedName>
    <definedName localSheetId="6" name="TABLA2">#REF!</definedName>
    <definedName name="V">#REF!</definedName>
    <definedName localSheetId="0" name="Títulos_a_imprimir_IM">#REF!</definedName>
    <definedName localSheetId="13" name="Tipo_PavIn">#REF!</definedName>
    <definedName localSheetId="20" name="TOTAL">#REF!</definedName>
    <definedName localSheetId="13" name="POSTPRE">#REF!</definedName>
    <definedName localSheetId="8" name="CENTROGESTORDEPENDENCIA">#REF!</definedName>
    <definedName localSheetId="13" name="HOJA1">#REF!</definedName>
    <definedName localSheetId="20" name="centro">#REF!</definedName>
    <definedName localSheetId="6" name="I">#REF!</definedName>
    <definedName name="TAVC029">#REF!</definedName>
    <definedName localSheetId="0" name="AGUA">#REF!</definedName>
    <definedName localSheetId="9" name="BuiltIn_Print_Area___0">#REF!</definedName>
    <definedName name="auto2">#REF!</definedName>
    <definedName localSheetId="5" name="Criterios_IM">#REF!</definedName>
    <definedName localSheetId="8" name="WWWW">#REF!</definedName>
    <definedName localSheetId="3" name="Utilidad">#REF!</definedName>
    <definedName localSheetId="19" name="fhakhah">#REF!</definedName>
    <definedName localSheetId="19" name="CUBIERTA">#REF!</definedName>
    <definedName name="POSTPRE">#REF!</definedName>
    <definedName localSheetId="2" name="METASAFPDCC">#REF!</definedName>
    <definedName localSheetId="20" name="rng_Expenses20">#REF!</definedName>
    <definedName localSheetId="19" name="CAMP">#REF!</definedName>
    <definedName localSheetId="2" name="PPTO">#REF!</definedName>
    <definedName localSheetId="0" name="OTRO">#REF!</definedName>
    <definedName localSheetId="13" name="AGUA">#REF!</definedName>
    <definedName localSheetId="6" name="METAAFPDCC">#REF!</definedName>
    <definedName localSheetId="0" name="ACB">#REF!</definedName>
    <definedName localSheetId="6" name="yjtyrjy">#REF!</definedName>
    <definedName localSheetId="11" name="rell">#REF!</definedName>
    <definedName localSheetId="19" name="_PJ50">#REF!</definedName>
    <definedName localSheetId="21" name="Manning">#REF!</definedName>
    <definedName localSheetId="3" name="CompanyAddress">#REF!</definedName>
    <definedName localSheetId="17" name="CENTROGESTORDEPENDENCIA">#REF!</definedName>
    <definedName localSheetId="0" name="CENTROGESTOR">#REF!</definedName>
    <definedName localSheetId="0" name="_Sort">#REF!</definedName>
    <definedName localSheetId="21" name="MOV">#REF!</definedName>
    <definedName localSheetId="19" name="yjtyrjy">#REF!</definedName>
    <definedName localSheetId="11" name="Obra">#REF!</definedName>
    <definedName localSheetId="21" name="GAJ">#REF!</definedName>
    <definedName localSheetId="2" name="_Fill">#REF!</definedName>
    <definedName localSheetId="19" name="WWWW">#REF!</definedName>
    <definedName localSheetId="13" name="sadad">#REF!</definedName>
    <definedName localSheetId="20" name="akjhgbksdbj">#REF!</definedName>
    <definedName name="_6____Excel_BuiltIn_Print_Area_2">#REF!</definedName>
    <definedName localSheetId="20" name="Mat_Imp">#REF!</definedName>
    <definedName localSheetId="1" name="TtlCD">#REF!</definedName>
    <definedName name="_12__Excel_BuiltIn_Print_Area_2">#REF!</definedName>
    <definedName localSheetId="0" name="TY">#REF!</definedName>
    <definedName name="MOVILIZADORES">#REF!</definedName>
    <definedName localSheetId="19" name="GRUPO4">#REF!</definedName>
    <definedName localSheetId="19" name="USD">#REF!</definedName>
    <definedName localSheetId="19" name="CENTROGESTOR">#REF!</definedName>
    <definedName localSheetId="20" name="FD">#REF!</definedName>
    <definedName localSheetId="19" name="SbtPpto">#REF!</definedName>
    <definedName localSheetId="5" name="E">#REF!</definedName>
    <definedName localSheetId="17" name="_15_Excel_BuiltIn_Print_Area_2">#REF!</definedName>
    <definedName localSheetId="13" name="PUEB">#REF!</definedName>
    <definedName localSheetId="7" name="TtlCD">#REF!</definedName>
    <definedName localSheetId="7" name="basico">#REF!</definedName>
    <definedName localSheetId="13" name="Base_datos_IM">#REF!</definedName>
    <definedName localSheetId="13" name="fhakhah">#REF!</definedName>
    <definedName localSheetId="20" name="cotas">#REF!</definedName>
    <definedName localSheetId="0" name="adc">#REF!</definedName>
    <definedName localSheetId="13" name="H">#REF!</definedName>
    <definedName localSheetId="19" name="Porc_pied">#REF!</definedName>
    <definedName localSheetId="5" name="EQUIPO">#REF!</definedName>
    <definedName localSheetId="6" name="XSCSC">#REF!</definedName>
    <definedName localSheetId="9" name="I">#REF!</definedName>
    <definedName name="cottass">#REF!</definedName>
    <definedName localSheetId="15" name="METASPDCC">#REF!</definedName>
    <definedName localSheetId="21" name="PRE">#REF!</definedName>
    <definedName localSheetId="20" name="JGVJHGVJH">#REF!</definedName>
    <definedName localSheetId="2" name="METAAFPDCC">#REF!</definedName>
    <definedName localSheetId="19" name="xx">#REF!</definedName>
    <definedName localSheetId="16" name="METAPDCC">#REF!</definedName>
    <definedName localSheetId="19" name="C_">#REF!</definedName>
    <definedName localSheetId="7" name="AGUA">#REF!</definedName>
    <definedName localSheetId="6" name="GRUPO1">#REF!</definedName>
    <definedName localSheetId="17" name="auto1">#REF!</definedName>
    <definedName localSheetId="0" name="centro">#REF!</definedName>
    <definedName localSheetId="20" name="ITEMS">#REF!</definedName>
    <definedName localSheetId="11" name="Base_datos_IM">#REF!</definedName>
    <definedName localSheetId="6" name="basico">#REF!</definedName>
    <definedName localSheetId="20" name="ss">#REF!</definedName>
    <definedName localSheetId="6" name="TY">#REF!</definedName>
    <definedName localSheetId="19" name="_IPC2002">#REF!</definedName>
    <definedName localSheetId="13" name="GRUPO2">#REF!</definedName>
    <definedName localSheetId="19" name="JGVJHGVJH">#REF!</definedName>
    <definedName localSheetId="1" name="CompanyCountry">#REF!</definedName>
    <definedName localSheetId="21" name="sadad">#REF!</definedName>
    <definedName localSheetId="21" name="Unitarios">#REF!</definedName>
    <definedName localSheetId="13" name="Bf">#REF!</definedName>
    <definedName localSheetId="15" name="akjhgbksdbj">#REF!</definedName>
    <definedName name="MOV">#REF!</definedName>
    <definedName localSheetId="15" name="CENTROGESTOR">#REF!</definedName>
    <definedName localSheetId="13" name="E">#REF!</definedName>
    <definedName name="TFTYE4">#REF!</definedName>
    <definedName name="PPTO">#REF!</definedName>
    <definedName name="CENTROGESTOR">#REF!</definedName>
    <definedName localSheetId="11" name="ANALISIS">#REF!</definedName>
    <definedName localSheetId="0" name="GAJ">#REF!</definedName>
    <definedName localSheetId="19" name="DEPENDENCIA">#REF!</definedName>
    <definedName localSheetId="21" name="EQUIPO">#REF!</definedName>
    <definedName localSheetId="11" name="fhakhah">#REF!</definedName>
    <definedName name="C_">#REF!</definedName>
    <definedName localSheetId="0" name="FUT">#REF!</definedName>
    <definedName localSheetId="5" name="cotas">#REF!</definedName>
    <definedName name="sadad">#REF!</definedName>
    <definedName localSheetId="20" name="Pav_Total">#REF!</definedName>
    <definedName localSheetId="20" name="ccto210">#REF!</definedName>
    <definedName localSheetId="6" name="RELE">#REF!</definedName>
    <definedName name="INSUMOS">#REF!</definedName>
    <definedName localSheetId="13" name="xx">#REF!</definedName>
    <definedName localSheetId="12" name="Slicer_Contact_Type">#REF!</definedName>
    <definedName localSheetId="3" name="centro_gestor">#REF!</definedName>
    <definedName name="PTMANS1">#REF!</definedName>
    <definedName localSheetId="0" name="COLU">#REF!</definedName>
    <definedName localSheetId="5" name="HGFH">#REF!</definedName>
    <definedName localSheetId="0" name="V">#REF!</definedName>
    <definedName name="Porc_Tie">#REF!</definedName>
    <definedName localSheetId="17" name="basico">#REF!</definedName>
    <definedName localSheetId="6" name="fhakhah">#REF!</definedName>
    <definedName localSheetId="17" name="carolb">#REF!</definedName>
    <definedName localSheetId="5" name="SCDSVF">#REF!</definedName>
    <definedName localSheetId="17" name="SCDSVF">#REF!</definedName>
    <definedName localSheetId="17" name="inf">#REF!</definedName>
    <definedName localSheetId="6" name="kj">#REF!</definedName>
    <definedName name="Hf">#REF!</definedName>
    <definedName localSheetId="0" name="E">#REF!</definedName>
    <definedName localSheetId="19" name="PTMANS1">#REF!</definedName>
    <definedName localSheetId="13" name="auto1">#REF!</definedName>
    <definedName localSheetId="0" name="Vtub">#REF!</definedName>
    <definedName localSheetId="21" name="METAAFPDCC">#REF!</definedName>
    <definedName name="Ku">#REF!</definedName>
    <definedName localSheetId="0" name="USD">#REF!</definedName>
    <definedName name="AB_cra28">#REF!</definedName>
    <definedName localSheetId="19" name="akjhgbksdbj">#REF!</definedName>
    <definedName localSheetId="20" name="_PJ50">#REF!</definedName>
    <definedName localSheetId="19" name="VENA">#REF!</definedName>
    <definedName localSheetId="17" name="CENTROGESTOR">#REF!</definedName>
    <definedName localSheetId="20" name="OELEC25">#REF!</definedName>
    <definedName localSheetId="17" name="ETFEGRDS">#REF!</definedName>
    <definedName localSheetId="17" name="GAJ">#REF!</definedName>
    <definedName localSheetId="2" name="FONDO">#REF!</definedName>
    <definedName name="ccto210">#REF!</definedName>
    <definedName localSheetId="21" name="POSTPRE">#REF!</definedName>
    <definedName localSheetId="21" name="TOTAL">#REF!</definedName>
    <definedName localSheetId="7" name="Base_datos_IM">#REF!</definedName>
    <definedName localSheetId="19" name="Títulos_a_imprimir_IM">#REF!</definedName>
    <definedName localSheetId="13" name="FGH">#REF!</definedName>
    <definedName localSheetId="6" name="ccto210">#REF!</definedName>
    <definedName localSheetId="15" name="DEPENDENCIA">#REF!</definedName>
    <definedName name="carolb">#REF!</definedName>
    <definedName localSheetId="20" name="VENA">#REF!</definedName>
    <definedName localSheetId="15" name="FUT">#REF!</definedName>
    <definedName localSheetId="21" name="dd">#REF!</definedName>
    <definedName localSheetId="7" name="POSTPRE">#REF!</definedName>
    <definedName localSheetId="6" name="WWWW">#REF!</definedName>
    <definedName localSheetId="0" name="Porc_exc">#REF!</definedName>
    <definedName localSheetId="21" name="acbuitrera">#REF!</definedName>
    <definedName localSheetId="19" name="Ri">#REF!</definedName>
    <definedName localSheetId="20" name="ENCABEZA">#REF!</definedName>
    <definedName localSheetId="11" name="DEPENDENCIA">#REF!</definedName>
    <definedName name="VrMeta">#REF!</definedName>
    <definedName localSheetId="11" name="POSTPRE">#REF!</definedName>
    <definedName localSheetId="6" name="GRUPO2">#REF!</definedName>
    <definedName name="akjhgbksdbj">#REF!</definedName>
    <definedName localSheetId="0" name="METASAFPDM">#REF!</definedName>
    <definedName localSheetId="19" name="auto1">#REF!</definedName>
    <definedName localSheetId="11" name="ACTAPARCIAL">#REF!</definedName>
    <definedName localSheetId="20" name="ACTAPARCIAL">#REF!</definedName>
    <definedName name="HOJA1">#REF!</definedName>
    <definedName localSheetId="7" name="inf">#REF!</definedName>
    <definedName localSheetId="19" name="SSS">#REF!</definedName>
    <definedName localSheetId="13" name="U">#REF!</definedName>
    <definedName localSheetId="5" name="HOJA1">#REF!</definedName>
    <definedName localSheetId="3" name="CompanyCountry">#REF!</definedName>
    <definedName name="Esp_pavFin">#REF!</definedName>
    <definedName localSheetId="0" name="Cajeo">#REF!</definedName>
    <definedName localSheetId="20" name="Harena">#REF!</definedName>
    <definedName localSheetId="21" name="Vtub">#REF!</definedName>
    <definedName localSheetId="0" name="SCDSVF">#REF!</definedName>
    <definedName localSheetId="11" name="ANA">#REF!</definedName>
    <definedName name="Criterios_IM">#REF!</definedName>
    <definedName localSheetId="5" name="Base_datos_IM">#REF!</definedName>
    <definedName localSheetId="3" name="CENTROGESTOR">#REF!</definedName>
    <definedName name="H">#REF!</definedName>
    <definedName localSheetId="13" name="CENTROGESTORDEPENDENCIA">#REF!</definedName>
    <definedName localSheetId="0" name="inf">#REF!</definedName>
    <definedName localSheetId="20" name="Mat_Sitio">#REF!</definedName>
    <definedName localSheetId="2" name="POSPRE">#REF!</definedName>
    <definedName localSheetId="19" name="TITULO">#REF!</definedName>
    <definedName localSheetId="13" name="SSS">#REF!</definedName>
    <definedName localSheetId="0" name="LD">#REF!</definedName>
    <definedName localSheetId="7" name="YT">#REF!</definedName>
    <definedName localSheetId="19" name="lecho">#REF!</definedName>
    <definedName localSheetId="0" name="VENB">#REF!</definedName>
    <definedName name="Avia">#REF!</definedName>
    <definedName localSheetId="20" name="I">#REF!</definedName>
    <definedName localSheetId="13" name="USD">#REF!</definedName>
    <definedName localSheetId="9" name="sadad">#REF!</definedName>
    <definedName name="I">#REF!</definedName>
    <definedName name="abc">#REF!</definedName>
    <definedName localSheetId="19" name="_Sort">#REF!</definedName>
    <definedName localSheetId="6" name="ESPECIFICACION">#REF!</definedName>
    <definedName localSheetId="17" name="_3_____Excel_BuiltIn_Print_Area_2">#REF!</definedName>
    <definedName name="DESC">#REF!</definedName>
    <definedName localSheetId="21" name="C_">#REF!</definedName>
    <definedName localSheetId="5" name="AGUA">#REF!</definedName>
    <definedName localSheetId="6" name="ITEMS">#REF!</definedName>
    <definedName name="Pav_Total">#REF!</definedName>
    <definedName localSheetId="5" name="rng_Expenses20">#REF!</definedName>
    <definedName localSheetId="13" name="WWWW">#REF!</definedName>
    <definedName localSheetId="21" name="YT">#REF!</definedName>
    <definedName localSheetId="9" name="TFTYE4">#REF!</definedName>
    <definedName localSheetId="21" name="ED">#REF!</definedName>
    <definedName localSheetId="20" name="Vtub2">#REF!</definedName>
    <definedName localSheetId="6" name="GAJ">#REF!</definedName>
    <definedName localSheetId="1" name="SbtPpto">#REF!</definedName>
    <definedName localSheetId="6" name="Esp_PavIn">#REF!</definedName>
    <definedName localSheetId="21" name="GRUPO4">#REF!</definedName>
    <definedName localSheetId="13" name="ENCABEZA">#REF!</definedName>
    <definedName localSheetId="20" name="adc">#REF!</definedName>
    <definedName localSheetId="20" name="ACB">#REF!</definedName>
    <definedName localSheetId="20" name="CUBIERTA">#REF!</definedName>
    <definedName localSheetId="17" name="fhakhah">#REF!</definedName>
    <definedName localSheetId="9" name="ITEM">#REF!</definedName>
    <definedName name="MURB">#REF!</definedName>
    <definedName name="ENCABEZA">#REF!</definedName>
    <definedName localSheetId="11" name="SbtPpto">#REF!</definedName>
    <definedName localSheetId="11" name="sadad">#REF!</definedName>
    <definedName name="Bd">#REF!</definedName>
    <definedName localSheetId="21" name="HOJA1">#REF!</definedName>
    <definedName localSheetId="21" name="fhakhah">#REF!</definedName>
    <definedName localSheetId="11" name="rng_Expenses20">#REF!</definedName>
    <definedName localSheetId="13" name="ED">#REF!</definedName>
    <definedName name="auto5">#REF!</definedName>
    <definedName localSheetId="21" name="Porc_pied">#REF!</definedName>
    <definedName localSheetId="13" name="n">#REF!</definedName>
    <definedName localSheetId="9" name="JULIO">#REF!</definedName>
    <definedName localSheetId="20" name="Bi">#REF!</definedName>
    <definedName localSheetId="5" name="ORGANISMO">#REF!</definedName>
    <definedName localSheetId="13" name="Print_Area">#REF!</definedName>
    <definedName localSheetId="13" name="ccto210">#REF!</definedName>
    <definedName localSheetId="9" name="CANT">#REF!</definedName>
    <definedName name="Print_Area">#REF!</definedName>
    <definedName localSheetId="11" name="Unitarios">#REF!</definedName>
    <definedName name="_Key1">#REF!</definedName>
    <definedName localSheetId="6" name="VIGA">#REF!</definedName>
    <definedName localSheetId="23" name="CENTROGESTOR">#REF!</definedName>
    <definedName localSheetId="0" name="dd">#REF!</definedName>
    <definedName localSheetId="17" name="PRE">#REF!</definedName>
    <definedName localSheetId="21" name="AGUA">#REF!</definedName>
    <definedName localSheetId="13" name="MAT">#REF!</definedName>
    <definedName localSheetId="20" name="Derrumbes">#REF!</definedName>
    <definedName name="inf">#REF!</definedName>
    <definedName localSheetId="0" name="Derrumbes">#REF!</definedName>
    <definedName name="Sec_Via">#REF!</definedName>
    <definedName localSheetId="20" name="DESC">#REF!</definedName>
    <definedName localSheetId="13" name="Ri">#REF!</definedName>
    <definedName localSheetId="20" name="ORGANISMO">#REF!</definedName>
    <definedName localSheetId="20" name="EQUIPO">#REF!</definedName>
    <definedName localSheetId="21" name="auto1">#REF!</definedName>
    <definedName localSheetId="9" name="FSKS">#REF!</definedName>
    <definedName localSheetId="16" name="FONDO">#REF!</definedName>
    <definedName localSheetId="16" name="METASAFPDM">#REF!</definedName>
    <definedName localSheetId="19" name="MOV">#REF!</definedName>
    <definedName localSheetId="20" name="ANA">#REF!</definedName>
    <definedName localSheetId="19" name="Proponente">#REF!</definedName>
    <definedName localSheetId="0" name="EQUIPO">#REF!</definedName>
    <definedName localSheetId="1" name="Imprev">#REF!</definedName>
    <definedName localSheetId="6" name="TABLA1">#REF!</definedName>
    <definedName localSheetId="7" name="cotas">#REF!</definedName>
    <definedName localSheetId="21" name="n">#REF!</definedName>
    <definedName localSheetId="20" name="cottass">#REF!</definedName>
    <definedName localSheetId="21" name="PTMANS1">#REF!</definedName>
    <definedName localSheetId="6" name="Porc_Cong">#REF!</definedName>
    <definedName localSheetId="5" name="FONDO">#REF!</definedName>
    <definedName localSheetId="20" name="C_">#REF!</definedName>
    <definedName localSheetId="20" name="PTMANS1">#REF!</definedName>
    <definedName localSheetId="7" name="_pj51">#REF!</definedName>
    <definedName localSheetId="21" name="ESPECIFICACION">#REF!</definedName>
    <definedName localSheetId="17" name="JULIO">#REF!</definedName>
    <definedName name="COLU">#REF!</definedName>
    <definedName localSheetId="21" name="ACTAPARCIAL">#REF!</definedName>
    <definedName localSheetId="17" name="EQUIPO">#REF!</definedName>
    <definedName name="CAMP">#REF!</definedName>
    <definedName name="GRUPO2">#REF!</definedName>
    <definedName localSheetId="0" name="CAMP">#REF!</definedName>
    <definedName localSheetId="13" name="jj">#REF!</definedName>
    <definedName localSheetId="19" name="Vtub2">#REF!</definedName>
    <definedName name="S">#REF!</definedName>
    <definedName localSheetId="11" name="_Sort">#REF!</definedName>
    <definedName localSheetId="9" name="METAPDCC">#REF!</definedName>
    <definedName localSheetId="5" name="GRUPO1">#REF!</definedName>
    <definedName localSheetId="13" name="Impacto">#REF!</definedName>
    <definedName localSheetId="20" name="VARILLAS">#REF!</definedName>
    <definedName localSheetId="3" name="POSTPRE">#REF!</definedName>
    <definedName localSheetId="19" name="gg">#REF!</definedName>
    <definedName localSheetId="9" name="JGVJHGVJH">#REF!</definedName>
    <definedName localSheetId="19" name="Suelos">#REF!</definedName>
    <definedName localSheetId="0" name="_pj51">#REF!</definedName>
    <definedName localSheetId="21" name="COLU">#REF!</definedName>
    <definedName localSheetId="21" name="JGVJHGVJH">#REF!</definedName>
    <definedName localSheetId="20" name="COLU">#REF!</definedName>
    <definedName localSheetId="19" name="VENB">#REF!</definedName>
    <definedName localSheetId="0" name="HOJA1">#REF!</definedName>
    <definedName localSheetId="0" name="Esp_PavIn">#REF!</definedName>
    <definedName localSheetId="13" name="CENTROGESTOR">#REF!</definedName>
    <definedName name="_PJ50">#REF!</definedName>
    <definedName localSheetId="19" name="ANALISIS">#REF!</definedName>
    <definedName localSheetId="0" name="MOV">#REF!</definedName>
    <definedName name="REP">#REF!</definedName>
    <definedName localSheetId="7" name="_PJ50">#REF!</definedName>
    <definedName localSheetId="20" name="MOV">#REF!</definedName>
    <definedName localSheetId="11" name="inf">#REF!</definedName>
    <definedName name="Slicer_Contact_Type">#REF!</definedName>
    <definedName localSheetId="19" name="Hsub">#REF!</definedName>
    <definedName localSheetId="2" name="METAPDCC">#REF!</definedName>
    <definedName localSheetId="0" name="FGH">#REF!</definedName>
    <definedName localSheetId="13" name="rng_Expenses20">#REF!</definedName>
    <definedName localSheetId="6" name="TOTAL">#REF!</definedName>
    <definedName name="Hbase">#REF!</definedName>
    <definedName localSheetId="9" name="az">#REF!</definedName>
    <definedName localSheetId="19" name="jj">#REF!</definedName>
    <definedName localSheetId="6" name="E">#REF!</definedName>
    <definedName localSheetId="13" name="ss">#REF!</definedName>
    <definedName localSheetId="9" name="basico">#REF!</definedName>
    <definedName localSheetId="15" name="WWWW">#REF!</definedName>
    <definedName localSheetId="13" name="TOTAL">#REF!</definedName>
    <definedName localSheetId="0" name="ss">#REF!</definedName>
    <definedName name="Cajeo">#REF!</definedName>
    <definedName localSheetId="11" name="CENTROGESTOR">#REF!</definedName>
    <definedName localSheetId="21" name="_IPC2002">#REF!</definedName>
    <definedName name="SSS">#REF!</definedName>
    <definedName localSheetId="13" name="JGVJHGVJH">#REF!</definedName>
    <definedName name="JJH">#REF!</definedName>
    <definedName name="COLG">#REF!</definedName>
    <definedName localSheetId="11" name="ORGANISMO">#REF!</definedName>
    <definedName localSheetId="0" name="Criteria">#REF!</definedName>
    <definedName name="TODOITEM">#REF!</definedName>
    <definedName localSheetId="16" name="ORGANISMO">#REF!</definedName>
    <definedName name="CompanyZip">#REF!</definedName>
    <definedName localSheetId="17" name="S">#REF!</definedName>
    <definedName name="Derrumbes">#REF!</definedName>
    <definedName name="Porc_tub">#REF!</definedName>
    <definedName localSheetId="11" name="WWWW">#REF!</definedName>
    <definedName localSheetId="19" name="Bf">#REF!</definedName>
    <definedName localSheetId="0" name="akjhgbksdbj">#REF!</definedName>
    <definedName localSheetId="19" name="rng_Expenses20">#REF!</definedName>
    <definedName localSheetId="20" name="XSCSC">#REF!</definedName>
    <definedName localSheetId="13" name="METAAFPDCC">#REF!</definedName>
    <definedName name="Bf">#REF!</definedName>
    <definedName localSheetId="6" name="AGUA">#REF!</definedName>
    <definedName localSheetId="19" name="auto2">#REF!</definedName>
    <definedName localSheetId="17" name="I">#REF!</definedName>
    <definedName name="Manning">#REF!</definedName>
    <definedName localSheetId="20" name="Porc_exc">#REF!</definedName>
    <definedName localSheetId="1" name="IvaSUtl">#REF!</definedName>
    <definedName localSheetId="17" name="sadad">#REF!</definedName>
    <definedName localSheetId="6" name="cotas">#REF!</definedName>
    <definedName localSheetId="6" name="dd">#REF!</definedName>
    <definedName localSheetId="6" name="alturas">#REF!</definedName>
    <definedName localSheetId="20" name="CAMP">#REF!</definedName>
    <definedName localSheetId="0" name="Manning">#REF!</definedName>
    <definedName name="_az">#REF!</definedName>
    <definedName localSheetId="6" name="DEPENDENCIA">#REF!</definedName>
    <definedName localSheetId="17" name="U">#REF!</definedName>
    <definedName localSheetId="20" name="METASAFPDCC">#REF!</definedName>
    <definedName localSheetId="6" name="_pj51">#REF!</definedName>
    <definedName localSheetId="13" name="ACB">#REF!</definedName>
    <definedName localSheetId="9" name="ORGANISMO">#REF!</definedName>
    <definedName localSheetId="0" name="cottass">#REF!</definedName>
    <definedName localSheetId="7" name="akjhgbksdbj">#REF!</definedName>
    <definedName localSheetId="5" name="ENCABEZA">#REF!</definedName>
    <definedName localSheetId="0" name="I">#REF!</definedName>
    <definedName localSheetId="13" name="PPTO">#REF!</definedName>
    <definedName localSheetId="0" name="Rf">#REF!</definedName>
    <definedName localSheetId="0" name="cotas">#REF!</definedName>
    <definedName localSheetId="21" name="Bd">#REF!</definedName>
    <definedName localSheetId="21" name="CENTROGESTOR">#REF!</definedName>
    <definedName localSheetId="11" name="HGFH">#REF!</definedName>
    <definedName localSheetId="20" name="acbuitrera">#REF!</definedName>
    <definedName localSheetId="20" name="ggreg">#REF!</definedName>
    <definedName localSheetId="5" name="METASAFPDM">#REF!</definedName>
    <definedName localSheetId="5" name="ACTAPARCIAL">#REF!</definedName>
    <definedName localSheetId="3" name="akjhgbksdbj">#REF!</definedName>
    <definedName localSheetId="7" name="FD">#REF!</definedName>
    <definedName name="PRECIOS">#REF!</definedName>
    <definedName localSheetId="17" name="xx">#REF!</definedName>
    <definedName localSheetId="1" name="ITEMS">#REF!</definedName>
    <definedName localSheetId="21" name="ACB">#REF!</definedName>
    <definedName localSheetId="6" name="Manning">#REF!</definedName>
    <definedName localSheetId="11" name="auto1">#REF!</definedName>
    <definedName localSheetId="9" name="CANT1">#REF!</definedName>
    <definedName localSheetId="9" name="carolb">#REF!</definedName>
    <definedName localSheetId="0" name="PTMANS1">#REF!</definedName>
    <definedName localSheetId="13" name="centro">#REF!</definedName>
    <definedName name="Esp_PavIn">#REF!</definedName>
    <definedName localSheetId="13" name="lecho">#REF!</definedName>
    <definedName localSheetId="20" name="ITEM">#REF!</definedName>
    <definedName localSheetId="19" name="METAAFPDCC">#REF!</definedName>
    <definedName localSheetId="13" name="EBOMB3">#REF!</definedName>
    <definedName localSheetId="13" name="SCDSVF">#REF!</definedName>
    <definedName localSheetId="6" name="VARILLAS">#REF!</definedName>
    <definedName localSheetId="9" name="ANA">#REF!</definedName>
    <definedName name="gajr2">#REF!</definedName>
    <definedName localSheetId="20" name="E">#REF!</definedName>
    <definedName localSheetId="21" name="RELE">#REF!</definedName>
    <definedName localSheetId="0" name="JULIO">#REF!</definedName>
    <definedName localSheetId="20" name="auto2">#REF!</definedName>
    <definedName localSheetId="19" name="VrMeta">#REF!</definedName>
    <definedName localSheetId="17" name="JGVJHGVJH">#REF!</definedName>
    <definedName localSheetId="6" name="Bi">#REF!</definedName>
    <definedName localSheetId="11" name="HOJA1">#REF!</definedName>
    <definedName localSheetId="21" name="auto2">#REF!</definedName>
    <definedName localSheetId="11" name="SSS">#REF!</definedName>
    <definedName localSheetId="21" name="ITEM">#REF!</definedName>
    <definedName localSheetId="7" name="_Sort">#REF!</definedName>
    <definedName localSheetId="20" name="H">#REF!</definedName>
    <definedName localSheetId="20" name="GRUPO2">#REF!</definedName>
    <definedName localSheetId="0" name="TOTAL">#REF!</definedName>
    <definedName name="Tub_Nueva">#REF!</definedName>
    <definedName localSheetId="21" name="PUEB">#REF!</definedName>
    <definedName localSheetId="0" name="REP">#REF!</definedName>
    <definedName localSheetId="21" name="Obra">#REF!</definedName>
    <definedName localSheetId="1" name="ORGANISMO">#REF!</definedName>
    <definedName localSheetId="21" name="Derrumbes">#REF!</definedName>
    <definedName localSheetId="0" name="VIGA">#REF!</definedName>
    <definedName localSheetId="7" name="TAVC029">#REF!</definedName>
    <definedName localSheetId="0" name="ggreg">#REF!</definedName>
    <definedName localSheetId="19" name="ITEMS">#REF!</definedName>
    <definedName localSheetId="6" name="gg">#REF!</definedName>
    <definedName localSheetId="8" name="inf">#REF!</definedName>
    <definedName localSheetId="20" name="TY">#REF!</definedName>
    <definedName name="VENB">#REF!</definedName>
    <definedName name="ACERO">#REF!</definedName>
    <definedName localSheetId="6" name="Títulos_a_imprimir_IM">#REF!</definedName>
    <definedName localSheetId="11" name="edi">#REF!</definedName>
    <definedName localSheetId="13" name="INSUMOS">#REF!</definedName>
    <definedName localSheetId="0" name="ED">#REF!</definedName>
    <definedName name="_15_Excel_BuiltIn_Print_Area_2">#REF!</definedName>
    <definedName localSheetId="23" name="CENTROGESTORDEPENDENCIA">#REF!</definedName>
    <definedName localSheetId="5" name="rell">#REF!</definedName>
    <definedName name="basico">#REF!</definedName>
    <definedName localSheetId="13" name="_PJ50">#REF!</definedName>
    <definedName name="rng_Expenses20">#REF!</definedName>
    <definedName localSheetId="6" name="centro">#REF!</definedName>
    <definedName name="BORDE3">#REF!</definedName>
    <definedName name="_9___Excel_BuiltIn_Print_Area_2">#REF!</definedName>
    <definedName localSheetId="21" name="CIME">#REF!</definedName>
    <definedName localSheetId="21" name="I">#REF!</definedName>
    <definedName localSheetId="5" name="YT">#REF!</definedName>
    <definedName localSheetId="20" name="MAT">#REF!</definedName>
    <definedName localSheetId="6" name="FGH">#REF!</definedName>
    <definedName localSheetId="6" name="Harena">#REF!</definedName>
    <definedName localSheetId="11" name="BORDE3">#REF!</definedName>
    <definedName localSheetId="12" name="VV">#REF!</definedName>
    <definedName localSheetId="19" name="Vtub">#REF!</definedName>
    <definedName name="rell">#REF!</definedName>
    <definedName localSheetId="11" name="FSKS">#REF!</definedName>
    <definedName localSheetId="19" name="ITEM">#REF!</definedName>
    <definedName name="Mat_Imp">#REF!</definedName>
    <definedName localSheetId="0" name="alturas">#REF!</definedName>
    <definedName localSheetId="21" name="E">#REF!</definedName>
    <definedName localSheetId="15" name="POSPRE">#REF!</definedName>
    <definedName localSheetId="20" name="Porc_pied">#REF!</definedName>
    <definedName localSheetId="7" name="SFDA">#REF!</definedName>
    <definedName localSheetId="13" name="JJH">#REF!</definedName>
    <definedName localSheetId="5" name="C_">#REF!</definedName>
    <definedName localSheetId="13" name="cottass">#REF!</definedName>
    <definedName name="ACB">#REF!</definedName>
    <definedName localSheetId="6" name="ENCABEZA">#REF!</definedName>
    <definedName localSheetId="17" name="EQUIPO2">#REF!</definedName>
    <definedName localSheetId="1" name="Adm">#REF!</definedName>
    <definedName localSheetId="2" name="DEPENDENCIA">#REF!</definedName>
    <definedName localSheetId="19" name="H">#REF!</definedName>
    <definedName localSheetId="6" name="Print_Area">#REF!</definedName>
    <definedName name="RELE">#REF!</definedName>
    <definedName localSheetId="0" name="C_">#REF!</definedName>
    <definedName localSheetId="6" name="JGVJHGVJH">#REF!</definedName>
    <definedName localSheetId="13" name="FD">#REF!</definedName>
    <definedName localSheetId="19" name="VIGA">#REF!</definedName>
    <definedName localSheetId="21" name="Mat_Imp">#REF!</definedName>
    <definedName localSheetId="7" name="Slicer_Contact_Type">#REF!</definedName>
    <definedName name="ANALISIS">#REF!</definedName>
    <definedName localSheetId="19" name="GRUPO1">#REF!</definedName>
    <definedName localSheetId="5" name="MOV">#REF!</definedName>
    <definedName localSheetId="3" name="TtlCD">#REF!</definedName>
    <definedName localSheetId="2" name="CENTROGESTOR">#REF!</definedName>
    <definedName name="Criteria">#REF!</definedName>
    <definedName name="__DIF2">#REF!</definedName>
    <definedName localSheetId="21" name="Impacto">#REF!</definedName>
    <definedName localSheetId="19" name="EBOMB3">#REF!</definedName>
    <definedName localSheetId="13" name="DESC">#REF!</definedName>
    <definedName localSheetId="13" name="Vtub2">#REF!</definedName>
    <definedName localSheetId="5" name="QQ">#REF!</definedName>
    <definedName localSheetId="19" name="FSKS">#REF!</definedName>
    <definedName localSheetId="6" name="USD">#REF!</definedName>
    <definedName localSheetId="6" name="MAT">#REF!</definedName>
    <definedName localSheetId="11" name="TtlCD">#REF!</definedName>
    <definedName localSheetId="20" name="gajr2">#REF!</definedName>
    <definedName name="alturas">#REF!</definedName>
    <definedName localSheetId="6" name="Tipo_tubo">#REF!</definedName>
    <definedName localSheetId="21" name="Rf">#REF!</definedName>
    <definedName localSheetId="6" name="Tipo_PavIn">#REF!</definedName>
    <definedName localSheetId="17" name="_6____Excel_BuiltIn_Print_Area_2">#REF!</definedName>
    <definedName name="gg">#REF!</definedName>
    <definedName localSheetId="0" name="EBOMB3">#REF!</definedName>
    <definedName localSheetId="17" name="edi">#REF!</definedName>
    <definedName localSheetId="11" name="C_">#REF!</definedName>
    <definedName localSheetId="9" name="CENTROGESTORDEPENDENCIA">#REF!</definedName>
    <definedName localSheetId="6" name="ORGANISMO">#REF!</definedName>
    <definedName localSheetId="21" name="Títulos_a_imprimir_IM">#REF!</definedName>
    <definedName localSheetId="6" name="MOV">#REF!</definedName>
    <definedName name="__PJ50">#REF!</definedName>
    <definedName localSheetId="20" name="dd">#REF!</definedName>
    <definedName localSheetId="13" name="ANA">#REF!</definedName>
    <definedName localSheetId="13" name="Esp_PavIn">#REF!</definedName>
    <definedName name="TITULO">#REF!</definedName>
    <definedName localSheetId="5" name="DEPENDENCIA">#REF!</definedName>
    <definedName localSheetId="13" name="ACTAPARCIAL">#REF!</definedName>
    <definedName localSheetId="5" name="Obra">#REF!</definedName>
    <definedName localSheetId="13" name="TODOANA">#REF!</definedName>
    <definedName localSheetId="9" name="gajr2">#REF!</definedName>
    <definedName localSheetId="21" name="rng_Expenses20">#REF!</definedName>
    <definedName localSheetId="20" name="GRUPO4">#REF!</definedName>
    <definedName name="SFDA">#REF!</definedName>
    <definedName localSheetId="13" name="auto2">#REF!</definedName>
    <definedName localSheetId="3" name="SbtPpto">#REF!</definedName>
    <definedName localSheetId="5" name="cottass">#REF!</definedName>
    <definedName localSheetId="0" name="VARILLAS">#REF!</definedName>
    <definedName localSheetId="5" name="MAT">#REF!</definedName>
    <definedName localSheetId="9" name="_12__Excel_BuiltIn_Print_Area_2">#REF!</definedName>
    <definedName localSheetId="5" name="BORDE2">#REF!</definedName>
    <definedName localSheetId="9" name="SCDSVF">#REF!</definedName>
    <definedName localSheetId="20" name="Ri">#REF!</definedName>
    <definedName name="CIME">#REF!</definedName>
    <definedName localSheetId="13" name="LD">#REF!</definedName>
    <definedName name="Harena">#REF!</definedName>
    <definedName name="LD">#REF!</definedName>
    <definedName localSheetId="13" name="PTMANS1">#REF!</definedName>
    <definedName localSheetId="13" name="SFDA">#REF!</definedName>
    <definedName localSheetId="17" name="CANT">#REF!</definedName>
    <definedName localSheetId="13" name="Títulos_a_imprimir_IM">#REF!</definedName>
    <definedName localSheetId="9" name="ETFEGRDS">#REF!</definedName>
    <definedName name="BORDE1">#REF!</definedName>
    <definedName localSheetId="0" name="Diametros">#REF!</definedName>
    <definedName localSheetId="6" name="MURO">#REF!</definedName>
    <definedName localSheetId="21" name="COLG">#REF!</definedName>
    <definedName localSheetId="0" name="Proponente">#REF!</definedName>
    <definedName localSheetId="17" name="CAREVERGA">#REF!</definedName>
    <definedName localSheetId="15" name="inf">#REF!</definedName>
    <definedName localSheetId="17" name="HOJA1">#REF!</definedName>
    <definedName localSheetId="7" name="kj">#REF!</definedName>
    <definedName localSheetId="13" name="Unitarios">#REF!</definedName>
    <definedName localSheetId="21" name="METAPDCC">#REF!</definedName>
    <definedName localSheetId="21" name="Tipo_tubo">#REF!</definedName>
    <definedName name="BuiltIn_Print_Area">#REF!</definedName>
    <definedName localSheetId="0" name="dcsc">#REF!</definedName>
    <definedName localSheetId="16" name="akjhgbksdbj">#REF!</definedName>
    <definedName localSheetId="21" name="DESC">#REF!</definedName>
    <definedName localSheetId="9" name="QQ">#REF!</definedName>
    <definedName name="Mat_Sitio">#REF!</definedName>
    <definedName localSheetId="9" name="PPTO">#REF!</definedName>
    <definedName localSheetId="19" name="Print_Area">#REF!</definedName>
    <definedName localSheetId="0" name="Porc_Cong">#REF!</definedName>
    <definedName localSheetId="3" name="METAAFPDCC">#REF!</definedName>
    <definedName name="Ubicación">#REF!</definedName>
    <definedName localSheetId="17" name="_az">#REF!</definedName>
    <definedName localSheetId="5" name="FD">#REF!</definedName>
    <definedName localSheetId="6" name="Obra">#REF!</definedName>
    <definedName localSheetId="11" name="QQ">#REF!</definedName>
    <definedName localSheetId="0" name="_PJ50">#REF!</definedName>
    <definedName localSheetId="19" name="Base_datos_IM">#REF!</definedName>
    <definedName localSheetId="7" name="yjtyrjy">#REF!</definedName>
    <definedName localSheetId="21" name="VrMeta">#REF!</definedName>
    <definedName localSheetId="6" name="Hsub">#REF!</definedName>
    <definedName localSheetId="20" name="COLG">#REF!</definedName>
    <definedName localSheetId="19" name="kj">#REF!</definedName>
    <definedName localSheetId="19" name="FGH">#REF!</definedName>
    <definedName localSheetId="20" name="VrMeta">#REF!</definedName>
    <definedName localSheetId="0" name="GRUPO1">#REF!</definedName>
    <definedName localSheetId="6" name="akjhgbksdbj">#REF!</definedName>
    <definedName localSheetId="5" name="ss">#REF!</definedName>
    <definedName localSheetId="21" name="Bases">#REF!</definedName>
    <definedName localSheetId="21" name="Mat_Sitio">#REF!</definedName>
    <definedName name="FSKS">#REF!</definedName>
    <definedName localSheetId="5" name="Proponente">#REF!</definedName>
    <definedName localSheetId="19" name="ORGANISMO">#REF!</definedName>
    <definedName localSheetId="20" name="MURO">#REF!</definedName>
    <definedName localSheetId="13" name="Bi">#REF!</definedName>
    <definedName name="YT">#REF!</definedName>
    <definedName name="CompanyCountry">#REF!</definedName>
    <definedName localSheetId="0" name="ACTAPARCIAL">#REF!</definedName>
    <definedName localSheetId="17" name="SSS">#REF!</definedName>
    <definedName localSheetId="20" name="WWWW">#REF!</definedName>
    <definedName localSheetId="0" name="Hsub">#REF!</definedName>
    <definedName localSheetId="7" name="SbtPpto">#REF!</definedName>
    <definedName localSheetId="9" name="TOTAL">#REF!</definedName>
    <definedName localSheetId="17" name="QQ">#REF!</definedName>
    <definedName name="ITEM">#REF!</definedName>
    <definedName localSheetId="9" name="dd">#REF!</definedName>
    <definedName name="JULIO">#REF!</definedName>
    <definedName name="Diametros">#REF!</definedName>
    <definedName localSheetId="13" name="Bases">#REF!</definedName>
    <definedName localSheetId="13" name="adc">#REF!</definedName>
    <definedName localSheetId="0" name="Tub_Nueva">#REF!</definedName>
    <definedName localSheetId="6" name="H">#REF!</definedName>
    <definedName localSheetId="7" name="ENCABEZA">#REF!</definedName>
    <definedName name="auto1">#REF!</definedName>
    <definedName localSheetId="20" name="Tipo_tubo">#REF!</definedName>
    <definedName localSheetId="6" name="CUBIERTA">#REF!</definedName>
    <definedName localSheetId="19" name="Mat_Imp">#REF!</definedName>
    <definedName localSheetId="20" name="gg">#REF!</definedName>
    <definedName localSheetId="7" name="MOV">#REF!</definedName>
    <definedName localSheetId="6" name="rell">#REF!</definedName>
    <definedName name="ETFEGRDS">#REF!</definedName>
    <definedName name="az">#REF!</definedName>
    <definedName localSheetId="17" name="POSTPRE">#REF!</definedName>
    <definedName name="Vtub">#REF!</definedName>
    <definedName localSheetId="21" name="Suelos">#REF!</definedName>
    <definedName localSheetId="19" name="TtlCD">#REF!</definedName>
    <definedName localSheetId="0" name="MURO">#REF!</definedName>
    <definedName localSheetId="9" name="S">#REF!</definedName>
    <definedName localSheetId="13" name="Rf">#REF!</definedName>
    <definedName localSheetId="19" name="Impacto">#REF!</definedName>
    <definedName localSheetId="20" name="xx">#REF!</definedName>
    <definedName localSheetId="7" name="cottass">#REF!</definedName>
    <definedName localSheetId="9" name="GRUPO4">#REF!</definedName>
    <definedName localSheetId="20" name="REP">#REF!</definedName>
    <definedName name="ANEXO">#REF!</definedName>
    <definedName localSheetId="5" name="carolb">#REF!</definedName>
    <definedName localSheetId="6" name="Base_datos_IM">#REF!</definedName>
    <definedName localSheetId="13" name="PRE">#REF!</definedName>
    <definedName localSheetId="6" name="Suelos">#REF!</definedName>
    <definedName localSheetId="2" name="akjhgbksdbj">#REF!</definedName>
    <definedName localSheetId="20" name="OTRO">#REF!</definedName>
    <definedName localSheetId="20" name="PPTO">#REF!</definedName>
    <definedName localSheetId="17" name="_9___Excel_BuiltIn_Print_Area_2">#REF!</definedName>
    <definedName localSheetId="17" name="METAPDCC">#REF!</definedName>
    <definedName localSheetId="9" name="TABLA">#REF!</definedName>
    <definedName localSheetId="19" name="Cajeo">#REF!</definedName>
    <definedName localSheetId="9" name="_6____Excel_BuiltIn_Print_Area_2">#REF!</definedName>
    <definedName localSheetId="6" name="Impacto">#REF!</definedName>
    <definedName localSheetId="23" name="WWWW">#REF!</definedName>
    <definedName localSheetId="20" name="Ubicación">#REF!</definedName>
    <definedName localSheetId="7" name="TABLA2">#REF!</definedName>
    <definedName localSheetId="5" name="POSTPRE">#REF!</definedName>
    <definedName localSheetId="19" name="Mat_Sitio">#REF!</definedName>
    <definedName localSheetId="11" name="I">#REF!</definedName>
    <definedName name="CAREVERGA">#REF!</definedName>
    <definedName localSheetId="11" name="_pj51">#REF!</definedName>
    <definedName name="fhakhah">#REF!</definedName>
    <definedName localSheetId="7" name="FGH">#REF!</definedName>
    <definedName localSheetId="0" name="Mat_Imp">#REF!</definedName>
    <definedName localSheetId="6" name="CompanyAddress">#REF!</definedName>
    <definedName localSheetId="20" name="Hsub">#REF!</definedName>
    <definedName name="CompanyAddress">#REF!</definedName>
    <definedName name="ss">#REF!</definedName>
    <definedName localSheetId="3" name="INSUMOS">#REF!</definedName>
    <definedName name="Bi">#REF!</definedName>
    <definedName localSheetId="1" name="CompanyAddress">#REF!</definedName>
    <definedName localSheetId="2" name="CENTROGESTORDEPENDENCIA">#REF!</definedName>
    <definedName localSheetId="6" name="auto1">#REF!</definedName>
    <definedName localSheetId="5" name="METASAFPDCC">#REF!</definedName>
    <definedName localSheetId="7" name="TY">#REF!</definedName>
    <definedName localSheetId="21" name="SSS">#REF!</definedName>
    <definedName localSheetId="6" name="Mat_Sitio">#REF!</definedName>
    <definedName name="TABLA2">#REF!</definedName>
    <definedName localSheetId="9" name="_9___Excel_BuiltIn_Print_Area_2">#REF!</definedName>
    <definedName localSheetId="19" name="COLU">#REF!</definedName>
    <definedName localSheetId="7" name="METAAFPDCC">#REF!</definedName>
    <definedName localSheetId="9" name="inf">#REF!</definedName>
    <definedName localSheetId="3" name="IvaSUtl">#REF!</definedName>
    <definedName localSheetId="21" name="Porc_Cong">#REF!</definedName>
    <definedName localSheetId="17" name="ss">#REF!</definedName>
    <definedName localSheetId="23" name="DEPENDENCIA">#REF!</definedName>
    <definedName name="METAPDCC">#REF!</definedName>
    <definedName localSheetId="11" name="dd">#REF!</definedName>
    <definedName localSheetId="13" name="CUBIERTA">#REF!</definedName>
    <definedName localSheetId="20" name="S">#REF!</definedName>
    <definedName name="adc">#REF!</definedName>
    <definedName localSheetId="13" name="DEPENDENCIA">#REF!</definedName>
    <definedName localSheetId="20" name="AGUA">#REF!</definedName>
    <definedName localSheetId="5" name="METAPDCC">#REF!</definedName>
    <definedName localSheetId="13" name="acbuitrera">#REF!</definedName>
    <definedName localSheetId="11" name="ENCABEZA">#REF!</definedName>
    <definedName localSheetId="13" name="Vtub">#REF!</definedName>
    <definedName localSheetId="1" name="meta_plan">#REF!</definedName>
    <definedName localSheetId="5" name="yjtyrjy">#REF!</definedName>
    <definedName localSheetId="0" name="Ri">#REF!</definedName>
    <definedName localSheetId="20" name="METAAFPDCC">#REF!</definedName>
    <definedName name="Tipo_tubo">#REF!</definedName>
    <definedName localSheetId="20" name="PUEB">#REF!</definedName>
    <definedName localSheetId="7" name="Unitarios">#REF!</definedName>
    <definedName name="VENA">#REF!</definedName>
    <definedName localSheetId="1" name="inf">#REF!</definedName>
    <definedName localSheetId="21" name="S">#REF!</definedName>
    <definedName localSheetId="21" name="lecho">#REF!</definedName>
    <definedName localSheetId="0" name="METAAFPDCC">#REF!</definedName>
    <definedName name="CompanyCity">#REF!</definedName>
    <definedName name="CompanyName">#REF!</definedName>
    <definedName name="ACTAPARCIAL">#REF!</definedName>
    <definedName localSheetId="2" name="basico">#REF!</definedName>
    <definedName localSheetId="19" name="Esp_PavIn">#REF!</definedName>
    <definedName localSheetId="0" name="fhakhah">#REF!</definedName>
    <definedName localSheetId="19" name="FD">#REF!</definedName>
    <definedName localSheetId="17" name="HGFH">#REF!</definedName>
    <definedName localSheetId="6" name="ACB">#REF!</definedName>
    <definedName localSheetId="0" name="DEPENDENCIA">#REF!</definedName>
    <definedName name="METASAFPDM">#REF!</definedName>
    <definedName localSheetId="21" name="inf">#REF!</definedName>
    <definedName localSheetId="19" name="ACB">#REF!</definedName>
    <definedName localSheetId="0" name="ORGANISMO">#REF!</definedName>
    <definedName localSheetId="11" name="ss">#REF!</definedName>
    <definedName localSheetId="19" name="TY">#REF!</definedName>
    <definedName localSheetId="13" name="Mat_Imp">#REF!</definedName>
    <definedName localSheetId="13" name="_Sort">#REF!</definedName>
    <definedName localSheetId="19" name="ESPECIFICACION">#REF!</definedName>
    <definedName localSheetId="21" name="Base_datos_IM">#REF!</definedName>
    <definedName localSheetId="17" name="JVCGCFXF4">#REF!</definedName>
    <definedName localSheetId="20" name="CompanyAddress">#REF!</definedName>
    <definedName localSheetId="19" name="Bd">#REF!</definedName>
    <definedName localSheetId="5" name="akjhgbksdbj">#REF!</definedName>
    <definedName localSheetId="3" name="Imprev">#REF!</definedName>
    <definedName localSheetId="9" name="fhakhah">#REF!</definedName>
    <definedName localSheetId="7" name="CENTROGESTOR">#REF!</definedName>
    <definedName localSheetId="19" name="I">#REF!</definedName>
    <definedName localSheetId="9" name="U">#REF!</definedName>
    <definedName localSheetId="21" name="GRUPO1">#REF!</definedName>
    <definedName localSheetId="17" name="GRUPO1">#REF!</definedName>
    <definedName name="PLACA">#REF!</definedName>
    <definedName localSheetId="9" name="BuiltIn_Print_Area">#REF!</definedName>
    <definedName localSheetId="20" name="EBOMB3">#REF!</definedName>
    <definedName localSheetId="5" name="CompanyAddress">#REF!</definedName>
    <definedName localSheetId="13" name="MURB">#REF!</definedName>
    <definedName localSheetId="13" name="Derrumbes">#REF!</definedName>
    <definedName localSheetId="1" name="WWWW">#REF!</definedName>
    <definedName localSheetId="13" name="Hsub">#REF!</definedName>
    <definedName localSheetId="6" name="Hbase">#REF!</definedName>
    <definedName localSheetId="20" name="TITULO">#REF!</definedName>
    <definedName localSheetId="17" name="az">#REF!</definedName>
    <definedName localSheetId="0" name="U">#REF!</definedName>
    <definedName localSheetId="13" name="Tipo_tubo">#REF!</definedName>
    <definedName localSheetId="5" name="METAAFPDCC">#REF!</definedName>
    <definedName localSheetId="0" name="SFDA">#REF!</definedName>
    <definedName name="kj">#REF!</definedName>
    <definedName name="VIGA">#REF!</definedName>
    <definedName localSheetId="9" name="GAJ">#REF!</definedName>
    <definedName localSheetId="13" name="FSKS">#REF!</definedName>
    <definedName localSheetId="17" name="METASAFPDCC">#REF!</definedName>
    <definedName localSheetId="20" name="Bd">#REF!</definedName>
    <definedName localSheetId="6" name="Cajeo">#REF!</definedName>
    <definedName localSheetId="17" name="ANDRES">#REF!</definedName>
    <definedName localSheetId="15" name="METASAFPDCC">#REF!</definedName>
    <definedName localSheetId="20" name="HOJA1">#REF!</definedName>
    <definedName localSheetId="9" name="XSCSC">#REF!</definedName>
    <definedName localSheetId="13" name="VENA">#REF!</definedName>
    <definedName name="EQUIPO2">#REF!</definedName>
    <definedName localSheetId="8" name="CENTROGESTOR">#REF!</definedName>
    <definedName localSheetId="5" name="FSKS">#REF!</definedName>
    <definedName name="TABLA1">#REF!</definedName>
    <definedName localSheetId="19" name="ccto210">#REF!</definedName>
    <definedName localSheetId="6" name="cottass">#REF!</definedName>
    <definedName localSheetId="20" name="RELE">#REF!</definedName>
    <definedName localSheetId="21" name="xx">#REF!</definedName>
    <definedName localSheetId="13" name="CIME">#REF!</definedName>
    <definedName localSheetId="0" name="Bd">#REF!</definedName>
    <definedName localSheetId="19" name="VV">#REF!</definedName>
    <definedName localSheetId="5" name="CompanyCountry">#REF!</definedName>
    <definedName localSheetId="13" name="akjhgbksdbj">#REF!</definedName>
    <definedName localSheetId="11" name="ED">#REF!</definedName>
    <definedName localSheetId="11" name="XSCSC">#REF!</definedName>
    <definedName name="METASAFPDCC">#REF!</definedName>
    <definedName localSheetId="14" name="Slicer_Contact_Type">#REF!</definedName>
    <definedName localSheetId="0" name="ITEMS">#REF!</definedName>
    <definedName name="HGFH">#REF!</definedName>
    <definedName localSheetId="9" name="SSS">#REF!</definedName>
    <definedName name="CANT">#REF!</definedName>
    <definedName localSheetId="13" name="EQUIPO">#REF!</definedName>
    <definedName localSheetId="0" name="Base_datos_IM">#REF!</definedName>
    <definedName localSheetId="23" name="akjhgbksdbj">#REF!</definedName>
    <definedName localSheetId="1" name="ANALISIS">#REF!</definedName>
    <definedName name="A_impresión_IM">#REF!</definedName>
    <definedName localSheetId="13" name="CompanyAddress">#REF!</definedName>
    <definedName localSheetId="13" name="Hbase">#REF!</definedName>
    <definedName localSheetId="21" name="Tipo_PavIn">#REF!</definedName>
    <definedName name="_pj51">#REF!</definedName>
    <definedName name="WWWW">#REF!</definedName>
    <definedName localSheetId="8" name="ORGANISMO">#REF!</definedName>
    <definedName localSheetId="1" name="CENTROGESTOR">#REF!</definedName>
    <definedName localSheetId="6" name="jj">#REF!</definedName>
    <definedName localSheetId="21" name="Hbase">#REF!</definedName>
    <definedName localSheetId="0" name="Ku">#REF!</definedName>
    <definedName localSheetId="6" name="CENTROGESTOR">#REF!</definedName>
    <definedName localSheetId="3" name="ANALISIS">#REF!</definedName>
    <definedName localSheetId="11" name="JGVJHGVJH">#REF!</definedName>
    <definedName localSheetId="7" name="Proponente">#REF!</definedName>
    <definedName localSheetId="20" name="ED">#REF!</definedName>
    <definedName localSheetId="16" name="POSPRE">#REF!</definedName>
    <definedName localSheetId="6" name="rng_Expenses20">#REF!</definedName>
    <definedName localSheetId="9" name="PRE">#REF!</definedName>
    <definedName name="_IPC2002">#REF!</definedName>
    <definedName localSheetId="23" name="POSTPRE">#REF!</definedName>
    <definedName localSheetId="21" name="_pj51">#REF!</definedName>
    <definedName localSheetId="20" name="Porc_Cong">#REF!</definedName>
    <definedName localSheetId="13" name="ITEMS">#REF!</definedName>
    <definedName localSheetId="6" name="ACTAPARCIAL">#REF!</definedName>
    <definedName localSheetId="21" name="MURB">#REF!</definedName>
    <definedName localSheetId="0" name="FONDO">#REF!</definedName>
    <definedName localSheetId="11" name="JJH">#REF!</definedName>
    <definedName localSheetId="8" name="DEPENDENCIA">#REF!</definedName>
    <definedName localSheetId="17" name="CANT1">#REF!</definedName>
    <definedName localSheetId="6" name="SFDA">#REF!</definedName>
    <definedName localSheetId="21" name="INSUMOS">#REF!</definedName>
    <definedName localSheetId="7" name="ANALISIS">#REF!</definedName>
    <definedName localSheetId="20" name="JJH">#REF!</definedName>
    <definedName localSheetId="23" name="inf">#REF!</definedName>
    <definedName localSheetId="0" name="Tipo_PavIn">#REF!</definedName>
    <definedName localSheetId="20" name="Rf">#REF!</definedName>
    <definedName localSheetId="6" name="MURB">#REF!</definedName>
    <definedName localSheetId="8" name="akjhgbksdbj">#REF!</definedName>
    <definedName localSheetId="9" name="jj">#REF!</definedName>
    <definedName localSheetId="6" name="Esp_pavFin">#REF!</definedName>
    <definedName localSheetId="6" name="VrMeta">#REF!</definedName>
    <definedName localSheetId="21" name="_Fill">#REF!</definedName>
    <definedName name="QQ">#REF!</definedName>
    <definedName localSheetId="21" name="ITEMS">#REF!</definedName>
    <definedName name="SCDSVF">#REF!</definedName>
    <definedName localSheetId="6" name="COLU">#REF!</definedName>
    <definedName localSheetId="13" name="_Fill">#REF!</definedName>
    <definedName localSheetId="6" name="TtlCD">#REF!</definedName>
    <definedName localSheetId="9" name="MAT">#REF!</definedName>
    <definedName localSheetId="19" name="TOTAL">#REF!</definedName>
    <definedName localSheetId="0" name="yjtyrjy">#REF!</definedName>
    <definedName localSheetId="11" name="MOV">#REF!</definedName>
    <definedName localSheetId="21" name="cottass">#REF!</definedName>
    <definedName localSheetId="5" name="TY">#REF!</definedName>
    <definedName localSheetId="11" name="CompanyAddress">#REF!</definedName>
    <definedName localSheetId="21" name="Vtub2">#REF!</definedName>
    <definedName name="TY">#REF!</definedName>
    <definedName localSheetId="3" name="CompanyCity">#REF!</definedName>
    <definedName name="Títulos_a_imprimir_IM">#REF!</definedName>
    <definedName localSheetId="5" name="CENTROGESTORDEPENDENCIA">#REF!</definedName>
    <definedName localSheetId="11" name="cottass">#REF!</definedName>
    <definedName localSheetId="6" name="sadad">#REF!</definedName>
    <definedName localSheetId="6" name="Bf">#REF!</definedName>
    <definedName localSheetId="13" name="VIGA">#REF!</definedName>
    <definedName name="METASPDCC">#REF!</definedName>
    <definedName localSheetId="19" name="RELE">#REF!</definedName>
    <definedName localSheetId="23" name="METAAFPDCC">#REF!</definedName>
    <definedName localSheetId="11" name="CANT">#REF!</definedName>
    <definedName localSheetId="0" name="Mat_Sitio">#REF!</definedName>
    <definedName localSheetId="21" name="OELEC25">#REF!</definedName>
    <definedName name="ITEMS">#REF!</definedName>
    <definedName localSheetId="0" name="GRUPO4">#REF!</definedName>
    <definedName localSheetId="13" name="ESPECIFICACION">#REF!</definedName>
    <definedName localSheetId="2" name="METASPDCC">#REF!</definedName>
    <definedName name="jj">#REF!</definedName>
    <definedName localSheetId="19" name="carolb">#REF!</definedName>
    <definedName localSheetId="5" name="gg">#REF!</definedName>
    <definedName localSheetId="21" name="VARILLAS">#REF!</definedName>
    <definedName localSheetId="19" name="Bi">#REF!</definedName>
    <definedName localSheetId="12" name="SbtPpto">#REF!</definedName>
    <definedName localSheetId="6" name="HOJA1">#REF!</definedName>
    <definedName localSheetId="21" name="TODOANA">#REF!</definedName>
    <definedName localSheetId="0" name="POSTPRE">#REF!</definedName>
    <definedName name="_Key2">#REF!</definedName>
    <definedName localSheetId="0" name="JGVJHGVJH">#REF!</definedName>
    <definedName localSheetId="21" name="yjtyrjy">#REF!</definedName>
    <definedName localSheetId="13" name="MURO">#REF!</definedName>
    <definedName localSheetId="13" name="_IPC2002">#REF!</definedName>
    <definedName localSheetId="0" name="FSKS">#REF!</definedName>
    <definedName localSheetId="17" name="rng_Expenses20">#REF!</definedName>
    <definedName localSheetId="9" name="WWWW">#REF!</definedName>
    <definedName localSheetId="20" name="Suelos">#REF!</definedName>
    <definedName localSheetId="19" name="JJH">#REF!</definedName>
    <definedName name="XSCSC">#REF!</definedName>
    <definedName localSheetId="9" name="auto5">#REF!</definedName>
    <definedName localSheetId="19" name="Harena">#REF!</definedName>
    <definedName localSheetId="9" name="METAAFPDCC">#REF!</definedName>
    <definedName localSheetId="13" name="COLU">#REF!</definedName>
    <definedName localSheetId="13" name="ORGANISMO">#REF!</definedName>
    <definedName localSheetId="11" name="FGH">#REF!</definedName>
    <definedName localSheetId="0" name="Impacto">#REF!</definedName>
    <definedName localSheetId="24" name="Inclusion">#REF!</definedName>
    <definedName localSheetId="0" name="ENCABEZA">#REF!</definedName>
    <definedName localSheetId="9" name="TITULO">#REF!</definedName>
    <definedName localSheetId="21" name="CENTROGESTORDEPENDENCIA">#REF!</definedName>
    <definedName localSheetId="17" name="BuiltIn_Print_Area">#REF!</definedName>
    <definedName localSheetId="5" name="_Sort">#REF!</definedName>
    <definedName localSheetId="9" name="xx">#REF!</definedName>
    <definedName localSheetId="17" name="dd">#REF!</definedName>
    <definedName localSheetId="20" name="Cajeo">#REF!</definedName>
    <definedName localSheetId="21" name="ORGANISMO">#REF!</definedName>
    <definedName localSheetId="21" name="Esp_pavFin">#REF!</definedName>
    <definedName localSheetId="0" name="XSCSC">#REF!</definedName>
    <definedName localSheetId="0" name="_Fill">#REF!</definedName>
    <definedName localSheetId="5" name="BORDE1">#REF!</definedName>
    <definedName localSheetId="0" name="PUEB">#REF!</definedName>
    <definedName localSheetId="6" name="lecho">#REF!</definedName>
    <definedName localSheetId="17" name="GRUPO4">#REF!</definedName>
    <definedName localSheetId="9" name="HOJA1">#REF!</definedName>
    <definedName localSheetId="20" name="CIME">#REF!</definedName>
    <definedName localSheetId="13" name="ggreg">#REF!</definedName>
    <definedName localSheetId="7" name="Criterios_IM">#REF!</definedName>
    <definedName localSheetId="7" name="Manning">#REF!</definedName>
    <definedName localSheetId="21" name="akjhgbksdbj">#REF!</definedName>
    <definedName localSheetId="22" name="Inclusión_Social">#REF!</definedName>
    <definedName localSheetId="13" name="alturas">#REF!</definedName>
    <definedName localSheetId="5" name="FUT">#REF!</definedName>
    <definedName localSheetId="0" name="ccto210">#REF!</definedName>
    <definedName localSheetId="0" name="MURB">#REF!</definedName>
    <definedName localSheetId="23" name="_Fill">#REF!</definedName>
    <definedName localSheetId="11" name="VV">#REF!</definedName>
    <definedName localSheetId="7" name="gg">#REF!</definedName>
    <definedName name="ESPECIFICACION">#REF!</definedName>
    <definedName localSheetId="20" name="TODOANA">#REF!</definedName>
    <definedName name="MURO">#REF!</definedName>
    <definedName localSheetId="20" name="GAJ">#REF!</definedName>
    <definedName localSheetId="0" name="A">#REF!</definedName>
    <definedName localSheetId="9" name="_az">#REF!</definedName>
    <definedName localSheetId="17" name="TFTYE4">#REF!</definedName>
    <definedName localSheetId="0" name="VENA">#REF!</definedName>
    <definedName name="Pav_tramo">#REF!</definedName>
    <definedName localSheetId="6" name="SbtPpto">#REF!</definedName>
    <definedName localSheetId="11" name="yjtyrjy">#REF!</definedName>
    <definedName localSheetId="13" name="VARILLAS">#REF!</definedName>
    <definedName localSheetId="6" name="FD">#REF!</definedName>
    <definedName localSheetId="6" name="Ri">#REF!</definedName>
    <definedName name="OTRO">#REF!</definedName>
    <definedName localSheetId="19" name="gajr2">#REF!</definedName>
    <definedName localSheetId="9" name="C_">#REF!</definedName>
    <definedName name="VARILLAS">#REF!</definedName>
    <definedName localSheetId="17" name="C_">#REF!</definedName>
    <definedName localSheetId="21" name="V">#REF!</definedName>
    <definedName localSheetId="21" name="JJH">#REF!</definedName>
    <definedName localSheetId="13" name="CAMP">#REF!</definedName>
    <definedName localSheetId="11" name="Proponente">#REF!</definedName>
    <definedName localSheetId="8" name="METAPDCC">#REF!</definedName>
    <definedName name="Inclusion">#REF!</definedName>
    <definedName localSheetId="20" name="USD">#REF!</definedName>
    <definedName localSheetId="0" name="TITULO">#REF!</definedName>
    <definedName localSheetId="0" name="FD">#REF!</definedName>
    <definedName localSheetId="11" name="TY">#REF!</definedName>
    <definedName localSheetId="0" name="Vtub2">#REF!</definedName>
    <definedName localSheetId="23" name="METASAFPDCC">#REF!</definedName>
    <definedName name="ORGANISMO">#REF!</definedName>
    <definedName localSheetId="21" name="centro">#REF!</definedName>
    <definedName localSheetId="21" name="METASAFPDCC">#REF!</definedName>
    <definedName name="Vtub2">#REF!</definedName>
    <definedName localSheetId="13" name="inf">#REF!</definedName>
    <definedName localSheetId="6" name="carolb">#REF!</definedName>
    <definedName localSheetId="9" name="CENTROGESTOR">#REF!</definedName>
    <definedName localSheetId="20" name="fhakhah">#REF!</definedName>
    <definedName localSheetId="21" name="ENCABEZA">#REF!</definedName>
    <definedName name="centro">#REF!</definedName>
    <definedName localSheetId="19" name="Criteria">#REF!</definedName>
    <definedName localSheetId="9" name="akjhgbksdbj">#REF!</definedName>
    <definedName localSheetId="17" name="ORGANISMO">#REF!</definedName>
    <definedName name="JVCGCFXF4">#REF!</definedName>
    <definedName localSheetId="5" name="METASPDCC">#REF!</definedName>
    <definedName localSheetId="0" name="rell">#REF!</definedName>
    <definedName localSheetId="13" name="dd">#REF!</definedName>
    <definedName localSheetId="1" name="TY">#REF!</definedName>
    <definedName localSheetId="13" name="METASAFPDCC">#REF!</definedName>
    <definedName localSheetId="21" name="MURO">#REF!</definedName>
    <definedName localSheetId="9" name="EQUIPO">#REF!</definedName>
    <definedName localSheetId="20" name="Manning">#REF!</definedName>
    <definedName localSheetId="21" name="CUBIERTA">#REF!</definedName>
    <definedName localSheetId="17" name="A">#REF!</definedName>
    <definedName localSheetId="16" name="FUT">#REF!</definedName>
    <definedName localSheetId="7" name="CompanyAddress">#REF!</definedName>
    <definedName name="edi">#REF!</definedName>
    <definedName name="cotas">#REF!</definedName>
    <definedName name="EQUIPO">#REF!</definedName>
    <definedName localSheetId="15" name="METAPDCC">#REF!</definedName>
    <definedName localSheetId="17" name="MAT">#REF!</definedName>
    <definedName localSheetId="0" name="H">#REF!</definedName>
    <definedName localSheetId="17" name="ITEM">#REF!</definedName>
    <definedName localSheetId="9" name="edi">#REF!</definedName>
    <definedName name="_Sort">#REF!</definedName>
    <definedName localSheetId="21" name="VIGA">#REF!</definedName>
    <definedName localSheetId="20" name="FGH">#REF!</definedName>
    <definedName localSheetId="16" name="CENTROGESTORDEPENDENCIA">#REF!</definedName>
    <definedName localSheetId="5" name="XSCSC">#REF!</definedName>
    <definedName localSheetId="21" name="ccto210">#REF!</definedName>
    <definedName localSheetId="6" name="xx">#REF!</definedName>
    <definedName localSheetId="20" name="_pj51">#REF!</definedName>
    <definedName localSheetId="19" name="TAVC029">#REF!</definedName>
    <definedName name="BORDE2">#REF!</definedName>
    <definedName localSheetId="21" name="VENA">#REF!</definedName>
    <definedName localSheetId="21" name="Print_Area">#REF!</definedName>
    <definedName localSheetId="6" name="Proponente">#REF!</definedName>
    <definedName localSheetId="5" name="CompanyCity">#REF!</definedName>
    <definedName localSheetId="6" name="Bd">#REF!</definedName>
    <definedName localSheetId="19" name="LD">#REF!</definedName>
    <definedName localSheetId="0" name="_IPC2002">#REF!</definedName>
    <definedName localSheetId="13" name="GRUPO1">#REF!</definedName>
    <definedName localSheetId="20" name="Bf">#REF!</definedName>
    <definedName localSheetId="2" name="WWWW">#REF!</definedName>
    <definedName name="JGVJHGVJH">#REF!</definedName>
    <definedName localSheetId="6" name="VENA">#REF!</definedName>
    <definedName localSheetId="19" name="acbuitrera">#REF!</definedName>
    <definedName localSheetId="21" name="WWWW">#REF!</definedName>
    <definedName localSheetId="19" name="alturas">#REF!</definedName>
    <definedName name="ANDEN">#REF!</definedName>
    <definedName localSheetId="13" name="RELE">#REF!</definedName>
    <definedName localSheetId="8" name="POSTPRE">#REF!</definedName>
    <definedName name="OELEC25">#REF!</definedName>
    <definedName localSheetId="16" name="METASAFPDCC">#REF!</definedName>
    <definedName localSheetId="21" name="EBOMB3">#REF!</definedName>
    <definedName localSheetId="1" name="METAAFPDCC">#REF!</definedName>
    <definedName localSheetId="0" name="carolb">#REF!</definedName>
    <definedName localSheetId="6" name="POSTPRE">#REF!</definedName>
    <definedName localSheetId="13" name="Manning">#REF!</definedName>
    <definedName localSheetId="0" name="auto1">#REF!</definedName>
    <definedName localSheetId="19" name="ENCABEZA">#REF!</definedName>
    <definedName localSheetId="19" name="cottass">#REF!</definedName>
    <definedName localSheetId="20" name="MURB">#REF!</definedName>
    <definedName name="___DIF2">#REF!</definedName>
    <definedName name="TODOANA">#REF!</definedName>
    <definedName localSheetId="20" name="INSUMOS">#REF!</definedName>
    <definedName localSheetId="11" name="TOTAL">#REF!</definedName>
    <definedName localSheetId="3" name="DEPENDENCIA">#REF!</definedName>
    <definedName localSheetId="13" name="I">#REF!</definedName>
    <definedName name="Proponente">#REF!</definedName>
    <definedName localSheetId="21" name="ggreg">#REF!</definedName>
    <definedName name="Porc_exc">#REF!</definedName>
    <definedName name="_Fill">#REF!</definedName>
    <definedName localSheetId="17" name="FSKS">#REF!</definedName>
    <definedName localSheetId="19" name="YT">#REF!</definedName>
    <definedName localSheetId="20" name="YT">#REF!</definedName>
    <definedName localSheetId="20" name="Unitarios">#REF!</definedName>
    <definedName localSheetId="19" name="dd">#REF!</definedName>
    <definedName localSheetId="20" name="Impacto">#REF!</definedName>
    <definedName localSheetId="6" name="acbuitrera">#REF!</definedName>
    <definedName localSheetId="6" name="EBOMB3">#REF!</definedName>
    <definedName localSheetId="20" name="auto1">#REF!</definedName>
    <definedName name="ggreg">#REF!</definedName>
    <definedName name="U">#REF!</definedName>
    <definedName localSheetId="9" name="CAREVERGA">#REF!</definedName>
    <definedName localSheetId="6" name="COLG">#REF!</definedName>
    <definedName localSheetId="6" name="gajr2">#REF!</definedName>
    <definedName localSheetId="6" name="C_">#REF!</definedName>
    <definedName name="CANT1">#REF!</definedName>
    <definedName localSheetId="6" name="VV">#REF!</definedName>
    <definedName localSheetId="19" name="Porc_Cong">#REF!</definedName>
    <definedName localSheetId="9" name="GRUPO1">#REF!</definedName>
    <definedName localSheetId="19" name="Criterios_IM">#REF!</definedName>
    <definedName localSheetId="7" name="DEPENDENCIA">#REF!</definedName>
    <definedName localSheetId="21" name="ss">#REF!</definedName>
    <definedName localSheetId="19" name="SFDA">#REF!</definedName>
    <definedName localSheetId="5" name="SFDA">#REF!</definedName>
    <definedName localSheetId="11" name="MAT">#REF!</definedName>
    <definedName localSheetId="5" name="fhakhah">#REF!</definedName>
    <definedName localSheetId="9" name="METASAFPDCC">#REF!</definedName>
    <definedName name="TABLA">#REF!</definedName>
  </definedNames>
  <calcPr/>
  <extLst>
    <ext uri="GoogleSheetsCustomDataVersion2">
      <go:sheetsCustomData xmlns:go="http://customooxmlschemas.google.com/" r:id="rId90" roundtripDataChecksum="mRBcSntRXPtoqULaZ1dUBjJh4FXgvZDN+Dt7U9HnmEU="/>
    </ext>
  </extLst>
</workbook>
</file>

<file path=xl/sharedStrings.xml><?xml version="1.0" encoding="utf-8"?>
<sst xmlns="http://schemas.openxmlformats.org/spreadsheetml/2006/main" count="4098" uniqueCount="923">
  <si>
    <t>1.1.84</t>
  </si>
  <si>
    <t>Adquirir fotómetro nanocolor para la medición de parámetros de calidad del agua</t>
  </si>
  <si>
    <t>ITEM</t>
  </si>
  <si>
    <t>DESCRIPCION</t>
  </si>
  <si>
    <t>UND</t>
  </si>
  <si>
    <t>CANT.</t>
  </si>
  <si>
    <t>VR. UNIT</t>
  </si>
  <si>
    <t>VR. PARCIAL</t>
  </si>
  <si>
    <t>IVA</t>
  </si>
  <si>
    <t>VALOR TOTAL</t>
  </si>
  <si>
    <t>1.1.84.1</t>
  </si>
  <si>
    <t>FOTÓMETRO NANOCOLOR PF- 12 Plus marca Macherey Nagel o similar.
(Medición de color aparente en rango de 2 a 500 UPC (+/- 1 UPC), medición de turbidez en  NTU en rango de 1 a 1000 NTU, mide cloro libre de rango de 0,05 a 2 MG/L,  medición PH en rango de 6,1 A 8,4 PH.)
INCLUYE: Reactivos x 1000 unidades parea cloro, reactivos x 1000 unidades para PH, estuche resistente al impacto, 4 baterías, 4 tubos de ensayo vacíos, 1 embudo, 1 vaso de precipitados, 1 jeringa, 1 paño de limpiea, 1 cable USB, 1 manual usuario.</t>
  </si>
  <si>
    <t>GLB</t>
  </si>
  <si>
    <t>TOTAL</t>
  </si>
  <si>
    <t>1.1.78</t>
  </si>
  <si>
    <t>Realizar estudio, modelación y diagnostico con alcance de diseño para la construcción del tanque en la PTAP en la zona rural de Santiago de Cali</t>
  </si>
  <si>
    <t>SALADITO - CORREGIMIENTO DE SALADITO</t>
  </si>
  <si>
    <t>1.1.78.1</t>
  </si>
  <si>
    <t>DIAGNOSTICO Y MODELACION RED DE ACUEDUCTO</t>
  </si>
  <si>
    <t>1.1.78.1.1</t>
  </si>
  <si>
    <t>Levantamiento topográfico (ubicación, altimetría, planimetría) con estación de topografía convencional, con información georeferenciada cumpliendo IDESC.</t>
  </si>
  <si>
    <t>ML</t>
  </si>
  <si>
    <t>1.1.78.1.2</t>
  </si>
  <si>
    <t>Construccion de Mojones  en concreto en forma trapezoidal según especifiaciones técnicas</t>
  </si>
  <si>
    <t>1.1.78.1.3</t>
  </si>
  <si>
    <t>Ortofomosaico de area de influencia del proyecto (0-200 HA)</t>
  </si>
  <si>
    <t>1.1.78.1.4</t>
  </si>
  <si>
    <t>Levantamiento censo poblacional a beneficiar (hasta 750 usuarios)</t>
  </si>
  <si>
    <t>1.1.78.1.5</t>
  </si>
  <si>
    <t>Ensayo de caracterización  de suelo mediante prueba SPT con recomendaciones del estudio geológico o Morfológico por donde va a pasar la red, por perforación.</t>
  </si>
  <si>
    <t>1.1.78.1.6</t>
  </si>
  <si>
    <t>Actualización de Diseño Hidráulico existente del sistema o las estructuras (evaluación de alternativas, prediseños, diseños definitivos, especificaciones de materiales, especificaciones técnicas, memorias de cantidades de obra y presupuesto)</t>
  </si>
  <si>
    <t>1.1.78.1.7</t>
  </si>
  <si>
    <t>Actualización de Diseño Estructural de unidades especiales y estructurales  (evaluación de alternativas, prediseños, diseños definitivos, especificaciones de materiales, cantidades de obra y presupuesto) (0-5000 M)</t>
  </si>
  <si>
    <t>1.1.78.2</t>
  </si>
  <si>
    <t>BOCATOMA, DESARENADORES, PTAP Y TANQUE DE ALMACENAMIENTO</t>
  </si>
  <si>
    <t>1.1.78.2.1</t>
  </si>
  <si>
    <t>Levantamiento topografico detallado de Bocatoma, Desarenadores y Lote PTAP</t>
  </si>
  <si>
    <t>M2</t>
  </si>
  <si>
    <t>1.1.78.2.2</t>
  </si>
  <si>
    <t>Construccion de Mojones  en concreto en forma trapezoidal según especifiaciones técnicas (uno en lote PTAP y otro en Lote Tanque de Almacenamiento)</t>
  </si>
  <si>
    <t>1.1.78.2.3</t>
  </si>
  <si>
    <t>Estudio de suelos con recomendaciones del estudio geológico o Morfológico del lote PTAP y lote Tanque de Almacenamiento. Incluye análisis de estabilidad de taludes.</t>
  </si>
  <si>
    <t>1.1.78.3</t>
  </si>
  <si>
    <t>MODELACION HIDRAULICA Y ESTRUCTURAL</t>
  </si>
  <si>
    <t>1.1.78.3.1</t>
  </si>
  <si>
    <t>Diseño Hidráulico de unidades para PTAP (evaluación de alternativas, prediseños, diseños definitivos, especificaciones de materiales, cantidades de obra y presupuesto y programación)</t>
  </si>
  <si>
    <t>1.1.78.3.2</t>
  </si>
  <si>
    <t>Diseño Estructural de PTAP (evaluación de alternativas, prediseños, diseños definitivos, especificaciones de materiales, cantidades de obra y presupuesto y programación)</t>
  </si>
  <si>
    <t>1.1.78.4</t>
  </si>
  <si>
    <t>ESTUDIOS Y DISEÑOS PARA LA MITIGACIÓN DEL RIESGO Y MANEJO DE LA ESTABILIDAD DEL TERRENO</t>
  </si>
  <si>
    <t>1.1.78.4.1</t>
  </si>
  <si>
    <t>Estudios sobre la mitigación del riesgo y manejo de la amenaza que garanticen la estabilidad de la infraestructura proyectada, teniendo en cuenta la estabilización de taludes y manejo de escurrimiento superficial. Los análisis de taludes deben contemplar cortes y generación de taludes a corto y largo plazo, verificar la estabilidad y en caso de realizar modificaciones topográficas considerables, incluirlas en los estudios y se proyecten las diferentes obras que resulten de las modificaciones como muros, gaviones, terrazas, etc.  (Incluye Diseños definitivos, especificaciones de materiales, cantidades de obra y presupuesto)</t>
  </si>
  <si>
    <t>1.1.78.5</t>
  </si>
  <si>
    <t>COMPLEMENTARIAS</t>
  </si>
  <si>
    <t>1.1.78.5.1</t>
  </si>
  <si>
    <t>Plan de Manejo Ambiental en la ejecución de la obra</t>
  </si>
  <si>
    <t>1.1.78.5.2</t>
  </si>
  <si>
    <t>Base de Datos Geográfica</t>
  </si>
  <si>
    <t>QUEBRADA HONDA - LOS  ANDES</t>
  </si>
  <si>
    <t>REDES DE ACUEDUCTO (ADUCCIÓN, CONDUCCIÓN Y DISTRIBUCIÓN) Y PTAP</t>
  </si>
  <si>
    <t>Levantamiento Topográfico (Realización de levantamiento topográfico detallado del área de captación, conducción y distribución para definir cotas, pendientes y distancias.)</t>
  </si>
  <si>
    <t>Estudio de Suelos (Investigación geotécnica para caracterizar el tipo de suelo en el sitio de la bocatoma, la planta de tratamiento (PTAP) y el tanque de almacenamiento, garantizando el diseño estructural adecuado.) por perforación</t>
  </si>
  <si>
    <t>Censo Poblacional y Demanda Futura (Registro actualizado del número de habitantes beneficiados, proyección de crecimiento poblacional y cálculo de la demanda de agua a corto, mediano y largo plazo.)  (hasta 500 usuarios)</t>
  </si>
  <si>
    <t>Análisis de Calidad del Agua de la Fuente (Toma y análisis de muestras del agua en la quebrada Los Duques para determinar parámetros físicos, químicos y microbiológicos, y definir el tipo de tratamiento necesario.)</t>
  </si>
  <si>
    <t>Análisis de Alternativas de Captación y Tratamiento (Estudio comparativo de opciones técnicas de captación, conducción y tratamiento, considerando criterios técnicos, económicos y ambientales.)</t>
  </si>
  <si>
    <t xml:space="preserve">Diseño hidráulico (bocatoma, aducción, desarenador, conducción, PTAP, cloración, tanque de almacenamiento, red de distribución) </t>
  </si>
  <si>
    <t>Diseño estructural de las unidades (Cálculo y diseño de las estructuras determinadas por los disenos hidraulicos desde la bocatoma hasta el la rede de distribución.)</t>
  </si>
  <si>
    <t>1.1.78.1.8</t>
  </si>
  <si>
    <t>Presupuesto de obra y análisis de precios unitarios (Estimación detallada de los costos de construcción de las obras, insumos, equipos y mano de obra, incluyendo análisis de precios unitarios.)</t>
  </si>
  <si>
    <t>1.1.78.1.9</t>
  </si>
  <si>
    <r>
      <rPr>
        <rFont val="Calibri"/>
        <color theme="1"/>
        <sz val="11.0"/>
      </rPr>
      <t>Especificaciones técnicas de construcción</t>
    </r>
    <r>
      <rPr>
        <rFont val="Calibri"/>
        <b/>
        <color theme="1"/>
        <sz val="11.0"/>
      </rPr>
      <t xml:space="preserve"> </t>
    </r>
    <r>
      <rPr>
        <rFont val="Calibri"/>
        <color theme="1"/>
        <sz val="11.0"/>
      </rPr>
      <t>(redacción de las normas técnicas para la construcción de cada componente, asegurando calidad y cumplimiento normativo.)</t>
    </r>
  </si>
  <si>
    <t>1.1.78.1.10</t>
  </si>
  <si>
    <r>
      <rPr>
        <rFont val="Calibri"/>
        <color theme="1"/>
        <sz val="11.0"/>
      </rPr>
      <t>Justificación técnica y del proyect</t>
    </r>
    <r>
      <rPr>
        <rFont val="Calibri"/>
        <b/>
        <color theme="1"/>
        <sz val="11.0"/>
      </rPr>
      <t>o</t>
    </r>
    <r>
      <rPr>
        <rFont val="Calibri"/>
        <color theme="1"/>
        <sz val="11.0"/>
      </rPr>
      <t xml:space="preserve"> (documento que describe de forma detallada los materiales, procedimientos, normas y estándares de calidad que deben cumplirse en la ejecución de un proyecto. Su objetivo es asegurar que cada actividad se realice correctamente, garantizando calidad, funcionalidad y cumplimiento de requisitos técnicos. Son fundamentales para evitar errores, facilitar la supervisión y estandarizar el trabajo.)</t>
    </r>
  </si>
  <si>
    <t>1.1.78.1.11</t>
  </si>
  <si>
    <t>Plan de Manejo Ambiental para la ejecución de la obra</t>
  </si>
  <si>
    <t>1.1.78.1.12</t>
  </si>
  <si>
    <t xml:space="preserve">Socialización del proyecto con comunidad beneficiada </t>
  </si>
  <si>
    <t>1.1.78.1.13</t>
  </si>
  <si>
    <t xml:space="preserve">SUBTOTAL </t>
  </si>
  <si>
    <t>NOTA:</t>
  </si>
  <si>
    <t>VEREDA MONTAÑUELAS, CORREGIMIENTO EL SALADITO</t>
  </si>
  <si>
    <t>Informe Modelación hidraulica y de medidas de reposicion de redes de distribucion por sectores especifico, ubicación de valvulas ventosas, valvulas de purga, valvulas de quiebre de presión, valculas de cierre, entre otras y recomendación de aumento de tuberias detallando los metros lineales.</t>
  </si>
  <si>
    <t>1.1.78.3.3</t>
  </si>
  <si>
    <t>Informe de recomendación del sistema de abastecimiento actual, medidas a implementar de acuerdo al diseño hidrosanitario para mejorar la continuidad del servicio.</t>
  </si>
  <si>
    <t>1.1.83</t>
  </si>
  <si>
    <t>Realizar interventoría al estudio, modelación y diagnostico con alcance de diseño para la construcción del tanque en la PTAP en la zona rural de Santiago de Cali</t>
  </si>
  <si>
    <t>CARGO/OFICIO</t>
  </si>
  <si>
    <t>COSTOS DE PERSONAL</t>
  </si>
  <si>
    <r>
      <rPr>
        <rFont val="Arial"/>
        <b/>
        <color rgb="FF000000"/>
        <sz val="10.0"/>
      </rPr>
      <t>CANTIDAD
PERSONAS</t>
    </r>
  </si>
  <si>
    <t>PARTICIPACIÓN</t>
  </si>
  <si>
    <t>UTILIZACIÓN</t>
  </si>
  <si>
    <t>VALOR PARCIAL</t>
  </si>
  <si>
    <t>FACTOR MULTIPLICADOR</t>
  </si>
  <si>
    <t>MES</t>
  </si>
  <si>
    <t>1.1.83.1</t>
  </si>
  <si>
    <t>INTERVENTORIA: SALADITO - CORREGIMIENTO DE SALADITO</t>
  </si>
  <si>
    <t>1.1.83.1.1</t>
  </si>
  <si>
    <t>COSTOS DIRECTOS PERSONAL</t>
  </si>
  <si>
    <t>1.1.83.1.1.1</t>
  </si>
  <si>
    <t>Personal Profesional</t>
  </si>
  <si>
    <t>1.1.83.1.1.2</t>
  </si>
  <si>
    <t>Director Interventoría (Especialización)</t>
  </si>
  <si>
    <t>1.1.83.1.1.3</t>
  </si>
  <si>
    <t>Especialista Hidraulico</t>
  </si>
  <si>
    <t>1.1.83.1.1.4</t>
  </si>
  <si>
    <t>Especialista  Estructural</t>
  </si>
  <si>
    <t>1.1.83.1.1.5</t>
  </si>
  <si>
    <t>IngenieroTopográfico</t>
  </si>
  <si>
    <t>1.1.83.1.1.6</t>
  </si>
  <si>
    <t>Ingeniero Sanitario Ambiental</t>
  </si>
  <si>
    <t>Subtotal Costos Directos de Personal</t>
  </si>
  <si>
    <t>1.1.83.1.2</t>
  </si>
  <si>
    <t>OTROS COSTOS DIRECTOS</t>
  </si>
  <si>
    <t>1.1.83.1.2.1</t>
  </si>
  <si>
    <t>Transportes</t>
  </si>
  <si>
    <t>1.1.83.1.2.2</t>
  </si>
  <si>
    <t>Comunicaciones (telefono, fax, correo, etc)</t>
  </si>
  <si>
    <t>1.1.83.1.2.3</t>
  </si>
  <si>
    <t>Edicion de un informe semanal, reproduccion documentos (fotocopias, heliografias, impresiones, fotografias)</t>
  </si>
  <si>
    <t>Subtotal Otros Costos Directos</t>
  </si>
  <si>
    <t>1.1.83.2</t>
  </si>
  <si>
    <t>INTERVENTORIA: QUEBRADA HONDA - LOS  ANDES</t>
  </si>
  <si>
    <t>1.1.83.2.1</t>
  </si>
  <si>
    <t>1.1.83.2.1.1</t>
  </si>
  <si>
    <t>1.1.83.2.1.2</t>
  </si>
  <si>
    <t>1.1.83.2.1.3</t>
  </si>
  <si>
    <t>1.1.83.2.1.4</t>
  </si>
  <si>
    <t>1.1.83.2.1.5</t>
  </si>
  <si>
    <t>1.1.83.2.1.6</t>
  </si>
  <si>
    <t>1.1.83.2.2</t>
  </si>
  <si>
    <t>1.1.83.2.2.1</t>
  </si>
  <si>
    <t>1.1.83.2.2.2</t>
  </si>
  <si>
    <t>1.1.83.2.2.3</t>
  </si>
  <si>
    <t>1.1.83.3</t>
  </si>
  <si>
    <t>INTERVENTORIA: VEREDA MONTAÑUELAS, CORREGIMIENTO EL SALADITO</t>
  </si>
  <si>
    <t>1.1.83.3.1</t>
  </si>
  <si>
    <t>1.1.83.3.1.1</t>
  </si>
  <si>
    <t>1.1.83.3.1.2</t>
  </si>
  <si>
    <t>1.1.83.3.1.3</t>
  </si>
  <si>
    <t>1.1.83.3.1.4</t>
  </si>
  <si>
    <t>1.1.83.3.1.5</t>
  </si>
  <si>
    <t>1.1.83.3.1.6</t>
  </si>
  <si>
    <t>TOTAL INTERVENTORIA</t>
  </si>
  <si>
    <t>INTERVENTORIA: Realizar Estudio de factibilidad técnica asociado a la mitigación de riesgos para la construcción de línea de conducción de agua desde La CADICA La Elvira hasta la PTAP Campoalegre, corregimiento de Montebello</t>
  </si>
  <si>
    <t>1.1.81</t>
  </si>
  <si>
    <t>Realizar obras de mejoramiento a los sistema de acueducto en la Zona Rural de Santiago de Cali</t>
  </si>
  <si>
    <t>Adquirir, instalar y puesta en funcionamiento del sistema eléctrico y de bombeo de los acueductos de la vereda kilómetro 18 - corregimiento la elvira, el hormiguero cabecera y vereda el estero - corregimiento navarro</t>
  </si>
  <si>
    <t>1.1.81.1</t>
  </si>
  <si>
    <t>SISTEMA DE BOMBEO DE AGUA CRUDA KM18</t>
  </si>
  <si>
    <t>1.1.81.1.1</t>
  </si>
  <si>
    <t>DISEÑO DEL SISTEMA ELECTRICO</t>
  </si>
  <si>
    <t>1.1.81.1.1.1</t>
  </si>
  <si>
    <t>PLANOS, DIAGRAMA UNIFILAR, CONVENCIONES ELECTRICAS, ESPECIFICACIONES TECNICAS Y MEMORIAS DE CÁLCULO</t>
  </si>
  <si>
    <t>SUBTOTAL DISEÑO DEL SISTEMA ELECTRICO</t>
  </si>
  <si>
    <t>FACTOR DISTANCIA</t>
  </si>
  <si>
    <t>A</t>
  </si>
  <si>
    <t>I</t>
  </si>
  <si>
    <t>U</t>
  </si>
  <si>
    <t>1.1.81.2</t>
  </si>
  <si>
    <t>SISTEMA DE BOMBEO SURMERGIBLE</t>
  </si>
  <si>
    <t>1.1.81.2.1</t>
  </si>
  <si>
    <t xml:space="preserve">BOMBA EN ACERO INOXIDABLE SP 3004 CON DESCARGA DE 3" CON UNA ALTURA DINAMICA DE 60 METROS Y UN CAUDAL DE12,5 L/SEG MOTOR SUMERGIBLE FRANKLIN ELECTRIC DE 30 HP/460V/3F/YD60 HZ 3450 RPM. SUMINISTRO E INSTALACION </t>
  </si>
  <si>
    <t>1.1.81.2.2</t>
  </si>
  <si>
    <t>BOMBA EN ACERO INOXIDABLE SP 2515 CON DESCARGA DE 1 1/2" CON UNA ALTURA DINAMICA DE 90 METROS Y UN CAUDAL DE 25 GPM MOTOR SUMERGIBLE FRANKLIN ELECTRIC DE 30 HP/460V/3F/YD60 HZ 3450 RPM. SUMINISTRO E INSTALACION</t>
  </si>
  <si>
    <t>SUBTOTAL BOMBEO SUMERGIBLE</t>
  </si>
  <si>
    <t>1.1.81.3</t>
  </si>
  <si>
    <t>SISTEMA DE BOMBEO SUMERGIBLE HORMIGUERO</t>
  </si>
  <si>
    <t>1.1.81.3.1</t>
  </si>
  <si>
    <t xml:space="preserve">DESMONTE DE TUBERIA DIAMETRO DE 4" METALICA GRADO 80 EN TRAMOS DE TRES METROS DESCARGA DE LA BOMBA </t>
  </si>
  <si>
    <t>1.1.81.3.2</t>
  </si>
  <si>
    <t>BOMBA EN ACERO INOXIDABLE SP 6008 CON DESCARGA DE 4" CON UNA ALTURA DINAMICA DE 90 METROS Y UN CAUDAL DE 300 GPM MOTOR SUMERGIBLE FRANKLIN ELECTRIC DE 30 HP/230V/3F/YD60 HZ 3450 RPM.  SUMINISTRO E INSTALACION DE</t>
  </si>
  <si>
    <t>SUBTOTAL SISTEMABOMBEO SUMERGIBLE HORMIGUERO</t>
  </si>
  <si>
    <t>1.1.81.4</t>
  </si>
  <si>
    <t>SISTEMA DE BOMBEO SUMERGIBLE ESTERO</t>
  </si>
  <si>
    <t>1.1.81.4.1</t>
  </si>
  <si>
    <t xml:space="preserve">DESMONTE DE TUBERIA DIAMETRO DE 3" METALICA GRADO 80 EN TRAMOS DE SEIS METROS DESCARGA DE LA BOMBA </t>
  </si>
  <si>
    <t>1.1.81.4.2</t>
  </si>
  <si>
    <t>CAJA DOMICILIARIA SENCILLA EN CONCRETO 0.7X0.7X1.2MTS NORMAS DE EMCALI INC.
EXC. Y RET.</t>
  </si>
  <si>
    <t>1.1.81.4.3</t>
  </si>
  <si>
    <t>TUBO METALICO EN ACERO AL CARBON GRADO 80 DIAMETRO DE 3”, CON BRIADAS Y TORNILLOS GRADO 8. SUMINISTRO E INSTALACION</t>
  </si>
  <si>
    <t>1.1.81.4.4</t>
  </si>
  <si>
    <t>SUBTOTAL BOMBEO SUMERGIBLE ESTERO</t>
  </si>
  <si>
    <t>1.1.81.5</t>
  </si>
  <si>
    <t>SEÑALIZACION</t>
  </si>
  <si>
    <t>1.1.81.5.1</t>
  </si>
  <si>
    <t>SEÑALIZADOR TUBULAR (COLOMBINA) H=1.30M CON CINTA REFLECTIVA DE ALTA INTENSIDAD FABRICADO EN MATERIAL PLÁSTICO ANARANJADO.</t>
  </si>
  <si>
    <t>1.1.81.5.2</t>
  </si>
  <si>
    <t>TELA CERRAMIENTO VERDE AZUL PELIGRO H=2 MT</t>
  </si>
  <si>
    <t>1.1.81.5.3</t>
  </si>
  <si>
    <t>CINTA SEGURIDAD PREVENTIVA A=8CM-500MTS.</t>
  </si>
  <si>
    <t>1.1.81.5.4</t>
  </si>
  <si>
    <t>VALLA DE PUBLICIDAD DE LA OBRA DE 3.0X4.0 M. CON IMAGEN CORPORATIVA EN IMPRESIÓN DIGITAL DE 720 DPI (INCLUYE MONTAJE Y RETIRO)</t>
  </si>
  <si>
    <t xml:space="preserve">SUBTOTAL SEÑAÑIZACION </t>
  </si>
  <si>
    <t>VR. TOTAL</t>
  </si>
  <si>
    <t>CORRIGIMIENTO LA LEONERA</t>
  </si>
  <si>
    <t>PREELIMINARES</t>
  </si>
  <si>
    <t>CAMPAMENTO EN TABLA 18 M2 - PARA OBRAS PTAP</t>
  </si>
  <si>
    <t>1.1.81.1.2</t>
  </si>
  <si>
    <t>CAMPAMENTO EN TABLA 9 M2 - PARA OBRAS PTAP</t>
  </si>
  <si>
    <t>1.1.81.1.3</t>
  </si>
  <si>
    <t>LIMPIEZA DESMONTE ASEO</t>
  </si>
  <si>
    <t>1.1.81.1.4</t>
  </si>
  <si>
    <t>LOCALIZACION-REPLANTEO ACUEDUCTOS Y ALCANTARILLADOS</t>
  </si>
  <si>
    <t>SUBTOTAL PREELIMINARES</t>
  </si>
  <si>
    <t>TUBERIA DE CONDUCCION</t>
  </si>
  <si>
    <t xml:space="preserve">EXCAVACIÓN EN CONGLOMERADO EN SECO A MANO ENTRE 0- 2 M </t>
  </si>
  <si>
    <t>M3</t>
  </si>
  <si>
    <t>RETIRO DE MATERIAL DE EXCAVACION Y/O ESCOMBROS EN VOLQUETA CON CARGUE MANUAL PARA DISTANCIAS HASTA 10 KM + BOTADERO</t>
  </si>
  <si>
    <t>1.1.81.2.3</t>
  </si>
  <si>
    <t xml:space="preserve">ACARREO PETREOS-VARIOS HASTA 100M </t>
  </si>
  <si>
    <t>1.1.81.2.4</t>
  </si>
  <si>
    <t>RELLENO ROCAMUERTA COMPACT-SALTARIN</t>
  </si>
  <si>
    <t>1.1.81.2.5</t>
  </si>
  <si>
    <t>COLCHON DE ARENA E=10CM COMO SOPORTE DE TUBERIA PVC</t>
  </si>
  <si>
    <t>1.1.81.2.6</t>
  </si>
  <si>
    <t xml:space="preserve">TUBO PVC PRS Ø=4" RDE 21 </t>
  </si>
  <si>
    <t>1.1.81.2.7</t>
  </si>
  <si>
    <t>RETIRO DE TUBERÍA EXISTENTE DE 0" A 12". RETIRO A 10 KMTS</t>
  </si>
  <si>
    <t>1.1.81.2.8</t>
  </si>
  <si>
    <t>PRUEBA HIDROESTATICA TUBERIA PRESION DIAMETRO ENTRE 1" y 6"</t>
  </si>
  <si>
    <t>1.1.81.2.9</t>
  </si>
  <si>
    <t xml:space="preserve">CODO 45° EN ACERO INOX. CAMPANA LARGA </t>
  </si>
  <si>
    <t>1.1.81.2.10</t>
  </si>
  <si>
    <t xml:space="preserve">CODO PVC PRS 4" 22.5° </t>
  </si>
  <si>
    <t>1.1.81.2.11</t>
  </si>
  <si>
    <t xml:space="preserve">TEE PVC PRS 4" </t>
  </si>
  <si>
    <t>1.1.81.2.12</t>
  </si>
  <si>
    <t xml:space="preserve">VALVULA VENTOSA 1/2" CAMARA SENCILLA  </t>
  </si>
  <si>
    <t>1.1.81.2.13</t>
  </si>
  <si>
    <t xml:space="preserve">COLLAR DERIV PVC 4 X1/2" </t>
  </si>
  <si>
    <t>1.1.81.2.14</t>
  </si>
  <si>
    <t xml:space="preserve">UNION MECANICA PVC 4" </t>
  </si>
  <si>
    <t>1.1.81.2.15</t>
  </si>
  <si>
    <t xml:space="preserve">UNION RAPIDA PVC 4" </t>
  </si>
  <si>
    <t>1.1.81.2.16</t>
  </si>
  <si>
    <t>ANCLAJE EN CONCRETO 4000 PSI EN TUBERIAS Y ACCESORIOS (CODO,TEES, VALVULAS)</t>
  </si>
  <si>
    <t>1.1.81.2.17</t>
  </si>
  <si>
    <t>RECUBRIMIENTO CONCRETO TUBERIA</t>
  </si>
  <si>
    <t>SUBTOTAL TUBERIA DE CONDUCCION</t>
  </si>
  <si>
    <t>MEJORAS PTAP</t>
  </si>
  <si>
    <t>TUBO PVC PRS 2" RDE 21</t>
  </si>
  <si>
    <t>M</t>
  </si>
  <si>
    <t>CODO PVC PRS 2" 45°</t>
  </si>
  <si>
    <t>1.1.81.3.3</t>
  </si>
  <si>
    <t xml:space="preserve">VALVULA DE ALIVIO DE DIAMETRO 2" </t>
  </si>
  <si>
    <t>1.1.81.3.4</t>
  </si>
  <si>
    <t>VALVULA DE ALIVIO DE DIAMETRO 2" CON MANOMETRO</t>
  </si>
  <si>
    <t>1.1.81.3.5</t>
  </si>
  <si>
    <t>VALVULA DE COMPUERTA BRONCE DIAMETRO 2"</t>
  </si>
  <si>
    <t>1.1.81.3.6</t>
  </si>
  <si>
    <t>VALVULA REDUCTORA DE PRESION A 4 BARES, DIAMETRO 2"</t>
  </si>
  <si>
    <t>1.1.81.3.7</t>
  </si>
  <si>
    <t>TEE PVC PRS 2"</t>
  </si>
  <si>
    <t>1.1.81.3.8</t>
  </si>
  <si>
    <t>VALVULA PVC UNIVERSAL SOLDADA 2"</t>
  </si>
  <si>
    <t>1.1.81.3.9</t>
  </si>
  <si>
    <t>CODO PVC PRS 2" 90°</t>
  </si>
  <si>
    <t>1.1.81.3.10</t>
  </si>
  <si>
    <t>MANOMETRO 100 PSI</t>
  </si>
  <si>
    <t>1.1.81.3.11</t>
  </si>
  <si>
    <t>ADAPTADOR MACHO PVC PRS 2"</t>
  </si>
  <si>
    <t>1.1.81.3.12</t>
  </si>
  <si>
    <t>UNION UNIVERSAL PVC 2"</t>
  </si>
  <si>
    <t>1.1.81.3.13</t>
  </si>
  <si>
    <t>VALVULA TIPO TIMON - MULTIPROPOSITO DE 3 POSICIONES DIAMETRO 2"</t>
  </si>
  <si>
    <t>1.1.81.3.14</t>
  </si>
  <si>
    <t>ELECTRO BOMBA CENTRIFUGA MARCA PEARL mod / C2P – 20F16S /2 HP / 40 GPM / 70 PSI / 110/220 vol.</t>
  </si>
  <si>
    <t>1.1.81.3.15</t>
  </si>
  <si>
    <t>BRIDA LOCA PVC LISA 2"</t>
  </si>
  <si>
    <t>1.1.81.3.16</t>
  </si>
  <si>
    <t>SUMINISTRO E INSTALACION DE ACCESORIOS VARIOS (Tornillo Galvanizados ½” (el largo del tornillo se determina con las válvulas y las bridas (120 Unidades), Arandelas de ½” galvanizadas (240 unidades), Guazas de ½” galvanizadas /120 unidades)</t>
  </si>
  <si>
    <t>1.1.81.3.17</t>
  </si>
  <si>
    <t>INSTALACION ELECTRICA PARA BOMBA DE RETROLAVADO, INCLUYE CAJA DE BREKES, CABLE (140 M) BREKES DE 30 AMPERIOS, POSTES EN MADERA (2 UNIDADES)</t>
  </si>
  <si>
    <t>1.1.81.3.18</t>
  </si>
  <si>
    <t>TANQUE AZUL (48" x  80") EN FIBRA DE VIDRIO REFORZADA QUE FUNCIONARA COMO LECHO FILTRANTE PARA EL CONTROL DE LA TURBIEDAD. INCLUYE FALSO FONDO Y ACCESORIOS</t>
  </si>
  <si>
    <t>1.1.81.3.19</t>
  </si>
  <si>
    <t>ARENA ZEOLITA DE DIAMETRO 60 MICRAS EN LECHOS FILTRANTES DE ARENA PARA CONTROL DE TURBIEDAD</t>
  </si>
  <si>
    <t>KG</t>
  </si>
  <si>
    <t>1.1.81.3.20</t>
  </si>
  <si>
    <t>VALVULA FLOTADORA TIPO DIAFRAGMA. DIAMETRO 3 "</t>
  </si>
  <si>
    <t>SUBTOTAL MEJORAS PTAP</t>
  </si>
  <si>
    <t>MEJORAMIENTO DEL TANQUE 001 EL BOSQUE</t>
  </si>
  <si>
    <t>RESANES EN LOSA SUPERIOR DE CONCRETO, PAREDES Y VIGAS, CON MORTERO Sika® Repair-220</t>
  </si>
  <si>
    <t>ESCALERA DE ALUMINIO 12 PASOS FABRICADA SEGÚN Norma técnica ANSI – ASC A14.2, LONGITUD MINIMA DE 3,73 M, ANCHO DE 47 CM CON Zapatas Antideslizantes</t>
  </si>
  <si>
    <t>IMPERMEABILIZACION DE PAREDES INTERNAS, COLUMNA CENTRAL  Y LOSA SUPERIOR Y LOSA DE FONDO DEL TANQUE DE ALMACENAMIENTO.</t>
  </si>
  <si>
    <t>VALVULA TIPO MARIPOSA DE DIAMETRO 6" HD</t>
  </si>
  <si>
    <t>1.1.81.4.5</t>
  </si>
  <si>
    <t>PINTURA KORAZA DOB VIDA SUPERF.REPELLO [3M)</t>
  </si>
  <si>
    <t>1.1.81.4.6</t>
  </si>
  <si>
    <t>ANDEN EN CONCRETO 3100 PSI E=0.1MTS</t>
  </si>
  <si>
    <t>SUBTOTAL OBRAS MEJORAMIENTO DEL TANQUE EL BOSQUE</t>
  </si>
  <si>
    <t>SEÑALIZACION Y PLAN DE MANEJO AMBIENTAL</t>
  </si>
  <si>
    <t>1.1.81.5.5</t>
  </si>
  <si>
    <t>PLAN DE MANEJO AMBIENTAL</t>
  </si>
  <si>
    <t>SUBTOTAL SEÑAÑIZACION Y PLAN DE MANEJO AMBIENTAL</t>
  </si>
  <si>
    <t>"Realizar El Mejoramiento De La Planta De Agua Potable Y La Conducción  Del  Sistema De Acueducto De La Leonera"</t>
  </si>
  <si>
    <t xml:space="preserve">RETIRO DE MATERIAL DE EXCAVACIÓN CON CARGUE EN VOLQUETA A MANO -EN BANCO- DE 10 A 20Km. CON ACARREO INTERNO EN OBRA. INCLUYE DISPOSICIÓN EN BOTADERO OFICIAL (DECRETO 0291 DE 2005). </t>
  </si>
  <si>
    <t>TUBERIA PVC ALTA PRESION 4" RDE 13.5 UM</t>
  </si>
  <si>
    <t xml:space="preserve">RETIRO DE TUBERÍA EXISTENTE DE 0" A 12". </t>
  </si>
  <si>
    <t xml:space="preserve">CODO PVC PRS 4"x22.5° UZ GRAN RADIO </t>
  </si>
  <si>
    <t>CODO PVC PRS 4"x11.25° UZ GRAN RADIO</t>
  </si>
  <si>
    <t>CODO PVC PRS 4"x90° UZ GRAN RADIO</t>
  </si>
  <si>
    <t>CODO PVC PRS 4"x45° UZ GRAN RADIO</t>
  </si>
  <si>
    <t>TEE PVC UZ RADIO CORTO 4"</t>
  </si>
  <si>
    <t>UNION REP PVC 4" RDE 13 5</t>
  </si>
  <si>
    <t>1.1.81.2.18</t>
  </si>
  <si>
    <t>1.1.81.2.19</t>
  </si>
  <si>
    <t>1.1.81.2.20</t>
  </si>
  <si>
    <t>TUBERIA PVC 2 RDE 21-200 PSI</t>
  </si>
  <si>
    <t>TANQUE AZUL (14" x  65") EN FIBRA DE VIDRIO REFORZADA QUE FUNCIONARA COMO LECHO FILTRANTE PARA EL CONTROL DE LA TURBIEDAD. INCLUYE FALSO FONDO Y ACCESORIOS</t>
  </si>
  <si>
    <t>ARENA ZEOLITA DE DIAMETRO 40 MICRAS EN LECHOS FILTRANTES DE ARENA PARA CONTROL DE TURBIEDAD</t>
  </si>
  <si>
    <t>VALVULA FLOTADORA TIPO DIAFRAGMA. DIAMETRO 2 "</t>
  </si>
  <si>
    <t>ESCALERA DE ALUMINIO MULTIPOSICIÓN 12 PASOS FABRICADA SEGÚN Norma técnica ANSI – ASC A14.2, LONGITUD MINIMA DE 3,5 M, ANCHO DE 47 CM CON ZAPATAS ANTIDESLIZANTES. SUMINISTRO.</t>
  </si>
  <si>
    <t>MORTERO PARA RECUBRIMIENTO IMPERMEABLE SEMIFLEXIBLE DE PAREDES INTERNAS, COLUMNA CENTRAL  Y LOSA SUPERIOR Y LOSA DE FONDO DEL TANQUE DE ALMACENAMIENTO.</t>
  </si>
  <si>
    <t>VALVULA DE MARIPOSA DE DIAMETRO 6" HD</t>
  </si>
  <si>
    <t>OBRAS DE MITIGACIÓN</t>
  </si>
  <si>
    <t xml:space="preserve">EXCAVACION MANUAL.TIERRA SECA </t>
  </si>
  <si>
    <t>MALLA ELECTROSOLDADA M-0.84 / DO84 4MM</t>
  </si>
  <si>
    <t>KLS</t>
  </si>
  <si>
    <t>CUNETA-CANUELA CONC.3000PSI.A=40CM E=5CM</t>
  </si>
  <si>
    <t>1.1.81.5.6</t>
  </si>
  <si>
    <t>EMPRADIZACIÓN</t>
  </si>
  <si>
    <t xml:space="preserve"> M2</t>
  </si>
  <si>
    <t>1.1.81.5.7</t>
  </si>
  <si>
    <t>SUBTOTAL OBRAS DE MITIGACIÓN</t>
  </si>
  <si>
    <t>1.1.81.6</t>
  </si>
  <si>
    <t>1.1.81.6.1</t>
  </si>
  <si>
    <t>1.1.81.6.2</t>
  </si>
  <si>
    <t>CERRAMIENTO TELA FIB.TEJIDA H=2.10M-SINB</t>
  </si>
  <si>
    <t>1.1.81.6.3</t>
  </si>
  <si>
    <t>1.1.81.6.4</t>
  </si>
  <si>
    <t>EL BANQUEO, CORREGIMIENTO DE PANCE</t>
  </si>
  <si>
    <t>PRELIMINARES</t>
  </si>
  <si>
    <t>LOCALIZACION-REPLANTEO ESTRUCTURAS</t>
  </si>
  <si>
    <t>CAMPAMENTO TABLA 18 M2</t>
  </si>
  <si>
    <t>SUBTOTAL PRELIMINARES</t>
  </si>
  <si>
    <t>IMPERMEABILIZACION INTERNA FILTROS  Y ESTRUCTURAS ENTRADA Y SALIDA</t>
  </si>
  <si>
    <t>LIMPIEZA LAVADO ESTRUCTURAS - EQ.PRESION</t>
  </si>
  <si>
    <t>PICADA ABUZARDADA MURO-SUPERFICIE</t>
  </si>
  <si>
    <t>REPELLO MURO IMPERMEABLE 1:2</t>
  </si>
  <si>
    <t>RECUBRIMIENTO IMPERMEABLE SEMIFLEXIBLE</t>
  </si>
  <si>
    <t>REHABILITACIÓN GRIETAS EN MUROS</t>
  </si>
  <si>
    <t>REPELLO IMPERMEABILIZADO MEDIA CANA 1:2</t>
  </si>
  <si>
    <t>RECUBRIMIENTO PROTECTOR  EPOXICO EN ELEMENTOS DE CONCRETO  BAJO AGUA 3 MANOS</t>
  </si>
  <si>
    <t>SUBTOTAL IMPERMEABILIZACION INTERNA FILTROS  Y ESTRUCTURAS ENTRADA Y SALIDA</t>
  </si>
  <si>
    <t>FILTRO GRUESO DINÁMICO</t>
  </si>
  <si>
    <t>LIMPIEZA LAVADO MATERIAL FILTRANTE A RETIRAR- EQ.PRESION</t>
  </si>
  <si>
    <t xml:space="preserve">GRAVA TRITURADA PARA FILTRO.  SUMINISTRO E INSTALACIÓN </t>
  </si>
  <si>
    <t>SUBTOTAL FILTRO GRUESO DINÁMICO</t>
  </si>
  <si>
    <t>FILTRO GRUESO ASCENDENTE</t>
  </si>
  <si>
    <t>SUBTOTAL  FILTRO GRUESO ASCENDENTE</t>
  </si>
  <si>
    <t>FILTRO LENTO ARENA</t>
  </si>
  <si>
    <t>RETIRO DE MATERIAL DE EXCAVACION Y/O ESCOMBROS EN VOLQUETA CON CARGUE MANUAL PARA DISTANCIAS HASTA 10 KM</t>
  </si>
  <si>
    <t>ARENA GRUESA PARA FILTRO.  SUMINISTRO E INSTALACIÓN</t>
  </si>
  <si>
    <t>SUBTOTALFILTRO LENTO ARENA</t>
  </si>
  <si>
    <t>IMPERMEABILIZACION TANQUE ALMACENAMIENTO</t>
  </si>
  <si>
    <t>LIMPIEZA LAVADO SUPERFICIE- EQ.PRESION</t>
  </si>
  <si>
    <t>1.1.81.6.5</t>
  </si>
  <si>
    <t>1.1.81.6.6</t>
  </si>
  <si>
    <t>1.1.81.6.7</t>
  </si>
  <si>
    <t>1.1.81.6.8</t>
  </si>
  <si>
    <t>1.1.81.6.9</t>
  </si>
  <si>
    <t>MEMBRANA SINTÉTICA PARA ESTRUCTURAS HIDRÁULICAS.  Mapeplan WT12 o similar ( incluye membrana de PVC, Geotextil, Perfiles de anclaje Metal Sheet, Emboquillado, imprimante y limpieza de las superficies, más prueba de estanqueidad final)</t>
  </si>
  <si>
    <t>1.1.81.6.10</t>
  </si>
  <si>
    <t>REPARACIÓN ESTRUCTURAL DE SUPERFICIE. ESPESOR ENTRE 3 Y 5 CM.</t>
  </si>
  <si>
    <t>1.1.81.6.11</t>
  </si>
  <si>
    <t>PINTURA EPOXICA POLIAMIDA PARA RECUBRIMIENTO CIELO Y/O MURO</t>
  </si>
  <si>
    <t>1.1.81.6.12</t>
  </si>
  <si>
    <t>1.1.81.6.13</t>
  </si>
  <si>
    <t>CALZADA DE PASAMUROS EXISTENTES, (Incluye regata, aditivo para sellar)</t>
  </si>
  <si>
    <t>SUBTOTAL IMPERMEABILIZACION  TANQUE ALMACENAMIENTO</t>
  </si>
  <si>
    <t>1.1.81.7</t>
  </si>
  <si>
    <t>CERRAMIENTO</t>
  </si>
  <si>
    <t>1.1.81.7.1</t>
  </si>
  <si>
    <t>1.1.81.7.2</t>
  </si>
  <si>
    <t>1.1.81.7.3</t>
  </si>
  <si>
    <t>PINTURA ESMALTE SOBRE TAPAS LAMINA ALFAJOR</t>
  </si>
  <si>
    <t>SUBTOTAL CERRAMIENTO</t>
  </si>
  <si>
    <t>1.1.81.8</t>
  </si>
  <si>
    <t>1.1.81.8.1</t>
  </si>
  <si>
    <t>1.1.81.8.2</t>
  </si>
  <si>
    <t>1.1.81.8.3</t>
  </si>
  <si>
    <t xml:space="preserve">ANDEN EN CONCRETO  3100 PSI E=0.15 MTS </t>
  </si>
  <si>
    <t>1.1.81.8.4</t>
  </si>
  <si>
    <t>1.1.81.8.5</t>
  </si>
  <si>
    <t>1.1.81.8.6</t>
  </si>
  <si>
    <t>1.1.81.8.7</t>
  </si>
  <si>
    <t>1.1.81.9</t>
  </si>
  <si>
    <t>SEÑALIZACIÓN</t>
  </si>
  <si>
    <t>1.1.81.9.1</t>
  </si>
  <si>
    <t>1.1.81.9.2</t>
  </si>
  <si>
    <t>1.1.81.9.3</t>
  </si>
  <si>
    <t>1.1.81.9.4</t>
  </si>
  <si>
    <t>SUBTOTAL SEÑALIZACIÓN</t>
  </si>
  <si>
    <t xml:space="preserve">LAS PALMAS FASE II - CORREGIMIENTO LA CASTILLA </t>
  </si>
  <si>
    <t>FACTOR DISTANCIA *</t>
  </si>
  <si>
    <t>IMPERMEABILIZACION INTERNA FILTROS  Y ESTRUCTURAS ENTRADA Y SALIDA LINEA 1</t>
  </si>
  <si>
    <t>LIMPIEZA LAVADO SUPERFICIE - EQ.PRESION</t>
  </si>
  <si>
    <t>IMPERMEABILIZACION INTERNA FILTROS  Y ESTRUCTURAS ENTRADA Y SALIDA LINEA 2</t>
  </si>
  <si>
    <t>GRAVA TRITURADA PARA FILTRO (SUMINISTRO E INSTALACIÓN)</t>
  </si>
  <si>
    <t>ARENA GRUESA PARA FILTRO (SUMINISTRO E INSTALACIÓN)</t>
  </si>
  <si>
    <t>IMPERMEABILIZACION TANQUE DESARENADOR</t>
  </si>
  <si>
    <t>1.1.81.7.4</t>
  </si>
  <si>
    <t>1.1.81.7.5</t>
  </si>
  <si>
    <t>1.1.81.7.6</t>
  </si>
  <si>
    <t>1.1.81.7.7</t>
  </si>
  <si>
    <t>1.1.81.7.8</t>
  </si>
  <si>
    <t>1.1.81.7.9</t>
  </si>
  <si>
    <t>1.1.81.7.10</t>
  </si>
  <si>
    <t>1.1.81.7.11</t>
  </si>
  <si>
    <t>1.1.81.7.12</t>
  </si>
  <si>
    <t>1.1.81.7.13</t>
  </si>
  <si>
    <t>SUBTOTAL IMPERMEABILIZACION  TANQUE DESARENADOR</t>
  </si>
  <si>
    <t xml:space="preserve">VALVULAS Y ACCESORIOS </t>
  </si>
  <si>
    <t>VALVULA ANTICIPADORA DE GOLPE DE ARIETE HD 6" ENTRADA</t>
  </si>
  <si>
    <t>VALVULA DE COMPUERTA ELASTICA HD D=6" EXTREMO BRIDADO FILTRO GRUESO No.1 Y No.2</t>
  </si>
  <si>
    <t>VALVULA DE COMPUERTA ELASTICA HD D=6" EXTREMO BRIDADO FILTRO DINÁMICO No.1 Y No.2</t>
  </si>
  <si>
    <t>VALVULA CONTROL CAUDAL HD 6" FILTRO DINÁMICO No1 Y No.2</t>
  </si>
  <si>
    <t>VALVULA CONTROL CAUDAL HD 6" ENTRADA CADICA HACIA TANQUE ALMACENAMIENTO</t>
  </si>
  <si>
    <t>VALVULA CONTROL CAUDAL HD 6" ENTRADA Y SALIDA TANQUE GRANDE</t>
  </si>
  <si>
    <t>VALVULA CONTROL CAUDAL HD 6" ENTRADA Y SALIDA  TANQUE PEQUEÑO</t>
  </si>
  <si>
    <t>1.1.81.8.8</t>
  </si>
  <si>
    <t xml:space="preserve">VÁLVULA DE SEGURIDAD ROMPEDORA DE VACIO (ALIVIO) DE 2" RED ADUCCION INCLUYE COLLARIN HD PARA PVC 6" </t>
  </si>
  <si>
    <t>1.1.81.8.9</t>
  </si>
  <si>
    <t>1.1.81.8.10</t>
  </si>
  <si>
    <t>TAPA EN LÁMINA ALFAJOR 61X61 - 70X70  VARIOS</t>
  </si>
  <si>
    <t>1.1.81.8.11</t>
  </si>
  <si>
    <t>TAPA EN LÁMINA ALFAJOR 81X81 - 90X90  VARIOS</t>
  </si>
  <si>
    <t xml:space="preserve">SUBTOTAL VALVULAS Y ACCESORIOS </t>
  </si>
  <si>
    <t>1.1.81.9.5</t>
  </si>
  <si>
    <t>1.1.81.9.6</t>
  </si>
  <si>
    <t>1.1.81.9.7</t>
  </si>
  <si>
    <t>SELLO DE JUNTAS PARA ANDÉN/CUNETA</t>
  </si>
  <si>
    <t>1.1.81.9.8</t>
  </si>
  <si>
    <t>1.1.81.10</t>
  </si>
  <si>
    <t>1.1.81.10.1</t>
  </si>
  <si>
    <t>1.1.81.10.2</t>
  </si>
  <si>
    <t>1.1.81.10.3</t>
  </si>
  <si>
    <t>1.1.81.10.4</t>
  </si>
  <si>
    <t>"Realizar Obras de mejoramiento PTAP Las Palmas Fase II,  corregimiento La Castilla"</t>
  </si>
  <si>
    <t xml:space="preserve">MORTERO PARA RECUBRIMIENTO IMPERM </t>
  </si>
  <si>
    <t>ANDEN EN CONCRETO 3100 PSI E=0.1 MTS</t>
  </si>
  <si>
    <t>VEREDA ALTO AGUACATAL, CORREGIMIENTO LA ELVIRA</t>
  </si>
  <si>
    <t>CAMPAMENTO EN TABLA 18 M2</t>
  </si>
  <si>
    <t>DEMOL.ANDEN/CONTRAPISO CONCRETO E&lt;=15CMS</t>
  </si>
  <si>
    <t>MOVIMIENTO DE TIERRAS</t>
  </si>
  <si>
    <t>EXCAVACIÓN EN CONGLOMERADO EN SECO A MANO ENTRE 0- 2 M DE PROFUNDIDAD</t>
  </si>
  <si>
    <t>SUBTOTAL MOVIMIENTOS DE TIERRAS</t>
  </si>
  <si>
    <t>DESINSTALACION DEL SISTEMA EXISTENTE</t>
  </si>
  <si>
    <t xml:space="preserve">TUBO PVC PRESION D=2"  RDE 21 . SUMINISTRO E INSTALACION </t>
  </si>
  <si>
    <t>CODO PVC PRESION 45° D=2"  SUMINISTRO E INSTALACION</t>
  </si>
  <si>
    <t xml:space="preserve">VALVULA DE ALIVIO BRONCE DIAMETRO 2" SUMINISTRO E INSTALACION </t>
  </si>
  <si>
    <t xml:space="preserve">VALVULA DE ALIVIO BRONCE  DIAMETRO 2" CON MANÓMETRO 150 PSI.  SUMINISTRO E INSTALACION </t>
  </si>
  <si>
    <t xml:space="preserve">VALVULA DE COMPUERTA BRONCE DIAMETRO 2".  SUMINISTRO E INSTALACION </t>
  </si>
  <si>
    <t xml:space="preserve">VALVULA REDUCTORA DE PRESION SALIDA DE 4 A 9  BARES, DIAMETRO 2".  SUMINISTRO E INSTALACION </t>
  </si>
  <si>
    <t>TEE PVC PRESIÓN D=2".  SUMINISTRO E INSTALACION</t>
  </si>
  <si>
    <t xml:space="preserve">VALVULA UNIVERSAL SOLDADA DIAMETRO 2".  SUMINISTRO E INSTALACION </t>
  </si>
  <si>
    <t>CODO PVC PRESION 90° D=2".  SUMINISTRO E INSTALACION</t>
  </si>
  <si>
    <t xml:space="preserve">MANOMETRO 0-100 PSI 2".  SUMINISTRO E INSTALACION </t>
  </si>
  <si>
    <t xml:space="preserve">ADAPTADOR MACHO PVC PRESION D=2".  SUMINISTRO E INSTALACION </t>
  </si>
  <si>
    <t xml:space="preserve">UNION UNIVERSAL PVC DIAMETRO 2".  SUMINISTRO E INSTALACION </t>
  </si>
  <si>
    <t>VALVULA PARA SUAVIZACIÓN DE AGUA TIPO TIMON - MULTIPROPOSITO DE 3 POSICIONES D=2". SUMINISTRO E INSTALACION</t>
  </si>
  <si>
    <t xml:space="preserve">ELECTRO BOMBA CENTRIFUGA 2 HP / 40 GPM / 70 PSI / 110/220V. 1.5"x1.5".  SUMINISTRO E INSTALACION </t>
  </si>
  <si>
    <t xml:space="preserve">BRIDA LOCA PVC LISA 2".  SUMINISTRO E INSTALACION </t>
  </si>
  <si>
    <t>INSTALACION ELECTRICA PARA BOMBA DE RETROLAVADO, INCLUYE CAJA DE BREAKER, CABLE (140 M) BREKES DE 30 AMPERIOS, POSTES EN MADERA (2 UNIDADES)</t>
  </si>
  <si>
    <t xml:space="preserve">TANQUE AZUL (36 x 72) EN FIBRA DE VIDRIO REFORZADA QUE FUNCIONARA COMO LECHO FILTRANTE. INCLUYE FALSO FONDO Y ACCESORIOS.  SUMINISTRO E INSTALACION </t>
  </si>
  <si>
    <t xml:space="preserve">ARENA ZEOLITA DE DIAMETRO 40 MICRAS EN LECHOS FILTRANTES DE ARENA (FILTRO ARENA 1).  SUMINISTRO E INSTALACION </t>
  </si>
  <si>
    <t>1.1.81.3.21</t>
  </si>
  <si>
    <t>ARENA ZEOLITA DE DIAMETRO 10 MICRAS EN LECHOS FILTRANTES DE ARENA (FILTRO ARENA 2).  SUMINISTRO E INSTALACION</t>
  </si>
  <si>
    <t>1.1.81.3.22</t>
  </si>
  <si>
    <t xml:space="preserve">CARBON VEGETAL ACTIVADO EN LECHOS FILTRANTES DE CARBON (FILTROCARBON).  SUMINISTRO E INSTALACION </t>
  </si>
  <si>
    <t>1.1.81.3.23</t>
  </si>
  <si>
    <t xml:space="preserve">VALVULA FLOTADORA TIPO DIAFRAGMA. DIAMETRO 2 ".  SUMINISTRO E INSTALACION </t>
  </si>
  <si>
    <t>OBRAS COMPLEMENTARIAS</t>
  </si>
  <si>
    <t xml:space="preserve"> 1.1.81.4.1</t>
  </si>
  <si>
    <t>CAJA INSPECCION 100x100CM (CONCRETO)</t>
  </si>
  <si>
    <t xml:space="preserve"> 1.1.81.4.2</t>
  </si>
  <si>
    <t>TAPA EN LÁMINA ALFAJOR 91X91 - 100X100 CM</t>
  </si>
  <si>
    <t xml:space="preserve"> 1.1.81.4.3</t>
  </si>
  <si>
    <t xml:space="preserve">CERRAMIENTO EN MALLA ESLABONADA CON TUBERIA GALVANIZADA 1 1/2", TRES HILADAS DE ALAMBRE DE PUAS, VIGA PERIMETRAL EN CONCRETO, MURO EN BLOQUE ESTRUCTURAL DE CEMENTO. </t>
  </si>
  <si>
    <t xml:space="preserve"> 1.1.81.4.4</t>
  </si>
  <si>
    <t>TEJA POLICARBONATO TRAPEZOIDAL 82CM</t>
  </si>
  <si>
    <t xml:space="preserve"> 1.1.81.4.5</t>
  </si>
  <si>
    <t>ESTRUCTURA METALICA CUBIERTA</t>
  </si>
  <si>
    <t xml:space="preserve"> 1.1.81.4.6</t>
  </si>
  <si>
    <t xml:space="preserve">RECUBRIMIENTO IMPERMEABLE SEMIFLEXIBLE DEL TANQUE DE ALMACENAMIENTO </t>
  </si>
  <si>
    <t xml:space="preserve"> 1.1.81.4.7</t>
  </si>
  <si>
    <t xml:space="preserve"> 1.1.81.4.8</t>
  </si>
  <si>
    <t>SUBTOTAL OBRAS COMPLEMENTARIAS</t>
  </si>
  <si>
    <t>REPELLO MEDIA CANA</t>
  </si>
  <si>
    <t>RETIRO DE SALDOS EN SITIO</t>
  </si>
  <si>
    <t>1.1.81.5.8</t>
  </si>
  <si>
    <t>BAJANTE AGUAS LLUVIAS PVC 4"</t>
  </si>
  <si>
    <t>1.1.81.5.9</t>
  </si>
  <si>
    <t>CANAL LAMINA GALVANIZADA CAL.22</t>
  </si>
  <si>
    <t>1.1.81.5.10</t>
  </si>
  <si>
    <t>1.1.81.5.11</t>
  </si>
  <si>
    <t>#REF!</t>
  </si>
  <si>
    <t>SUBTOTAL SEÑALIZACION Y PLAN DE MANEJO AMBIENTAL</t>
  </si>
  <si>
    <t>"Realizar Obras de Mejoramiento de la Planta de Tratamiento de Agua Potable de Vereda Alto Aguacatal, Corregimiento La Elvira"</t>
  </si>
  <si>
    <t>DEMOLICION ANDEN E=0.10</t>
  </si>
  <si>
    <t xml:space="preserve">ELECTRO BOMBA CENTRIFUGA 2 HP / 40 GPM / 70 PSI / 110/220V. 1.5x1.5".  SUMINISTRO E INSTALACION </t>
  </si>
  <si>
    <t xml:space="preserve">MORTERO PARA RECUBRIMIENTO IMPERMEABLE SEMIFLEXIBLE DEL TANQUE DE ALMACENAMIENTO </t>
  </si>
  <si>
    <t>1.1.81.4.7</t>
  </si>
  <si>
    <t>1.1.81.4.8</t>
  </si>
  <si>
    <t>LA ELVIRA, CORREGIMIENTO LA ELVIRA</t>
  </si>
  <si>
    <t>LOCALIZACION-REPLANTEO ESTRUCTURA</t>
  </si>
  <si>
    <t>REPARACION DE ESTRUCTURAS DE FILTROS: DINAMICO, FLOCULADOR. GRUESO, RAPIDO</t>
  </si>
  <si>
    <t xml:space="preserve"> </t>
  </si>
  <si>
    <t>FILTRO  DINÁMICO</t>
  </si>
  <si>
    <t>TUBO PVC PRS 1" FILTRO DINAMICO (FLAUTA)</t>
  </si>
  <si>
    <t>TEE PVC PRS 1" FILTRO DINAMICO (FLAUTA)</t>
  </si>
  <si>
    <t>CODO PVC PRS 1"x90° FILTRO DINAMICO (FLAUTA)</t>
  </si>
  <si>
    <t>TAPON PVC PRS 1" LISO PRESION (FLAUTA)</t>
  </si>
  <si>
    <t>UNION PVC PRS 1" (FLAUTA)</t>
  </si>
  <si>
    <t>TUBO PVC SAN 4" (FLAUTA)</t>
  </si>
  <si>
    <t>CODO PVC SAN 4*x90°  (FILTRO GRUESO FLAUTA)</t>
  </si>
  <si>
    <t>CODO PVC SAN 4"x45° (FILTRO GRUESO FLAUTA)</t>
  </si>
  <si>
    <t>TEE PVC SAN 4" (FILTRO GRUESO FLAUTA)</t>
  </si>
  <si>
    <t>TAPON PVC SAN 4" (FILTRO GRUESO FLAUTA)</t>
  </si>
  <si>
    <t>SUBTOTAL FILTRO LENTO ARENA</t>
  </si>
  <si>
    <t>RASQUETERADA Y PINTURA ESTRUCTURAS PTAP ( TODOS LOS FILTROS CASETA DE LODO Y CASETA DE CLORACION</t>
  </si>
  <si>
    <t>CONSTRUCCION DE ANDES Y OTRAS ACTIVIDADES</t>
  </si>
  <si>
    <t>CONFIGURACION-NIVELACIÓN TERRENO</t>
  </si>
  <si>
    <t xml:space="preserve">EXCAVACION  MANUAL TIERRA SECA </t>
  </si>
  <si>
    <t xml:space="preserve">RELLENO MATERIAL SITIO COMPACTADO-RANA </t>
  </si>
  <si>
    <t xml:space="preserve">VALVULA D=4" S.E. - E.L. CON DADO DE OPERACIÓN </t>
  </si>
  <si>
    <t>MACROMEDIDOR DE D=4", INCLUYE ACCESORIOS</t>
  </si>
  <si>
    <t>UNION RAPIDA PVC 4"</t>
  </si>
  <si>
    <t>TAPA EN MADERA PLÁSTICA PARA CAJAS MEDIDAS VARIABLES</t>
  </si>
  <si>
    <t xml:space="preserve">DEMOLICION ANCLAJES ESTRUCTURAS EN CONCRETO MAMPOSTERIA </t>
  </si>
  <si>
    <t>1.1.81.7.14</t>
  </si>
  <si>
    <t>1.1.81.7.15</t>
  </si>
  <si>
    <t>EQUIPO DOSIFICADOR DE CLORO</t>
  </si>
  <si>
    <t>SUBTOTALCONSTRUCCION DE ANDES Y OTRAS ACTIVIDADES</t>
  </si>
  <si>
    <t>MANEJO AMBIENTAL - SEÑALIZACION</t>
  </si>
  <si>
    <t>VALLA DE PUBLICIDAD DE LA OBRA DE 3.0X4.0 M. CON IMAGEN CORPORATIVA EN IMPRESIÓN DIGITAL DE 720 DPI (INCUYE MONTAJE Y RETIRO)</t>
  </si>
  <si>
    <t>SUBTOTAL MANEJO AMBIENTAL - SEÑALIZACION</t>
  </si>
  <si>
    <t xml:space="preserve">NOTA: </t>
  </si>
  <si>
    <t>* El factor distancia corresponde a una compensación por la dificultad en trasladar los insumos y maquinaria para el desarrollo de una actividad hasta el lugar de ejecución.</t>
  </si>
  <si>
    <t>"Realizar Obras de Mejoramiento PTAP LA ELVIRA, CORREGIMIENTO La Elvira"</t>
  </si>
  <si>
    <t>TUBO PVC PRS 1" RDE 13.5 FILTRO DINAMICO (FLAUTA)</t>
  </si>
  <si>
    <t xml:space="preserve">ANDEN EN CONCRETO 3100 PSI E=0.1 MTS </t>
  </si>
  <si>
    <t>BOMBA DOSIFICADORA DE CLORO BLACKSTONE SERIE BL15X</t>
  </si>
  <si>
    <t>BUITRERA - CORREGIMIENTO LA BUITRERA</t>
  </si>
  <si>
    <t>AU</t>
  </si>
  <si>
    <t>SERVICIO PROVISIONAL DE ENERGIA</t>
  </si>
  <si>
    <t>DESCAPOTE MANUAL MAS RETIRO H= O.20 MTS</t>
  </si>
  <si>
    <t>DESCAPOTE MAQUINA</t>
  </si>
  <si>
    <t>1.1.81.1.5</t>
  </si>
  <si>
    <t>LOCALIZACION Y REPLANTEO ESTRUCTURAS</t>
  </si>
  <si>
    <t>REDE DE DISTRIBUCION</t>
  </si>
  <si>
    <t>LOCALIZACION-REPLANTEO ACUEDUCTO-ALCANTA</t>
  </si>
  <si>
    <t>EXCAVACION A MAQUINA ALCANTARILLADO Y ACUEDUCTO</t>
  </si>
  <si>
    <t>EXCAVACION EN ROCA</t>
  </si>
  <si>
    <t>CORTE Y DEMOLICION DE CUNETA EN CONCRETO</t>
  </si>
  <si>
    <t>RECONSTRUCCIÓN DE CUNETAS EN CONCRETO 3000 PSI E=0.10</t>
  </si>
  <si>
    <t>COMPACTACIÓN SUBRASANTE</t>
  </si>
  <si>
    <t>COLCHON DE ARENA-GRAVA COMO SOPORTE DE TUBERIA</t>
  </si>
  <si>
    <t>TUBERIA PVC 4" BIAXIAL  INCLUYE LUBRICANTE</t>
  </si>
  <si>
    <t>TUBERIA PVC 6" BIAXIAL  INCLUYE LUBRICANTE</t>
  </si>
  <si>
    <t xml:space="preserve"> TUBERIA PVC 8" BIAXIAL  INCLUYE LUBRICANTE</t>
  </si>
  <si>
    <t xml:space="preserve"> ML</t>
  </si>
  <si>
    <t>CONSTRUCCIÓN DE PASO SUBFLUVIAL, L=8.5m</t>
  </si>
  <si>
    <t>VALVULA DE COMPUERTA ELASTICA HD D=6" EXTREMO BRIDADO</t>
  </si>
  <si>
    <t>VALVULA  VENTOSA  DE 1,1/2" PARA TUBERIA D=6", INCLUYE , ACCESORIOS HIDRAULICOS, Y ANCLAJE.  NO INCLUYE CAJA</t>
  </si>
  <si>
    <t>CAJA INSPECCION 80x 80 CM [CONCRETO]</t>
  </si>
  <si>
    <t>VÁLVULA DE PURGA  PARA TUBERIA PVC D=6", INCLUYE ACCESORIOS HIDRAULICOS Y ANCLAJE.  NO INCLUYE CAJA</t>
  </si>
  <si>
    <t>1.1.81.2.21</t>
  </si>
  <si>
    <t>CAJA INSPECCION 120x120 CM [CONCRETO]</t>
  </si>
  <si>
    <t>SUBTOTAL CAP 1  LÍNEA DE ADUCCION D= 6":</t>
  </si>
  <si>
    <t>IMPERMEABILIZACIÓN PTAP Y TANQUE EXISTENTE</t>
  </si>
  <si>
    <t>ACONDICIONAMIENTO DE SUPERFICIE E IMPERMEABILIZACIÓN FINAL CON MORTERO</t>
  </si>
  <si>
    <t>SUBTOTAL CAP. 4  IMPERMEABILIZACIÓN PTAP Y TANQUE EXISTENTE:</t>
  </si>
  <si>
    <t>MOVIMIENTO DE TIERRA</t>
  </si>
  <si>
    <t>EXCAVACION EN CONGLOMERADO EN SECO A MANO ENTRE 0 Y 2MTS</t>
  </si>
  <si>
    <t>SUB-BASE GRANULAR CLASE A
(Analizada para tipo de gradacion SGB-50 clase A)</t>
  </si>
  <si>
    <t>SUBTOTAL MOVIMIENTO DE TIERRA</t>
  </si>
  <si>
    <t>CONCRETOS Y ACERO DE REFUERZO</t>
  </si>
  <si>
    <t>SOLADO ESPESOR E=0.05M CONCRETO 3000 PSI 210 MPA</t>
  </si>
  <si>
    <t>CONCRETO 4000 PSI - 28,0 Mpa  CON IMPER INTEGRAL. LOSA DE FONDO.</t>
  </si>
  <si>
    <t>ACERO REFUERZO FLEJADO 60000 PSI 420Mpa</t>
  </si>
  <si>
    <t>CONCRETO 4000 PSI - 28,0 Mpa  CON IMPER INTEGRAL. MUROS.</t>
  </si>
  <si>
    <t>CONCRETO 4000 PSI - 28,0 Mpa  CON IMPER INTEGRAL. LOSA SUPERIOR</t>
  </si>
  <si>
    <t>Impermeabilización superficie interna tanque-SIKATOP 2MM</t>
  </si>
  <si>
    <t>CINTA PVC V-15 SUMINISTRO E INSTALACION</t>
  </si>
  <si>
    <t>1.1.81.5.12</t>
  </si>
  <si>
    <t>Cordon en concreto 3100  (Bordillo de accesos 15x10 cm)</t>
  </si>
  <si>
    <t>SUBTOTAL CONCRETOS Y ACERO DE REFUERZO</t>
  </si>
  <si>
    <t>INSTALACIONES HIDRAULICAS</t>
  </si>
  <si>
    <t xml:space="preserve">Tubo PVC PRS 3"  RDE 21 UM </t>
  </si>
  <si>
    <t xml:space="preserve">TUBO PVC PRS 2 1/2" REDE 21 UM </t>
  </si>
  <si>
    <t>TUBO PVC PRS 1.1/2"</t>
  </si>
  <si>
    <t>SUBTOTAL INSTALACIONES HIDRAULICAS</t>
  </si>
  <si>
    <t>ACCESORIOS</t>
  </si>
  <si>
    <t>Tee HD 3" extremo liso para PVC - Suministro.</t>
  </si>
  <si>
    <t>Tee presion  1  1/2"" - Conducción</t>
  </si>
  <si>
    <t>Tee Presion 2.1/2" - Conducción</t>
  </si>
  <si>
    <t>Granada-Malla para tubo 1 1/2 " - Conducción</t>
  </si>
  <si>
    <t>Granada-Malla para tubo 2 1/2" - Conducción</t>
  </si>
  <si>
    <t>Válvula HD 3" E.L PVC -Suministro e instalcion</t>
  </si>
  <si>
    <t>Válvula HD 2.1/2" - Conducción</t>
  </si>
  <si>
    <t>Válvula HD 1.1/2" - Conducción</t>
  </si>
  <si>
    <t>Válvula HD 4" E.L PVC - Lavado y Rebose</t>
  </si>
  <si>
    <t>Codo HD x 90° E.L 3" - Suministro e instalacion</t>
  </si>
  <si>
    <t>Codo HD x 90° E.L 4" - Lavado y Rebose</t>
  </si>
  <si>
    <t>Codo PVC x 90° 2.1/2" - Conducción</t>
  </si>
  <si>
    <t>Codo PVC x 90° 1.1/2" - Conducción</t>
  </si>
  <si>
    <t>Te HD 4" extremo liso para PVC - Desague</t>
  </si>
  <si>
    <t>Unión rápida PVC 4" - Lavado y Rebose</t>
  </si>
  <si>
    <t>1.1.81.7.16</t>
  </si>
  <si>
    <t>Unión rápida PVC 3" - Suministro e instalacion</t>
  </si>
  <si>
    <t>1.1.81.7.17</t>
  </si>
  <si>
    <t>Unión PVC 2.1/2" - Conducción</t>
  </si>
  <si>
    <t>1.1.81.7.18</t>
  </si>
  <si>
    <t>Unión PVC 1 1/2" - Conducción</t>
  </si>
  <si>
    <t>1.1.81.7.19</t>
  </si>
  <si>
    <t>Sifón PVC 2" - Ventilación Tanque.</t>
  </si>
  <si>
    <t>1.1.81.7.20</t>
  </si>
  <si>
    <t>Angeo con abrazadera 2" - Ventilación tanque</t>
  </si>
  <si>
    <t>1.1.81.7.21</t>
  </si>
  <si>
    <t>Tapas lamina 4 mm 1x1 m Galvanizada - accesos</t>
  </si>
  <si>
    <t>1.1.81.7.22</t>
  </si>
  <si>
    <t>Valvula de cheque 4"</t>
  </si>
  <si>
    <t>1.1.81.7.23</t>
  </si>
  <si>
    <t>Macromedidor Volumetrico 2 1/2"</t>
  </si>
  <si>
    <t>1.1.81.7.24</t>
  </si>
  <si>
    <t>Macromedidor Volumetrico 1 1/2"</t>
  </si>
  <si>
    <t>1.1.81.7.25</t>
  </si>
  <si>
    <t>Pasamuro HD 4" extremo liso</t>
  </si>
  <si>
    <t>1.1.81.7.26</t>
  </si>
  <si>
    <t>Pasamuro HD 3" extremo liso</t>
  </si>
  <si>
    <t>1.1.81.7.27</t>
  </si>
  <si>
    <t>Pasamuro HD 1 1/2" extremo liso</t>
  </si>
  <si>
    <t>1.1.81.7.28</t>
  </si>
  <si>
    <t>Pasamuro HD  2 1/2" extremo liso</t>
  </si>
  <si>
    <t>SUBTOTAL ACCESORIOS</t>
  </si>
  <si>
    <t xml:space="preserve">CERRAMIENTO MALLA ESLABONADA, EMPRADIZACIÓN, ESCALERA Y  BARANDAS </t>
  </si>
  <si>
    <t xml:space="preserve"> M3</t>
  </si>
  <si>
    <t xml:space="preserve">CONFIGURACION-NIVELACION TERRENO </t>
  </si>
  <si>
    <t>Viga Cimentación Conc. 4000 PSI.</t>
  </si>
  <si>
    <t>Muro Bloque Concreto 14x19x39CM</t>
  </si>
  <si>
    <t>Concreto Muro Dovelas 3100 PSI-420MPA</t>
  </si>
  <si>
    <t>Pend. Impermeable  5 CM Mortero 1:3</t>
  </si>
  <si>
    <t>1.1.81.8.12</t>
  </si>
  <si>
    <t>POSTE TUBO GALV. 1,1/2"x1.5MM C.16</t>
  </si>
  <si>
    <t>1.1.81.8.13</t>
  </si>
  <si>
    <t>MALLA ESLABONADA GALV #12 ROMBO 1,1/2"</t>
  </si>
  <si>
    <t>1.1.81.8.14</t>
  </si>
  <si>
    <t>ALAMBRE DE PUAS # 12.5 - 3 HILOS</t>
  </si>
  <si>
    <t>1.1.81.8.15</t>
  </si>
  <si>
    <t>Nave Puerta Tubo C.14 Malla (2x1.01-1.5)</t>
  </si>
  <si>
    <t>1.1.81.8.16</t>
  </si>
  <si>
    <t xml:space="preserve">BARANDA DE PROTECCIÓN METÁLICA, INCLUYE PINTURA ANTICORROSIVA Y ACABADO.  SUMINISTRO E INSTALACIÓN </t>
  </si>
  <si>
    <t xml:space="preserve">SUBTOTAL CERRAMIENTO MALLA ESLABONADA, EMPRADIZACIÓN, ESCALERA Y  BARANDAS </t>
  </si>
  <si>
    <t>CONEXIONES Y DESAGUES</t>
  </si>
  <si>
    <t>TUBO PVC 6" ALCANTARILLADO UM DOBLE PARED  INC  ACAR INTERNO</t>
  </si>
  <si>
    <t>CAJA INSPECCION 60x 60 CM [CONCRETO]</t>
  </si>
  <si>
    <t>1.1.81.9.9</t>
  </si>
  <si>
    <t>1.1.81.9.10</t>
  </si>
  <si>
    <t>CAJA INSPECCION 100X100 CM [CONCRETO]</t>
  </si>
  <si>
    <t>SUBTOTAL CAP. 19  CONEXIONES Y DESAGUES:</t>
  </si>
  <si>
    <t xml:space="preserve">CONEXIÓN RED DE DISTRIBUCION DESDE TANQUE VALLEJO A SECTOR CASCABELES </t>
  </si>
  <si>
    <t xml:space="preserve">EXCAVACIÓN PARA REPARACIÓN DE PAVIMENTO ASFÁLTICO EXISTENTE INCLUYENDO EL CORTE Y LA REMOCIÓN DE LAS CAPAS ASFÁLTICAS </t>
  </si>
  <si>
    <t>CONFORM.COMPACT.SUBRASANTE CBR=95</t>
  </si>
  <si>
    <t>TUBERIA PVC ALTA PRESION 2" RDE 13.5 UM</t>
  </si>
  <si>
    <t xml:space="preserve">VALVULA VENTOSA HD DOBLE CAMARA TRIPLE EFECTO D=2" (EXTREMO ROSCADO), </t>
  </si>
  <si>
    <t>VALVULA VENTOSA HD DOBLE CAMARA TRIPLE EFECTO D=4" (EXTREMO ROSCADO),</t>
  </si>
  <si>
    <t xml:space="preserve">VALVULA CONTROL CAUDAL HD 2" </t>
  </si>
  <si>
    <t xml:space="preserve">VALVULA CONTROL CAUDAL HD 4" </t>
  </si>
  <si>
    <t>VALVULA REDUCTORA DE PRESION HD 4"</t>
  </si>
  <si>
    <t>VÁLVULA DE PURGA  PARA TUBERIA PVC D=2"</t>
  </si>
  <si>
    <t>VÁLVULA DE PURGA  PARA TUBERIA PVC D=4"</t>
  </si>
  <si>
    <t>CODO PVC PRS 2"x90° UZ GRAN RADIO</t>
  </si>
  <si>
    <t>TEE PVC UZ RADIO CORTO 2"</t>
  </si>
  <si>
    <t>1.1.81.2.22</t>
  </si>
  <si>
    <t>1.1.81.2.23</t>
  </si>
  <si>
    <t>REDUCC PVC UM 4" x2"</t>
  </si>
  <si>
    <t>1.1.81.2.24</t>
  </si>
  <si>
    <t>1.1.81.2.25</t>
  </si>
  <si>
    <t>1.1.81.2.26</t>
  </si>
  <si>
    <t>RIEGO DE IMPRIMACIÓN CON EMULSIÓN ASFÁLTICA</t>
  </si>
  <si>
    <t>1.1.81.2.27</t>
  </si>
  <si>
    <t xml:space="preserve">MEZCLA DENSA EN CALIENTE TIPO MDC‐19 </t>
  </si>
  <si>
    <t>SUBTOTAL RED DE DISTRIBUCION DESDE TANQUE VALLEJO A SECTOR CASCABELES</t>
  </si>
  <si>
    <t>FELIDIA CABECERA, CORREGIMIENTO FELIDIA</t>
  </si>
  <si>
    <t>CAMPAMENTO TABLA 9 M2</t>
  </si>
  <si>
    <t>Realizar obras de mejoramiento PTAP Felidia - Corregimiento de Felidia</t>
  </si>
  <si>
    <t>MORTERO PARA RECUBRIMIENTO IMPERMEABLE SEMIFLEXIBLE</t>
  </si>
  <si>
    <t>SUBTOTAL  FILTRO GRUESO DINÁMICO</t>
  </si>
  <si>
    <t>LA ELVIRA CABECERA, CORREGIMIENTO LA ELVIRA</t>
  </si>
  <si>
    <t>LA GLORIA FASE II - CORREGIMIENTO HORMIGUERO</t>
  </si>
  <si>
    <t xml:space="preserve">REPARACION DE ESTRUCTURAS Y TANQUES </t>
  </si>
  <si>
    <t>ESMALTE URETANO TANQUES FIBRA DE VIDRIO</t>
  </si>
  <si>
    <t>REPINTE ESCALERA AUXILIAR TANQUE</t>
  </si>
  <si>
    <t>PINTURA EPOXICA POLIAMIDA PARA RECUBRIMIENTO INTERNO TANQUES</t>
  </si>
  <si>
    <t>DESMONTE PASAMANOS TUBO GALVANIZADO EN MAL ESTADO</t>
  </si>
  <si>
    <t>PASAMANOS TUBO GALV. 2" S/BARROTES"</t>
  </si>
  <si>
    <t>DESMONTE PASARELA METÁLICA EN MAL ESTADO</t>
  </si>
  <si>
    <t>PASARELA METALICA EN TUBERIA ESTRUCTURAL</t>
  </si>
  <si>
    <t>TUBO ESTRUCTURAL 150X150X5MM PARA SOPORTE DE PASARELA</t>
  </si>
  <si>
    <t xml:space="preserve">REPARACIÓN Y MANTENIMIENTO ESTRUCTURA METALICA </t>
  </si>
  <si>
    <t>MAMPARA METAL CF.PER.CHR 4X2-TUB.1.1/2+ TEJA AJOVER TRAPEZOIDAL COLOR .27MM</t>
  </si>
  <si>
    <t>TORNILLERIA TEJA ARQUITECTÓNICA SET COMPLETO 3"</t>
  </si>
  <si>
    <t xml:space="preserve">REPINTE ESTRUCTURA METÁLICA </t>
  </si>
  <si>
    <t>ESTRUCTURA METAL CUBIERTA CF.PER.CHR 4X2 + TEJA AJOVER TRAPEZOIDAL COLOR .27MM</t>
  </si>
  <si>
    <t xml:space="preserve">REPINTE NAVE METALICA H&lt;=2.2M A&lt;=1.0M-2C </t>
  </si>
  <si>
    <t>TAPA EN FIBRA DE VIDRIO FILTRO No. 2</t>
  </si>
  <si>
    <t>RESANE FIBRA DE VIDRIO</t>
  </si>
  <si>
    <t>SEÑALIZACIÓN EN ACRILICO 3 MM</t>
  </si>
  <si>
    <t>TRASLADO DE VÁLVULA PURGA 2"</t>
  </si>
  <si>
    <t>MÓDULOS DE SEDIMENTACIÓN MATERIAL ABS CAL 40 - MATERIAL ORIGINAL BLANCO H=1,04 MTS</t>
  </si>
  <si>
    <t>SISTEMA DE APANTALLAMIENTO Y PROTECCIÓN CONTRA RAYOS ZONA PTAP</t>
  </si>
  <si>
    <t>SUMINISTRO E INSTALACIÓN DE VÁLVULA DE CORTE 2".</t>
  </si>
  <si>
    <t xml:space="preserve">SUBTOTAL REPARACION DE ESTRUCTURAS Y TANQUES </t>
  </si>
  <si>
    <t>"Realizar Obras de Mejoramiento PTAP LA GLORIA FASE II, Corregimiento El Hormiguero"</t>
  </si>
  <si>
    <t>DESMONTE ESTRUCTURA METALICA EN MAL ESTADO</t>
  </si>
  <si>
    <t>ESTRUCTURA METALICA PARA REPARACIÓN DE PASARELAS, ESCALERAS  Y ALERO CUBIERTA ZONA TANQUES SULFATO Y CLORO</t>
  </si>
  <si>
    <t>MANTENIMIENTO ESTRUCTURA METALICA (INCLUYE SOLDADURA, LIJADA, REPINTE ESMALTE 2 MANOS)</t>
  </si>
  <si>
    <t>ESMALTE SOBRE CORREA-VIGA-VIGUETA (3-4C)</t>
  </si>
  <si>
    <t>MAMPARA METAL CF.PER.CHR 4X2-TUB.1.1/2</t>
  </si>
  <si>
    <t>TEJA AJOVER TRAPEZOIDAL COLOR .27MM PARA MAMPARA Y CUBIERTA ZONA TANQUES SULFATO Y CLORO</t>
  </si>
  <si>
    <t>TAPA EN FIBRA DE VIDRIO FILTRO No. 2 D= 1,8 M</t>
  </si>
  <si>
    <t>RESANE TANQUES EN FIBRA DE VIDRIO</t>
  </si>
  <si>
    <t>MÓDULOS DE SEDIMENTACIÓN PANEL TIPO COLMENA CAL 40 - MATERIAL ORIGINAL NEGRO H=1,04 MTS</t>
  </si>
  <si>
    <t>VALVULA COMPUERTA ELASTICA D=2" EXTREMO LISO. SUMINISTRO E INSTALACIÓN</t>
  </si>
  <si>
    <t>1.1.76</t>
  </si>
  <si>
    <t>Realizar interventoría a las obras de mejoramiento a los sistema de acueducto en la Zona Rural de Santiago de Cali</t>
  </si>
  <si>
    <t>ADQUIRIR, INSTALAR Y PUESTA EN FUNCIONAMIENTO DEL SISTEMA ELÉCTRICO Y DE BOMBEO DE LOS ACUEDUCTOS DE LA VEREDA KILÓMETRO 18 - CORREGIMIENTO LA ELVIRA, EL HORMIGUERO CABECERA Y VEREDA EL ESTERO - CORREGIMIENTO NAVARRO - CORRIGIMIENTO LA LEONERA - EL BANQUEO, CORREGIMIENTO DE PANCE - LAS PALMAS FASE II - CORREGIMIENTO LA CASTILLA  - VEREDA ALTO AGUACATAL, CORREGIMIENTO LA ELVIRA - LA ELVIRA, CORREGIMIENTO LA ELVIRA - BUITRERA - CORREGIMIENTO LA BUITRERA - FELIDIA CABECERA, CORREGIMIENTO FELIDIA - LA ELVIRA CABECERA, CORREGIMIENTO LA ELVIRA - LA GLORIA FASE II - CORREGIMIENTO HORMIGUERO</t>
  </si>
  <si>
    <r>
      <rPr>
        <rFont val="Arial"/>
        <b/>
        <color rgb="FF000000"/>
        <sz val="10.0"/>
      </rPr>
      <t>CANTIDAD
PERSONAS</t>
    </r>
  </si>
  <si>
    <t>1.1.76.1</t>
  </si>
  <si>
    <t>INTERVENTORIA • "Adquisición, instalación y puesta en funcionamiento del sistema eléctrico y de bombeo de los acueductos de la vereda Kilómetro 18 - corregimiento La Elvira, El Hormiguero Cabecera y vereda El Estero - corregimiento Navarro".</t>
  </si>
  <si>
    <t>1.1.76.1.1</t>
  </si>
  <si>
    <t>1.1.76.1.1.1</t>
  </si>
  <si>
    <t>1.1.76.1.1.2</t>
  </si>
  <si>
    <t>1.1.76.1.1.3</t>
  </si>
  <si>
    <t>Residente Interventoría</t>
  </si>
  <si>
    <t>1.1.76.1.2</t>
  </si>
  <si>
    <t>1.1.76.1.2.1</t>
  </si>
  <si>
    <t>1.1.76.1.2.2</t>
  </si>
  <si>
    <t>1.1.76.2</t>
  </si>
  <si>
    <t>INTERVENTORIA: "Realizar El Mejoramiento De La Planta De Agua Potable Y La Conducción  Del  Sistema De Acueducto De La Leonera"</t>
  </si>
  <si>
    <t>1.1.76.2.1</t>
  </si>
  <si>
    <t>1.1.76.2.1.1</t>
  </si>
  <si>
    <t>1.1.76.2.1.2</t>
  </si>
  <si>
    <t>1.1.76.2.1.3</t>
  </si>
  <si>
    <t>1.1.76.2.1.4</t>
  </si>
  <si>
    <t>1.1.76.2.1.5</t>
  </si>
  <si>
    <t>1.1.76.2.1.6</t>
  </si>
  <si>
    <t>1.1.76.2.1.7</t>
  </si>
  <si>
    <t>1.1.76.2.2</t>
  </si>
  <si>
    <t>1.1.76.2.2.1</t>
  </si>
  <si>
    <t>1.1.76.2.2.2</t>
  </si>
  <si>
    <t>1.1.76.3</t>
  </si>
  <si>
    <t>INTERVENTORIA • "RRealizar obras de mejoramiento PTAP El Banqueo - Corregimiento de Pance".</t>
  </si>
  <si>
    <t>1.1.76.3.1</t>
  </si>
  <si>
    <t>1.1.76.3.1.1</t>
  </si>
  <si>
    <t>1.1.76.3.1.2</t>
  </si>
  <si>
    <t>1.1.76.3.1.3</t>
  </si>
  <si>
    <t>1.1.76.3.2</t>
  </si>
  <si>
    <t>1.1.76.3.2.1</t>
  </si>
  <si>
    <t>1.1.76.3.2.2</t>
  </si>
  <si>
    <t>1.1.76.4</t>
  </si>
  <si>
    <t>INTERVENTORIA • "Realizar Obras de mejoramiento PTAP Las Palmas Fase II,  corregimiento La Castilla".</t>
  </si>
  <si>
    <t>1.1.76.4.1</t>
  </si>
  <si>
    <t>1.1.76.4.1.1</t>
  </si>
  <si>
    <t>1.1.76.4.1.2</t>
  </si>
  <si>
    <t>1.1.76.4.1.3</t>
  </si>
  <si>
    <t>1.1.76.4.2</t>
  </si>
  <si>
    <t>1.1.76.4.2.1</t>
  </si>
  <si>
    <t>1.1.76.4.2.2</t>
  </si>
  <si>
    <t>1.1.76.5</t>
  </si>
  <si>
    <t>INTERVENTORIA • "Realizar Obras de Mejoramiento de la Planta de Tratamiento de Agua Potable de Vereda Alto Aguacatal, Corregimiento La Elvira".</t>
  </si>
  <si>
    <t>1.1.76.5.1</t>
  </si>
  <si>
    <t>1.1.76.5.1.1</t>
  </si>
  <si>
    <t>1.1.76.5.1.2</t>
  </si>
  <si>
    <t>1.1.76.5.1.3</t>
  </si>
  <si>
    <t>1.1.76.5.2</t>
  </si>
  <si>
    <t>1.1.76.5.2.1</t>
  </si>
  <si>
    <t>1.1.76.5.2.2</t>
  </si>
  <si>
    <t>1.1.76.6</t>
  </si>
  <si>
    <t>INTERVENTORIA • "Realizar Obras de Mejoramiento PTAP LA ELVIRA, CORREGIMIENTO La Elvira".</t>
  </si>
  <si>
    <t>1.1.76.6.1</t>
  </si>
  <si>
    <t>1.1.76.6.1.1</t>
  </si>
  <si>
    <t>1.1.76.6.1.2</t>
  </si>
  <si>
    <t>1.1.76.6.1.3</t>
  </si>
  <si>
    <t>1.1.76.6.2</t>
  </si>
  <si>
    <t>1.1.76.6.2.1</t>
  </si>
  <si>
    <t>1.1.76.6.2.2</t>
  </si>
  <si>
    <t>1.1.76.7</t>
  </si>
  <si>
    <t>INTERVENTORIA: "Realizar el mejoramiento del Acueducto La Buitrera Sector Tanque Vallejo-Asentamientos - Corregimiento de La Buitrera"</t>
  </si>
  <si>
    <t>1.1.76.7.1</t>
  </si>
  <si>
    <t>1.1.76.7.1.1</t>
  </si>
  <si>
    <t>1.1.76.7.1.2</t>
  </si>
  <si>
    <t>1.1.76.7.1.3</t>
  </si>
  <si>
    <t>1.1.76.7.1.4</t>
  </si>
  <si>
    <t>1.1.76.7.1.5</t>
  </si>
  <si>
    <t>1.1.76.7.1.6</t>
  </si>
  <si>
    <t>1.1.76.7.1.7</t>
  </si>
  <si>
    <t>1.1.76.7.2</t>
  </si>
  <si>
    <t>1.1.76.7.2.1</t>
  </si>
  <si>
    <t>1.1.76.7.2.2</t>
  </si>
  <si>
    <t>1.1.76.8</t>
  </si>
  <si>
    <t>INTERVENTORIA • "Realizar Obras de mejoramiento PTAP Felidia,  corregimiento Felidia.</t>
  </si>
  <si>
    <t>1.1.76.8.1</t>
  </si>
  <si>
    <t>1.1.76.8.1.1</t>
  </si>
  <si>
    <t>1.1.76.8.1.2</t>
  </si>
  <si>
    <t>1.1.76.8.1.3</t>
  </si>
  <si>
    <t>1.1.76.8.2</t>
  </si>
  <si>
    <t>1.1.76.8.2.1</t>
  </si>
  <si>
    <t>1.1.76.8.2.2</t>
  </si>
  <si>
    <t>1.1.76.9</t>
  </si>
  <si>
    <t>INTERVENTORIA • "Realizar El Mejoramiento Conducción del Sistema De Acueducto  La Elvira cabecera - Corregimiento La Elvira".</t>
  </si>
  <si>
    <t>1.1.76.9.1</t>
  </si>
  <si>
    <t>1.1.76.9.1.1</t>
  </si>
  <si>
    <t>1.1.76.9.1.2</t>
  </si>
  <si>
    <t>1.1.76.9.1.3</t>
  </si>
  <si>
    <t>1.1.76.9.2</t>
  </si>
  <si>
    <t>1.1.76.9.2.1</t>
  </si>
  <si>
    <t>1.1.76.9.2.2</t>
  </si>
  <si>
    <t>1.1.76.10</t>
  </si>
  <si>
    <t>INTERVENTORIA • Realizar Obras de Mejoramiento PTAP LA GLORIA FASE II, Corregimiento El Hormiguero".</t>
  </si>
  <si>
    <t>1.1.76.10.1</t>
  </si>
  <si>
    <t>1.1.76.10.1.1</t>
  </si>
  <si>
    <t>1.1.76.10.1.2</t>
  </si>
  <si>
    <t>1.1.76.10.1.3</t>
  </si>
  <si>
    <t>1.1.76.10.2</t>
  </si>
  <si>
    <t>1.1.76.10.2.1</t>
  </si>
  <si>
    <t>1.1.76.10.2.2</t>
  </si>
  <si>
    <t>TOTAL INTERVENTORÍAS</t>
  </si>
  <si>
    <t>1.1.79</t>
  </si>
  <si>
    <t>Realizar la Construcción a los Sistema de Acueducto en la Zona Rural de Santiago de Cali</t>
  </si>
  <si>
    <t>VEREDA LA SIRENA, CORREGIMIENTO LA BUITRERA</t>
  </si>
  <si>
    <t>1.1.79.1</t>
  </si>
  <si>
    <t>1.1.79.1.1</t>
  </si>
  <si>
    <t>1.1.79.1.2</t>
  </si>
  <si>
    <t>1.1.79.1.3</t>
  </si>
  <si>
    <t>1.1.79.1.4</t>
  </si>
  <si>
    <t>1.1.79.2</t>
  </si>
  <si>
    <t>1.1.79.2.1</t>
  </si>
  <si>
    <t>1.1.79.2.2</t>
  </si>
  <si>
    <t>1.1.79.2.3</t>
  </si>
  <si>
    <t>1.1.79.2.4</t>
  </si>
  <si>
    <t>1.1.79.3</t>
  </si>
  <si>
    <t>1.1.79.3.1</t>
  </si>
  <si>
    <t>1.1.79.3.2</t>
  </si>
  <si>
    <t>1.1.79.3.3</t>
  </si>
  <si>
    <t>1.1.79.3.4</t>
  </si>
  <si>
    <t>1.1.79.3.5</t>
  </si>
  <si>
    <t>1.1.79.3.6</t>
  </si>
  <si>
    <t>1.1.79.3.7</t>
  </si>
  <si>
    <t>1.1.79.3.8</t>
  </si>
  <si>
    <t>1.1.79.3.9</t>
  </si>
  <si>
    <t>1.1.79.3.10</t>
  </si>
  <si>
    <t>1.1.79.3.11</t>
  </si>
  <si>
    <t>1.1.79.3.12</t>
  </si>
  <si>
    <t>1.1.79.4</t>
  </si>
  <si>
    <t>1.1.79.4.1</t>
  </si>
  <si>
    <t>1.1.79.4.2</t>
  </si>
  <si>
    <t>1.1.79.4.3</t>
  </si>
  <si>
    <t>1.1.79.4.4</t>
  </si>
  <si>
    <t>1.1.79.4.5</t>
  </si>
  <si>
    <t>1.1.79.4.6</t>
  </si>
  <si>
    <t>1.1.79.4.7</t>
  </si>
  <si>
    <t>1.1.79.5</t>
  </si>
  <si>
    <t>1.1.79.5.1</t>
  </si>
  <si>
    <t>1.1.79.5.2</t>
  </si>
  <si>
    <t>1.1.79.5.3</t>
  </si>
  <si>
    <t>1.1.79.5.4</t>
  </si>
  <si>
    <t>1.1.79.5.5</t>
  </si>
  <si>
    <t>1.1.79.5.6</t>
  </si>
  <si>
    <t>1.1.79.5.7</t>
  </si>
  <si>
    <t>1.1.79.5.8</t>
  </si>
  <si>
    <t>1.1.79.5.9</t>
  </si>
  <si>
    <t>1.1.79.5.10</t>
  </si>
  <si>
    <t>1.1.79.5.11</t>
  </si>
  <si>
    <t>1.1.79.5.12</t>
  </si>
  <si>
    <t>1.1.79.5.13</t>
  </si>
  <si>
    <t>1.1.79.5.14</t>
  </si>
  <si>
    <t>1.1.79.5.15</t>
  </si>
  <si>
    <t>1.1.79.5.16</t>
  </si>
  <si>
    <t>1.1.79.5.17</t>
  </si>
  <si>
    <t>1.1.79.5.18</t>
  </si>
  <si>
    <t>1.1.79.5.19</t>
  </si>
  <si>
    <t>1.1.79.5.20</t>
  </si>
  <si>
    <t>1.1.79.5.21</t>
  </si>
  <si>
    <t>1.1.79.5.22</t>
  </si>
  <si>
    <t>1.1.79.5.23</t>
  </si>
  <si>
    <t>1.1.79.5.24</t>
  </si>
  <si>
    <t>1.1.79.5.25</t>
  </si>
  <si>
    <t>1.1.79.5.26</t>
  </si>
  <si>
    <t>1.1.79.5.27</t>
  </si>
  <si>
    <t>1.1.79.5.28</t>
  </si>
  <si>
    <t>1.1.79.6</t>
  </si>
  <si>
    <t>1.1.79.6.1</t>
  </si>
  <si>
    <t>1.1.79.6.2</t>
  </si>
  <si>
    <t>1.1.79.6.3</t>
  </si>
  <si>
    <t>1.1.79.6.4</t>
  </si>
  <si>
    <t>1.1.79.6.5</t>
  </si>
  <si>
    <t>1.1.79.6.6</t>
  </si>
  <si>
    <t>1.1.79.6.7</t>
  </si>
  <si>
    <t>1.1.79.6.8</t>
  </si>
  <si>
    <t>1.1.79.6.9</t>
  </si>
  <si>
    <t>1.1.79.6.10</t>
  </si>
  <si>
    <t>1.1.79.6.11</t>
  </si>
  <si>
    <t>1.1.79.6.12</t>
  </si>
  <si>
    <t>1.1.79.6.13</t>
  </si>
  <si>
    <t>1.1.79.6.14</t>
  </si>
  <si>
    <t>1.1.79.6.15</t>
  </si>
  <si>
    <t>1.1.79.6.16</t>
  </si>
  <si>
    <t>1.1.79.6.17</t>
  </si>
  <si>
    <t xml:space="preserve">ESCALERA DE GATO 3/4" DE ACERO INOX. SUMIN TRANS INST </t>
  </si>
  <si>
    <t>1.1.74</t>
  </si>
  <si>
    <t>Realizar interventoría a la Construcción a los Sistema de Acueducto en la Zona Rural de Santiago de Cali</t>
  </si>
  <si>
    <r>
      <rPr>
        <rFont val="Arial"/>
        <b/>
        <color rgb="FF000000"/>
        <sz val="10.0"/>
      </rPr>
      <t>CANTIDAD
PERSONAS</t>
    </r>
  </si>
  <si>
    <t>1.1.74.1</t>
  </si>
  <si>
    <t>1.1.74.1.1</t>
  </si>
  <si>
    <t>1.1.74.1.2</t>
  </si>
  <si>
    <t>1.1.74.1.3</t>
  </si>
  <si>
    <t>1.1.74.2</t>
  </si>
  <si>
    <t>1.1.74.2.1</t>
  </si>
  <si>
    <t>1.1.74.2.2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</si>
</sst>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7">
    <numFmt numFmtId="164" formatCode="0.0"/>
    <numFmt numFmtId="165" formatCode="_-&quot;$&quot;\ * #,##0_-;\-&quot;$&quot;\ * #,##0_-;_-&quot;$&quot;\ * &quot;-&quot;??_-;_-@"/>
    <numFmt numFmtId="166" formatCode="_-* #,##0.00_-;\-* #,##0.00_-;_-* &quot;-&quot;??_-;_-@"/>
    <numFmt numFmtId="167" formatCode="_-* #,##0_-;\-* #,##0_-;_-* \-??_-;_-@"/>
    <numFmt numFmtId="168" formatCode="_-* #,##0_-;\-* #,##0_-;_-* &quot;-&quot;??_-;_-@"/>
    <numFmt numFmtId="169" formatCode="_ * #,##0_ ;_ * \-#,##0_ ;_ * &quot;-&quot;??_ ;_ @_ "/>
    <numFmt numFmtId="170" formatCode="_-&quot;$&quot;\ * #,##0_-;\-&quot;$&quot;\ * #,##0_-;_-&quot;$&quot;\ * &quot;-&quot;???_-;_-@"/>
    <numFmt numFmtId="171" formatCode="_-&quot;$ &quot;* #,##0_-;&quot;-$ &quot;* #,##0_-;_-&quot;$ &quot;* \-??_-;_-@"/>
    <numFmt numFmtId="172" formatCode="_-&quot;$&quot;\ * #,##0.00_-;\-&quot;$&quot;\ * #,##0.00_-;_-&quot;$&quot;\ * &quot;-&quot;??_-;_-@"/>
    <numFmt numFmtId="173" formatCode="_ * #,##0.00_ ;_ * \-#,##0.00_ ;_ * &quot;-&quot;??_ ;_ @_ "/>
    <numFmt numFmtId="174" formatCode="_-* #,##0\ _€_-;\-* #,##0\ _€_-;_-* &quot;-&quot;\ _€_-;_-@"/>
    <numFmt numFmtId="175" formatCode="_-&quot;$ &quot;* #,##0.00_-;&quot;-$ &quot;* #,##0.00_-;_-&quot;$ &quot;* \-??_-;_-@"/>
    <numFmt numFmtId="176" formatCode="_-[$$-240A]\ * #,##0_-;\-[$$-240A]\ * #,##0_-;_-[$$-240A]\ * &quot;-&quot;??_-;_-@"/>
    <numFmt numFmtId="177" formatCode="_-&quot;$&quot;* #,##0_-;\-&quot;$&quot;* #,##0_-;_-&quot;$&quot;* &quot;-&quot;??_-;_-@"/>
    <numFmt numFmtId="178" formatCode="&quot;$&quot;\ #,##0.00;[Red]\-&quot;$&quot;\ #,##0.00"/>
    <numFmt numFmtId="179" formatCode="[$-C0A]General"/>
    <numFmt numFmtId="180" formatCode="&quot;$&quot;\ #,##0"/>
    <numFmt numFmtId="181" formatCode="\$\ #,##0"/>
    <numFmt numFmtId="182" formatCode="_(* #,##0.00_);_(* \(#,##0.00\);_(* &quot;-&quot;??_);_(@_)"/>
    <numFmt numFmtId="183" formatCode="&quot;$&quot;#,##0"/>
    <numFmt numFmtId="184" formatCode="0.0%"/>
    <numFmt numFmtId="185" formatCode="_(* #,##0_);_(* \(#,##0\);_(* &quot;-&quot;_);_(@_)"/>
    <numFmt numFmtId="186" formatCode="_([$$-240A]\ * #,##0_);_([$$-240A]\ * \(#,##0\);_([$$-240A]\ * &quot;-&quot;??_);_(@_)"/>
    <numFmt numFmtId="187" formatCode="_-&quot;$&quot;\ * #,##0.000_-;\-&quot;$&quot;\ * #,##0.000_-;_-&quot;$&quot;\ * &quot;-&quot;??_-;_-@"/>
    <numFmt numFmtId="188" formatCode="_-&quot;$&quot;\ * #,##0.0_-;\-&quot;$&quot;\ * #,##0.0_-;_-&quot;$&quot;\ * &quot;-&quot;??_-;_-@"/>
    <numFmt numFmtId="189" formatCode="_(&quot;$&quot;\ * #,##0.00_);_(&quot;$&quot;\ * \(#,##0.00\);_(&quot;$&quot;\ * &quot;-&quot;??_);_(@_)"/>
    <numFmt numFmtId="190" formatCode="_(* #,##0_);_(* \(#,##0\);_(* &quot;-&quot;??_);_(@_)"/>
  </numFmts>
  <fonts count="31">
    <font>
      <sz val="11.0"/>
      <color theme="1"/>
      <name val="Calibri"/>
      <scheme val="minor"/>
    </font>
    <font>
      <sz val="10.0"/>
      <color theme="1"/>
      <name val="Arial"/>
    </font>
    <font>
      <sz val="11.0"/>
      <color theme="1"/>
      <name val="Calibri"/>
    </font>
    <font>
      <b/>
      <sz val="12.0"/>
      <color theme="1"/>
      <name val="Arial"/>
    </font>
    <font>
      <b/>
      <sz val="10.0"/>
      <color theme="1"/>
      <name val="Arial"/>
    </font>
    <font/>
    <font>
      <sz val="12.0"/>
      <color theme="1"/>
      <name val="Arial"/>
    </font>
    <font>
      <sz val="11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sz val="11.0"/>
      <color theme="1"/>
      <name val="Arial"/>
    </font>
    <font>
      <b/>
      <sz val="11.0"/>
      <color theme="1"/>
      <name val="Calibri"/>
    </font>
    <font>
      <sz val="26.0"/>
      <color theme="1"/>
      <name val="Calibri"/>
    </font>
    <font>
      <sz val="11.0"/>
      <color rgb="FFBFBFBF"/>
      <name val="Calibri"/>
    </font>
    <font>
      <b/>
      <sz val="14.0"/>
      <color rgb="FFFF0000"/>
      <name val="Arial"/>
    </font>
    <font>
      <sz val="10.0"/>
      <color rgb="FF000000"/>
      <name val="Tahoma"/>
    </font>
    <font>
      <b/>
      <sz val="16.0"/>
      <color rgb="FFFF0000"/>
      <name val="Arial"/>
    </font>
    <font>
      <b/>
      <sz val="22.0"/>
      <color theme="1"/>
      <name val="Calibri"/>
    </font>
    <font>
      <b/>
      <sz val="11.0"/>
      <color rgb="FFFF0000"/>
      <name val="Calibri"/>
    </font>
    <font>
      <b/>
      <sz val="14.0"/>
      <color theme="1"/>
      <name val="Arial"/>
    </font>
    <font>
      <sz val="11.0"/>
      <color rgb="FF000000"/>
      <name val="Calibri"/>
    </font>
    <font>
      <sz val="9.0"/>
      <color theme="1"/>
      <name val="Arial"/>
    </font>
    <font>
      <sz val="10.0"/>
      <color rgb="FFFF0000"/>
      <name val="Arial"/>
    </font>
    <font>
      <sz val="10.0"/>
      <color theme="1"/>
      <name val="Calibri"/>
    </font>
    <font>
      <b/>
      <sz val="11.0"/>
      <color rgb="FF000000"/>
      <name val="Arial"/>
    </font>
    <font>
      <sz val="11.0"/>
      <color rgb="FF000000"/>
      <name val="Arial"/>
    </font>
    <font>
      <sz val="16.0"/>
      <color theme="1"/>
      <name val="Arial"/>
    </font>
    <font>
      <sz val="11.0"/>
      <color theme="1"/>
      <name val="Century Gothic"/>
    </font>
    <font>
      <sz val="10.0"/>
      <color theme="1"/>
      <name val="Arial Narrow"/>
    </font>
    <font>
      <sz val="14.0"/>
      <color theme="1"/>
      <name val="Arial"/>
    </font>
    <font>
      <b/>
      <sz val="14.0"/>
      <color theme="1"/>
      <name val="Calibri"/>
    </font>
  </fonts>
  <fills count="1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F2F2F2"/>
        <bgColor rgb="FFF2F2F2"/>
      </patternFill>
    </fill>
    <fill>
      <patternFill patternType="solid">
        <fgColor rgb="FFB4C6E7"/>
        <bgColor rgb="FFB4C6E7"/>
      </patternFill>
    </fill>
    <fill>
      <patternFill patternType="solid">
        <fgColor rgb="FFBFBFBF"/>
        <bgColor rgb="FFBFBFBF"/>
      </patternFill>
    </fill>
    <fill>
      <patternFill patternType="solid">
        <fgColor rgb="FFADB9CA"/>
        <bgColor rgb="FFADB9CA"/>
      </patternFill>
    </fill>
    <fill>
      <patternFill patternType="solid">
        <fgColor rgb="FF95B3D7"/>
        <bgColor rgb="FF95B3D7"/>
      </patternFill>
    </fill>
    <fill>
      <patternFill patternType="solid">
        <fgColor rgb="FFD8D8D8"/>
        <bgColor rgb="FFD8D8D8"/>
      </patternFill>
    </fill>
    <fill>
      <patternFill patternType="solid">
        <fgColor rgb="FF9CC2E5"/>
        <bgColor rgb="FF9CC2E5"/>
      </patternFill>
    </fill>
    <fill>
      <patternFill patternType="solid">
        <fgColor rgb="FFD0CECE"/>
        <bgColor rgb="FFD0CECE"/>
      </patternFill>
    </fill>
    <fill>
      <patternFill patternType="solid">
        <fgColor rgb="FFA5A5A5"/>
        <bgColor rgb="FFA5A5A5"/>
      </patternFill>
    </fill>
    <fill>
      <patternFill patternType="solid">
        <fgColor rgb="FF989898"/>
        <bgColor rgb="FF989898"/>
      </patternFill>
    </fill>
    <fill>
      <patternFill patternType="solid">
        <fgColor rgb="FF00B0F0"/>
        <bgColor rgb="FF00B0F0"/>
      </patternFill>
    </fill>
    <fill>
      <patternFill patternType="solid">
        <fgColor rgb="FFAEABAB"/>
        <bgColor rgb="FFAEABAB"/>
      </patternFill>
    </fill>
    <fill>
      <patternFill patternType="solid">
        <fgColor rgb="FFCBD3DE"/>
        <bgColor rgb="FFCBD3DE"/>
      </patternFill>
    </fill>
    <fill>
      <patternFill patternType="solid">
        <fgColor rgb="FF92D050"/>
        <bgColor rgb="FF92D050"/>
      </patternFill>
    </fill>
  </fills>
  <borders count="89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thin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bottom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/>
      <bottom style="medium">
        <color rgb="FF000000"/>
      </bottom>
    </border>
    <border>
      <right/>
      <top/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left/>
      <right style="thin">
        <color rgb="FF000000"/>
      </right>
      <top/>
      <bottom/>
    </border>
    <border>
      <left style="medium">
        <color rgb="FF000000"/>
      </left>
      <right style="thin">
        <color rgb="FF000000"/>
      </right>
      <top/>
      <bottom/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647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ont="1"/>
    <xf borderId="2" fillId="3" fontId="3" numFmtId="0" xfId="0" applyAlignment="1" applyBorder="1" applyFill="1" applyFont="1">
      <alignment horizontal="left" vertical="center"/>
    </xf>
    <xf borderId="3" fillId="3" fontId="4" numFmtId="164" xfId="0" applyAlignment="1" applyBorder="1" applyFont="1" applyNumberFormat="1">
      <alignment horizontal="center" shrinkToFit="0" vertical="center" wrapText="1"/>
    </xf>
    <xf borderId="4" fillId="0" fontId="5" numFmtId="0" xfId="0" applyBorder="1" applyFont="1"/>
    <xf borderId="5" fillId="0" fontId="5" numFmtId="0" xfId="0" applyBorder="1" applyFont="1"/>
    <xf borderId="0" fillId="0" fontId="4" numFmtId="164" xfId="0" applyAlignment="1" applyFont="1" applyNumberFormat="1">
      <alignment shrinkToFit="0" vertical="center" wrapText="1"/>
    </xf>
    <xf borderId="0" fillId="0" fontId="6" numFmtId="0" xfId="0" applyFont="1"/>
    <xf borderId="6" fillId="3" fontId="4" numFmtId="0" xfId="0" applyAlignment="1" applyBorder="1" applyFont="1">
      <alignment horizontal="center" vertical="center"/>
    </xf>
    <xf borderId="6" fillId="3" fontId="4" numFmtId="0" xfId="0" applyAlignment="1" applyBorder="1" applyFont="1">
      <alignment horizontal="center" shrinkToFit="0" vertical="center" wrapText="1"/>
    </xf>
    <xf borderId="6" fillId="3" fontId="4" numFmtId="2" xfId="0" applyAlignment="1" applyBorder="1" applyFont="1" applyNumberFormat="1">
      <alignment horizontal="center" vertical="center"/>
    </xf>
    <xf borderId="6" fillId="3" fontId="4" numFmtId="165" xfId="0" applyAlignment="1" applyBorder="1" applyFont="1" applyNumberFormat="1">
      <alignment horizontal="center" vertical="center"/>
    </xf>
    <xf borderId="6" fillId="3" fontId="4" numFmtId="165" xfId="0" applyAlignment="1" applyBorder="1" applyFont="1" applyNumberFormat="1">
      <alignment horizontal="center" shrinkToFit="0" vertical="center" wrapText="1"/>
    </xf>
    <xf borderId="2" fillId="3" fontId="4" numFmtId="165" xfId="0" applyAlignment="1" applyBorder="1" applyFont="1" applyNumberFormat="1">
      <alignment horizontal="center" shrinkToFit="0" vertical="center" wrapText="1"/>
    </xf>
    <xf borderId="6" fillId="3" fontId="4" numFmtId="166" xfId="0" applyAlignment="1" applyBorder="1" applyFont="1" applyNumberFormat="1">
      <alignment horizontal="center" shrinkToFit="0" vertical="center" wrapText="1"/>
    </xf>
    <xf borderId="0" fillId="0" fontId="7" numFmtId="0" xfId="0" applyFont="1"/>
    <xf borderId="7" fillId="0" fontId="5" numFmtId="0" xfId="0" applyBorder="1" applyFont="1"/>
    <xf borderId="2" fillId="3" fontId="8" numFmtId="9" xfId="0" applyAlignment="1" applyBorder="1" applyFont="1" applyNumberFormat="1">
      <alignment horizontal="center" shrinkToFit="0" vertical="center" wrapText="1"/>
    </xf>
    <xf borderId="0" fillId="0" fontId="1" numFmtId="0" xfId="0" applyAlignment="1" applyFont="1">
      <alignment vertical="center"/>
    </xf>
    <xf borderId="2" fillId="0" fontId="7" numFmtId="167" xfId="0" applyAlignment="1" applyBorder="1" applyFont="1" applyNumberFormat="1">
      <alignment horizontal="left" vertical="center"/>
    </xf>
    <xf borderId="2" fillId="0" fontId="9" numFmtId="0" xfId="0" applyAlignment="1" applyBorder="1" applyFont="1">
      <alignment horizontal="left" shrinkToFit="0" vertical="center" wrapText="1"/>
    </xf>
    <xf borderId="2" fillId="0" fontId="9" numFmtId="0" xfId="0" applyAlignment="1" applyBorder="1" applyFont="1">
      <alignment horizontal="center" vertical="center"/>
    </xf>
    <xf borderId="2" fillId="0" fontId="1" numFmtId="2" xfId="0" applyAlignment="1" applyBorder="1" applyFont="1" applyNumberFormat="1">
      <alignment horizontal="right" vertical="center"/>
    </xf>
    <xf borderId="2" fillId="0" fontId="1" numFmtId="165" xfId="0" applyAlignment="1" applyBorder="1" applyFont="1" applyNumberFormat="1">
      <alignment horizontal="left" vertical="center"/>
    </xf>
    <xf borderId="2" fillId="0" fontId="9" numFmtId="165" xfId="0" applyAlignment="1" applyBorder="1" applyFont="1" applyNumberFormat="1">
      <alignment horizontal="left" vertical="center"/>
    </xf>
    <xf borderId="2" fillId="0" fontId="7" numFmtId="166" xfId="0" applyAlignment="1" applyBorder="1" applyFont="1" applyNumberFormat="1">
      <alignment vertical="center"/>
    </xf>
    <xf borderId="3" fillId="4" fontId="10" numFmtId="167" xfId="0" applyAlignment="1" applyBorder="1" applyFill="1" applyFont="1" applyNumberFormat="1">
      <alignment horizontal="center" vertical="center"/>
    </xf>
    <xf borderId="2" fillId="4" fontId="10" numFmtId="165" xfId="0" applyAlignment="1" applyBorder="1" applyFont="1" applyNumberFormat="1">
      <alignment horizontal="right" vertical="center"/>
    </xf>
    <xf borderId="0" fillId="0" fontId="7" numFmtId="0" xfId="0" applyAlignment="1" applyFont="1">
      <alignment horizontal="center" vertical="center"/>
    </xf>
    <xf borderId="0" fillId="0" fontId="7" numFmtId="166" xfId="0" applyAlignment="1" applyFont="1" applyNumberFormat="1">
      <alignment shrinkToFit="0" vertical="center" wrapText="1"/>
    </xf>
    <xf borderId="0" fillId="0" fontId="7" numFmtId="166" xfId="0" applyAlignment="1" applyFont="1" applyNumberFormat="1">
      <alignment horizontal="center" vertical="center"/>
    </xf>
    <xf borderId="0" fillId="0" fontId="7" numFmtId="166" xfId="0" applyAlignment="1" applyFont="1" applyNumberFormat="1">
      <alignment vertical="center"/>
    </xf>
    <xf borderId="0" fillId="0" fontId="10" numFmtId="166" xfId="0" applyFont="1" applyNumberFormat="1"/>
    <xf borderId="8" fillId="0" fontId="3" numFmtId="166" xfId="0" applyAlignment="1" applyBorder="1" applyFont="1" applyNumberFormat="1">
      <alignment horizontal="right" vertical="center"/>
    </xf>
    <xf borderId="9" fillId="5" fontId="3" numFmtId="168" xfId="0" applyAlignment="1" applyBorder="1" applyFill="1" applyFont="1" applyNumberFormat="1">
      <alignment vertical="center"/>
    </xf>
    <xf borderId="0" fillId="0" fontId="11" numFmtId="0" xfId="0" applyAlignment="1" applyFont="1">
      <alignment horizontal="center" vertical="center"/>
    </xf>
    <xf borderId="0" fillId="0" fontId="2" numFmtId="0" xfId="0" applyAlignment="1" applyFont="1">
      <alignment shrinkToFit="0" vertical="center" wrapText="1"/>
    </xf>
    <xf borderId="0" fillId="0" fontId="2" numFmtId="0" xfId="0" applyAlignment="1" applyFont="1">
      <alignment horizontal="center" vertical="center"/>
    </xf>
    <xf borderId="0" fillId="0" fontId="2" numFmtId="168" xfId="0" applyAlignment="1" applyFont="1" applyNumberFormat="1">
      <alignment vertical="center"/>
    </xf>
    <xf borderId="0" fillId="0" fontId="2" numFmtId="166" xfId="0" applyFont="1" applyNumberFormat="1"/>
    <xf borderId="0" fillId="0" fontId="2" numFmtId="166" xfId="0" applyAlignment="1" applyFont="1" applyNumberFormat="1">
      <alignment vertical="center"/>
    </xf>
    <xf borderId="3" fillId="3" fontId="3" numFmtId="164" xfId="0" applyAlignment="1" applyBorder="1" applyFont="1" applyNumberFormat="1">
      <alignment horizontal="center" shrinkToFit="0" vertical="center" wrapText="1"/>
    </xf>
    <xf borderId="3" fillId="3" fontId="3" numFmtId="0" xfId="0" applyAlignment="1" applyBorder="1" applyFont="1">
      <alignment horizontal="center" vertical="center"/>
    </xf>
    <xf borderId="2" fillId="3" fontId="4" numFmtId="169" xfId="0" applyAlignment="1" applyBorder="1" applyFont="1" applyNumberFormat="1">
      <alignment horizontal="center" shrinkToFit="0" vertical="center" wrapText="1"/>
    </xf>
    <xf borderId="0" fillId="0" fontId="1" numFmtId="0" xfId="0" applyFont="1"/>
    <xf borderId="2" fillId="3" fontId="4" numFmtId="9" xfId="0" applyAlignment="1" applyBorder="1" applyFont="1" applyNumberFormat="1">
      <alignment horizontal="center" shrinkToFit="0" vertical="center" wrapText="1"/>
    </xf>
    <xf borderId="2" fillId="0" fontId="11" numFmtId="0" xfId="0" applyBorder="1" applyFont="1"/>
    <xf borderId="2" fillId="0" fontId="1" numFmtId="0" xfId="0" applyAlignment="1" applyBorder="1" applyFont="1">
      <alignment horizontal="left" vertical="center"/>
    </xf>
    <xf borderId="2" fillId="0" fontId="9" numFmtId="0" xfId="0" applyAlignment="1" applyBorder="1" applyFont="1">
      <alignment shrinkToFit="0" vertical="center" wrapText="1"/>
    </xf>
    <xf borderId="2" fillId="0" fontId="1" numFmtId="0" xfId="0" applyAlignment="1" applyBorder="1" applyFont="1">
      <alignment horizontal="center" vertical="center"/>
    </xf>
    <xf borderId="2" fillId="0" fontId="1" numFmtId="1" xfId="0" applyAlignment="1" applyBorder="1" applyFont="1" applyNumberFormat="1">
      <alignment vertical="center"/>
    </xf>
    <xf borderId="2" fillId="0" fontId="1" numFmtId="170" xfId="0" applyAlignment="1" applyBorder="1" applyFont="1" applyNumberFormat="1">
      <alignment horizontal="center" vertical="center"/>
    </xf>
    <xf borderId="2" fillId="0" fontId="1" numFmtId="170" xfId="0" applyAlignment="1" applyBorder="1" applyFont="1" applyNumberFormat="1">
      <alignment vertical="center"/>
    </xf>
    <xf borderId="0" fillId="0" fontId="12" numFmtId="0" xfId="0" applyFont="1"/>
    <xf borderId="2" fillId="0" fontId="9" numFmtId="0" xfId="0" applyAlignment="1" applyBorder="1" applyFont="1">
      <alignment shrinkToFit="0" wrapText="1"/>
    </xf>
    <xf borderId="2" fillId="0" fontId="9" numFmtId="0" xfId="0" applyBorder="1" applyFont="1"/>
    <xf borderId="2" fillId="0" fontId="1" numFmtId="1" xfId="0" applyAlignment="1" applyBorder="1" applyFont="1" applyNumberFormat="1">
      <alignment horizontal="right" vertical="center"/>
    </xf>
    <xf borderId="2" fillId="0" fontId="1" numFmtId="1" xfId="0" applyBorder="1" applyFont="1" applyNumberFormat="1"/>
    <xf borderId="2" fillId="0" fontId="9" numFmtId="0" xfId="0" applyAlignment="1" applyBorder="1" applyFont="1">
      <alignment horizontal="left" vertical="center"/>
    </xf>
    <xf borderId="0" fillId="0" fontId="2" numFmtId="0" xfId="0" applyAlignment="1" applyFont="1">
      <alignment vertical="center"/>
    </xf>
    <xf borderId="2" fillId="0" fontId="11" numFmtId="0" xfId="0" applyAlignment="1" applyBorder="1" applyFont="1">
      <alignment horizontal="center" vertical="center"/>
    </xf>
    <xf borderId="2" fillId="0" fontId="2" numFmtId="167" xfId="0" applyAlignment="1" applyBorder="1" applyFont="1" applyNumberFormat="1">
      <alignment horizontal="center" vertical="center"/>
    </xf>
    <xf borderId="2" fillId="0" fontId="2" numFmtId="3" xfId="0" applyAlignment="1" applyBorder="1" applyFont="1" applyNumberFormat="1">
      <alignment horizontal="right" vertical="center"/>
    </xf>
    <xf borderId="2" fillId="0" fontId="2" numFmtId="171" xfId="0" applyAlignment="1" applyBorder="1" applyFont="1" applyNumberFormat="1">
      <alignment horizontal="right" vertical="center"/>
    </xf>
    <xf borderId="2" fillId="0" fontId="11" numFmtId="0" xfId="0" applyAlignment="1" applyBorder="1" applyFont="1">
      <alignment vertical="center"/>
    </xf>
    <xf borderId="2" fillId="0" fontId="9" numFmtId="0" xfId="0" applyAlignment="1" applyBorder="1" applyFont="1">
      <alignment horizontal="left" shrinkToFit="0" wrapText="1"/>
    </xf>
    <xf borderId="3" fillId="0" fontId="4" numFmtId="169" xfId="0" applyAlignment="1" applyBorder="1" applyFont="1" applyNumberFormat="1">
      <alignment horizontal="right" vertical="center"/>
    </xf>
    <xf borderId="2" fillId="0" fontId="4" numFmtId="165" xfId="0" applyAlignment="1" applyBorder="1" applyFont="1" applyNumberFormat="1">
      <alignment horizontal="left" vertical="center"/>
    </xf>
    <xf borderId="8" fillId="0" fontId="7" numFmtId="0" xfId="0" applyAlignment="1" applyBorder="1" applyFont="1">
      <alignment shrinkToFit="0" vertical="center" wrapText="1"/>
    </xf>
    <xf borderId="10" fillId="0" fontId="7" numFmtId="0" xfId="0" applyAlignment="1" applyBorder="1" applyFont="1">
      <alignment vertical="center"/>
    </xf>
    <xf borderId="11" fillId="0" fontId="10" numFmtId="0" xfId="0" applyAlignment="1" applyBorder="1" applyFont="1">
      <alignment vertical="center"/>
    </xf>
    <xf borderId="9" fillId="3" fontId="4" numFmtId="170" xfId="0" applyBorder="1" applyFont="1" applyNumberFormat="1"/>
    <xf borderId="0" fillId="0" fontId="13" numFmtId="166" xfId="0" applyFont="1" applyNumberFormat="1"/>
    <xf borderId="0" fillId="0" fontId="14" numFmtId="0" xfId="0" applyAlignment="1" applyFont="1">
      <alignment horizontal="left" vertical="center"/>
    </xf>
    <xf borderId="0" fillId="0" fontId="2" numFmtId="168" xfId="0" applyFont="1" applyNumberFormat="1"/>
    <xf borderId="0" fillId="0" fontId="2" numFmtId="172" xfId="0" applyFont="1" applyNumberFormat="1"/>
    <xf borderId="1" fillId="2" fontId="1" numFmtId="0" xfId="0" applyAlignment="1" applyBorder="1" applyFont="1">
      <alignment horizontal="center" vertical="center"/>
    </xf>
    <xf borderId="2" fillId="6" fontId="4" numFmtId="0" xfId="0" applyAlignment="1" applyBorder="1" applyFill="1" applyFont="1">
      <alignment horizontal="left" shrinkToFit="0" vertical="center" wrapText="1"/>
    </xf>
    <xf borderId="2" fillId="6" fontId="4" numFmtId="0" xfId="0" applyAlignment="1" applyBorder="1" applyFont="1">
      <alignment shrinkToFit="0" vertical="center" wrapText="1"/>
    </xf>
    <xf borderId="2" fillId="6" fontId="1" numFmtId="0" xfId="0" applyAlignment="1" applyBorder="1" applyFont="1">
      <alignment horizontal="center" shrinkToFit="0" vertical="center" wrapText="1"/>
    </xf>
    <xf borderId="2" fillId="6" fontId="1" numFmtId="173" xfId="0" applyAlignment="1" applyBorder="1" applyFont="1" applyNumberFormat="1">
      <alignment horizontal="center" shrinkToFit="0" vertical="center" wrapText="1"/>
    </xf>
    <xf borderId="2" fillId="6" fontId="1" numFmtId="174" xfId="0" applyAlignment="1" applyBorder="1" applyFont="1" applyNumberFormat="1">
      <alignment horizontal="right" shrinkToFit="0" vertical="center" wrapText="1"/>
    </xf>
    <xf borderId="2" fillId="6" fontId="1" numFmtId="169" xfId="0" applyAlignment="1" applyBorder="1" applyFont="1" applyNumberFormat="1">
      <alignment horizontal="right" shrinkToFit="0" vertical="center" wrapText="1"/>
    </xf>
    <xf borderId="2" fillId="6" fontId="1" numFmtId="0" xfId="0" applyAlignment="1" applyBorder="1" applyFont="1">
      <alignment vertical="center"/>
    </xf>
    <xf borderId="2" fillId="0" fontId="1" numFmtId="167" xfId="0" applyAlignment="1" applyBorder="1" applyFont="1" applyNumberFormat="1">
      <alignment horizontal="left" vertical="center"/>
    </xf>
    <xf borderId="2" fillId="0" fontId="1" numFmtId="175" xfId="0" applyAlignment="1" applyBorder="1" applyFont="1" applyNumberFormat="1">
      <alignment horizontal="center" shrinkToFit="0" vertical="center" wrapText="1"/>
    </xf>
    <xf borderId="2" fillId="0" fontId="1" numFmtId="167" xfId="0" applyAlignment="1" applyBorder="1" applyFont="1" applyNumberFormat="1">
      <alignment horizontal="right" vertical="center"/>
    </xf>
    <xf borderId="2" fillId="0" fontId="1" numFmtId="171" xfId="0" applyAlignment="1" applyBorder="1" applyFont="1" applyNumberFormat="1">
      <alignment shrinkToFit="0" vertical="center" wrapText="1"/>
    </xf>
    <xf borderId="2" fillId="0" fontId="2" numFmtId="0" xfId="0" applyAlignment="1" applyBorder="1" applyFont="1">
      <alignment shrinkToFit="0" vertical="center" wrapText="1"/>
    </xf>
    <xf borderId="2" fillId="0" fontId="2" numFmtId="176" xfId="0" applyAlignment="1" applyBorder="1" applyFont="1" applyNumberFormat="1">
      <alignment vertical="center"/>
    </xf>
    <xf borderId="2" fillId="0" fontId="1" numFmtId="0" xfId="0" applyAlignment="1" applyBorder="1" applyFont="1">
      <alignment horizontal="left" shrinkToFit="0" vertical="center" wrapText="1"/>
    </xf>
    <xf borderId="2" fillId="4" fontId="4" numFmtId="167" xfId="0" applyAlignment="1" applyBorder="1" applyFont="1" applyNumberFormat="1">
      <alignment horizontal="left" vertical="center"/>
    </xf>
    <xf borderId="3" fillId="4" fontId="4" numFmtId="175" xfId="0" applyAlignment="1" applyBorder="1" applyFont="1" applyNumberFormat="1">
      <alignment horizontal="right" shrinkToFit="0" vertical="center" wrapText="1"/>
    </xf>
    <xf borderId="2" fillId="4" fontId="4" numFmtId="171" xfId="0" applyAlignment="1" applyBorder="1" applyFont="1" applyNumberFormat="1">
      <alignment horizontal="right" vertical="center"/>
    </xf>
    <xf borderId="3" fillId="0" fontId="4" numFmtId="177" xfId="0" applyAlignment="1" applyBorder="1" applyFont="1" applyNumberFormat="1">
      <alignment horizontal="right" vertical="center"/>
    </xf>
    <xf borderId="2" fillId="7" fontId="10" numFmtId="165" xfId="0" applyAlignment="1" applyBorder="1" applyFill="1" applyFont="1" applyNumberFormat="1">
      <alignment horizontal="left" vertical="center"/>
    </xf>
    <xf borderId="0" fillId="0" fontId="2" numFmtId="172" xfId="0" applyAlignment="1" applyFont="1" applyNumberFormat="1">
      <alignment vertical="center"/>
    </xf>
    <xf borderId="0" fillId="0" fontId="2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left" vertical="center"/>
    </xf>
    <xf borderId="0" fillId="0" fontId="2" numFmtId="178" xfId="0" applyFont="1" applyNumberFormat="1"/>
    <xf borderId="0" fillId="0" fontId="2" numFmtId="165" xfId="0" applyFont="1" applyNumberFormat="1"/>
    <xf borderId="2" fillId="0" fontId="9" numFmtId="0" xfId="0" applyAlignment="1" applyBorder="1" applyFont="1">
      <alignment vertical="center"/>
    </xf>
    <xf borderId="2" fillId="0" fontId="15" numFmtId="0" xfId="0" applyAlignment="1" applyBorder="1" applyFont="1">
      <alignment shrinkToFit="0" vertical="center" wrapText="1"/>
    </xf>
    <xf borderId="0" fillId="0" fontId="2" numFmtId="1" xfId="0" applyAlignment="1" applyFont="1" applyNumberFormat="1">
      <alignment vertical="center"/>
    </xf>
    <xf borderId="2" fillId="0" fontId="7" numFmtId="0" xfId="0" applyAlignment="1" applyBorder="1" applyFont="1">
      <alignment shrinkToFit="0" vertical="center" wrapText="1"/>
    </xf>
    <xf borderId="2" fillId="0" fontId="7" numFmtId="0" xfId="0" applyAlignment="1" applyBorder="1" applyFont="1">
      <alignment vertical="center"/>
    </xf>
    <xf borderId="2" fillId="0" fontId="10" numFmtId="0" xfId="0" applyAlignment="1" applyBorder="1" applyFont="1">
      <alignment vertical="center"/>
    </xf>
    <xf borderId="2" fillId="3" fontId="4" numFmtId="170" xfId="0" applyAlignment="1" applyBorder="1" applyFont="1" applyNumberFormat="1">
      <alignment vertical="center"/>
    </xf>
    <xf borderId="0" fillId="0" fontId="2" numFmtId="170" xfId="0" applyFont="1" applyNumberFormat="1"/>
    <xf borderId="2" fillId="8" fontId="3" numFmtId="179" xfId="0" applyAlignment="1" applyBorder="1" applyFill="1" applyFont="1" applyNumberFormat="1">
      <alignment horizontal="left" vertical="center"/>
    </xf>
    <xf borderId="3" fillId="8" fontId="3" numFmtId="164" xfId="0" applyAlignment="1" applyBorder="1" applyFont="1" applyNumberFormat="1">
      <alignment horizontal="center" shrinkToFit="0" vertical="center" wrapText="1"/>
    </xf>
    <xf borderId="6" fillId="8" fontId="4" numFmtId="0" xfId="0" applyAlignment="1" applyBorder="1" applyFont="1">
      <alignment horizontal="center" vertical="center"/>
    </xf>
    <xf borderId="6" fillId="8" fontId="4" numFmtId="0" xfId="0" applyAlignment="1" applyBorder="1" applyFont="1">
      <alignment horizontal="center" shrinkToFit="0" vertical="center" wrapText="1"/>
    </xf>
    <xf borderId="2" fillId="8" fontId="4" numFmtId="0" xfId="0" applyAlignment="1" applyBorder="1" applyFont="1">
      <alignment horizontal="center" shrinkToFit="0" vertical="center" wrapText="1"/>
    </xf>
    <xf borderId="6" fillId="8" fontId="4" numFmtId="169" xfId="0" applyAlignment="1" applyBorder="1" applyFont="1" applyNumberFormat="1">
      <alignment horizontal="center" shrinkToFit="0" vertical="center" wrapText="1"/>
    </xf>
    <xf borderId="2" fillId="8" fontId="4" numFmtId="9" xfId="0" applyAlignment="1" applyBorder="1" applyFont="1" applyNumberFormat="1">
      <alignment horizontal="center" shrinkToFit="0" vertical="center" wrapText="1"/>
    </xf>
    <xf borderId="2" fillId="9" fontId="4" numFmtId="0" xfId="0" applyAlignment="1" applyBorder="1" applyFill="1" applyFont="1">
      <alignment horizontal="left" shrinkToFit="0" vertical="center" wrapText="1"/>
    </xf>
    <xf borderId="3" fillId="9" fontId="4" numFmtId="0" xfId="0" applyAlignment="1" applyBorder="1" applyFont="1">
      <alignment horizontal="left" shrinkToFit="0" vertical="center" wrapText="1"/>
    </xf>
    <xf borderId="2" fillId="0" fontId="4" numFmtId="0" xfId="0" applyAlignment="1" applyBorder="1" applyFont="1">
      <alignment horizontal="left" shrinkToFit="0" vertical="center" wrapText="1"/>
    </xf>
    <xf borderId="2" fillId="0" fontId="1" numFmtId="0" xfId="0" applyBorder="1" applyFont="1"/>
    <xf borderId="2" fillId="0" fontId="1" numFmtId="166" xfId="0" applyBorder="1" applyFont="1" applyNumberFormat="1"/>
    <xf borderId="2" fillId="0" fontId="1" numFmtId="0" xfId="0" applyAlignment="1" applyBorder="1" applyFont="1">
      <alignment vertical="center"/>
    </xf>
    <xf borderId="2" fillId="0" fontId="9" numFmtId="177" xfId="0" applyAlignment="1" applyBorder="1" applyFont="1" applyNumberFormat="1">
      <alignment horizontal="left" shrinkToFit="1" vertical="center" wrapText="0"/>
    </xf>
    <xf borderId="2" fillId="0" fontId="9" numFmtId="2" xfId="0" applyAlignment="1" applyBorder="1" applyFont="1" applyNumberFormat="1">
      <alignment horizontal="center" shrinkToFit="1" vertical="center" wrapText="0"/>
    </xf>
    <xf borderId="2" fillId="0" fontId="9" numFmtId="9" xfId="0" applyAlignment="1" applyBorder="1" applyFont="1" applyNumberFormat="1">
      <alignment horizontal="center" shrinkToFit="1" vertical="center" wrapText="0"/>
    </xf>
    <xf borderId="2" fillId="0" fontId="1" numFmtId="177" xfId="0" applyAlignment="1" applyBorder="1" applyFont="1" applyNumberFormat="1">
      <alignment vertical="center"/>
    </xf>
    <xf borderId="2" fillId="0" fontId="4" numFmtId="0" xfId="0" applyAlignment="1" applyBorder="1" applyFont="1">
      <alignment shrinkToFit="0" vertical="center" wrapText="1"/>
    </xf>
    <xf borderId="3" fillId="0" fontId="4" numFmtId="0" xfId="0" applyAlignment="1" applyBorder="1" applyFont="1">
      <alignment horizontal="right" shrinkToFit="0" vertical="center" wrapText="1"/>
    </xf>
    <xf borderId="2" fillId="9" fontId="4" numFmtId="177" xfId="0" applyAlignment="1" applyBorder="1" applyFont="1" applyNumberFormat="1">
      <alignment shrinkToFit="0" vertical="center" wrapText="1"/>
    </xf>
    <xf borderId="2" fillId="0" fontId="8" numFmtId="1" xfId="0" applyAlignment="1" applyBorder="1" applyFont="1" applyNumberFormat="1">
      <alignment horizontal="left" shrinkToFit="1" vertical="center" wrapText="0"/>
    </xf>
    <xf borderId="2" fillId="0" fontId="9" numFmtId="1" xfId="0" applyAlignment="1" applyBorder="1" applyFont="1" applyNumberFormat="1">
      <alignment horizontal="left" shrinkToFit="0" vertical="center" wrapText="1"/>
    </xf>
    <xf borderId="2" fillId="0" fontId="9" numFmtId="177" xfId="0" applyAlignment="1" applyBorder="1" applyFont="1" applyNumberFormat="1">
      <alignment horizontal="center" shrinkToFit="1" vertical="center" wrapText="0"/>
    </xf>
    <xf borderId="2" fillId="0" fontId="1" numFmtId="168" xfId="0" applyAlignment="1" applyBorder="1" applyFont="1" applyNumberFormat="1">
      <alignment vertical="center"/>
    </xf>
    <xf borderId="2" fillId="0" fontId="9" numFmtId="1" xfId="0" applyAlignment="1" applyBorder="1" applyFont="1" applyNumberFormat="1">
      <alignment horizontal="left" shrinkToFit="1" vertical="center" wrapText="0"/>
    </xf>
    <xf borderId="2" fillId="0" fontId="1" numFmtId="165" xfId="0" applyAlignment="1" applyBorder="1" applyFont="1" applyNumberFormat="1">
      <alignment horizontal="center" shrinkToFit="0" vertical="center" wrapText="1"/>
    </xf>
    <xf borderId="2" fillId="0" fontId="9" numFmtId="180" xfId="0" applyAlignment="1" applyBorder="1" applyFont="1" applyNumberFormat="1">
      <alignment horizontal="right" shrinkToFit="1" vertical="center" wrapText="0"/>
    </xf>
    <xf borderId="2" fillId="0" fontId="9" numFmtId="177" xfId="0" applyAlignment="1" applyBorder="1" applyFont="1" applyNumberFormat="1">
      <alignment horizontal="left" shrinkToFit="1" wrapText="0"/>
    </xf>
    <xf borderId="2" fillId="0" fontId="1" numFmtId="177" xfId="0" applyBorder="1" applyFont="1" applyNumberFormat="1"/>
    <xf borderId="3" fillId="0" fontId="8" numFmtId="181" xfId="0" applyAlignment="1" applyBorder="1" applyFont="1" applyNumberFormat="1">
      <alignment horizontal="right" shrinkToFit="1" vertical="center" wrapText="0"/>
    </xf>
    <xf borderId="2" fillId="9" fontId="4" numFmtId="177" xfId="0" applyAlignment="1" applyBorder="1" applyFont="1" applyNumberFormat="1">
      <alignment vertical="center"/>
    </xf>
    <xf borderId="2" fillId="9" fontId="4" numFmtId="0" xfId="0" applyAlignment="1" applyBorder="1" applyFont="1">
      <alignment shrinkToFit="0" vertical="center" wrapText="1"/>
    </xf>
    <xf borderId="3" fillId="9" fontId="4" numFmtId="0" xfId="0" applyAlignment="1" applyBorder="1" applyFont="1">
      <alignment horizontal="right" shrinkToFit="0" vertical="center" wrapText="1"/>
    </xf>
    <xf borderId="2" fillId="9" fontId="8" numFmtId="177" xfId="0" applyAlignment="1" applyBorder="1" applyFont="1" applyNumberFormat="1">
      <alignment horizontal="left" shrinkToFit="1" vertical="center" wrapText="0"/>
    </xf>
    <xf borderId="2" fillId="8" fontId="3" numFmtId="177" xfId="0" applyAlignment="1" applyBorder="1" applyFont="1" applyNumberFormat="1">
      <alignment vertical="center"/>
    </xf>
    <xf borderId="0" fillId="0" fontId="2" numFmtId="182" xfId="0" applyFont="1" applyNumberFormat="1"/>
    <xf borderId="0" fillId="0" fontId="2" numFmtId="0" xfId="0" applyFont="1"/>
    <xf borderId="8" fillId="0" fontId="10" numFmtId="183" xfId="0" applyAlignment="1" applyBorder="1" applyFont="1" applyNumberFormat="1">
      <alignment horizontal="right" vertical="center"/>
    </xf>
    <xf borderId="10" fillId="0" fontId="5" numFmtId="0" xfId="0" applyBorder="1" applyFont="1"/>
    <xf borderId="11" fillId="0" fontId="5" numFmtId="0" xfId="0" applyBorder="1" applyFont="1"/>
    <xf borderId="9" fillId="8" fontId="3" numFmtId="177" xfId="0" applyAlignment="1" applyBorder="1" applyFont="1" applyNumberFormat="1">
      <alignment vertical="center"/>
    </xf>
    <xf borderId="0" fillId="0" fontId="1" numFmtId="166" xfId="0" applyFont="1" applyNumberFormat="1"/>
    <xf borderId="0" fillId="0" fontId="2" numFmtId="177" xfId="0" applyFont="1" applyNumberFormat="1"/>
    <xf borderId="2" fillId="10" fontId="3" numFmtId="0" xfId="0" applyAlignment="1" applyBorder="1" applyFill="1" applyFont="1">
      <alignment horizontal="left" vertical="center"/>
    </xf>
    <xf borderId="3" fillId="10" fontId="3" numFmtId="164" xfId="0" applyAlignment="1" applyBorder="1" applyFont="1" applyNumberFormat="1">
      <alignment horizontal="center" shrinkToFit="0" vertical="center" wrapText="1"/>
    </xf>
    <xf borderId="0" fillId="0" fontId="6" numFmtId="0" xfId="0" applyAlignment="1" applyFont="1">
      <alignment vertical="center"/>
    </xf>
    <xf borderId="3" fillId="10" fontId="3" numFmtId="0" xfId="0" applyAlignment="1" applyBorder="1" applyFont="1">
      <alignment horizontal="center" shrinkToFit="0" vertical="center" wrapText="1"/>
    </xf>
    <xf borderId="6" fillId="10" fontId="4" numFmtId="0" xfId="0" applyAlignment="1" applyBorder="1" applyFont="1">
      <alignment horizontal="center" vertical="center"/>
    </xf>
    <xf borderId="6" fillId="10" fontId="4" numFmtId="0" xfId="0" applyAlignment="1" applyBorder="1" applyFont="1">
      <alignment horizontal="center" shrinkToFit="0" vertical="center" wrapText="1"/>
    </xf>
    <xf borderId="6" fillId="10" fontId="4" numFmtId="2" xfId="0" applyAlignment="1" applyBorder="1" applyFont="1" applyNumberFormat="1">
      <alignment horizontal="center" vertical="center"/>
    </xf>
    <xf borderId="6" fillId="10" fontId="4" numFmtId="165" xfId="0" applyAlignment="1" applyBorder="1" applyFont="1" applyNumberFormat="1">
      <alignment horizontal="center" vertical="center"/>
    </xf>
    <xf borderId="6" fillId="10" fontId="4" numFmtId="165" xfId="0" applyAlignment="1" applyBorder="1" applyFont="1" applyNumberFormat="1">
      <alignment horizontal="center" shrinkToFit="0" vertical="center" wrapText="1"/>
    </xf>
    <xf borderId="2" fillId="10" fontId="4" numFmtId="165" xfId="0" applyAlignment="1" applyBorder="1" applyFont="1" applyNumberFormat="1">
      <alignment horizontal="center" shrinkToFit="0" vertical="center" wrapText="1"/>
    </xf>
    <xf borderId="2" fillId="10" fontId="8" numFmtId="9" xfId="0" applyAlignment="1" applyBorder="1" applyFont="1" applyNumberFormat="1">
      <alignment horizontal="center" shrinkToFit="0" vertical="center" wrapText="1"/>
    </xf>
    <xf borderId="2" fillId="10" fontId="4" numFmtId="165" xfId="0" applyAlignment="1" applyBorder="1" applyFont="1" applyNumberFormat="1">
      <alignment vertical="center"/>
    </xf>
    <xf borderId="3" fillId="6" fontId="4" numFmtId="0" xfId="0" applyAlignment="1" applyBorder="1" applyFont="1">
      <alignment horizontal="left" shrinkToFit="0" vertical="center" wrapText="1"/>
    </xf>
    <xf borderId="2" fillId="0" fontId="4" numFmtId="0" xfId="0" applyAlignment="1" applyBorder="1" applyFont="1">
      <alignment horizontal="left" vertical="center"/>
    </xf>
    <xf borderId="3" fillId="0" fontId="8" numFmtId="0" xfId="0" applyAlignment="1" applyBorder="1" applyFont="1">
      <alignment horizontal="left" shrinkToFit="0" vertical="center" wrapText="1"/>
    </xf>
    <xf borderId="2" fillId="0" fontId="1" numFmtId="0" xfId="0" applyAlignment="1" applyBorder="1" applyFont="1">
      <alignment shrinkToFit="0" vertical="center" wrapText="1"/>
    </xf>
    <xf borderId="2" fillId="0" fontId="9" numFmtId="165" xfId="0" applyAlignment="1" applyBorder="1" applyFont="1" applyNumberFormat="1">
      <alignment horizontal="right" vertical="center"/>
    </xf>
    <xf borderId="2" fillId="10" fontId="4" numFmtId="9" xfId="0" applyAlignment="1" applyBorder="1" applyFont="1" applyNumberFormat="1">
      <alignment horizontal="center" shrinkToFit="0" vertical="center" wrapText="1"/>
    </xf>
    <xf borderId="2" fillId="10" fontId="4" numFmtId="184" xfId="0" applyAlignment="1" applyBorder="1" applyFont="1" applyNumberFormat="1">
      <alignment horizontal="center" shrinkToFit="0" vertical="center" wrapText="1"/>
    </xf>
    <xf borderId="0" fillId="0" fontId="1" numFmtId="166" xfId="0" applyAlignment="1" applyFont="1" applyNumberFormat="1">
      <alignment vertical="center"/>
    </xf>
    <xf borderId="0" fillId="0" fontId="4" numFmtId="166" xfId="0" applyFont="1" applyNumberFormat="1"/>
    <xf borderId="0" fillId="0" fontId="4" numFmtId="0" xfId="0" applyFont="1"/>
    <xf borderId="2" fillId="11" fontId="4" numFmtId="0" xfId="0" applyAlignment="1" applyBorder="1" applyFill="1" applyFont="1">
      <alignment horizontal="left" vertical="center"/>
    </xf>
    <xf borderId="2" fillId="0" fontId="1" numFmtId="0" xfId="0" applyAlignment="1" applyBorder="1" applyFont="1">
      <alignment horizontal="center" shrinkToFit="0" vertical="center" wrapText="1"/>
    </xf>
    <xf borderId="2" fillId="0" fontId="1" numFmtId="185" xfId="0" applyAlignment="1" applyBorder="1" applyFont="1" applyNumberFormat="1">
      <alignment horizontal="right" vertical="center"/>
    </xf>
    <xf borderId="3" fillId="4" fontId="4" numFmtId="169" xfId="0" applyAlignment="1" applyBorder="1" applyFont="1" applyNumberFormat="1">
      <alignment horizontal="right" vertical="center"/>
    </xf>
    <xf borderId="2" fillId="4" fontId="4" numFmtId="165" xfId="0" applyAlignment="1" applyBorder="1" applyFont="1" applyNumberFormat="1">
      <alignment horizontal="left" vertical="center"/>
    </xf>
    <xf borderId="3" fillId="0" fontId="10" numFmtId="0" xfId="0" applyAlignment="1" applyBorder="1" applyFont="1">
      <alignment horizontal="right" vertical="center"/>
    </xf>
    <xf borderId="2" fillId="10" fontId="10" numFmtId="165" xfId="0" applyAlignment="1" applyBorder="1" applyFont="1" applyNumberFormat="1">
      <alignment vertical="center"/>
    </xf>
    <xf borderId="0" fillId="0" fontId="1" numFmtId="0" xfId="0" applyAlignment="1" applyFont="1">
      <alignment shrinkToFit="0" vertical="center" wrapText="1"/>
    </xf>
    <xf borderId="0" fillId="0" fontId="1" numFmtId="165" xfId="0" applyAlignment="1" applyFont="1" applyNumberFormat="1">
      <alignment vertical="center"/>
    </xf>
    <xf borderId="0" fillId="0" fontId="16" numFmtId="4" xfId="0" applyAlignment="1" applyFont="1" applyNumberFormat="1">
      <alignment horizontal="left" vertical="top"/>
    </xf>
    <xf borderId="0" fillId="0" fontId="1" numFmtId="165" xfId="0" applyAlignment="1" applyFont="1" applyNumberFormat="1">
      <alignment shrinkToFit="0" vertical="center" wrapText="1"/>
    </xf>
    <xf borderId="0" fillId="0" fontId="1" numFmtId="166" xfId="0" applyAlignment="1" applyFont="1" applyNumberFormat="1">
      <alignment shrinkToFit="0" vertical="center" wrapText="1"/>
    </xf>
    <xf borderId="0" fillId="0" fontId="2" numFmtId="4" xfId="0" applyAlignment="1" applyFont="1" applyNumberFormat="1">
      <alignment shrinkToFit="0" vertical="center" wrapText="1"/>
    </xf>
    <xf borderId="0" fillId="0" fontId="2" numFmtId="165" xfId="0" applyAlignment="1" applyFont="1" applyNumberFormat="1">
      <alignment vertical="center"/>
    </xf>
    <xf borderId="0" fillId="0" fontId="2" numFmtId="0" xfId="0" applyAlignment="1" applyFont="1">
      <alignment shrinkToFit="0" wrapText="1"/>
    </xf>
    <xf borderId="1" fillId="2" fontId="2" numFmtId="0" xfId="0" applyAlignment="1" applyBorder="1" applyFont="1">
      <alignment horizontal="center"/>
    </xf>
    <xf borderId="1" fillId="2" fontId="2" numFmtId="2" xfId="0" applyAlignment="1" applyBorder="1" applyFont="1" applyNumberFormat="1">
      <alignment horizontal="right"/>
    </xf>
    <xf borderId="1" fillId="2" fontId="2" numFmtId="165" xfId="0" applyAlignment="1" applyBorder="1" applyFont="1" applyNumberFormat="1">
      <alignment horizontal="left"/>
    </xf>
    <xf borderId="0" fillId="0" fontId="17" numFmtId="0" xfId="0" applyAlignment="1" applyFont="1">
      <alignment horizontal="center" vertical="center"/>
    </xf>
    <xf borderId="2" fillId="7" fontId="3" numFmtId="0" xfId="0" applyAlignment="1" applyBorder="1" applyFont="1">
      <alignment horizontal="left" vertical="center"/>
    </xf>
    <xf borderId="3" fillId="7" fontId="3" numFmtId="164" xfId="0" applyAlignment="1" applyBorder="1" applyFont="1" applyNumberFormat="1">
      <alignment horizontal="center" shrinkToFit="0" vertical="center" wrapText="1"/>
    </xf>
    <xf borderId="3" fillId="7" fontId="3" numFmtId="0" xfId="0" applyAlignment="1" applyBorder="1" applyFont="1">
      <alignment horizontal="center" vertical="center"/>
    </xf>
    <xf borderId="6" fillId="7" fontId="4" numFmtId="0" xfId="0" applyAlignment="1" applyBorder="1" applyFont="1">
      <alignment horizontal="center" vertical="center"/>
    </xf>
    <xf borderId="6" fillId="7" fontId="4" numFmtId="0" xfId="0" applyAlignment="1" applyBorder="1" applyFont="1">
      <alignment horizontal="center" shrinkToFit="0" vertical="center" wrapText="1"/>
    </xf>
    <xf borderId="6" fillId="7" fontId="4" numFmtId="2" xfId="0" applyAlignment="1" applyBorder="1" applyFont="1" applyNumberFormat="1">
      <alignment horizontal="center" vertical="center"/>
    </xf>
    <xf borderId="6" fillId="7" fontId="4" numFmtId="165" xfId="0" applyAlignment="1" applyBorder="1" applyFont="1" applyNumberFormat="1">
      <alignment horizontal="center" vertical="center"/>
    </xf>
    <xf borderId="6" fillId="7" fontId="4" numFmtId="165" xfId="0" applyAlignment="1" applyBorder="1" applyFont="1" applyNumberFormat="1">
      <alignment horizontal="center" shrinkToFit="0" vertical="center" wrapText="1"/>
    </xf>
    <xf borderId="2" fillId="7" fontId="4" numFmtId="165" xfId="0" applyAlignment="1" applyBorder="1" applyFont="1" applyNumberFormat="1">
      <alignment horizontal="center" shrinkToFit="0" vertical="center" wrapText="1"/>
    </xf>
    <xf borderId="2" fillId="7" fontId="4" numFmtId="9" xfId="0" applyAlignment="1" applyBorder="1" applyFont="1" applyNumberFormat="1">
      <alignment horizontal="center" shrinkToFit="0" vertical="center" wrapText="1"/>
    </xf>
    <xf borderId="2" fillId="7" fontId="4" numFmtId="184" xfId="0" applyAlignment="1" applyBorder="1" applyFont="1" applyNumberFormat="1">
      <alignment horizontal="center" shrinkToFit="0" vertical="center" wrapText="1"/>
    </xf>
    <xf borderId="2" fillId="12" fontId="4" numFmtId="0" xfId="0" applyAlignment="1" applyBorder="1" applyFill="1" applyFont="1">
      <alignment horizontal="left" vertical="center"/>
    </xf>
    <xf borderId="2" fillId="12" fontId="8" numFmtId="0" xfId="0" applyAlignment="1" applyBorder="1" applyFont="1">
      <alignment horizontal="center" vertical="center"/>
    </xf>
    <xf borderId="2" fillId="12" fontId="8" numFmtId="2" xfId="0" applyAlignment="1" applyBorder="1" applyFont="1" applyNumberFormat="1">
      <alignment horizontal="right" vertical="center"/>
    </xf>
    <xf borderId="2" fillId="12" fontId="8" numFmtId="165" xfId="0" applyAlignment="1" applyBorder="1" applyFont="1" applyNumberFormat="1">
      <alignment horizontal="left" vertical="center"/>
    </xf>
    <xf borderId="2" fillId="0" fontId="1" numFmtId="0" xfId="0" applyAlignment="1" applyBorder="1" applyFont="1">
      <alignment shrinkToFit="0" vertical="top" wrapText="1"/>
    </xf>
    <xf borderId="2" fillId="12" fontId="4" numFmtId="0" xfId="0" applyAlignment="1" applyBorder="1" applyFont="1">
      <alignment shrinkToFit="0" vertical="center" wrapText="1"/>
    </xf>
    <xf borderId="2" fillId="12" fontId="4" numFmtId="0" xfId="0" applyAlignment="1" applyBorder="1" applyFont="1">
      <alignment horizontal="center" shrinkToFit="0" vertical="center" wrapText="1"/>
    </xf>
    <xf borderId="2" fillId="12" fontId="4" numFmtId="2" xfId="0" applyAlignment="1" applyBorder="1" applyFont="1" applyNumberFormat="1">
      <alignment horizontal="right" shrinkToFit="0" vertical="center" wrapText="1"/>
    </xf>
    <xf borderId="2" fillId="12" fontId="4" numFmtId="165" xfId="0" applyAlignment="1" applyBorder="1" applyFont="1" applyNumberFormat="1">
      <alignment horizontal="left" shrinkToFit="0" vertical="center" wrapText="1"/>
    </xf>
    <xf borderId="2" fillId="12" fontId="4" numFmtId="165" xfId="0" applyAlignment="1" applyBorder="1" applyFont="1" applyNumberFormat="1">
      <alignment horizontal="right" shrinkToFit="0" vertical="center" wrapText="1"/>
    </xf>
    <xf borderId="2" fillId="0" fontId="1" numFmtId="0" xfId="0" applyAlignment="1" applyBorder="1" applyFont="1">
      <alignment shrinkToFit="0" wrapText="1"/>
    </xf>
    <xf borderId="2" fillId="0" fontId="1" numFmtId="166" xfId="0" applyAlignment="1" applyBorder="1" applyFont="1" applyNumberFormat="1">
      <alignment horizontal="center" vertical="center"/>
    </xf>
    <xf borderId="2" fillId="0" fontId="2" numFmtId="0" xfId="0" applyAlignment="1" applyBorder="1" applyFont="1">
      <alignment horizontal="center" shrinkToFit="0" vertical="top" wrapText="1"/>
    </xf>
    <xf borderId="2" fillId="0" fontId="2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left" shrinkToFit="0" wrapText="1"/>
    </xf>
    <xf borderId="2" fillId="0" fontId="2" numFmtId="0" xfId="0" applyBorder="1" applyFont="1"/>
    <xf borderId="3" fillId="0" fontId="4" numFmtId="169" xfId="0" applyAlignment="1" applyBorder="1" applyFont="1" applyNumberFormat="1">
      <alignment horizontal="right"/>
    </xf>
    <xf borderId="2" fillId="0" fontId="4" numFmtId="165" xfId="0" applyAlignment="1" applyBorder="1" applyFont="1" applyNumberFormat="1">
      <alignment horizontal="left"/>
    </xf>
    <xf borderId="2" fillId="0" fontId="2" numFmtId="0" xfId="0" applyAlignment="1" applyBorder="1" applyFont="1">
      <alignment shrinkToFit="0" wrapText="1"/>
    </xf>
    <xf borderId="2" fillId="0" fontId="11" numFmtId="165" xfId="0" applyAlignment="1" applyBorder="1" applyFont="1" applyNumberFormat="1">
      <alignment horizontal="center" shrinkToFit="0" wrapText="1"/>
    </xf>
    <xf borderId="0" fillId="0" fontId="10" numFmtId="0" xfId="0" applyAlignment="1" applyFont="1">
      <alignment vertical="center"/>
    </xf>
    <xf borderId="12" fillId="0" fontId="3" numFmtId="0" xfId="0" applyAlignment="1" applyBorder="1" applyFont="1">
      <alignment horizontal="right" vertical="center"/>
    </xf>
    <xf borderId="9" fillId="5" fontId="3" numFmtId="165" xfId="0" applyAlignment="1" applyBorder="1" applyFont="1" applyNumberFormat="1">
      <alignment vertical="center"/>
    </xf>
    <xf borderId="0" fillId="0" fontId="2" numFmtId="0" xfId="0" applyAlignment="1" applyFont="1">
      <alignment horizontal="center" shrinkToFit="0" wrapText="1"/>
    </xf>
    <xf borderId="0" fillId="0" fontId="2" numFmtId="2" xfId="0" applyAlignment="1" applyFont="1" applyNumberFormat="1">
      <alignment horizontal="right" shrinkToFit="0" wrapText="1"/>
    </xf>
    <xf borderId="0" fillId="0" fontId="2" numFmtId="165" xfId="0" applyAlignment="1" applyFont="1" applyNumberFormat="1">
      <alignment horizontal="left" shrinkToFit="0" wrapText="1"/>
    </xf>
    <xf borderId="0" fillId="0" fontId="2" numFmtId="165" xfId="0" applyAlignment="1" applyFont="1" applyNumberFormat="1">
      <alignment horizontal="left"/>
    </xf>
    <xf borderId="13" fillId="13" fontId="3" numFmtId="0" xfId="0" applyAlignment="1" applyBorder="1" applyFill="1" applyFont="1">
      <alignment horizontal="left" vertical="center"/>
    </xf>
    <xf borderId="14" fillId="13" fontId="3" numFmtId="164" xfId="0" applyAlignment="1" applyBorder="1" applyFont="1" applyNumberFormat="1">
      <alignment horizontal="center" shrinkToFit="0" vertical="center" wrapText="1"/>
    </xf>
    <xf borderId="15" fillId="0" fontId="5" numFmtId="0" xfId="0" applyBorder="1" applyFont="1"/>
    <xf borderId="16" fillId="0" fontId="5" numFmtId="0" xfId="0" applyBorder="1" applyFont="1"/>
    <xf borderId="17" fillId="13" fontId="4" numFmtId="0" xfId="0" applyAlignment="1" applyBorder="1" applyFont="1">
      <alignment horizontal="center" vertical="center"/>
    </xf>
    <xf borderId="18" fillId="13" fontId="4" numFmtId="0" xfId="0" applyAlignment="1" applyBorder="1" applyFont="1">
      <alignment horizontal="center" shrinkToFit="0" vertical="center" wrapText="1"/>
    </xf>
    <xf borderId="18" fillId="13" fontId="4" numFmtId="0" xfId="0" applyAlignment="1" applyBorder="1" applyFont="1">
      <alignment horizontal="center" vertical="center"/>
    </xf>
    <xf borderId="18" fillId="13" fontId="4" numFmtId="2" xfId="0" applyAlignment="1" applyBorder="1" applyFont="1" applyNumberFormat="1">
      <alignment horizontal="center" vertical="center"/>
    </xf>
    <xf borderId="18" fillId="13" fontId="4" numFmtId="165" xfId="0" applyAlignment="1" applyBorder="1" applyFont="1" applyNumberFormat="1">
      <alignment horizontal="center" vertical="center"/>
    </xf>
    <xf borderId="18" fillId="13" fontId="4" numFmtId="165" xfId="0" applyAlignment="1" applyBorder="1" applyFont="1" applyNumberFormat="1">
      <alignment horizontal="center" shrinkToFit="0" vertical="center" wrapText="1"/>
    </xf>
    <xf borderId="19" fillId="13" fontId="4" numFmtId="165" xfId="0" applyAlignment="1" applyBorder="1" applyFont="1" applyNumberFormat="1">
      <alignment horizontal="center" shrinkToFit="0" vertical="center" wrapText="1"/>
    </xf>
    <xf borderId="20" fillId="13" fontId="4" numFmtId="165" xfId="0" applyAlignment="1" applyBorder="1" applyFont="1" applyNumberFormat="1">
      <alignment horizontal="center" shrinkToFit="0" vertical="center" wrapText="1"/>
    </xf>
    <xf borderId="21" fillId="0" fontId="5" numFmtId="0" xfId="0" applyBorder="1" applyFont="1"/>
    <xf borderId="22" fillId="0" fontId="5" numFmtId="0" xfId="0" applyBorder="1" applyFont="1"/>
    <xf borderId="23" fillId="13" fontId="4" numFmtId="9" xfId="0" applyAlignment="1" applyBorder="1" applyFont="1" applyNumberFormat="1">
      <alignment horizontal="center" shrinkToFit="0" vertical="center" wrapText="1"/>
    </xf>
    <xf borderId="23" fillId="13" fontId="4" numFmtId="184" xfId="0" applyAlignment="1" applyBorder="1" applyFont="1" applyNumberFormat="1">
      <alignment horizontal="center" shrinkToFit="0" vertical="center" wrapText="1"/>
    </xf>
    <xf borderId="24" fillId="0" fontId="5" numFmtId="0" xfId="0" applyBorder="1" applyFont="1"/>
    <xf borderId="25" fillId="12" fontId="4" numFmtId="0" xfId="0" applyAlignment="1" applyBorder="1" applyFont="1">
      <alignment horizontal="left" vertical="center"/>
    </xf>
    <xf borderId="19" fillId="12" fontId="4" numFmtId="0" xfId="0" applyAlignment="1" applyBorder="1" applyFont="1">
      <alignment horizontal="left" vertical="center"/>
    </xf>
    <xf borderId="19" fillId="12" fontId="8" numFmtId="0" xfId="0" applyAlignment="1" applyBorder="1" applyFont="1">
      <alignment horizontal="center" vertical="center"/>
    </xf>
    <xf borderId="19" fillId="12" fontId="8" numFmtId="2" xfId="0" applyAlignment="1" applyBorder="1" applyFont="1" applyNumberFormat="1">
      <alignment horizontal="right" vertical="center"/>
    </xf>
    <xf borderId="19" fillId="12" fontId="8" numFmtId="165" xfId="0" applyAlignment="1" applyBorder="1" applyFont="1" applyNumberFormat="1">
      <alignment horizontal="left" vertical="center"/>
    </xf>
    <xf borderId="26" fillId="12" fontId="8" numFmtId="165" xfId="0" applyAlignment="1" applyBorder="1" applyFont="1" applyNumberFormat="1">
      <alignment horizontal="left" vertical="center"/>
    </xf>
    <xf borderId="27" fillId="0" fontId="1" numFmtId="0" xfId="0" applyAlignment="1" applyBorder="1" applyFont="1">
      <alignment horizontal="left" vertical="center"/>
    </xf>
    <xf borderId="2" fillId="14" fontId="1" numFmtId="165" xfId="0" applyAlignment="1" applyBorder="1" applyFill="1" applyFont="1" applyNumberFormat="1">
      <alignment horizontal="left" vertical="center"/>
    </xf>
    <xf borderId="28" fillId="0" fontId="1" numFmtId="165" xfId="0" applyAlignment="1" applyBorder="1" applyFont="1" applyNumberFormat="1">
      <alignment horizontal="left" vertical="center"/>
    </xf>
    <xf borderId="29" fillId="0" fontId="4" numFmtId="169" xfId="0" applyAlignment="1" applyBorder="1" applyFont="1" applyNumberFormat="1">
      <alignment horizontal="right" vertical="center"/>
    </xf>
    <xf borderId="28" fillId="0" fontId="4" numFmtId="165" xfId="0" applyAlignment="1" applyBorder="1" applyFont="1" applyNumberFormat="1">
      <alignment horizontal="left" vertical="center"/>
    </xf>
    <xf borderId="27" fillId="12" fontId="4" numFmtId="0" xfId="0" applyAlignment="1" applyBorder="1" applyFont="1">
      <alignment horizontal="left" vertical="center"/>
    </xf>
    <xf borderId="28" fillId="12" fontId="4" numFmtId="165" xfId="0" applyAlignment="1" applyBorder="1" applyFont="1" applyNumberFormat="1">
      <alignment horizontal="left" shrinkToFit="0" vertical="center" wrapText="1"/>
    </xf>
    <xf borderId="29" fillId="0" fontId="1" numFmtId="0" xfId="0" applyAlignment="1" applyBorder="1" applyFont="1">
      <alignment horizontal="left" vertical="center"/>
    </xf>
    <xf borderId="2" fillId="14" fontId="1" numFmtId="177" xfId="0" applyAlignment="1" applyBorder="1" applyFont="1" applyNumberFormat="1">
      <alignment vertical="center"/>
    </xf>
    <xf borderId="30" fillId="0" fontId="1" numFmtId="0" xfId="0" applyAlignment="1" applyBorder="1" applyFont="1">
      <alignment horizontal="left" shrinkToFit="0" vertical="center" wrapText="1"/>
    </xf>
    <xf borderId="7" fillId="0" fontId="1" numFmtId="0" xfId="0" applyAlignment="1" applyBorder="1" applyFont="1">
      <alignment horizontal="center" vertical="center"/>
    </xf>
    <xf borderId="0" fillId="0" fontId="2" numFmtId="168" xfId="0" applyAlignment="1" applyFont="1" applyNumberFormat="1">
      <alignment horizontal="center" vertical="center"/>
    </xf>
    <xf borderId="31" fillId="0" fontId="1" numFmtId="0" xfId="0" applyAlignment="1" applyBorder="1" applyFont="1">
      <alignment horizontal="left" shrinkToFit="0" vertical="center" wrapText="1"/>
    </xf>
    <xf borderId="31" fillId="0" fontId="1" numFmtId="0" xfId="0" applyAlignment="1" applyBorder="1" applyFont="1">
      <alignment horizontal="center" vertical="center"/>
    </xf>
    <xf borderId="27" fillId="6" fontId="4" numFmtId="0" xfId="0" applyAlignment="1" applyBorder="1" applyFont="1">
      <alignment horizontal="left" vertical="center"/>
    </xf>
    <xf borderId="2" fillId="6" fontId="4" numFmtId="0" xfId="0" applyAlignment="1" applyBorder="1" applyFont="1">
      <alignment vertical="center"/>
    </xf>
    <xf borderId="2" fillId="6" fontId="1" numFmtId="2" xfId="0" applyAlignment="1" applyBorder="1" applyFont="1" applyNumberFormat="1">
      <alignment horizontal="right" vertical="center"/>
    </xf>
    <xf borderId="2" fillId="6" fontId="1" numFmtId="172" xfId="0" applyAlignment="1" applyBorder="1" applyFont="1" applyNumberFormat="1">
      <alignment horizontal="left" shrinkToFit="0" vertical="center" wrapText="1"/>
    </xf>
    <xf borderId="2" fillId="6" fontId="1" numFmtId="165" xfId="0" applyAlignment="1" applyBorder="1" applyFont="1" applyNumberFormat="1">
      <alignment horizontal="left" shrinkToFit="0" vertical="center" wrapText="1"/>
    </xf>
    <xf borderId="2" fillId="6" fontId="1" numFmtId="165" xfId="0" applyAlignment="1" applyBorder="1" applyFont="1" applyNumberFormat="1">
      <alignment horizontal="left" vertical="center"/>
    </xf>
    <xf borderId="28" fillId="6" fontId="1" numFmtId="165" xfId="0" applyAlignment="1" applyBorder="1" applyFont="1" applyNumberFormat="1">
      <alignment horizontal="left" vertical="center"/>
    </xf>
    <xf borderId="2" fillId="0" fontId="9" numFmtId="0" xfId="0" applyAlignment="1" applyBorder="1" applyFont="1">
      <alignment horizontal="center" shrinkToFit="0" vertical="center" wrapText="1"/>
    </xf>
    <xf borderId="0" fillId="0" fontId="18" numFmtId="172" xfId="0" applyAlignment="1" applyFont="1" applyNumberFormat="1">
      <alignment vertical="center"/>
    </xf>
    <xf borderId="29" fillId="0" fontId="4" numFmtId="0" xfId="0" applyAlignment="1" applyBorder="1" applyFont="1">
      <alignment horizontal="right" vertical="center"/>
    </xf>
    <xf borderId="2" fillId="4" fontId="4" numFmtId="165" xfId="0" applyAlignment="1" applyBorder="1" applyFont="1" applyNumberFormat="1">
      <alignment horizontal="left" shrinkToFit="0" vertical="center" wrapText="1"/>
    </xf>
    <xf borderId="28" fillId="4" fontId="4" numFmtId="165" xfId="0" applyAlignment="1" applyBorder="1" applyFont="1" applyNumberFormat="1">
      <alignment horizontal="left" shrinkToFit="0" vertical="center" wrapText="1"/>
    </xf>
    <xf borderId="32" fillId="0" fontId="4" numFmtId="169" xfId="0" applyAlignment="1" applyBorder="1" applyFont="1" applyNumberFormat="1">
      <alignment horizontal="right" vertical="center"/>
    </xf>
    <xf borderId="33" fillId="0" fontId="5" numFmtId="0" xfId="0" applyBorder="1" applyFont="1"/>
    <xf borderId="34" fillId="0" fontId="5" numFmtId="0" xfId="0" applyBorder="1" applyFont="1"/>
    <xf borderId="23" fillId="0" fontId="11" numFmtId="165" xfId="0" applyAlignment="1" applyBorder="1" applyFont="1" applyNumberFormat="1">
      <alignment horizontal="center" shrinkToFit="0" vertical="center" wrapText="1"/>
    </xf>
    <xf borderId="35" fillId="0" fontId="3" numFmtId="0" xfId="0" applyAlignment="1" applyBorder="1" applyFont="1">
      <alignment horizontal="right" vertical="center"/>
    </xf>
    <xf borderId="0" fillId="0" fontId="2" numFmtId="2" xfId="0" applyAlignment="1" applyFont="1" applyNumberFormat="1">
      <alignment horizontal="right" shrinkToFit="0" vertical="center" wrapText="1"/>
    </xf>
    <xf borderId="0" fillId="0" fontId="2" numFmtId="165" xfId="0" applyAlignment="1" applyFont="1" applyNumberFormat="1">
      <alignment horizontal="left" shrinkToFit="0" vertical="center" wrapText="1"/>
    </xf>
    <xf borderId="0" fillId="0" fontId="2" numFmtId="165" xfId="0" applyAlignment="1" applyFont="1" applyNumberFormat="1">
      <alignment horizontal="left" vertical="center"/>
    </xf>
    <xf borderId="0" fillId="0" fontId="16" numFmtId="4" xfId="0" applyAlignment="1" applyFont="1" applyNumberFormat="1">
      <alignment horizontal="left" vertical="center"/>
    </xf>
    <xf borderId="1" fillId="2" fontId="7" numFmtId="0" xfId="0" applyBorder="1" applyFont="1"/>
    <xf borderId="1" fillId="2" fontId="7" numFmtId="0" xfId="0" applyAlignment="1" applyBorder="1" applyFont="1">
      <alignment shrinkToFit="0" wrapText="1"/>
    </xf>
    <xf borderId="2" fillId="3" fontId="4" numFmtId="184" xfId="0" applyAlignment="1" applyBorder="1" applyFont="1" applyNumberFormat="1">
      <alignment horizontal="center" shrinkToFit="0" vertical="center" wrapText="1"/>
    </xf>
    <xf borderId="2" fillId="15" fontId="4" numFmtId="0" xfId="0" applyAlignment="1" applyBorder="1" applyFill="1" applyFont="1">
      <alignment horizontal="left" vertical="center"/>
    </xf>
    <xf borderId="3" fillId="12" fontId="8" numFmtId="0" xfId="0" applyAlignment="1" applyBorder="1" applyFont="1">
      <alignment horizontal="left" shrinkToFit="0" vertical="center" wrapText="1"/>
    </xf>
    <xf borderId="0" fillId="0" fontId="11" numFmtId="0" xfId="0" applyFont="1"/>
    <xf borderId="2" fillId="6" fontId="4" numFmtId="0" xfId="0" applyAlignment="1" applyBorder="1" applyFont="1">
      <alignment horizontal="left" vertical="center"/>
    </xf>
    <xf borderId="2" fillId="0" fontId="1" numFmtId="165" xfId="0" applyAlignment="1" applyBorder="1" applyFont="1" applyNumberFormat="1">
      <alignment horizontal="left" shrinkToFit="0" vertical="center" wrapText="1"/>
    </xf>
    <xf borderId="2" fillId="4" fontId="4" numFmtId="0" xfId="0" applyAlignment="1" applyBorder="1" applyFont="1">
      <alignment horizontal="left" vertical="center"/>
    </xf>
    <xf borderId="2" fillId="4" fontId="4" numFmtId="0" xfId="0" applyAlignment="1" applyBorder="1" applyFont="1">
      <alignment horizontal="right" vertical="center"/>
    </xf>
    <xf borderId="2" fillId="4" fontId="4" numFmtId="0" xfId="0" applyAlignment="1" applyBorder="1" applyFont="1">
      <alignment horizontal="center" vertical="center"/>
    </xf>
    <xf borderId="2" fillId="4" fontId="4" numFmtId="2" xfId="0" applyAlignment="1" applyBorder="1" applyFont="1" applyNumberFormat="1">
      <alignment horizontal="right" vertical="center"/>
    </xf>
    <xf borderId="2" fillId="4" fontId="4" numFmtId="172" xfId="0" applyAlignment="1" applyBorder="1" applyFont="1" applyNumberFormat="1">
      <alignment horizontal="left" shrinkToFit="0" vertical="center" wrapText="1"/>
    </xf>
    <xf borderId="2" fillId="0" fontId="1" numFmtId="185" xfId="0" applyAlignment="1" applyBorder="1" applyFont="1" applyNumberFormat="1">
      <alignment horizontal="right" shrinkToFit="0" vertical="center" wrapText="1"/>
    </xf>
    <xf borderId="2" fillId="5" fontId="19" numFmtId="165" xfId="0" applyAlignment="1" applyBorder="1" applyFont="1" applyNumberFormat="1">
      <alignment vertical="center"/>
    </xf>
    <xf borderId="0" fillId="0" fontId="7" numFmtId="0" xfId="0" applyAlignment="1" applyFont="1">
      <alignment shrinkToFit="0" wrapText="1"/>
    </xf>
    <xf borderId="0" fillId="0" fontId="7" numFmtId="165" xfId="0" applyFont="1" applyNumberFormat="1"/>
    <xf borderId="0" fillId="0" fontId="16" numFmtId="0" xfId="0" applyAlignment="1" applyFont="1">
      <alignment shrinkToFit="0" wrapText="1"/>
    </xf>
    <xf borderId="0" fillId="0" fontId="2" numFmtId="0" xfId="0" applyAlignment="1" applyFont="1">
      <alignment horizontal="left" vertical="center"/>
    </xf>
    <xf borderId="0" fillId="0" fontId="20" numFmtId="0" xfId="0" applyFont="1"/>
    <xf borderId="2" fillId="8" fontId="3" numFmtId="0" xfId="0" applyAlignment="1" applyBorder="1" applyFont="1">
      <alignment horizontal="left" vertical="center"/>
    </xf>
    <xf borderId="3" fillId="8" fontId="3" numFmtId="0" xfId="0" applyAlignment="1" applyBorder="1" applyFont="1">
      <alignment horizontal="center" vertical="center"/>
    </xf>
    <xf borderId="6" fillId="8" fontId="4" numFmtId="2" xfId="0" applyAlignment="1" applyBorder="1" applyFont="1" applyNumberFormat="1">
      <alignment horizontal="center" vertical="center"/>
    </xf>
    <xf borderId="6" fillId="8" fontId="4" numFmtId="165" xfId="0" applyAlignment="1" applyBorder="1" applyFont="1" applyNumberFormat="1">
      <alignment horizontal="center" vertical="center"/>
    </xf>
    <xf borderId="6" fillId="8" fontId="4" numFmtId="165" xfId="0" applyAlignment="1" applyBorder="1" applyFont="1" applyNumberFormat="1">
      <alignment horizontal="center" shrinkToFit="0" vertical="center" wrapText="1"/>
    </xf>
    <xf borderId="2" fillId="8" fontId="4" numFmtId="165" xfId="0" applyAlignment="1" applyBorder="1" applyFont="1" applyNumberFormat="1">
      <alignment horizontal="center" shrinkToFit="0" vertical="center" wrapText="1"/>
    </xf>
    <xf borderId="2" fillId="8" fontId="4" numFmtId="184" xfId="0" applyAlignment="1" applyBorder="1" applyFont="1" applyNumberFormat="1">
      <alignment horizontal="center" shrinkToFit="0" vertical="center" wrapText="1"/>
    </xf>
    <xf borderId="2" fillId="0" fontId="1" numFmtId="169" xfId="0" applyAlignment="1" applyBorder="1" applyFont="1" applyNumberFormat="1">
      <alignment horizontal="right" vertical="center"/>
    </xf>
    <xf borderId="3" fillId="0" fontId="4" numFmtId="169" xfId="0" applyAlignment="1" applyBorder="1" applyFont="1" applyNumberFormat="1">
      <alignment horizontal="center" vertical="center"/>
    </xf>
    <xf borderId="2" fillId="2" fontId="1" numFmtId="0" xfId="0" applyAlignment="1" applyBorder="1" applyFont="1">
      <alignment horizontal="left" vertical="center"/>
    </xf>
    <xf borderId="2" fillId="2" fontId="1" numFmtId="0" xfId="0" applyAlignment="1" applyBorder="1" applyFont="1">
      <alignment horizontal="left" shrinkToFit="0" vertical="center" wrapText="1"/>
    </xf>
    <xf borderId="2" fillId="2" fontId="1" numFmtId="0" xfId="0" applyAlignment="1" applyBorder="1" applyFont="1">
      <alignment shrinkToFit="0" vertical="center" wrapText="1"/>
    </xf>
    <xf borderId="2" fillId="0" fontId="1" numFmtId="172" xfId="0" applyAlignment="1" applyBorder="1" applyFont="1" applyNumberFormat="1">
      <alignment horizontal="left" vertical="center"/>
    </xf>
    <xf borderId="36" fillId="0" fontId="10" numFmtId="0" xfId="0" applyAlignment="1" applyBorder="1" applyFont="1">
      <alignment horizontal="right" vertical="center"/>
    </xf>
    <xf borderId="37" fillId="0" fontId="5" numFmtId="0" xfId="0" applyBorder="1" applyFont="1"/>
    <xf borderId="9" fillId="5" fontId="19" numFmtId="165" xfId="0" applyAlignment="1" applyBorder="1" applyFont="1" applyNumberFormat="1">
      <alignment vertical="center"/>
    </xf>
    <xf borderId="0" fillId="0" fontId="21" numFmtId="4" xfId="0" applyAlignment="1" applyFont="1" applyNumberFormat="1">
      <alignment horizontal="left" vertical="top"/>
    </xf>
    <xf borderId="13" fillId="8" fontId="3" numFmtId="0" xfId="0" applyAlignment="1" applyBorder="1" applyFont="1">
      <alignment horizontal="left" vertical="center"/>
    </xf>
    <xf borderId="38" fillId="8" fontId="3" numFmtId="164" xfId="0" applyAlignment="1" applyBorder="1" applyFont="1" applyNumberFormat="1">
      <alignment horizontal="center" shrinkToFit="0" vertical="center" wrapText="1"/>
    </xf>
    <xf borderId="39" fillId="0" fontId="5" numFmtId="0" xfId="0" applyBorder="1" applyFont="1"/>
    <xf borderId="40" fillId="0" fontId="5" numFmtId="0" xfId="0" applyBorder="1" applyFont="1"/>
    <xf borderId="41" fillId="8" fontId="3" numFmtId="0" xfId="0" applyAlignment="1" applyBorder="1" applyFont="1">
      <alignment horizontal="center" vertical="center"/>
    </xf>
    <xf borderId="17" fillId="8" fontId="4" numFmtId="0" xfId="0" applyAlignment="1" applyBorder="1" applyFont="1">
      <alignment horizontal="center" vertical="center"/>
    </xf>
    <xf borderId="18" fillId="8" fontId="4" numFmtId="0" xfId="0" applyAlignment="1" applyBorder="1" applyFont="1">
      <alignment horizontal="center" shrinkToFit="0" vertical="center" wrapText="1"/>
    </xf>
    <xf borderId="18" fillId="8" fontId="4" numFmtId="0" xfId="0" applyAlignment="1" applyBorder="1" applyFont="1">
      <alignment horizontal="center" vertical="center"/>
    </xf>
    <xf borderId="18" fillId="8" fontId="4" numFmtId="2" xfId="0" applyAlignment="1" applyBorder="1" applyFont="1" applyNumberFormat="1">
      <alignment horizontal="center" vertical="center"/>
    </xf>
    <xf borderId="18" fillId="8" fontId="4" numFmtId="165" xfId="0" applyAlignment="1" applyBorder="1" applyFont="1" applyNumberFormat="1">
      <alignment horizontal="center" vertical="center"/>
    </xf>
    <xf borderId="18" fillId="8" fontId="4" numFmtId="165" xfId="0" applyAlignment="1" applyBorder="1" applyFont="1" applyNumberFormat="1">
      <alignment horizontal="center" shrinkToFit="0" vertical="center" wrapText="1"/>
    </xf>
    <xf borderId="19" fillId="8" fontId="4" numFmtId="165" xfId="0" applyAlignment="1" applyBorder="1" applyFont="1" applyNumberFormat="1">
      <alignment horizontal="center" shrinkToFit="0" vertical="center" wrapText="1"/>
    </xf>
    <xf borderId="20" fillId="8" fontId="4" numFmtId="165" xfId="0" applyAlignment="1" applyBorder="1" applyFont="1" applyNumberFormat="1">
      <alignment horizontal="center" shrinkToFit="0" vertical="center" wrapText="1"/>
    </xf>
    <xf borderId="42" fillId="0" fontId="5" numFmtId="0" xfId="0" applyBorder="1" applyFont="1"/>
    <xf borderId="43" fillId="8" fontId="4" numFmtId="184" xfId="0" applyAlignment="1" applyBorder="1" applyFont="1" applyNumberFormat="1">
      <alignment horizontal="center" shrinkToFit="0" vertical="center" wrapText="1"/>
    </xf>
    <xf borderId="44" fillId="0" fontId="5" numFmtId="0" xfId="0" applyBorder="1" applyFont="1"/>
    <xf borderId="45" fillId="12" fontId="8" numFmtId="0" xfId="0" applyAlignment="1" applyBorder="1" applyFont="1">
      <alignment horizontal="left" shrinkToFit="0" vertical="center" wrapText="1"/>
    </xf>
    <xf borderId="46" fillId="0" fontId="5" numFmtId="0" xfId="0" applyBorder="1" applyFont="1"/>
    <xf borderId="47" fillId="0" fontId="5" numFmtId="0" xfId="0" applyBorder="1" applyFont="1"/>
    <xf borderId="30" fillId="0" fontId="1" numFmtId="0" xfId="0" applyAlignment="1" applyBorder="1" applyFont="1">
      <alignment horizontal="left" vertical="center"/>
    </xf>
    <xf borderId="7" fillId="0" fontId="1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center" vertical="center"/>
    </xf>
    <xf borderId="7" fillId="0" fontId="1" numFmtId="2" xfId="0" applyAlignment="1" applyBorder="1" applyFont="1" applyNumberFormat="1">
      <alignment horizontal="right" vertical="center"/>
    </xf>
    <xf borderId="43" fillId="14" fontId="1" numFmtId="165" xfId="0" applyAlignment="1" applyBorder="1" applyFont="1" applyNumberFormat="1">
      <alignment horizontal="left" vertical="center"/>
    </xf>
    <xf borderId="7" fillId="0" fontId="9" numFmtId="165" xfId="0" applyAlignment="1" applyBorder="1" applyFont="1" applyNumberFormat="1">
      <alignment horizontal="left" vertical="center"/>
    </xf>
    <xf borderId="7" fillId="0" fontId="1" numFmtId="165" xfId="0" applyAlignment="1" applyBorder="1" applyFont="1" applyNumberFormat="1">
      <alignment horizontal="left" vertical="center"/>
    </xf>
    <xf borderId="44" fillId="0" fontId="1" numFmtId="165" xfId="0" applyAlignment="1" applyBorder="1" applyFont="1" applyNumberFormat="1">
      <alignment horizontal="left" vertical="center"/>
    </xf>
    <xf borderId="48" fillId="0" fontId="4" numFmtId="169" xfId="0" applyAlignment="1" applyBorder="1" applyFont="1" applyNumberFormat="1">
      <alignment horizontal="right" vertical="center"/>
    </xf>
    <xf borderId="49" fillId="0" fontId="5" numFmtId="0" xfId="0" applyBorder="1" applyFont="1"/>
    <xf borderId="50" fillId="0" fontId="5" numFmtId="0" xfId="0" applyBorder="1" applyFont="1"/>
    <xf borderId="6" fillId="0" fontId="4" numFmtId="165" xfId="0" applyAlignment="1" applyBorder="1" applyFont="1" applyNumberFormat="1">
      <alignment horizontal="left" vertical="center"/>
    </xf>
    <xf borderId="51" fillId="0" fontId="4" numFmtId="165" xfId="0" applyAlignment="1" applyBorder="1" applyFont="1" applyNumberFormat="1">
      <alignment horizontal="left" vertical="center"/>
    </xf>
    <xf borderId="52" fillId="0" fontId="5" numFmtId="0" xfId="0" applyBorder="1" applyFont="1"/>
    <xf borderId="53" fillId="0" fontId="1" numFmtId="0" xfId="0" applyAlignment="1" applyBorder="1" applyFont="1">
      <alignment horizontal="center" vertical="center"/>
    </xf>
    <xf borderId="53" fillId="0" fontId="1" numFmtId="2" xfId="0" applyAlignment="1" applyBorder="1" applyFont="1" applyNumberFormat="1">
      <alignment horizontal="right" vertical="center"/>
    </xf>
    <xf borderId="54" fillId="14" fontId="1" numFmtId="165" xfId="0" applyAlignment="1" applyBorder="1" applyFont="1" applyNumberFormat="1">
      <alignment horizontal="left" vertical="center"/>
    </xf>
    <xf borderId="53" fillId="0" fontId="9" numFmtId="165" xfId="0" applyAlignment="1" applyBorder="1" applyFont="1" applyNumberFormat="1">
      <alignment horizontal="left" vertical="center"/>
    </xf>
    <xf borderId="53" fillId="0" fontId="1" numFmtId="165" xfId="0" applyAlignment="1" applyBorder="1" applyFont="1" applyNumberFormat="1">
      <alignment horizontal="left" vertical="center"/>
    </xf>
    <xf borderId="55" fillId="12" fontId="8" numFmtId="0" xfId="0" applyAlignment="1" applyBorder="1" applyFont="1">
      <alignment horizontal="left" shrinkToFit="0" vertical="center" wrapText="1"/>
    </xf>
    <xf borderId="56" fillId="0" fontId="5" numFmtId="0" xfId="0" applyBorder="1" applyFont="1"/>
    <xf borderId="57" fillId="0" fontId="5" numFmtId="0" xfId="0" applyBorder="1" applyFont="1"/>
    <xf borderId="29" fillId="0" fontId="4" numFmtId="169" xfId="0" applyAlignment="1" applyBorder="1" applyFont="1" applyNumberFormat="1">
      <alignment horizontal="center" vertical="center"/>
    </xf>
    <xf borderId="27" fillId="2" fontId="1" numFmtId="0" xfId="0" applyAlignment="1" applyBorder="1" applyFont="1">
      <alignment horizontal="left" vertical="center"/>
    </xf>
    <xf borderId="2" fillId="14" fontId="1" numFmtId="172" xfId="0" applyAlignment="1" applyBorder="1" applyFont="1" applyNumberFormat="1">
      <alignment horizontal="left" vertical="center"/>
    </xf>
    <xf borderId="27" fillId="4" fontId="4" numFmtId="0" xfId="0" applyAlignment="1" applyBorder="1" applyFont="1">
      <alignment horizontal="left" vertical="center"/>
    </xf>
    <xf borderId="27" fillId="0" fontId="1" numFmtId="0" xfId="0" applyAlignment="1" applyBorder="1" applyFont="1">
      <alignment horizontal="left" shrinkToFit="0" vertical="center" wrapText="1"/>
    </xf>
    <xf borderId="2" fillId="14" fontId="1" numFmtId="185" xfId="0" applyAlignment="1" applyBorder="1" applyFont="1" applyNumberFormat="1">
      <alignment horizontal="right" vertical="center"/>
    </xf>
    <xf borderId="58" fillId="4" fontId="4" numFmtId="169" xfId="0" applyAlignment="1" applyBorder="1" applyFont="1" applyNumberFormat="1">
      <alignment horizontal="right" vertical="center"/>
    </xf>
    <xf borderId="59" fillId="0" fontId="5" numFmtId="0" xfId="0" applyBorder="1" applyFont="1"/>
    <xf borderId="60" fillId="0" fontId="5" numFmtId="0" xfId="0" applyBorder="1" applyFont="1"/>
    <xf borderId="61" fillId="4" fontId="4" numFmtId="165" xfId="0" applyAlignment="1" applyBorder="1" applyFont="1" applyNumberFormat="1">
      <alignment horizontal="left" vertical="center"/>
    </xf>
    <xf borderId="62" fillId="4" fontId="4" numFmtId="165" xfId="0" applyAlignment="1" applyBorder="1" applyFont="1" applyNumberFormat="1">
      <alignment horizontal="left" vertical="center"/>
    </xf>
    <xf borderId="63" fillId="0" fontId="10" numFmtId="0" xfId="0" applyAlignment="1" applyBorder="1" applyFont="1">
      <alignment horizontal="right" vertical="center"/>
    </xf>
    <xf borderId="64" fillId="0" fontId="5" numFmtId="0" xfId="0" applyBorder="1" applyFont="1"/>
    <xf borderId="65" fillId="0" fontId="5" numFmtId="0" xfId="0" applyBorder="1" applyFont="1"/>
    <xf borderId="2" fillId="16" fontId="3" numFmtId="0" xfId="0" applyAlignment="1" applyBorder="1" applyFill="1" applyFont="1">
      <alignment horizontal="left" vertical="center"/>
    </xf>
    <xf borderId="3" fillId="16" fontId="3" numFmtId="164" xfId="0" applyAlignment="1" applyBorder="1" applyFont="1" applyNumberFormat="1">
      <alignment horizontal="center" shrinkToFit="0" vertical="center" wrapText="1"/>
    </xf>
    <xf borderId="3" fillId="16" fontId="3" numFmtId="0" xfId="0" applyAlignment="1" applyBorder="1" applyFont="1">
      <alignment horizontal="center" vertical="center"/>
    </xf>
    <xf borderId="6" fillId="16" fontId="4" numFmtId="0" xfId="0" applyAlignment="1" applyBorder="1" applyFont="1">
      <alignment horizontal="center" vertical="center"/>
    </xf>
    <xf borderId="6" fillId="16" fontId="4" numFmtId="0" xfId="0" applyAlignment="1" applyBorder="1" applyFont="1">
      <alignment horizontal="center" shrinkToFit="0" vertical="center" wrapText="1"/>
    </xf>
    <xf borderId="6" fillId="16" fontId="4" numFmtId="2" xfId="0" applyAlignment="1" applyBorder="1" applyFont="1" applyNumberFormat="1">
      <alignment horizontal="center" vertical="center"/>
    </xf>
    <xf borderId="6" fillId="16" fontId="4" numFmtId="165" xfId="0" applyAlignment="1" applyBorder="1" applyFont="1" applyNumberFormat="1">
      <alignment horizontal="center" vertical="center"/>
    </xf>
    <xf borderId="6" fillId="16" fontId="4" numFmtId="165" xfId="0" applyAlignment="1" applyBorder="1" applyFont="1" applyNumberFormat="1">
      <alignment horizontal="center" shrinkToFit="0" vertical="center" wrapText="1"/>
    </xf>
    <xf borderId="2" fillId="16" fontId="4" numFmtId="165" xfId="0" applyAlignment="1" applyBorder="1" applyFont="1" applyNumberFormat="1">
      <alignment horizontal="center" shrinkToFit="0" vertical="center" wrapText="1"/>
    </xf>
    <xf borderId="2" fillId="16" fontId="4" numFmtId="9" xfId="0" applyAlignment="1" applyBorder="1" applyFont="1" applyNumberFormat="1">
      <alignment horizontal="center" shrinkToFit="0" vertical="center" wrapText="1"/>
    </xf>
    <xf borderId="2" fillId="16" fontId="4" numFmtId="184" xfId="0" applyAlignment="1" applyBorder="1" applyFont="1" applyNumberFormat="1">
      <alignment horizontal="center" shrinkToFit="0" vertical="center" wrapText="1"/>
    </xf>
    <xf borderId="2" fillId="6" fontId="8" numFmtId="0" xfId="0" applyAlignment="1" applyBorder="1" applyFont="1">
      <alignment horizontal="center" vertical="center"/>
    </xf>
    <xf borderId="2" fillId="6" fontId="8" numFmtId="2" xfId="0" applyAlignment="1" applyBorder="1" applyFont="1" applyNumberFormat="1">
      <alignment horizontal="right" vertical="center"/>
    </xf>
    <xf borderId="2" fillId="6" fontId="8" numFmtId="165" xfId="0" applyAlignment="1" applyBorder="1" applyFont="1" applyNumberFormat="1">
      <alignment horizontal="left" vertical="center"/>
    </xf>
    <xf borderId="0" fillId="0" fontId="1" numFmtId="165" xfId="0" applyFont="1" applyNumberFormat="1"/>
    <xf borderId="0" fillId="0" fontId="1" numFmtId="165" xfId="0" applyAlignment="1" applyFont="1" applyNumberFormat="1">
      <alignment horizontal="left" vertical="center"/>
    </xf>
    <xf borderId="2" fillId="6" fontId="4" numFmtId="0" xfId="0" applyAlignment="1" applyBorder="1" applyFont="1">
      <alignment horizontal="center" shrinkToFit="0" vertical="center" wrapText="1"/>
    </xf>
    <xf borderId="2" fillId="6" fontId="4" numFmtId="2" xfId="0" applyAlignment="1" applyBorder="1" applyFont="1" applyNumberFormat="1">
      <alignment horizontal="right" shrinkToFit="0" vertical="center" wrapText="1"/>
    </xf>
    <xf borderId="2" fillId="6" fontId="4" numFmtId="165" xfId="0" applyAlignment="1" applyBorder="1" applyFont="1" applyNumberFormat="1">
      <alignment horizontal="left" shrinkToFit="0" vertical="center" wrapText="1"/>
    </xf>
    <xf borderId="2" fillId="6" fontId="4" numFmtId="165" xfId="0" applyAlignment="1" applyBorder="1" applyFont="1" applyNumberFormat="1">
      <alignment horizontal="right" shrinkToFit="0" vertical="center" wrapText="1"/>
    </xf>
    <xf borderId="0" fillId="0" fontId="2" numFmtId="186" xfId="0" applyFont="1" applyNumberFormat="1"/>
    <xf borderId="2" fillId="6" fontId="4" numFmtId="2" xfId="0" applyAlignment="1" applyBorder="1" applyFont="1" applyNumberFormat="1">
      <alignment horizontal="right" vertical="center"/>
    </xf>
    <xf borderId="2" fillId="6" fontId="1" numFmtId="166" xfId="0" applyAlignment="1" applyBorder="1" applyFont="1" applyNumberFormat="1">
      <alignment vertical="center"/>
    </xf>
    <xf borderId="2" fillId="0" fontId="1" numFmtId="180" xfId="0" applyAlignment="1" applyBorder="1" applyFont="1" applyNumberFormat="1">
      <alignment vertical="center"/>
    </xf>
    <xf borderId="0" fillId="0" fontId="22" numFmtId="166" xfId="0" applyFont="1" applyNumberFormat="1"/>
    <xf borderId="0" fillId="0" fontId="22" numFmtId="0" xfId="0" applyFont="1"/>
    <xf borderId="2" fillId="0" fontId="1" numFmtId="4" xfId="0" applyAlignment="1" applyBorder="1" applyFont="1" applyNumberFormat="1">
      <alignment horizontal="center" vertical="center"/>
    </xf>
    <xf borderId="0" fillId="0" fontId="4" numFmtId="165" xfId="0" applyAlignment="1" applyFont="1" applyNumberFormat="1">
      <alignment horizontal="left" vertical="center"/>
    </xf>
    <xf borderId="0" fillId="0" fontId="23" numFmtId="165" xfId="0" applyFont="1" applyNumberFormat="1"/>
    <xf borderId="12" fillId="0" fontId="10" numFmtId="0" xfId="0" applyAlignment="1" applyBorder="1" applyFont="1">
      <alignment horizontal="right" vertical="center"/>
    </xf>
    <xf borderId="9" fillId="16" fontId="19" numFmtId="165" xfId="0" applyAlignment="1" applyBorder="1" applyFont="1" applyNumberFormat="1">
      <alignment vertical="center"/>
    </xf>
    <xf borderId="0" fillId="0" fontId="7" numFmtId="168" xfId="0" applyAlignment="1" applyFont="1" applyNumberFormat="1">
      <alignment vertical="center"/>
    </xf>
    <xf borderId="13" fillId="6" fontId="3" numFmtId="0" xfId="0" applyAlignment="1" applyBorder="1" applyFont="1">
      <alignment horizontal="left" vertical="center"/>
    </xf>
    <xf borderId="14" fillId="6" fontId="3" numFmtId="164" xfId="0" applyAlignment="1" applyBorder="1" applyFont="1" applyNumberFormat="1">
      <alignment horizontal="center" shrinkToFit="0" vertical="center" wrapText="1"/>
    </xf>
    <xf borderId="17" fillId="6" fontId="4" numFmtId="0" xfId="0" applyAlignment="1" applyBorder="1" applyFont="1">
      <alignment horizontal="center" vertical="center"/>
    </xf>
    <xf borderId="18" fillId="6" fontId="4" numFmtId="0" xfId="0" applyAlignment="1" applyBorder="1" applyFont="1">
      <alignment horizontal="center" shrinkToFit="0" vertical="center" wrapText="1"/>
    </xf>
    <xf borderId="18" fillId="6" fontId="4" numFmtId="0" xfId="0" applyAlignment="1" applyBorder="1" applyFont="1">
      <alignment horizontal="center" vertical="center"/>
    </xf>
    <xf borderId="18" fillId="6" fontId="4" numFmtId="2" xfId="0" applyAlignment="1" applyBorder="1" applyFont="1" applyNumberFormat="1">
      <alignment horizontal="center" vertical="center"/>
    </xf>
    <xf borderId="18" fillId="6" fontId="4" numFmtId="165" xfId="0" applyAlignment="1" applyBorder="1" applyFont="1" applyNumberFormat="1">
      <alignment horizontal="center" vertical="center"/>
    </xf>
    <xf borderId="18" fillId="6" fontId="4" numFmtId="165" xfId="0" applyAlignment="1" applyBorder="1" applyFont="1" applyNumberFormat="1">
      <alignment horizontal="center" shrinkToFit="0" vertical="center" wrapText="1"/>
    </xf>
    <xf borderId="19" fillId="6" fontId="4" numFmtId="165" xfId="0" applyAlignment="1" applyBorder="1" applyFont="1" applyNumberFormat="1">
      <alignment horizontal="center" shrinkToFit="0" vertical="center" wrapText="1"/>
    </xf>
    <xf borderId="20" fillId="6" fontId="4" numFmtId="165" xfId="0" applyAlignment="1" applyBorder="1" applyFont="1" applyNumberFormat="1">
      <alignment horizontal="center" shrinkToFit="0" vertical="center" wrapText="1"/>
    </xf>
    <xf borderId="23" fillId="6" fontId="4" numFmtId="9" xfId="0" applyAlignment="1" applyBorder="1" applyFont="1" applyNumberFormat="1">
      <alignment horizontal="center" shrinkToFit="0" vertical="center" wrapText="1"/>
    </xf>
    <xf borderId="23" fillId="6" fontId="4" numFmtId="184" xfId="0" applyAlignment="1" applyBorder="1" applyFont="1" applyNumberFormat="1">
      <alignment horizontal="center" shrinkToFit="0" vertical="center" wrapText="1"/>
    </xf>
    <xf borderId="25" fillId="6" fontId="4" numFmtId="0" xfId="0" applyAlignment="1" applyBorder="1" applyFont="1">
      <alignment horizontal="left" vertical="center"/>
    </xf>
    <xf borderId="19" fillId="6" fontId="4" numFmtId="0" xfId="0" applyAlignment="1" applyBorder="1" applyFont="1">
      <alignment horizontal="left" vertical="center"/>
    </xf>
    <xf borderId="19" fillId="6" fontId="8" numFmtId="0" xfId="0" applyAlignment="1" applyBorder="1" applyFont="1">
      <alignment horizontal="center" vertical="center"/>
    </xf>
    <xf borderId="19" fillId="6" fontId="8" numFmtId="2" xfId="0" applyAlignment="1" applyBorder="1" applyFont="1" applyNumberFormat="1">
      <alignment horizontal="right" vertical="center"/>
    </xf>
    <xf borderId="19" fillId="6" fontId="8" numFmtId="165" xfId="0" applyAlignment="1" applyBorder="1" applyFont="1" applyNumberFormat="1">
      <alignment horizontal="left" vertical="center"/>
    </xf>
    <xf borderId="26" fillId="6" fontId="8" numFmtId="165" xfId="0" applyAlignment="1" applyBorder="1" applyFont="1" applyNumberFormat="1">
      <alignment horizontal="left" vertical="center"/>
    </xf>
    <xf borderId="28" fillId="6" fontId="4" numFmtId="165" xfId="0" applyAlignment="1" applyBorder="1" applyFont="1" applyNumberFormat="1">
      <alignment horizontal="left" shrinkToFit="0" vertical="center" wrapText="1"/>
    </xf>
    <xf borderId="28" fillId="6" fontId="1" numFmtId="166" xfId="0" applyAlignment="1" applyBorder="1" applyFont="1" applyNumberFormat="1">
      <alignment vertical="center"/>
    </xf>
    <xf borderId="2" fillId="14" fontId="1" numFmtId="180" xfId="0" applyAlignment="1" applyBorder="1" applyFont="1" applyNumberFormat="1">
      <alignment vertical="center"/>
    </xf>
    <xf borderId="7" fillId="0" fontId="1" numFmtId="4" xfId="0" applyAlignment="1" applyBorder="1" applyFont="1" applyNumberFormat="1">
      <alignment horizontal="center" vertical="center"/>
    </xf>
    <xf borderId="31" fillId="0" fontId="1" numFmtId="4" xfId="0" applyAlignment="1" applyBorder="1" applyFont="1" applyNumberFormat="1">
      <alignment horizontal="center" vertical="center"/>
    </xf>
    <xf borderId="31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43" fillId="14" fontId="1" numFmtId="185" xfId="0" applyAlignment="1" applyBorder="1" applyFont="1" applyNumberFormat="1">
      <alignment horizontal="right" vertical="center"/>
    </xf>
    <xf borderId="35" fillId="0" fontId="10" numFmtId="0" xfId="0" applyAlignment="1" applyBorder="1" applyFont="1">
      <alignment horizontal="right" vertical="center"/>
    </xf>
    <xf borderId="9" fillId="6" fontId="19" numFmtId="165" xfId="0" applyAlignment="1" applyBorder="1" applyFont="1" applyNumberFormat="1">
      <alignment vertical="center"/>
    </xf>
    <xf borderId="2" fillId="3" fontId="10" numFmtId="0" xfId="0" applyAlignment="1" applyBorder="1" applyFont="1">
      <alignment horizontal="left" vertical="center"/>
    </xf>
    <xf borderId="3" fillId="3" fontId="10" numFmtId="164" xfId="0" applyAlignment="1" applyBorder="1" applyFont="1" applyNumberFormat="1">
      <alignment horizontal="center" shrinkToFit="0" vertical="center" wrapText="1"/>
    </xf>
    <xf borderId="3" fillId="3" fontId="10" numFmtId="0" xfId="0" applyAlignment="1" applyBorder="1" applyFont="1">
      <alignment horizontal="center" vertical="center"/>
    </xf>
    <xf borderId="6" fillId="3" fontId="10" numFmtId="0" xfId="0" applyAlignment="1" applyBorder="1" applyFont="1">
      <alignment horizontal="center" vertical="center"/>
    </xf>
    <xf borderId="6" fillId="3" fontId="10" numFmtId="0" xfId="0" applyAlignment="1" applyBorder="1" applyFont="1">
      <alignment horizontal="center" shrinkToFit="0" vertical="center" wrapText="1"/>
    </xf>
    <xf borderId="6" fillId="3" fontId="10" numFmtId="2" xfId="0" applyAlignment="1" applyBorder="1" applyFont="1" applyNumberFormat="1">
      <alignment horizontal="center" vertical="center"/>
    </xf>
    <xf borderId="6" fillId="3" fontId="10" numFmtId="165" xfId="0" applyAlignment="1" applyBorder="1" applyFont="1" applyNumberFormat="1">
      <alignment horizontal="center" vertical="center"/>
    </xf>
    <xf borderId="6" fillId="3" fontId="10" numFmtId="165" xfId="0" applyAlignment="1" applyBorder="1" applyFont="1" applyNumberFormat="1">
      <alignment horizontal="center" shrinkToFit="0" vertical="center" wrapText="1"/>
    </xf>
    <xf borderId="2" fillId="3" fontId="10" numFmtId="165" xfId="0" applyAlignment="1" applyBorder="1" applyFont="1" applyNumberFormat="1">
      <alignment horizontal="center" shrinkToFit="0" vertical="center" wrapText="1"/>
    </xf>
    <xf borderId="2" fillId="3" fontId="10" numFmtId="9" xfId="0" applyAlignment="1" applyBorder="1" applyFont="1" applyNumberFormat="1">
      <alignment horizontal="center" shrinkToFit="0" vertical="center" wrapText="1"/>
    </xf>
    <xf borderId="2" fillId="3" fontId="10" numFmtId="184" xfId="0" applyAlignment="1" applyBorder="1" applyFont="1" applyNumberFormat="1">
      <alignment horizontal="center" shrinkToFit="0" vertical="center" wrapText="1"/>
    </xf>
    <xf borderId="2" fillId="6" fontId="10" numFmtId="0" xfId="0" applyAlignment="1" applyBorder="1" applyFont="1">
      <alignment horizontal="left" vertical="center"/>
    </xf>
    <xf borderId="3" fillId="6" fontId="24" numFmtId="0" xfId="0" applyAlignment="1" applyBorder="1" applyFont="1">
      <alignment horizontal="left" shrinkToFit="0" vertical="center" wrapText="1"/>
    </xf>
    <xf borderId="2" fillId="0" fontId="7" numFmtId="0" xfId="0" applyAlignment="1" applyBorder="1" applyFont="1">
      <alignment horizontal="left" vertical="center"/>
    </xf>
    <xf borderId="2" fillId="0" fontId="7" numFmtId="0" xfId="0" applyAlignment="1" applyBorder="1" applyFont="1">
      <alignment horizontal="left" shrinkToFit="0" vertical="center" wrapText="1"/>
    </xf>
    <xf borderId="2" fillId="0" fontId="25" numFmtId="0" xfId="0" applyAlignment="1" applyBorder="1" applyFont="1">
      <alignment horizontal="center" vertical="center"/>
    </xf>
    <xf borderId="2" fillId="0" fontId="7" numFmtId="2" xfId="0" applyAlignment="1" applyBorder="1" applyFont="1" applyNumberFormat="1">
      <alignment horizontal="right" vertical="center"/>
    </xf>
    <xf borderId="2" fillId="0" fontId="7" numFmtId="165" xfId="0" applyAlignment="1" applyBorder="1" applyFont="1" applyNumberFormat="1">
      <alignment horizontal="left" vertical="center"/>
    </xf>
    <xf borderId="2" fillId="0" fontId="25" numFmtId="165" xfId="0" applyAlignment="1" applyBorder="1" applyFont="1" applyNumberFormat="1">
      <alignment horizontal="left" vertical="center"/>
    </xf>
    <xf borderId="2" fillId="0" fontId="7" numFmtId="0" xfId="0" applyAlignment="1" applyBorder="1" applyFont="1">
      <alignment horizontal="center" vertical="center"/>
    </xf>
    <xf borderId="3" fillId="4" fontId="10" numFmtId="169" xfId="0" applyAlignment="1" applyBorder="1" applyFont="1" applyNumberFormat="1">
      <alignment horizontal="right" vertical="center"/>
    </xf>
    <xf borderId="2" fillId="4" fontId="10" numFmtId="165" xfId="0" applyAlignment="1" applyBorder="1" applyFont="1" applyNumberFormat="1">
      <alignment horizontal="left" vertical="center"/>
    </xf>
    <xf borderId="2" fillId="0" fontId="10" numFmtId="165" xfId="0" applyAlignment="1" applyBorder="1" applyFont="1" applyNumberFormat="1">
      <alignment horizontal="left" vertical="center"/>
    </xf>
    <xf borderId="2" fillId="2" fontId="25" numFmtId="165" xfId="0" applyAlignment="1" applyBorder="1" applyFont="1" applyNumberFormat="1">
      <alignment horizontal="left" vertical="center"/>
    </xf>
    <xf borderId="2" fillId="2" fontId="7" numFmtId="165" xfId="0" applyAlignment="1" applyBorder="1" applyFont="1" applyNumberFormat="1">
      <alignment horizontal="left" vertical="center"/>
    </xf>
    <xf borderId="2" fillId="2" fontId="7" numFmtId="169" xfId="0" applyAlignment="1" applyBorder="1" applyFont="1" applyNumberFormat="1">
      <alignment horizontal="right" vertical="center"/>
    </xf>
    <xf borderId="2" fillId="2" fontId="7" numFmtId="169" xfId="0" applyAlignment="1" applyBorder="1" applyFont="1" applyNumberFormat="1">
      <alignment horizontal="center" vertical="center"/>
    </xf>
    <xf borderId="2" fillId="2" fontId="7" numFmtId="173" xfId="0" applyAlignment="1" applyBorder="1" applyFont="1" applyNumberFormat="1">
      <alignment horizontal="center" vertical="center"/>
    </xf>
    <xf borderId="2" fillId="2" fontId="7" numFmtId="0" xfId="0" applyAlignment="1" applyBorder="1" applyFont="1">
      <alignment horizontal="center" shrinkToFit="0" vertical="center" wrapText="1"/>
    </xf>
    <xf borderId="2" fillId="0" fontId="7" numFmtId="169" xfId="0" applyAlignment="1" applyBorder="1" applyFont="1" applyNumberFormat="1">
      <alignment horizontal="right" vertical="center"/>
    </xf>
    <xf borderId="3" fillId="0" fontId="7" numFmtId="0" xfId="0" applyAlignment="1" applyBorder="1" applyFont="1">
      <alignment horizontal="center" vertical="center"/>
    </xf>
    <xf borderId="2" fillId="0" fontId="10" numFmtId="0" xfId="0" applyAlignment="1" applyBorder="1" applyFont="1">
      <alignment horizontal="right" vertical="center"/>
    </xf>
    <xf borderId="2" fillId="5" fontId="10" numFmtId="165" xfId="0" applyAlignment="1" applyBorder="1" applyFont="1" applyNumberFormat="1">
      <alignment vertical="center"/>
    </xf>
    <xf borderId="0" fillId="0" fontId="2" numFmtId="0" xfId="0" applyAlignment="1" applyFont="1">
      <alignment horizontal="left" shrinkToFit="0" wrapText="1"/>
    </xf>
    <xf borderId="0" fillId="0" fontId="7" numFmtId="166" xfId="0" applyFont="1" applyNumberFormat="1"/>
    <xf borderId="13" fillId="3" fontId="10" numFmtId="0" xfId="0" applyAlignment="1" applyBorder="1" applyFont="1">
      <alignment horizontal="left" vertical="center"/>
    </xf>
    <xf borderId="14" fillId="3" fontId="10" numFmtId="164" xfId="0" applyAlignment="1" applyBorder="1" applyFont="1" applyNumberFormat="1">
      <alignment horizontal="center" shrinkToFit="0" vertical="center" wrapText="1"/>
    </xf>
    <xf borderId="17" fillId="3" fontId="10" numFmtId="0" xfId="0" applyAlignment="1" applyBorder="1" applyFont="1">
      <alignment horizontal="center" vertical="center"/>
    </xf>
    <xf borderId="18" fillId="3" fontId="10" numFmtId="0" xfId="0" applyAlignment="1" applyBorder="1" applyFont="1">
      <alignment horizontal="center" shrinkToFit="0" vertical="center" wrapText="1"/>
    </xf>
    <xf borderId="18" fillId="3" fontId="10" numFmtId="0" xfId="0" applyAlignment="1" applyBorder="1" applyFont="1">
      <alignment horizontal="center" vertical="center"/>
    </xf>
    <xf borderId="18" fillId="3" fontId="10" numFmtId="2" xfId="0" applyAlignment="1" applyBorder="1" applyFont="1" applyNumberFormat="1">
      <alignment horizontal="center" vertical="center"/>
    </xf>
    <xf borderId="18" fillId="3" fontId="10" numFmtId="165" xfId="0" applyAlignment="1" applyBorder="1" applyFont="1" applyNumberFormat="1">
      <alignment horizontal="center" vertical="center"/>
    </xf>
    <xf borderId="18" fillId="3" fontId="10" numFmtId="165" xfId="0" applyAlignment="1" applyBorder="1" applyFont="1" applyNumberFormat="1">
      <alignment horizontal="center" shrinkToFit="0" vertical="center" wrapText="1"/>
    </xf>
    <xf borderId="19" fillId="3" fontId="10" numFmtId="165" xfId="0" applyAlignment="1" applyBorder="1" applyFont="1" applyNumberFormat="1">
      <alignment horizontal="center" shrinkToFit="0" vertical="center" wrapText="1"/>
    </xf>
    <xf borderId="20" fillId="3" fontId="10" numFmtId="165" xfId="0" applyAlignment="1" applyBorder="1" applyFont="1" applyNumberFormat="1">
      <alignment horizontal="center" shrinkToFit="0" vertical="center" wrapText="1"/>
    </xf>
    <xf borderId="66" fillId="0" fontId="5" numFmtId="0" xfId="0" applyBorder="1" applyFont="1"/>
    <xf borderId="67" fillId="3" fontId="10" numFmtId="9" xfId="0" applyAlignment="1" applyBorder="1" applyFont="1" applyNumberFormat="1">
      <alignment horizontal="center" shrinkToFit="0" vertical="center" wrapText="1"/>
    </xf>
    <xf borderId="67" fillId="3" fontId="10" numFmtId="184" xfId="0" applyAlignment="1" applyBorder="1" applyFont="1" applyNumberFormat="1">
      <alignment horizontal="center" shrinkToFit="0" vertical="center" wrapText="1"/>
    </xf>
    <xf borderId="68" fillId="0" fontId="5" numFmtId="0" xfId="0" applyBorder="1" applyFont="1"/>
    <xf borderId="25" fillId="6" fontId="10" numFmtId="0" xfId="0" applyAlignment="1" applyBorder="1" applyFont="1">
      <alignment horizontal="left" vertical="center"/>
    </xf>
    <xf borderId="69" fillId="6" fontId="24" numFmtId="0" xfId="0" applyAlignment="1" applyBorder="1" applyFont="1">
      <alignment horizontal="left" shrinkToFit="0" vertical="center" wrapText="1"/>
    </xf>
    <xf borderId="70" fillId="0" fontId="5" numFmtId="0" xfId="0" applyBorder="1" applyFont="1"/>
    <xf borderId="71" fillId="0" fontId="5" numFmtId="0" xfId="0" applyBorder="1" applyFont="1"/>
    <xf borderId="27" fillId="0" fontId="7" numFmtId="0" xfId="0" applyAlignment="1" applyBorder="1" applyFont="1">
      <alignment horizontal="left" vertical="center"/>
    </xf>
    <xf borderId="2" fillId="14" fontId="7" numFmtId="165" xfId="0" applyAlignment="1" applyBorder="1" applyFont="1" applyNumberFormat="1">
      <alignment horizontal="left" vertical="center"/>
    </xf>
    <xf borderId="28" fillId="0" fontId="7" numFmtId="165" xfId="0" applyAlignment="1" applyBorder="1" applyFont="1" applyNumberFormat="1">
      <alignment horizontal="left" vertical="center"/>
    </xf>
    <xf borderId="29" fillId="4" fontId="10" numFmtId="169" xfId="0" applyAlignment="1" applyBorder="1" applyFont="1" applyNumberFormat="1">
      <alignment horizontal="right" vertical="center"/>
    </xf>
    <xf borderId="28" fillId="4" fontId="10" numFmtId="165" xfId="0" applyAlignment="1" applyBorder="1" applyFont="1" applyNumberFormat="1">
      <alignment horizontal="left" vertical="center"/>
    </xf>
    <xf borderId="27" fillId="6" fontId="10" numFmtId="0" xfId="0" applyAlignment="1" applyBorder="1" applyFont="1">
      <alignment horizontal="left" vertical="center"/>
    </xf>
    <xf borderId="28" fillId="0" fontId="10" numFmtId="165" xfId="0" applyAlignment="1" applyBorder="1" applyFont="1" applyNumberFormat="1">
      <alignment horizontal="left" vertical="center"/>
    </xf>
    <xf borderId="28" fillId="2" fontId="7" numFmtId="165" xfId="0" applyAlignment="1" applyBorder="1" applyFont="1" applyNumberFormat="1">
      <alignment horizontal="left" vertical="center"/>
    </xf>
    <xf borderId="2" fillId="14" fontId="7" numFmtId="169" xfId="0" applyAlignment="1" applyBorder="1" applyFont="1" applyNumberFormat="1">
      <alignment horizontal="right" vertical="center"/>
    </xf>
    <xf borderId="72" fillId="4" fontId="10" numFmtId="169" xfId="0" applyAlignment="1" applyBorder="1" applyFont="1" applyNumberFormat="1">
      <alignment horizontal="right" vertical="center"/>
    </xf>
    <xf borderId="73" fillId="0" fontId="5" numFmtId="0" xfId="0" applyBorder="1" applyFont="1"/>
    <xf borderId="67" fillId="4" fontId="10" numFmtId="165" xfId="0" applyAlignment="1" applyBorder="1" applyFont="1" applyNumberFormat="1">
      <alignment horizontal="left" vertical="center"/>
    </xf>
    <xf borderId="74" fillId="4" fontId="10" numFmtId="165" xfId="0" applyAlignment="1" applyBorder="1" applyFont="1" applyNumberFormat="1">
      <alignment horizontal="left" vertical="center"/>
    </xf>
    <xf borderId="32" fillId="0" fontId="7" numFmtId="0" xfId="0" applyAlignment="1" applyBorder="1" applyFont="1">
      <alignment vertical="center"/>
    </xf>
    <xf borderId="33" fillId="0" fontId="7" numFmtId="0" xfId="0" applyAlignment="1" applyBorder="1" applyFont="1">
      <alignment shrinkToFit="0" vertical="center" wrapText="1"/>
    </xf>
    <xf borderId="33" fillId="0" fontId="7" numFmtId="0" xfId="0" applyAlignment="1" applyBorder="1" applyFont="1">
      <alignment vertical="center"/>
    </xf>
    <xf borderId="34" fillId="0" fontId="7" numFmtId="0" xfId="0" applyAlignment="1" applyBorder="1" applyFont="1">
      <alignment vertical="center"/>
    </xf>
    <xf borderId="34" fillId="0" fontId="10" numFmtId="0" xfId="0" applyAlignment="1" applyBorder="1" applyFont="1">
      <alignment horizontal="right" vertical="center"/>
    </xf>
    <xf borderId="75" fillId="5" fontId="10" numFmtId="165" xfId="0" applyAlignment="1" applyBorder="1" applyFont="1" applyNumberFormat="1">
      <alignment vertical="center"/>
    </xf>
    <xf borderId="1" fillId="2" fontId="1" numFmtId="0" xfId="0" applyAlignment="1" applyBorder="1" applyFont="1">
      <alignment horizontal="left" vertical="center"/>
    </xf>
    <xf borderId="1" fillId="2" fontId="1" numFmtId="0" xfId="0" applyAlignment="1" applyBorder="1" applyFont="1">
      <alignment vertical="center"/>
    </xf>
    <xf borderId="1" fillId="2" fontId="1" numFmtId="2" xfId="0" applyAlignment="1" applyBorder="1" applyFont="1" applyNumberFormat="1">
      <alignment horizontal="right" vertical="center"/>
    </xf>
    <xf borderId="1" fillId="2" fontId="1" numFmtId="165" xfId="0" applyAlignment="1" applyBorder="1" applyFont="1" applyNumberFormat="1">
      <alignment horizontal="left" vertical="center"/>
    </xf>
    <xf borderId="0" fillId="0" fontId="26" numFmtId="0" xfId="0" applyAlignment="1" applyFont="1">
      <alignment vertical="center"/>
    </xf>
    <xf borderId="1" fillId="2" fontId="27" numFmtId="0" xfId="0" applyBorder="1" applyFont="1"/>
    <xf borderId="1" fillId="2" fontId="27" numFmtId="165" xfId="0" applyAlignment="1" applyBorder="1" applyFont="1" applyNumberFormat="1">
      <alignment vertical="center"/>
    </xf>
    <xf borderId="6" fillId="3" fontId="4" numFmtId="0" xfId="0" applyAlignment="1" applyBorder="1" applyFont="1">
      <alignment horizontal="left" vertical="center"/>
    </xf>
    <xf borderId="6" fillId="3" fontId="4" numFmtId="165" xfId="0" applyAlignment="1" applyBorder="1" applyFont="1" applyNumberFormat="1">
      <alignment horizontal="left" shrinkToFit="0" vertical="center" wrapText="1"/>
    </xf>
    <xf borderId="2" fillId="7" fontId="8" numFmtId="9" xfId="0" applyAlignment="1" applyBorder="1" applyFont="1" applyNumberFormat="1">
      <alignment horizontal="center" shrinkToFit="0" vertical="center" wrapText="1"/>
    </xf>
    <xf borderId="2" fillId="3" fontId="4" numFmtId="9" xfId="0" applyAlignment="1" applyBorder="1" applyFont="1" applyNumberFormat="1">
      <alignment horizontal="center" vertical="center"/>
    </xf>
    <xf borderId="2" fillId="6" fontId="4" numFmtId="2" xfId="0" applyAlignment="1" applyBorder="1" applyFont="1" applyNumberFormat="1">
      <alignment horizontal="center" shrinkToFit="0" vertical="center" wrapText="1"/>
    </xf>
    <xf borderId="2" fillId="6" fontId="1" numFmtId="165" xfId="0" applyAlignment="1" applyBorder="1" applyFont="1" applyNumberFormat="1">
      <alignment vertical="center"/>
    </xf>
    <xf borderId="2" fillId="0" fontId="2" numFmtId="165" xfId="0" applyAlignment="1" applyBorder="1" applyFont="1" applyNumberFormat="1">
      <alignment horizontal="right" shrinkToFit="0" vertical="center" wrapText="1"/>
    </xf>
    <xf borderId="0" fillId="0" fontId="2" numFmtId="2" xfId="0" applyFont="1" applyNumberFormat="1"/>
    <xf borderId="0" fillId="0" fontId="2" numFmtId="9" xfId="0" applyFont="1" applyNumberFormat="1"/>
    <xf borderId="2" fillId="4" fontId="1" numFmtId="0" xfId="0" applyAlignment="1" applyBorder="1" applyFont="1">
      <alignment horizontal="left" vertical="center"/>
    </xf>
    <xf borderId="2" fillId="4" fontId="1" numFmtId="0" xfId="0" applyAlignment="1" applyBorder="1" applyFont="1">
      <alignment shrinkToFit="0" vertical="center" wrapText="1"/>
    </xf>
    <xf borderId="2" fillId="4" fontId="7" numFmtId="0" xfId="0" applyAlignment="1" applyBorder="1" applyFont="1">
      <alignment horizontal="center" vertical="center"/>
    </xf>
    <xf borderId="2" fillId="4" fontId="7" numFmtId="2" xfId="0" applyAlignment="1" applyBorder="1" applyFont="1" applyNumberFormat="1">
      <alignment horizontal="right" vertical="center"/>
    </xf>
    <xf borderId="2" fillId="4" fontId="4" numFmtId="165" xfId="0" applyAlignment="1" applyBorder="1" applyFont="1" applyNumberFormat="1">
      <alignment horizontal="right" vertical="center"/>
    </xf>
    <xf borderId="2" fillId="0" fontId="28" numFmtId="0" xfId="0" applyAlignment="1" applyBorder="1" applyFont="1">
      <alignment shrinkToFit="0" vertical="center" wrapText="1"/>
    </xf>
    <xf borderId="2" fillId="0" fontId="2" numFmtId="0" xfId="0" applyAlignment="1" applyBorder="1" applyFont="1">
      <alignment horizontal="center" vertical="center"/>
    </xf>
    <xf borderId="2" fillId="0" fontId="2" numFmtId="2" xfId="0" applyAlignment="1" applyBorder="1" applyFont="1" applyNumberFormat="1">
      <alignment horizontal="right" vertical="center"/>
    </xf>
    <xf borderId="2" fillId="0" fontId="2" numFmtId="165" xfId="0" applyAlignment="1" applyBorder="1" applyFont="1" applyNumberFormat="1">
      <alignment horizontal="right" vertical="center"/>
    </xf>
    <xf borderId="2" fillId="4" fontId="28" numFmtId="0" xfId="0" applyAlignment="1" applyBorder="1" applyFont="1">
      <alignment shrinkToFit="0" vertical="center" wrapText="1"/>
    </xf>
    <xf borderId="2" fillId="4" fontId="2" numFmtId="0" xfId="0" applyAlignment="1" applyBorder="1" applyFont="1">
      <alignment horizontal="center" vertical="center"/>
    </xf>
    <xf borderId="2" fillId="4" fontId="2" numFmtId="2" xfId="0" applyAlignment="1" applyBorder="1" applyFont="1" applyNumberFormat="1">
      <alignment horizontal="right" vertical="center"/>
    </xf>
    <xf borderId="2" fillId="0" fontId="9" numFmtId="2" xfId="0" applyAlignment="1" applyBorder="1" applyFont="1" applyNumberFormat="1">
      <alignment horizontal="right" vertical="center"/>
    </xf>
    <xf borderId="2" fillId="0" fontId="4" numFmtId="169" xfId="0" applyAlignment="1" applyBorder="1" applyFont="1" applyNumberFormat="1">
      <alignment horizontal="right" vertical="center"/>
    </xf>
    <xf borderId="3" fillId="0" fontId="4" numFmtId="169" xfId="0" applyAlignment="1" applyBorder="1" applyFont="1" applyNumberFormat="1">
      <alignment horizontal="right" shrinkToFit="0" vertical="center" wrapText="1"/>
    </xf>
    <xf borderId="2" fillId="0" fontId="2" numFmtId="2" xfId="0" applyAlignment="1" applyBorder="1" applyFont="1" applyNumberFormat="1">
      <alignment horizontal="right" shrinkToFit="0" vertical="center" wrapText="1"/>
    </xf>
    <xf borderId="0" fillId="0" fontId="2" numFmtId="187" xfId="0" applyFont="1" applyNumberFormat="1"/>
    <xf borderId="3" fillId="0" fontId="2" numFmtId="0" xfId="0" applyAlignment="1" applyBorder="1" applyFont="1">
      <alignment horizontal="center" vertical="center"/>
    </xf>
    <xf borderId="2" fillId="0" fontId="3" numFmtId="165" xfId="0" applyAlignment="1" applyBorder="1" applyFont="1" applyNumberFormat="1">
      <alignment shrinkToFit="0" vertical="center" wrapText="1"/>
    </xf>
    <xf borderId="0" fillId="0" fontId="2" numFmtId="2" xfId="0" applyAlignment="1" applyFont="1" applyNumberFormat="1">
      <alignment shrinkToFit="0" vertical="center" wrapText="1"/>
    </xf>
    <xf borderId="0" fillId="0" fontId="2" numFmtId="165" xfId="0" applyAlignment="1" applyFont="1" applyNumberFormat="1">
      <alignment shrinkToFit="0" vertical="center" wrapText="1"/>
    </xf>
    <xf borderId="8" fillId="0" fontId="11" numFmtId="165" xfId="0" applyAlignment="1" applyBorder="1" applyFont="1" applyNumberFormat="1">
      <alignment horizontal="right" shrinkToFit="0" vertical="center" wrapText="1"/>
    </xf>
    <xf borderId="10" fillId="0" fontId="2" numFmtId="165" xfId="0" applyAlignment="1" applyBorder="1" applyFont="1" applyNumberFormat="1">
      <alignment horizontal="right" shrinkToFit="0" vertical="center" wrapText="1"/>
    </xf>
    <xf borderId="11" fillId="0" fontId="2" numFmtId="165" xfId="0" applyAlignment="1" applyBorder="1" applyFont="1" applyNumberFormat="1">
      <alignment horizontal="right" vertical="center"/>
    </xf>
    <xf borderId="9" fillId="7" fontId="3" numFmtId="165" xfId="0" applyAlignment="1" applyBorder="1" applyFont="1" applyNumberFormat="1">
      <alignment vertical="center"/>
    </xf>
    <xf borderId="76" fillId="3" fontId="3" numFmtId="164" xfId="0" applyAlignment="1" applyBorder="1" applyFont="1" applyNumberFormat="1">
      <alignment horizontal="center" shrinkToFit="0" vertical="center" wrapText="1"/>
    </xf>
    <xf borderId="77" fillId="0" fontId="5" numFmtId="0" xfId="0" applyBorder="1" applyFont="1"/>
    <xf borderId="41" fillId="3" fontId="3" numFmtId="164" xfId="0" applyAlignment="1" applyBorder="1" applyFont="1" applyNumberFormat="1">
      <alignment horizontal="center" shrinkToFit="0" vertical="center" wrapText="1"/>
    </xf>
    <xf borderId="17" fillId="3" fontId="4" numFmtId="0" xfId="0" applyAlignment="1" applyBorder="1" applyFont="1">
      <alignment horizontal="left" vertical="center"/>
    </xf>
    <xf borderId="18" fillId="3" fontId="4" numFmtId="0" xfId="0" applyAlignment="1" applyBorder="1" applyFont="1">
      <alignment horizontal="center" shrinkToFit="0" vertical="center" wrapText="1"/>
    </xf>
    <xf borderId="18" fillId="3" fontId="4" numFmtId="0" xfId="0" applyAlignment="1" applyBorder="1" applyFont="1">
      <alignment horizontal="center" vertical="center"/>
    </xf>
    <xf borderId="18" fillId="3" fontId="4" numFmtId="2" xfId="0" applyAlignment="1" applyBorder="1" applyFont="1" applyNumberFormat="1">
      <alignment horizontal="center" vertical="center"/>
    </xf>
    <xf borderId="18" fillId="3" fontId="4" numFmtId="165" xfId="0" applyAlignment="1" applyBorder="1" applyFont="1" applyNumberFormat="1">
      <alignment horizontal="center" vertical="center"/>
    </xf>
    <xf borderId="54" fillId="8" fontId="4" numFmtId="184" xfId="0" applyAlignment="1" applyBorder="1" applyFont="1" applyNumberFormat="1">
      <alignment horizontal="center" shrinkToFit="0" vertical="center" wrapText="1"/>
    </xf>
    <xf borderId="27" fillId="6" fontId="4" numFmtId="0" xfId="0" applyAlignment="1" applyBorder="1" applyFont="1">
      <alignment horizontal="left" shrinkToFit="0" vertical="center" wrapText="1"/>
    </xf>
    <xf borderId="78" fillId="6" fontId="1" numFmtId="165" xfId="0" applyAlignment="1" applyBorder="1" applyFont="1" applyNumberFormat="1">
      <alignment vertical="center"/>
    </xf>
    <xf borderId="28" fillId="6" fontId="1" numFmtId="165" xfId="0" applyAlignment="1" applyBorder="1" applyFont="1" applyNumberFormat="1">
      <alignment vertical="center"/>
    </xf>
    <xf borderId="67" fillId="4" fontId="4" numFmtId="165" xfId="0" applyAlignment="1" applyBorder="1" applyFont="1" applyNumberFormat="1">
      <alignment horizontal="right" vertical="center"/>
    </xf>
    <xf borderId="28" fillId="4" fontId="4" numFmtId="165" xfId="0" applyAlignment="1" applyBorder="1" applyFont="1" applyNumberFormat="1">
      <alignment horizontal="right" vertical="center"/>
    </xf>
    <xf borderId="2" fillId="14" fontId="9" numFmtId="165" xfId="0" applyAlignment="1" applyBorder="1" applyFont="1" applyNumberFormat="1">
      <alignment horizontal="left" vertical="center"/>
    </xf>
    <xf borderId="5" fillId="0" fontId="1" numFmtId="0" xfId="0" applyAlignment="1" applyBorder="1" applyFont="1">
      <alignment horizontal="center" vertical="center"/>
    </xf>
    <xf borderId="0" fillId="0" fontId="1" numFmtId="0" xfId="0" applyAlignment="1" applyFont="1">
      <alignment horizontal="left" shrinkToFit="0" vertical="center" wrapText="1"/>
    </xf>
    <xf borderId="27" fillId="4" fontId="1" numFmtId="0" xfId="0" applyAlignment="1" applyBorder="1" applyFont="1">
      <alignment horizontal="left" vertical="center"/>
    </xf>
    <xf borderId="0" fillId="0" fontId="7" numFmtId="188" xfId="0" applyFont="1" applyNumberFormat="1"/>
    <xf borderId="13" fillId="3" fontId="3" numFmtId="0" xfId="0" applyAlignment="1" applyBorder="1" applyFont="1">
      <alignment horizontal="left" vertical="center"/>
    </xf>
    <xf borderId="14" fillId="3" fontId="3" numFmtId="164" xfId="0" applyAlignment="1" applyBorder="1" applyFont="1" applyNumberFormat="1">
      <alignment horizontal="center" shrinkToFit="0" vertical="center" wrapText="1"/>
    </xf>
    <xf borderId="17" fillId="3" fontId="4" numFmtId="0" xfId="0" applyAlignment="1" applyBorder="1" applyFont="1">
      <alignment horizontal="center" vertical="center"/>
    </xf>
    <xf borderId="18" fillId="3" fontId="4" numFmtId="165" xfId="0" applyAlignment="1" applyBorder="1" applyFont="1" applyNumberFormat="1">
      <alignment horizontal="center" shrinkToFit="0" vertical="center" wrapText="1"/>
    </xf>
    <xf borderId="19" fillId="3" fontId="4" numFmtId="165" xfId="0" applyAlignment="1" applyBorder="1" applyFont="1" applyNumberFormat="1">
      <alignment horizontal="center" shrinkToFit="0" vertical="center" wrapText="1"/>
    </xf>
    <xf borderId="20" fillId="3" fontId="4" numFmtId="165" xfId="0" applyAlignment="1" applyBorder="1" applyFont="1" applyNumberFormat="1">
      <alignment horizontal="center" shrinkToFit="0" vertical="center" wrapText="1"/>
    </xf>
    <xf borderId="67" fillId="3" fontId="4" numFmtId="9" xfId="0" applyAlignment="1" applyBorder="1" applyFont="1" applyNumberFormat="1">
      <alignment horizontal="center" shrinkToFit="0" vertical="center" wrapText="1"/>
    </xf>
    <xf borderId="54" fillId="3" fontId="4" numFmtId="184" xfId="0" applyAlignment="1" applyBorder="1" applyFont="1" applyNumberFormat="1">
      <alignment horizontal="center" shrinkToFit="0" vertical="center" wrapText="1"/>
    </xf>
    <xf borderId="54" fillId="3" fontId="4" numFmtId="9" xfId="0" applyAlignment="1" applyBorder="1" applyFont="1" applyNumberFormat="1">
      <alignment horizontal="center" shrinkToFit="0" vertical="center" wrapText="1"/>
    </xf>
    <xf borderId="27" fillId="0" fontId="4" numFmtId="169" xfId="0" applyAlignment="1" applyBorder="1" applyFont="1" applyNumberFormat="1">
      <alignment horizontal="right" vertical="center"/>
    </xf>
    <xf borderId="79" fillId="6" fontId="4" numFmtId="0" xfId="0" applyAlignment="1" applyBorder="1" applyFont="1">
      <alignment horizontal="left" vertical="center"/>
    </xf>
    <xf borderId="80" fillId="12" fontId="8" numFmtId="0" xfId="0" applyAlignment="1" applyBorder="1" applyFont="1">
      <alignment horizontal="left" shrinkToFit="0" vertical="center" wrapText="1"/>
    </xf>
    <xf borderId="7" fillId="0" fontId="1" numFmtId="185" xfId="0" applyAlignment="1" applyBorder="1" applyFont="1" applyNumberFormat="1">
      <alignment horizontal="right" shrinkToFit="0" vertical="center" wrapText="1"/>
    </xf>
    <xf borderId="41" fillId="0" fontId="10" numFmtId="0" xfId="0" applyAlignment="1" applyBorder="1" applyFont="1">
      <alignment horizontal="right" vertical="center"/>
    </xf>
    <xf borderId="32" fillId="4" fontId="10" numFmtId="169" xfId="0" applyAlignment="1" applyBorder="1" applyFont="1" applyNumberFormat="1">
      <alignment horizontal="right" vertical="center"/>
    </xf>
    <xf borderId="23" fillId="4" fontId="10" numFmtId="165" xfId="0" applyAlignment="1" applyBorder="1" applyFont="1" applyNumberFormat="1">
      <alignment horizontal="left" vertical="center"/>
    </xf>
    <xf borderId="75" fillId="4" fontId="10" numFmtId="165" xfId="0" applyAlignment="1" applyBorder="1" applyFont="1" applyNumberFormat="1">
      <alignment horizontal="left" vertical="center"/>
    </xf>
    <xf borderId="8" fillId="0" fontId="7" numFmtId="0" xfId="0" applyAlignment="1" applyBorder="1" applyFont="1">
      <alignment vertical="center"/>
    </xf>
    <xf borderId="10" fillId="0" fontId="7" numFmtId="0" xfId="0" applyAlignment="1" applyBorder="1" applyFont="1">
      <alignment shrinkToFit="0" vertical="center" wrapText="1"/>
    </xf>
    <xf borderId="81" fillId="0" fontId="7" numFmtId="0" xfId="0" applyAlignment="1" applyBorder="1" applyFont="1">
      <alignment vertical="center"/>
    </xf>
    <xf borderId="81" fillId="0" fontId="10" numFmtId="0" xfId="0" applyAlignment="1" applyBorder="1" applyFont="1">
      <alignment horizontal="right" vertical="center"/>
    </xf>
    <xf borderId="62" fillId="5" fontId="10" numFmtId="165" xfId="0" applyAlignment="1" applyBorder="1" applyFont="1" applyNumberFormat="1">
      <alignment vertical="center"/>
    </xf>
    <xf borderId="3" fillId="8" fontId="3" numFmtId="179" xfId="0" applyAlignment="1" applyBorder="1" applyFont="1" applyNumberFormat="1">
      <alignment horizontal="center" shrinkToFit="0" vertical="center" wrapText="1"/>
    </xf>
    <xf borderId="2" fillId="0" fontId="1" numFmtId="166" xfId="0" applyAlignment="1" applyBorder="1" applyFont="1" applyNumberFormat="1">
      <alignment vertical="center"/>
    </xf>
    <xf borderId="3" fillId="0" fontId="8" numFmtId="182" xfId="0" applyAlignment="1" applyBorder="1" applyFont="1" applyNumberFormat="1">
      <alignment horizontal="right" shrinkToFit="1" vertical="center" wrapText="0"/>
    </xf>
    <xf borderId="2" fillId="9" fontId="4" numFmtId="182" xfId="0" applyAlignment="1" applyBorder="1" applyFont="1" applyNumberFormat="1">
      <alignment vertical="center"/>
    </xf>
    <xf borderId="2" fillId="9" fontId="4" numFmtId="182" xfId="0" applyAlignment="1" applyBorder="1" applyFont="1" applyNumberFormat="1">
      <alignment shrinkToFit="0" vertical="center" wrapText="1"/>
    </xf>
    <xf borderId="3" fillId="9" fontId="4" numFmtId="182" xfId="0" applyAlignment="1" applyBorder="1" applyFont="1" applyNumberFormat="1">
      <alignment horizontal="right" shrinkToFit="0" vertical="center" wrapText="1"/>
    </xf>
    <xf borderId="2" fillId="9" fontId="8" numFmtId="182" xfId="0" applyAlignment="1" applyBorder="1" applyFont="1" applyNumberFormat="1">
      <alignment horizontal="left" shrinkToFit="1" vertical="center" wrapText="0"/>
    </xf>
    <xf borderId="0" fillId="0" fontId="29" numFmtId="182" xfId="0" applyAlignment="1" applyFont="1" applyNumberFormat="1">
      <alignment vertical="center"/>
    </xf>
    <xf borderId="36" fillId="0" fontId="3" numFmtId="182" xfId="0" applyAlignment="1" applyBorder="1" applyFont="1" applyNumberFormat="1">
      <alignment horizontal="right" vertical="center"/>
    </xf>
    <xf borderId="82" fillId="8" fontId="3" numFmtId="182" xfId="0" applyAlignment="1" applyBorder="1" applyFont="1" applyNumberFormat="1">
      <alignment vertical="center"/>
    </xf>
    <xf borderId="0" fillId="0" fontId="2" numFmtId="182" xfId="0" applyAlignment="1" applyFont="1" applyNumberFormat="1">
      <alignment vertical="center"/>
    </xf>
    <xf borderId="3" fillId="0" fontId="1" numFmtId="0" xfId="0" applyAlignment="1" applyBorder="1" applyFont="1">
      <alignment horizontal="left" shrinkToFit="0" vertical="center" wrapText="1"/>
    </xf>
    <xf borderId="4" fillId="0" fontId="9" numFmtId="177" xfId="0" applyAlignment="1" applyBorder="1" applyFont="1" applyNumberFormat="1">
      <alignment horizontal="left" shrinkToFit="1" vertical="center" wrapText="0"/>
    </xf>
    <xf borderId="4" fillId="0" fontId="9" numFmtId="2" xfId="0" applyAlignment="1" applyBorder="1" applyFont="1" applyNumberFormat="1">
      <alignment horizontal="center" shrinkToFit="1" vertical="center" wrapText="0"/>
    </xf>
    <xf borderId="5" fillId="0" fontId="9" numFmtId="9" xfId="0" applyAlignment="1" applyBorder="1" applyFont="1" applyNumberFormat="1">
      <alignment horizontal="center" shrinkToFit="1" vertical="center" wrapText="0"/>
    </xf>
    <xf borderId="83" fillId="0" fontId="8" numFmtId="181" xfId="0" applyAlignment="1" applyBorder="1" applyFont="1" applyNumberFormat="1">
      <alignment horizontal="right" shrinkToFit="1" vertical="center" wrapText="0"/>
    </xf>
    <xf borderId="67" fillId="9" fontId="4" numFmtId="177" xfId="0" applyAlignment="1" applyBorder="1" applyFont="1" applyNumberFormat="1">
      <alignment vertical="center"/>
    </xf>
    <xf borderId="84" fillId="9" fontId="8" numFmtId="177" xfId="0" applyAlignment="1" applyBorder="1" applyFont="1" applyNumberFormat="1">
      <alignment horizontal="left" shrinkToFit="1" vertical="center" wrapText="0"/>
    </xf>
    <xf borderId="0" fillId="0" fontId="29" numFmtId="0" xfId="0" applyAlignment="1" applyFont="1">
      <alignment vertical="center"/>
    </xf>
    <xf borderId="36" fillId="0" fontId="3" numFmtId="0" xfId="0" applyAlignment="1" applyBorder="1" applyFont="1">
      <alignment horizontal="right" vertical="center"/>
    </xf>
    <xf borderId="82" fillId="8" fontId="3" numFmtId="177" xfId="0" applyAlignment="1" applyBorder="1" applyFont="1" applyNumberFormat="1">
      <alignment vertical="center"/>
    </xf>
    <xf borderId="1" fillId="17" fontId="2" numFmtId="182" xfId="0" applyBorder="1" applyFill="1" applyFont="1" applyNumberFormat="1"/>
    <xf borderId="2" fillId="9" fontId="4" numFmtId="182" xfId="0" applyAlignment="1" applyBorder="1" applyFont="1" applyNumberFormat="1">
      <alignment horizontal="left" shrinkToFit="0" vertical="center" wrapText="1"/>
    </xf>
    <xf borderId="3" fillId="9" fontId="4" numFmtId="182" xfId="0" applyAlignment="1" applyBorder="1" applyFont="1" applyNumberFormat="1">
      <alignment horizontal="left" shrinkToFit="0" vertical="center" wrapText="1"/>
    </xf>
    <xf borderId="2" fillId="0" fontId="4" numFmtId="182" xfId="0" applyAlignment="1" applyBorder="1" applyFont="1" applyNumberFormat="1">
      <alignment horizontal="left" shrinkToFit="0" vertical="center" wrapText="1"/>
    </xf>
    <xf borderId="2" fillId="0" fontId="9" numFmtId="182" xfId="0" applyAlignment="1" applyBorder="1" applyFont="1" applyNumberFormat="1">
      <alignment horizontal="left" shrinkToFit="0" vertical="center" wrapText="1"/>
    </xf>
    <xf borderId="2" fillId="0" fontId="1" numFmtId="182" xfId="0" applyAlignment="1" applyBorder="1" applyFont="1" applyNumberFormat="1">
      <alignment vertical="center"/>
    </xf>
    <xf borderId="2" fillId="0" fontId="1" numFmtId="182" xfId="0" applyAlignment="1" applyBorder="1" applyFont="1" applyNumberFormat="1">
      <alignment horizontal="left" shrinkToFit="0" vertical="center" wrapText="1"/>
    </xf>
    <xf borderId="2" fillId="0" fontId="9" numFmtId="182" xfId="0" applyAlignment="1" applyBorder="1" applyFont="1" applyNumberFormat="1">
      <alignment horizontal="left" shrinkToFit="1" vertical="center" wrapText="0"/>
    </xf>
    <xf borderId="2" fillId="0" fontId="9" numFmtId="182" xfId="0" applyAlignment="1" applyBorder="1" applyFont="1" applyNumberFormat="1">
      <alignment horizontal="center" shrinkToFit="1" vertical="center" wrapText="0"/>
    </xf>
    <xf borderId="1" fillId="17" fontId="2" numFmtId="182" xfId="0" applyAlignment="1" applyBorder="1" applyFont="1" applyNumberFormat="1">
      <alignment vertical="center"/>
    </xf>
    <xf borderId="85" fillId="9" fontId="4" numFmtId="0" xfId="0" applyAlignment="1" applyBorder="1" applyFont="1">
      <alignment shrinkToFit="0" vertical="center" wrapText="1"/>
    </xf>
    <xf borderId="86" fillId="9" fontId="4" numFmtId="0" xfId="0" applyAlignment="1" applyBorder="1" applyFont="1">
      <alignment horizontal="right" shrinkToFit="0" vertical="center" wrapText="1"/>
    </xf>
    <xf borderId="87" fillId="0" fontId="5" numFmtId="0" xfId="0" applyBorder="1" applyFont="1"/>
    <xf borderId="88" fillId="0" fontId="5" numFmtId="0" xfId="0" applyBorder="1" applyFont="1"/>
    <xf borderId="54" fillId="9" fontId="8" numFmtId="177" xfId="0" applyAlignment="1" applyBorder="1" applyFont="1" applyNumberFormat="1">
      <alignment horizontal="left" shrinkToFit="1" vertical="center" wrapText="0"/>
    </xf>
    <xf borderId="1" fillId="17" fontId="2" numFmtId="166" xfId="0" applyBorder="1" applyFont="1" applyNumberFormat="1"/>
    <xf borderId="0" fillId="0" fontId="2" numFmtId="189" xfId="0" applyFont="1" applyNumberFormat="1"/>
    <xf borderId="2" fillId="9" fontId="4" numFmtId="190" xfId="0" applyAlignment="1" applyBorder="1" applyFont="1" applyNumberFormat="1">
      <alignment vertical="center"/>
    </xf>
    <xf borderId="2" fillId="9" fontId="8" numFmtId="190" xfId="0" applyAlignment="1" applyBorder="1" applyFont="1" applyNumberFormat="1">
      <alignment horizontal="left" shrinkToFit="1" vertical="center" wrapText="0"/>
    </xf>
    <xf borderId="8" fillId="0" fontId="3" numFmtId="182" xfId="0" applyAlignment="1" applyBorder="1" applyFont="1" applyNumberFormat="1">
      <alignment horizontal="right" vertical="center"/>
    </xf>
    <xf borderId="9" fillId="8" fontId="3" numFmtId="190" xfId="0" applyAlignment="1" applyBorder="1" applyFont="1" applyNumberFormat="1">
      <alignment vertical="center"/>
    </xf>
    <xf borderId="3" fillId="0" fontId="6" numFmtId="0" xfId="0" applyAlignment="1" applyBorder="1" applyFont="1">
      <alignment horizontal="center"/>
    </xf>
    <xf borderId="2" fillId="0" fontId="3" numFmtId="0" xfId="0" applyAlignment="1" applyBorder="1" applyFont="1">
      <alignment horizontal="right" vertical="center"/>
    </xf>
    <xf borderId="1" fillId="2" fontId="2" numFmtId="0" xfId="0" applyAlignment="1" applyBorder="1" applyFont="1">
      <alignment shrinkToFit="0" wrapText="1"/>
    </xf>
    <xf borderId="2" fillId="3" fontId="4" numFmtId="9" xfId="0" applyAlignment="1" applyBorder="1" applyFont="1" applyNumberFormat="1">
      <alignment horizontal="center"/>
    </xf>
    <xf borderId="3" fillId="0" fontId="2" numFmtId="0" xfId="0" applyAlignment="1" applyBorder="1" applyFont="1">
      <alignment horizontal="center"/>
    </xf>
    <xf borderId="2" fillId="0" fontId="10" numFmtId="0" xfId="0" applyBorder="1" applyFont="1"/>
    <xf borderId="2" fillId="5" fontId="30" numFmtId="165" xfId="0" applyBorder="1" applyFont="1" applyNumberFormat="1"/>
    <xf borderId="3" fillId="8" fontId="3" numFmtId="179" xfId="0" applyAlignment="1" applyBorder="1" applyFont="1" applyNumberFormat="1">
      <alignment horizontal="center" vertical="center"/>
    </xf>
    <xf borderId="8" fillId="0" fontId="3" numFmtId="0" xfId="0" applyAlignment="1" applyBorder="1" applyFont="1">
      <alignment horizontal="right" vertical="center"/>
    </xf>
  </cellXfs>
  <cellStyles count="1">
    <cellStyle xfId="0" name="Normal" builtinId="0"/>
  </cellStyles>
  <dxfs count="1">
    <dxf>
      <font>
        <color rgb="FF000000"/>
      </font>
      <fill>
        <patternFill patternType="solid">
          <fgColor rgb="FFFFFFCC"/>
          <bgColor rgb="FFFFFFCC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40" Type="http://schemas.openxmlformats.org/officeDocument/2006/relationships/externalLink" Target="externalLinks/externalLink12.xml"/><Relationship Id="rId84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55.xml"/><Relationship Id="rId42" Type="http://schemas.openxmlformats.org/officeDocument/2006/relationships/externalLink" Target="externalLinks/externalLink14.xml"/><Relationship Id="rId86" Type="http://schemas.openxmlformats.org/officeDocument/2006/relationships/externalLink" Target="externalLinks/externalLink58.xml"/><Relationship Id="rId41" Type="http://schemas.openxmlformats.org/officeDocument/2006/relationships/externalLink" Target="externalLinks/externalLink13.xml"/><Relationship Id="rId85" Type="http://schemas.openxmlformats.org/officeDocument/2006/relationships/externalLink" Target="externalLinks/externalLink57.xml"/><Relationship Id="rId44" Type="http://schemas.openxmlformats.org/officeDocument/2006/relationships/externalLink" Target="externalLinks/externalLink16.xml"/><Relationship Id="rId88" Type="http://schemas.openxmlformats.org/officeDocument/2006/relationships/externalLink" Target="externalLinks/externalLink60.xml"/><Relationship Id="rId43" Type="http://schemas.openxmlformats.org/officeDocument/2006/relationships/externalLink" Target="externalLinks/externalLink15.xml"/><Relationship Id="rId87" Type="http://schemas.openxmlformats.org/officeDocument/2006/relationships/externalLink" Target="externalLinks/externalLink59.xml"/><Relationship Id="rId46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17.xml"/><Relationship Id="rId89" Type="http://schemas.openxmlformats.org/officeDocument/2006/relationships/externalLink" Target="externalLinks/externalLink61.xml"/><Relationship Id="rId80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53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48" Type="http://schemas.openxmlformats.org/officeDocument/2006/relationships/externalLink" Target="externalLinks/externalLink20.xml"/><Relationship Id="rId47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2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73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44.xml"/><Relationship Id="rId31" Type="http://schemas.openxmlformats.org/officeDocument/2006/relationships/externalLink" Target="externalLinks/externalLink3.xml"/><Relationship Id="rId75" Type="http://schemas.openxmlformats.org/officeDocument/2006/relationships/externalLink" Target="externalLinks/externalLink47.xml"/><Relationship Id="rId30" Type="http://schemas.openxmlformats.org/officeDocument/2006/relationships/externalLink" Target="externalLinks/externalLink2.xml"/><Relationship Id="rId74" Type="http://schemas.openxmlformats.org/officeDocument/2006/relationships/externalLink" Target="externalLinks/externalLink46.xml"/><Relationship Id="rId33" Type="http://schemas.openxmlformats.org/officeDocument/2006/relationships/externalLink" Target="externalLinks/externalLink5.xml"/><Relationship Id="rId77" Type="http://schemas.openxmlformats.org/officeDocument/2006/relationships/externalLink" Target="externalLinks/externalLink49.xml"/><Relationship Id="rId32" Type="http://schemas.openxmlformats.org/officeDocument/2006/relationships/externalLink" Target="externalLinks/externalLink4.xml"/><Relationship Id="rId76" Type="http://schemas.openxmlformats.org/officeDocument/2006/relationships/externalLink" Target="externalLinks/externalLink48.xml"/><Relationship Id="rId35" Type="http://schemas.openxmlformats.org/officeDocument/2006/relationships/externalLink" Target="externalLinks/externalLink7.xml"/><Relationship Id="rId79" Type="http://schemas.openxmlformats.org/officeDocument/2006/relationships/externalLink" Target="externalLinks/externalLink51.xml"/><Relationship Id="rId34" Type="http://schemas.openxmlformats.org/officeDocument/2006/relationships/externalLink" Target="externalLinks/externalLink6.xml"/><Relationship Id="rId78" Type="http://schemas.openxmlformats.org/officeDocument/2006/relationships/externalLink" Target="externalLinks/externalLink50.xml"/><Relationship Id="rId71" Type="http://schemas.openxmlformats.org/officeDocument/2006/relationships/externalLink" Target="externalLinks/externalLink43.xml"/><Relationship Id="rId70" Type="http://schemas.openxmlformats.org/officeDocument/2006/relationships/externalLink" Target="externalLinks/externalLink42.xml"/><Relationship Id="rId37" Type="http://schemas.openxmlformats.org/officeDocument/2006/relationships/externalLink" Target="externalLinks/externalLink9.xml"/><Relationship Id="rId36" Type="http://schemas.openxmlformats.org/officeDocument/2006/relationships/externalLink" Target="externalLinks/externalLink8.xml"/><Relationship Id="rId39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10.xml"/><Relationship Id="rId62" Type="http://schemas.openxmlformats.org/officeDocument/2006/relationships/externalLink" Target="externalLinks/externalLink34.xml"/><Relationship Id="rId61" Type="http://schemas.openxmlformats.org/officeDocument/2006/relationships/externalLink" Target="externalLinks/externalLink33.xml"/><Relationship Id="rId20" Type="http://schemas.openxmlformats.org/officeDocument/2006/relationships/worksheet" Target="worksheets/sheet17.xml"/><Relationship Id="rId64" Type="http://schemas.openxmlformats.org/officeDocument/2006/relationships/externalLink" Target="externalLinks/externalLink36.xml"/><Relationship Id="rId63" Type="http://schemas.openxmlformats.org/officeDocument/2006/relationships/externalLink" Target="externalLinks/externalLink35.xml"/><Relationship Id="rId22" Type="http://schemas.openxmlformats.org/officeDocument/2006/relationships/worksheet" Target="worksheets/sheet19.xml"/><Relationship Id="rId66" Type="http://schemas.openxmlformats.org/officeDocument/2006/relationships/externalLink" Target="externalLinks/externalLink38.xml"/><Relationship Id="rId21" Type="http://schemas.openxmlformats.org/officeDocument/2006/relationships/worksheet" Target="worksheets/sheet18.xml"/><Relationship Id="rId65" Type="http://schemas.openxmlformats.org/officeDocument/2006/relationships/externalLink" Target="externalLinks/externalLink37.xml"/><Relationship Id="rId24" Type="http://schemas.openxmlformats.org/officeDocument/2006/relationships/worksheet" Target="worksheets/sheet21.xml"/><Relationship Id="rId68" Type="http://schemas.openxmlformats.org/officeDocument/2006/relationships/externalLink" Target="externalLinks/externalLink40.xml"/><Relationship Id="rId23" Type="http://schemas.openxmlformats.org/officeDocument/2006/relationships/worksheet" Target="worksheets/sheet20.xml"/><Relationship Id="rId67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32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69" Type="http://schemas.openxmlformats.org/officeDocument/2006/relationships/externalLink" Target="externalLinks/externalLink41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29" Type="http://schemas.openxmlformats.org/officeDocument/2006/relationships/externalLink" Target="externalLinks/externalLink1.xml"/><Relationship Id="rId51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22.xml"/><Relationship Id="rId53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24.xml"/><Relationship Id="rId11" Type="http://schemas.openxmlformats.org/officeDocument/2006/relationships/worksheet" Target="worksheets/sheet8.xml"/><Relationship Id="rId55" Type="http://schemas.openxmlformats.org/officeDocument/2006/relationships/externalLink" Target="externalLinks/externalLink27.xml"/><Relationship Id="rId10" Type="http://schemas.openxmlformats.org/officeDocument/2006/relationships/worksheet" Target="worksheets/sheet7.xml"/><Relationship Id="rId54" Type="http://schemas.openxmlformats.org/officeDocument/2006/relationships/externalLink" Target="externalLinks/externalLink26.xml"/><Relationship Id="rId13" Type="http://schemas.openxmlformats.org/officeDocument/2006/relationships/worksheet" Target="worksheets/sheet10.xml"/><Relationship Id="rId57" Type="http://schemas.openxmlformats.org/officeDocument/2006/relationships/externalLink" Target="externalLinks/externalLink29.xml"/><Relationship Id="rId12" Type="http://schemas.openxmlformats.org/officeDocument/2006/relationships/worksheet" Target="worksheets/sheet9.xml"/><Relationship Id="rId56" Type="http://schemas.openxmlformats.org/officeDocument/2006/relationships/externalLink" Target="externalLinks/externalLink28.xml"/><Relationship Id="rId90" Type="http://customschemas.google.com/relationships/workbookmetadata" Target="metadata"/><Relationship Id="rId15" Type="http://schemas.openxmlformats.org/officeDocument/2006/relationships/worksheet" Target="worksheets/sheet12.xml"/><Relationship Id="rId59" Type="http://schemas.openxmlformats.org/officeDocument/2006/relationships/externalLink" Target="externalLinks/externalLink31.xml"/><Relationship Id="rId14" Type="http://schemas.openxmlformats.org/officeDocument/2006/relationships/worksheet" Target="worksheets/sheet11.xml"/><Relationship Id="rId58" Type="http://schemas.openxmlformats.org/officeDocument/2006/relationships/externalLink" Target="externalLinks/externalLink30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</xdr:colOff>
      <xdr:row>0</xdr:row>
      <xdr:rowOff>76200</xdr:rowOff>
    </xdr:from>
    <xdr:ext cx="11191875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3" name="Shape 3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" name="Shape 5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6" name="Shape 6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" name="Shape 7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8" name="Shape 8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9" name="Shape 9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10" name="Shape 10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1" name="Shape 11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2" name="Shape 12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3" name="Shape 13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4" name="Shape 14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5" name="Shape 15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6" name="Shape 16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76200</xdr:rowOff>
    </xdr:from>
    <xdr:ext cx="10258425" cy="1543050"/>
    <xdr:grpSp>
      <xdr:nvGrpSpPr>
        <xdr:cNvPr id="2" name="Shape 2"/>
        <xdr:cNvGrpSpPr/>
      </xdr:nvGrpSpPr>
      <xdr:grpSpPr>
        <a:xfrm>
          <a:off x="216788" y="3008475"/>
          <a:ext cx="10258425" cy="1543050"/>
          <a:chOff x="216788" y="3008475"/>
          <a:chExt cx="10258425" cy="1543050"/>
        </a:xfrm>
      </xdr:grpSpPr>
      <xdr:grpSp>
        <xdr:nvGrpSpPr>
          <xdr:cNvPr id="17" name="Shape 17"/>
          <xdr:cNvGrpSpPr/>
        </xdr:nvGrpSpPr>
        <xdr:grpSpPr>
          <a:xfrm>
            <a:off x="216788" y="3008475"/>
            <a:ext cx="10258425" cy="1543050"/>
            <a:chOff x="213217" y="3008020"/>
            <a:chExt cx="10265566" cy="1543960"/>
          </a:xfrm>
        </xdr:grpSpPr>
        <xdr:sp>
          <xdr:nvSpPr>
            <xdr:cNvPr id="4" name="Shape 4"/>
            <xdr:cNvSpPr/>
          </xdr:nvSpPr>
          <xdr:spPr>
            <a:xfrm>
              <a:off x="213217" y="3008020"/>
              <a:ext cx="1026555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8" name="Shape 18" title="Dibujo"/>
            <xdr:cNvGrpSpPr/>
          </xdr:nvGrpSpPr>
          <xdr:grpSpPr>
            <a:xfrm>
              <a:off x="213217" y="3008020"/>
              <a:ext cx="10265566" cy="1543960"/>
              <a:chOff x="0" y="3084675"/>
              <a:chExt cx="10692001" cy="1523094"/>
            </a:xfrm>
          </xdr:grpSpPr>
          <xdr:sp>
            <xdr:nvSpPr>
              <xdr:cNvPr id="19" name="Shape 19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0" name="Shape 20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21" name="Shape 21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2" name="Shape 22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23" name="Shape 23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4" name="Shape 24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5" name="Shape 25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6" name="Shape 26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7" name="Shape 27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8" name="Shape 28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9" name="Shape 29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</xdr:colOff>
      <xdr:row>0</xdr:row>
      <xdr:rowOff>38100</xdr:rowOff>
    </xdr:from>
    <xdr:ext cx="10963275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30" name="Shape 30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31" name="Shape 31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32" name="Shape 32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33" name="Shape 33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34" name="Shape 34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35" name="Shape 35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36" name="Shape 36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37" name="Shape 37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38" name="Shape 38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39" name="Shape 39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40" name="Shape 40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41" name="Shape 41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42" name="Shape 42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76200</xdr:rowOff>
    </xdr:from>
    <xdr:ext cx="10258425" cy="1543050"/>
    <xdr:grpSp>
      <xdr:nvGrpSpPr>
        <xdr:cNvPr id="2" name="Shape 2"/>
        <xdr:cNvGrpSpPr/>
      </xdr:nvGrpSpPr>
      <xdr:grpSpPr>
        <a:xfrm>
          <a:off x="216788" y="3008475"/>
          <a:ext cx="10258425" cy="1543050"/>
          <a:chOff x="216788" y="3008475"/>
          <a:chExt cx="10258425" cy="1543050"/>
        </a:xfrm>
      </xdr:grpSpPr>
      <xdr:grpSp>
        <xdr:nvGrpSpPr>
          <xdr:cNvPr id="43" name="Shape 43"/>
          <xdr:cNvGrpSpPr/>
        </xdr:nvGrpSpPr>
        <xdr:grpSpPr>
          <a:xfrm>
            <a:off x="216788" y="3008475"/>
            <a:ext cx="10258425" cy="1543050"/>
            <a:chOff x="213217" y="3008020"/>
            <a:chExt cx="10265566" cy="1543960"/>
          </a:xfrm>
        </xdr:grpSpPr>
        <xdr:sp>
          <xdr:nvSpPr>
            <xdr:cNvPr id="4" name="Shape 4"/>
            <xdr:cNvSpPr/>
          </xdr:nvSpPr>
          <xdr:spPr>
            <a:xfrm>
              <a:off x="213217" y="3008020"/>
              <a:ext cx="1026555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44" name="Shape 44" title="Dibujo"/>
            <xdr:cNvGrpSpPr/>
          </xdr:nvGrpSpPr>
          <xdr:grpSpPr>
            <a:xfrm>
              <a:off x="213217" y="3008020"/>
              <a:ext cx="10265566" cy="1543960"/>
              <a:chOff x="0" y="3084675"/>
              <a:chExt cx="10692001" cy="1523094"/>
            </a:xfrm>
          </xdr:grpSpPr>
          <xdr:sp>
            <xdr:nvSpPr>
              <xdr:cNvPr id="45" name="Shape 45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46" name="Shape 46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47" name="Shape 47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48" name="Shape 48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49" name="Shape 49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50" name="Shape 50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51" name="Shape 51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52" name="Shape 52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53" name="Shape 53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54" name="Shape 54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55" name="Shape 55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0</xdr:row>
      <xdr:rowOff>76200</xdr:rowOff>
    </xdr:from>
    <xdr:ext cx="13430250" cy="1628775"/>
    <xdr:grpSp>
      <xdr:nvGrpSpPr>
        <xdr:cNvPr id="2" name="Shape 2"/>
        <xdr:cNvGrpSpPr/>
      </xdr:nvGrpSpPr>
      <xdr:grpSpPr>
        <a:xfrm>
          <a:off x="0" y="2965613"/>
          <a:ext cx="10692000" cy="1628775"/>
          <a:chOff x="0" y="2965613"/>
          <a:chExt cx="10692000" cy="1628775"/>
        </a:xfrm>
      </xdr:grpSpPr>
      <xdr:grpSp>
        <xdr:nvGrpSpPr>
          <xdr:cNvPr id="56" name="Shape 56"/>
          <xdr:cNvGrpSpPr/>
        </xdr:nvGrpSpPr>
        <xdr:grpSpPr>
          <a:xfrm>
            <a:off x="0" y="2965613"/>
            <a:ext cx="10692000" cy="1628775"/>
            <a:chOff x="0" y="2965613"/>
            <a:chExt cx="10692000" cy="1628775"/>
          </a:xfrm>
        </xdr:grpSpPr>
        <xdr:sp>
          <xdr:nvSpPr>
            <xdr:cNvPr id="4" name="Shape 4"/>
            <xdr:cNvSpPr/>
          </xdr:nvSpPr>
          <xdr:spPr>
            <a:xfrm>
              <a:off x="0" y="2965613"/>
              <a:ext cx="10692000" cy="1628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57" name="Shape 57"/>
            <xdr:cNvGrpSpPr/>
          </xdr:nvGrpSpPr>
          <xdr:grpSpPr>
            <a:xfrm>
              <a:off x="0" y="2965613"/>
              <a:ext cx="10692000" cy="1628775"/>
              <a:chOff x="0" y="3084675"/>
              <a:chExt cx="10692001" cy="1523094"/>
            </a:xfrm>
          </xdr:grpSpPr>
          <xdr:sp>
            <xdr:nvSpPr>
              <xdr:cNvPr id="58" name="Shape 58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59" name="Shape 59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60" name="Shape 60"/>
                <xdr:cNvSpPr/>
              </xdr:nvSpPr>
              <xdr:spPr>
                <a:xfrm>
                  <a:off x="0" y="0"/>
                  <a:ext cx="14045925" cy="1186712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61" name="Shape 61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62" name="Shape 62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63" name="Shape 63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64" name="Shape 64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65" name="Shape 65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66" name="Shape 66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67" name="Shape 67"/>
                  <xdr:cNvSpPr txBox="1"/>
                </xdr:nvSpPr>
                <xdr:spPr>
                  <a:xfrm>
                    <a:off x="1" y="66"/>
                    <a:ext cx="231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68" name="Shape 68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  <xdr:oneCellAnchor>
    <xdr:from>
      <xdr:col>11</xdr:col>
      <xdr:colOff>0</xdr:colOff>
      <xdr:row>7</xdr:row>
      <xdr:rowOff>0</xdr:rowOff>
    </xdr:from>
    <xdr:ext cx="323850" cy="1066800"/>
    <xdr:sp>
      <xdr:nvSpPr>
        <xdr:cNvPr id="69" name="Shape 69"/>
        <xdr:cNvSpPr/>
      </xdr:nvSpPr>
      <xdr:spPr>
        <a:xfrm>
          <a:off x="5188838" y="3251363"/>
          <a:ext cx="314325" cy="1057275"/>
        </a:xfrm>
        <a:prstGeom prst="rect">
          <a:avLst/>
        </a:prstGeom>
        <a:noFill/>
        <a:ln>
          <a:noFill/>
        </a:ln>
      </xdr:spPr>
      <xdr:txBody>
        <a:bodyPr anchorCtr="0" anchor="ctr" bIns="91425" lIns="91425" spcFirstLastPara="1" rIns="91425" wrap="square" tIns="91425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r>
            <a:t/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28575</xdr:colOff>
      <xdr:row>0</xdr:row>
      <xdr:rowOff>28575</xdr:rowOff>
    </xdr:from>
    <xdr:ext cx="11439525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70" name="Shape 70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71" name="Shape 71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72" name="Shape 72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73" name="Shape 73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74" name="Shape 74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75" name="Shape 75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76" name="Shape 76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77" name="Shape 77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78" name="Shape 78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79" name="Shape 79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80" name="Shape 80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81" name="Shape 81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82" name="Shape 82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28575</xdr:rowOff>
    </xdr:from>
    <xdr:ext cx="17202150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83" name="Shape 83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84" name="Shape 84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85" name="Shape 85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86" name="Shape 86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87" name="Shape 87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88" name="Shape 88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89" name="Shape 89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90" name="Shape 90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91" name="Shape 91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92" name="Shape 92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93" name="Shape 93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94" name="Shape 94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95" name="Shape 95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283635" y="71063"/>
                  <a:ext cx="1313257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28575</xdr:rowOff>
    </xdr:from>
    <xdr:ext cx="17087850" cy="1571625"/>
    <xdr:grpSp>
      <xdr:nvGrpSpPr>
        <xdr:cNvPr id="2" name="Shape 2"/>
        <xdr:cNvGrpSpPr/>
      </xdr:nvGrpSpPr>
      <xdr:grpSpPr>
        <a:xfrm>
          <a:off x="0" y="2993801"/>
          <a:ext cx="10692000" cy="1572398"/>
          <a:chOff x="0" y="2993801"/>
          <a:chExt cx="10692000" cy="1572398"/>
        </a:xfrm>
      </xdr:grpSpPr>
      <xdr:grpSp>
        <xdr:nvGrpSpPr>
          <xdr:cNvPr id="96" name="Shape 96" title="Dibujo"/>
          <xdr:cNvGrpSpPr/>
        </xdr:nvGrpSpPr>
        <xdr:grpSpPr>
          <a:xfrm>
            <a:off x="0" y="2993801"/>
            <a:ext cx="10692000" cy="1572398"/>
            <a:chOff x="0" y="3084675"/>
            <a:chExt cx="10692001" cy="1523094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5230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97" name="Shape 97"/>
            <xdr:cNvGrpSpPr/>
          </xdr:nvGrpSpPr>
          <xdr:grpSpPr>
            <a:xfrm>
              <a:off x="0" y="3084675"/>
              <a:ext cx="10692001" cy="1523094"/>
              <a:chOff x="0" y="0"/>
              <a:chExt cx="14045925" cy="1299416"/>
            </a:xfrm>
          </xdr:grpSpPr>
          <xdr:sp>
            <xdr:nvSpPr>
              <xdr:cNvPr id="98" name="Shape 98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99" name="Shape 99"/>
              <xdr:cNvGrpSpPr/>
            </xdr:nvGrpSpPr>
            <xdr:grpSpPr>
              <a:xfrm>
                <a:off x="0" y="0"/>
                <a:ext cx="14045925" cy="1299416"/>
                <a:chOff x="0" y="0"/>
                <a:chExt cx="814" cy="115"/>
              </a:xfrm>
            </xdr:grpSpPr>
            <xdr:sp>
              <xdr:nvSpPr>
                <xdr:cNvPr id="100" name="Shape 100"/>
                <xdr:cNvSpPr/>
              </xdr:nvSpPr>
              <xdr:spPr>
                <a:xfrm>
                  <a:off x="0" y="0"/>
                  <a:ext cx="814" cy="11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101" name="Shape 101"/>
                <xdr:cNvSpPr txBox="1"/>
              </xdr:nvSpPr>
              <xdr:spPr>
                <a:xfrm>
                  <a:off x="610" y="0"/>
                  <a:ext cx="204" cy="58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02" name="Shape 102"/>
                <xdr:cNvSpPr/>
              </xdr:nvSpPr>
              <xdr:spPr>
                <a:xfrm>
                  <a:off x="719" y="5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03" name="Shape 103"/>
                <xdr:cNvSpPr/>
              </xdr:nvSpPr>
              <xdr:spPr>
                <a:xfrm>
                  <a:off x="610" y="5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04" name="Shape 104"/>
                <xdr:cNvSpPr txBox="1"/>
              </xdr:nvSpPr>
              <xdr:spPr>
                <a:xfrm>
                  <a:off x="238" y="0"/>
                  <a:ext cx="372" cy="11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05" name="Shape 105"/>
                <xdr:cNvSpPr txBox="1"/>
              </xdr:nvSpPr>
              <xdr:spPr>
                <a:xfrm>
                  <a:off x="1" y="66"/>
                  <a:ext cx="230" cy="49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06" name="Shape 106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283635" y="71063"/>
                <a:ext cx="1313257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401800" cy="1409700"/>
    <xdr:grpSp>
      <xdr:nvGrpSpPr>
        <xdr:cNvPr id="2" name="Shape 2"/>
        <xdr:cNvGrpSpPr/>
      </xdr:nvGrpSpPr>
      <xdr:grpSpPr>
        <a:xfrm>
          <a:off x="0" y="3075150"/>
          <a:ext cx="10692000" cy="1409700"/>
          <a:chOff x="0" y="3075150"/>
          <a:chExt cx="10692000" cy="1409700"/>
        </a:xfrm>
      </xdr:grpSpPr>
      <xdr:grpSp>
        <xdr:nvGrpSpPr>
          <xdr:cNvPr id="107" name="Shape 107"/>
          <xdr:cNvGrpSpPr/>
        </xdr:nvGrpSpPr>
        <xdr:grpSpPr>
          <a:xfrm>
            <a:off x="0" y="3075150"/>
            <a:ext cx="10692000" cy="1409700"/>
            <a:chOff x="0" y="3075150"/>
            <a:chExt cx="10692000" cy="1409700"/>
          </a:xfrm>
        </xdr:grpSpPr>
        <xdr:sp>
          <xdr:nvSpPr>
            <xdr:cNvPr id="4" name="Shape 4"/>
            <xdr:cNvSpPr/>
          </xdr:nvSpPr>
          <xdr:spPr>
            <a:xfrm>
              <a:off x="0" y="3075150"/>
              <a:ext cx="10692000" cy="14097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08" name="Shape 108" title="Dibujo"/>
            <xdr:cNvGrpSpPr/>
          </xdr:nvGrpSpPr>
          <xdr:grpSpPr>
            <a:xfrm>
              <a:off x="0" y="3075150"/>
              <a:ext cx="10692000" cy="1409700"/>
              <a:chOff x="0" y="3084675"/>
              <a:chExt cx="10692001" cy="1390650"/>
            </a:xfrm>
          </xdr:grpSpPr>
          <xdr:sp>
            <xdr:nvSpPr>
              <xdr:cNvPr id="109" name="Shape 109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10" name="Shape 110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111" name="Shape 111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112" name="Shape 112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113" name="Shape 113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14" name="Shape 114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15" name="Shape 115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16" name="Shape 116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17" name="Shape 117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18" name="Shape 118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19" name="Shape 119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058900" cy="1390650"/>
    <xdr:grpSp>
      <xdr:nvGrpSpPr>
        <xdr:cNvPr id="2" name="Shape 2"/>
        <xdr:cNvGrpSpPr/>
      </xdr:nvGrpSpPr>
      <xdr:grpSpPr>
        <a:xfrm>
          <a:off x="0" y="3084675"/>
          <a:ext cx="10692000" cy="1390650"/>
          <a:chOff x="0" y="3084675"/>
          <a:chExt cx="10692000" cy="1390650"/>
        </a:xfrm>
      </xdr:grpSpPr>
      <xdr:grpSp>
        <xdr:nvGrpSpPr>
          <xdr:cNvPr id="120" name="Shape 120"/>
          <xdr:cNvGrpSpPr/>
        </xdr:nvGrpSpPr>
        <xdr:grpSpPr>
          <a:xfrm>
            <a:off x="0" y="3084675"/>
            <a:ext cx="10692000" cy="1390650"/>
            <a:chOff x="0" y="3084222"/>
            <a:chExt cx="10692000" cy="1391557"/>
          </a:xfrm>
        </xdr:grpSpPr>
        <xdr:sp>
          <xdr:nvSpPr>
            <xdr:cNvPr id="4" name="Shape 4"/>
            <xdr:cNvSpPr/>
          </xdr:nvSpPr>
          <xdr:spPr>
            <a:xfrm>
              <a:off x="0" y="3084222"/>
              <a:ext cx="10692000" cy="13915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21" name="Shape 121" title="Dibujo"/>
            <xdr:cNvGrpSpPr/>
          </xdr:nvGrpSpPr>
          <xdr:grpSpPr>
            <a:xfrm>
              <a:off x="0" y="3084222"/>
              <a:ext cx="10692000" cy="1391557"/>
              <a:chOff x="0" y="3084675"/>
              <a:chExt cx="10692001" cy="1390650"/>
            </a:xfrm>
          </xdr:grpSpPr>
          <xdr:sp>
            <xdr:nvSpPr>
              <xdr:cNvPr id="122" name="Shape 122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23" name="Shape 123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124" name="Shape 124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125" name="Shape 125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126" name="Shape 126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27" name="Shape 127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28" name="Shape 128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29" name="Shape 129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30" name="Shape 130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31" name="Shape 131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32" name="Shape 132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687550" cy="1352550"/>
    <xdr:grpSp>
      <xdr:nvGrpSpPr>
        <xdr:cNvPr id="2" name="Shape 2"/>
        <xdr:cNvGrpSpPr/>
      </xdr:nvGrpSpPr>
      <xdr:grpSpPr>
        <a:xfrm>
          <a:off x="0" y="3103272"/>
          <a:ext cx="10692000" cy="1353457"/>
          <a:chOff x="0" y="3103272"/>
          <a:chExt cx="10692000" cy="1353457"/>
        </a:xfrm>
      </xdr:grpSpPr>
      <xdr:grpSp>
        <xdr:nvGrpSpPr>
          <xdr:cNvPr id="133" name="Shape 133" title="Dibujo"/>
          <xdr:cNvGrpSpPr/>
        </xdr:nvGrpSpPr>
        <xdr:grpSpPr>
          <a:xfrm>
            <a:off x="0" y="3103272"/>
            <a:ext cx="10692000" cy="1353457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34" name="Shape 134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135" name="Shape 135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36" name="Shape 136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137" name="Shape 137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138" name="Shape 138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39" name="Shape 139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40" name="Shape 140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41" name="Shape 141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42" name="Shape 142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43" name="Shape 143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285974" y="71063"/>
                <a:ext cx="1397004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28575</xdr:rowOff>
    </xdr:from>
    <xdr:ext cx="15782925" cy="1676400"/>
    <xdr:grpSp>
      <xdr:nvGrpSpPr>
        <xdr:cNvPr id="2" name="Shape 2"/>
        <xdr:cNvGrpSpPr/>
      </xdr:nvGrpSpPr>
      <xdr:grpSpPr>
        <a:xfrm>
          <a:off x="0" y="2941800"/>
          <a:ext cx="10692000" cy="1676400"/>
          <a:chOff x="0" y="2941800"/>
          <a:chExt cx="10692000" cy="1676400"/>
        </a:xfrm>
      </xdr:grpSpPr>
      <xdr:grpSp>
        <xdr:nvGrpSpPr>
          <xdr:cNvPr id="144" name="Shape 144"/>
          <xdr:cNvGrpSpPr/>
        </xdr:nvGrpSpPr>
        <xdr:grpSpPr>
          <a:xfrm>
            <a:off x="0" y="2941800"/>
            <a:ext cx="10692000" cy="1676400"/>
            <a:chOff x="0" y="2940610"/>
            <a:chExt cx="10692000" cy="1678781"/>
          </a:xfrm>
        </xdr:grpSpPr>
        <xdr:sp>
          <xdr:nvSpPr>
            <xdr:cNvPr id="4" name="Shape 4"/>
            <xdr:cNvSpPr/>
          </xdr:nvSpPr>
          <xdr:spPr>
            <a:xfrm>
              <a:off x="0" y="2940610"/>
              <a:ext cx="10692000" cy="1678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45" name="Shape 145" title="Dibujo"/>
            <xdr:cNvGrpSpPr/>
          </xdr:nvGrpSpPr>
          <xdr:grpSpPr>
            <a:xfrm>
              <a:off x="0" y="2940610"/>
              <a:ext cx="10692000" cy="1678781"/>
              <a:chOff x="0" y="3084675"/>
              <a:chExt cx="10692001" cy="1523094"/>
            </a:xfrm>
          </xdr:grpSpPr>
          <xdr:sp>
            <xdr:nvSpPr>
              <xdr:cNvPr id="146" name="Shape 146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47" name="Shape 147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148" name="Shape 148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149" name="Shape 149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150" name="Shape 150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51" name="Shape 151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52" name="Shape 152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53" name="Shape 153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54" name="Shape 154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55" name="Shape 155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56" name="Shape 156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214496" y="71063"/>
                  <a:ext cx="1513721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28575</xdr:rowOff>
    </xdr:from>
    <xdr:ext cx="14649450" cy="1676400"/>
    <xdr:grpSp>
      <xdr:nvGrpSpPr>
        <xdr:cNvPr id="2" name="Shape 2"/>
        <xdr:cNvGrpSpPr/>
      </xdr:nvGrpSpPr>
      <xdr:grpSpPr>
        <a:xfrm>
          <a:off x="0" y="2940609"/>
          <a:ext cx="10692000" cy="1678782"/>
          <a:chOff x="0" y="2940609"/>
          <a:chExt cx="10692000" cy="1678782"/>
        </a:xfrm>
      </xdr:grpSpPr>
      <xdr:grpSp>
        <xdr:nvGrpSpPr>
          <xdr:cNvPr id="157" name="Shape 157" title="Dibujo"/>
          <xdr:cNvGrpSpPr/>
        </xdr:nvGrpSpPr>
        <xdr:grpSpPr>
          <a:xfrm>
            <a:off x="0" y="2940609"/>
            <a:ext cx="10692000" cy="1678782"/>
            <a:chOff x="0" y="3084675"/>
            <a:chExt cx="10692001" cy="1523094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5230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58" name="Shape 158"/>
            <xdr:cNvGrpSpPr/>
          </xdr:nvGrpSpPr>
          <xdr:grpSpPr>
            <a:xfrm>
              <a:off x="0" y="3084675"/>
              <a:ext cx="10692001" cy="1523094"/>
              <a:chOff x="0" y="0"/>
              <a:chExt cx="14045925" cy="1299416"/>
            </a:xfrm>
          </xdr:grpSpPr>
          <xdr:sp>
            <xdr:nvSpPr>
              <xdr:cNvPr id="159" name="Shape 159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60" name="Shape 160"/>
              <xdr:cNvGrpSpPr/>
            </xdr:nvGrpSpPr>
            <xdr:grpSpPr>
              <a:xfrm>
                <a:off x="0" y="0"/>
                <a:ext cx="14045925" cy="1299416"/>
                <a:chOff x="0" y="0"/>
                <a:chExt cx="814" cy="115"/>
              </a:xfrm>
            </xdr:grpSpPr>
            <xdr:sp>
              <xdr:nvSpPr>
                <xdr:cNvPr id="161" name="Shape 161"/>
                <xdr:cNvSpPr/>
              </xdr:nvSpPr>
              <xdr:spPr>
                <a:xfrm>
                  <a:off x="0" y="0"/>
                  <a:ext cx="814" cy="11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162" name="Shape 162"/>
                <xdr:cNvSpPr txBox="1"/>
              </xdr:nvSpPr>
              <xdr:spPr>
                <a:xfrm>
                  <a:off x="610" y="0"/>
                  <a:ext cx="204" cy="58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63" name="Shape 163"/>
                <xdr:cNvSpPr/>
              </xdr:nvSpPr>
              <xdr:spPr>
                <a:xfrm>
                  <a:off x="719" y="5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64" name="Shape 164"/>
                <xdr:cNvSpPr/>
              </xdr:nvSpPr>
              <xdr:spPr>
                <a:xfrm>
                  <a:off x="610" y="5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65" name="Shape 165"/>
                <xdr:cNvSpPr txBox="1"/>
              </xdr:nvSpPr>
              <xdr:spPr>
                <a:xfrm>
                  <a:off x="238" y="0"/>
                  <a:ext cx="372" cy="11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66" name="Shape 166"/>
                <xdr:cNvSpPr txBox="1"/>
              </xdr:nvSpPr>
              <xdr:spPr>
                <a:xfrm>
                  <a:off x="1" y="66"/>
                  <a:ext cx="230" cy="49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67" name="Shape 167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258500" y="71063"/>
                <a:ext cx="1355309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3868400" cy="1400175"/>
    <xdr:grpSp>
      <xdr:nvGrpSpPr>
        <xdr:cNvPr id="2" name="Shape 2"/>
        <xdr:cNvGrpSpPr/>
      </xdr:nvGrpSpPr>
      <xdr:grpSpPr>
        <a:xfrm>
          <a:off x="0" y="3079913"/>
          <a:ext cx="10692000" cy="1400175"/>
          <a:chOff x="0" y="3079913"/>
          <a:chExt cx="10692000" cy="1400175"/>
        </a:xfrm>
      </xdr:grpSpPr>
      <xdr:grpSp>
        <xdr:nvGrpSpPr>
          <xdr:cNvPr id="168" name="Shape 168"/>
          <xdr:cNvGrpSpPr/>
        </xdr:nvGrpSpPr>
        <xdr:grpSpPr>
          <a:xfrm>
            <a:off x="0" y="3079913"/>
            <a:ext cx="10692000" cy="1400175"/>
            <a:chOff x="0" y="3077872"/>
            <a:chExt cx="10692000" cy="1404257"/>
          </a:xfrm>
        </xdr:grpSpPr>
        <xdr:sp>
          <xdr:nvSpPr>
            <xdr:cNvPr id="4" name="Shape 4"/>
            <xdr:cNvSpPr/>
          </xdr:nvSpPr>
          <xdr:spPr>
            <a:xfrm>
              <a:off x="0" y="3077872"/>
              <a:ext cx="10692000" cy="14042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69" name="Shape 169" title="Dibujo"/>
            <xdr:cNvGrpSpPr/>
          </xdr:nvGrpSpPr>
          <xdr:grpSpPr>
            <a:xfrm>
              <a:off x="0" y="3077872"/>
              <a:ext cx="10692000" cy="1404257"/>
              <a:chOff x="0" y="3084675"/>
              <a:chExt cx="10692001" cy="1390650"/>
            </a:xfrm>
          </xdr:grpSpPr>
          <xdr:sp>
            <xdr:nvSpPr>
              <xdr:cNvPr id="170" name="Shape 170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71" name="Shape 171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172" name="Shape 172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173" name="Shape 173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174" name="Shape 174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75" name="Shape 175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176" name="Shape 176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77" name="Shape 177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178" name="Shape 178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179" name="Shape 179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180" name="Shape 180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314521" y="103129"/>
                  <a:ext cx="1341514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239875" cy="1266825"/>
    <xdr:grpSp>
      <xdr:nvGrpSpPr>
        <xdr:cNvPr id="2" name="Shape 2"/>
        <xdr:cNvGrpSpPr/>
      </xdr:nvGrpSpPr>
      <xdr:grpSpPr>
        <a:xfrm>
          <a:off x="0" y="3146452"/>
          <a:ext cx="10692000" cy="1267097"/>
          <a:chOff x="0" y="3146452"/>
          <a:chExt cx="10692000" cy="1267097"/>
        </a:xfrm>
      </xdr:grpSpPr>
      <xdr:grpSp>
        <xdr:nvGrpSpPr>
          <xdr:cNvPr id="181" name="Shape 181" title="Dibujo"/>
          <xdr:cNvGrpSpPr/>
        </xdr:nvGrpSpPr>
        <xdr:grpSpPr>
          <a:xfrm>
            <a:off x="0" y="3146452"/>
            <a:ext cx="10692000" cy="1267097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82" name="Shape 182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183" name="Shape 183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84" name="Shape 184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185" name="Shape 185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186" name="Shape 186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187" name="Shape 187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88" name="Shape 188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189" name="Shape 189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190" name="Shape 190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191" name="Shape 191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314521" y="103129"/>
                <a:ext cx="1341514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47625</xdr:colOff>
      <xdr:row>0</xdr:row>
      <xdr:rowOff>152400</xdr:rowOff>
    </xdr:from>
    <xdr:ext cx="13506450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192" name="Shape 192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193" name="Shape 193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194" name="Shape 194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195" name="Shape 195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196" name="Shape 196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197" name="Shape 197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198" name="Shape 198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199" name="Shape 199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00" name="Shape 200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01" name="Shape 201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02" name="Shape 202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03" name="Shape 203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04" name="Shape 204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47625</xdr:colOff>
      <xdr:row>0</xdr:row>
      <xdr:rowOff>152400</xdr:rowOff>
    </xdr:from>
    <xdr:ext cx="15611475" cy="1543050"/>
    <xdr:grpSp>
      <xdr:nvGrpSpPr>
        <xdr:cNvPr id="2" name="Shape 2"/>
        <xdr:cNvGrpSpPr/>
      </xdr:nvGrpSpPr>
      <xdr:grpSpPr>
        <a:xfrm>
          <a:off x="0" y="3008020"/>
          <a:ext cx="10692000" cy="1543960"/>
          <a:chOff x="0" y="3008020"/>
          <a:chExt cx="10692000" cy="1543960"/>
        </a:xfrm>
      </xdr:grpSpPr>
      <xdr:grpSp>
        <xdr:nvGrpSpPr>
          <xdr:cNvPr id="205" name="Shape 205" title="Dibujo"/>
          <xdr:cNvGrpSpPr/>
        </xdr:nvGrpSpPr>
        <xdr:grpSpPr>
          <a:xfrm>
            <a:off x="0" y="3008020"/>
            <a:ext cx="10692000" cy="1543960"/>
            <a:chOff x="0" y="3084675"/>
            <a:chExt cx="10692001" cy="1523094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5230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06" name="Shape 206"/>
            <xdr:cNvGrpSpPr/>
          </xdr:nvGrpSpPr>
          <xdr:grpSpPr>
            <a:xfrm>
              <a:off x="0" y="3084675"/>
              <a:ext cx="10692001" cy="1523094"/>
              <a:chOff x="0" y="0"/>
              <a:chExt cx="14045925" cy="1299416"/>
            </a:xfrm>
          </xdr:grpSpPr>
          <xdr:sp>
            <xdr:nvSpPr>
              <xdr:cNvPr id="207" name="Shape 207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08" name="Shape 208"/>
              <xdr:cNvGrpSpPr/>
            </xdr:nvGrpSpPr>
            <xdr:grpSpPr>
              <a:xfrm>
                <a:off x="0" y="0"/>
                <a:ext cx="14045925" cy="1299416"/>
                <a:chOff x="0" y="0"/>
                <a:chExt cx="814" cy="115"/>
              </a:xfrm>
            </xdr:grpSpPr>
            <xdr:sp>
              <xdr:nvSpPr>
                <xdr:cNvPr id="209" name="Shape 209"/>
                <xdr:cNvSpPr/>
              </xdr:nvSpPr>
              <xdr:spPr>
                <a:xfrm>
                  <a:off x="0" y="0"/>
                  <a:ext cx="814" cy="11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210" name="Shape 210"/>
                <xdr:cNvSpPr txBox="1"/>
              </xdr:nvSpPr>
              <xdr:spPr>
                <a:xfrm>
                  <a:off x="610" y="0"/>
                  <a:ext cx="204" cy="58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211" name="Shape 211"/>
                <xdr:cNvSpPr/>
              </xdr:nvSpPr>
              <xdr:spPr>
                <a:xfrm>
                  <a:off x="719" y="5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12" name="Shape 212"/>
                <xdr:cNvSpPr/>
              </xdr:nvSpPr>
              <xdr:spPr>
                <a:xfrm>
                  <a:off x="610" y="5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213" name="Shape 213"/>
                <xdr:cNvSpPr txBox="1"/>
              </xdr:nvSpPr>
              <xdr:spPr>
                <a:xfrm>
                  <a:off x="238" y="0"/>
                  <a:ext cx="372" cy="11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14" name="Shape 214"/>
                <xdr:cNvSpPr txBox="1"/>
              </xdr:nvSpPr>
              <xdr:spPr>
                <a:xfrm>
                  <a:off x="1" y="66"/>
                  <a:ext cx="230" cy="49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215" name="Shape 215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504182" y="71063"/>
                <a:ext cx="1130813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497050" cy="1409700"/>
    <xdr:grpSp>
      <xdr:nvGrpSpPr>
        <xdr:cNvPr id="2" name="Shape 2"/>
        <xdr:cNvGrpSpPr/>
      </xdr:nvGrpSpPr>
      <xdr:grpSpPr>
        <a:xfrm>
          <a:off x="0" y="3075150"/>
          <a:ext cx="10692000" cy="1409700"/>
          <a:chOff x="0" y="3075150"/>
          <a:chExt cx="10692000" cy="1409700"/>
        </a:xfrm>
      </xdr:grpSpPr>
      <xdr:grpSp>
        <xdr:nvGrpSpPr>
          <xdr:cNvPr id="216" name="Shape 216"/>
          <xdr:cNvGrpSpPr/>
        </xdr:nvGrpSpPr>
        <xdr:grpSpPr>
          <a:xfrm>
            <a:off x="0" y="3075150"/>
            <a:ext cx="10692000" cy="1409700"/>
            <a:chOff x="0" y="3075150"/>
            <a:chExt cx="10692000" cy="1409700"/>
          </a:xfrm>
        </xdr:grpSpPr>
        <xdr:sp>
          <xdr:nvSpPr>
            <xdr:cNvPr id="4" name="Shape 4"/>
            <xdr:cNvSpPr/>
          </xdr:nvSpPr>
          <xdr:spPr>
            <a:xfrm>
              <a:off x="0" y="3075150"/>
              <a:ext cx="10692000" cy="14097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17" name="Shape 217" title="Dibujo"/>
            <xdr:cNvGrpSpPr/>
          </xdr:nvGrpSpPr>
          <xdr:grpSpPr>
            <a:xfrm>
              <a:off x="0" y="3075150"/>
              <a:ext cx="10692000" cy="1409700"/>
              <a:chOff x="0" y="3084675"/>
              <a:chExt cx="10692001" cy="1390650"/>
            </a:xfrm>
          </xdr:grpSpPr>
          <xdr:sp>
            <xdr:nvSpPr>
              <xdr:cNvPr id="218" name="Shape 218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19" name="Shape 219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220" name="Shape 220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21" name="Shape 221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222" name="Shape 222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23" name="Shape 223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24" name="Shape 224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25" name="Shape 225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26" name="Shape 226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27" name="Shape 227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28" name="Shape 228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592300" cy="1409700"/>
    <xdr:grpSp>
      <xdr:nvGrpSpPr>
        <xdr:cNvPr id="2" name="Shape 2"/>
        <xdr:cNvGrpSpPr/>
      </xdr:nvGrpSpPr>
      <xdr:grpSpPr>
        <a:xfrm>
          <a:off x="0" y="3075150"/>
          <a:ext cx="10692000" cy="1409700"/>
          <a:chOff x="0" y="3075150"/>
          <a:chExt cx="10692000" cy="1409700"/>
        </a:xfrm>
      </xdr:grpSpPr>
      <xdr:grpSp>
        <xdr:nvGrpSpPr>
          <xdr:cNvPr id="229" name="Shape 229" title="Dibujo"/>
          <xdr:cNvGrpSpPr/>
        </xdr:nvGrpSpPr>
        <xdr:grpSpPr>
          <a:xfrm>
            <a:off x="0" y="3075150"/>
            <a:ext cx="10692000" cy="1409700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30" name="Shape 230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231" name="Shape 231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32" name="Shape 232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233" name="Shape 233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234" name="Shape 234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235" name="Shape 235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36" name="Shape 236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237" name="Shape 237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38" name="Shape 238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239" name="Shape 239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277855" y="71063"/>
                <a:ext cx="1466390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28575</xdr:rowOff>
    </xdr:from>
    <xdr:ext cx="17183100" cy="1543050"/>
    <xdr:grpSp>
      <xdr:nvGrpSpPr>
        <xdr:cNvPr id="2" name="Shape 2"/>
        <xdr:cNvGrpSpPr/>
      </xdr:nvGrpSpPr>
      <xdr:grpSpPr>
        <a:xfrm>
          <a:off x="0" y="3008475"/>
          <a:ext cx="10692000" cy="1543050"/>
          <a:chOff x="0" y="3008475"/>
          <a:chExt cx="10692000" cy="1543050"/>
        </a:xfrm>
      </xdr:grpSpPr>
      <xdr:grpSp>
        <xdr:nvGrpSpPr>
          <xdr:cNvPr id="240" name="Shape 240"/>
          <xdr:cNvGrpSpPr/>
        </xdr:nvGrpSpPr>
        <xdr:grpSpPr>
          <a:xfrm>
            <a:off x="0" y="3008475"/>
            <a:ext cx="10692000" cy="1543050"/>
            <a:chOff x="0" y="3008020"/>
            <a:chExt cx="10692000" cy="1543960"/>
          </a:xfrm>
        </xdr:grpSpPr>
        <xdr:sp>
          <xdr:nvSpPr>
            <xdr:cNvPr id="4" name="Shape 4"/>
            <xdr:cNvSpPr/>
          </xdr:nvSpPr>
          <xdr:spPr>
            <a:xfrm>
              <a:off x="0" y="3008020"/>
              <a:ext cx="10692000" cy="15439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41" name="Shape 241" title="Dibujo"/>
            <xdr:cNvGrpSpPr/>
          </xdr:nvGrpSpPr>
          <xdr:grpSpPr>
            <a:xfrm>
              <a:off x="0" y="3008020"/>
              <a:ext cx="10692000" cy="1543960"/>
              <a:chOff x="0" y="3084675"/>
              <a:chExt cx="10692001" cy="1523094"/>
            </a:xfrm>
          </xdr:grpSpPr>
          <xdr:sp>
            <xdr:nvSpPr>
              <xdr:cNvPr id="242" name="Shape 242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43" name="Shape 243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244" name="Shape 244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45" name="Shape 245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246" name="Shape 246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47" name="Shape 247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48" name="Shape 248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49" name="Shape 249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50" name="Shape 250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51" name="Shape 251"/>
                  <xdr:cNvSpPr txBox="1"/>
                </xdr:nvSpPr>
                <xdr:spPr>
                  <a:xfrm>
                    <a:off x="1" y="66"/>
                    <a:ext cx="230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52" name="Shape 252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283635" y="71063"/>
                  <a:ext cx="1313257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277975" cy="1333500"/>
    <xdr:grpSp>
      <xdr:nvGrpSpPr>
        <xdr:cNvPr id="2" name="Shape 2"/>
        <xdr:cNvGrpSpPr/>
      </xdr:nvGrpSpPr>
      <xdr:grpSpPr>
        <a:xfrm>
          <a:off x="0" y="3113250"/>
          <a:ext cx="10692000" cy="1333500"/>
          <a:chOff x="0" y="3113250"/>
          <a:chExt cx="10692000" cy="1333500"/>
        </a:xfrm>
      </xdr:grpSpPr>
      <xdr:grpSp>
        <xdr:nvGrpSpPr>
          <xdr:cNvPr id="253" name="Shape 253"/>
          <xdr:cNvGrpSpPr/>
        </xdr:nvGrpSpPr>
        <xdr:grpSpPr>
          <a:xfrm>
            <a:off x="0" y="3113250"/>
            <a:ext cx="10692000" cy="1333500"/>
            <a:chOff x="0" y="3109622"/>
            <a:chExt cx="10692000" cy="1340757"/>
          </a:xfrm>
        </xdr:grpSpPr>
        <xdr:sp>
          <xdr:nvSpPr>
            <xdr:cNvPr id="4" name="Shape 4"/>
            <xdr:cNvSpPr/>
          </xdr:nvSpPr>
          <xdr:spPr>
            <a:xfrm>
              <a:off x="0" y="3109622"/>
              <a:ext cx="10692000" cy="13407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54" name="Shape 254" title="Dibujo"/>
            <xdr:cNvGrpSpPr/>
          </xdr:nvGrpSpPr>
          <xdr:grpSpPr>
            <a:xfrm>
              <a:off x="0" y="3109622"/>
              <a:ext cx="10692000" cy="1340757"/>
              <a:chOff x="0" y="3084675"/>
              <a:chExt cx="10692001" cy="1390650"/>
            </a:xfrm>
          </xdr:grpSpPr>
          <xdr:sp>
            <xdr:nvSpPr>
              <xdr:cNvPr id="255" name="Shape 255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56" name="Shape 256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257" name="Shape 257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58" name="Shape 258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259" name="Shape 259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60" name="Shape 260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61" name="Shape 261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62" name="Shape 262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63" name="Shape 263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64" name="Shape 264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65" name="Shape 265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314521" y="103129"/>
                  <a:ext cx="1341514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38100</xdr:rowOff>
    </xdr:from>
    <xdr:ext cx="14306550" cy="1352550"/>
    <xdr:grpSp>
      <xdr:nvGrpSpPr>
        <xdr:cNvPr id="2" name="Shape 2"/>
        <xdr:cNvGrpSpPr/>
      </xdr:nvGrpSpPr>
      <xdr:grpSpPr>
        <a:xfrm>
          <a:off x="0" y="3103272"/>
          <a:ext cx="10692000" cy="1353457"/>
          <a:chOff x="0" y="3103272"/>
          <a:chExt cx="10692000" cy="1353457"/>
        </a:xfrm>
      </xdr:grpSpPr>
      <xdr:grpSp>
        <xdr:nvGrpSpPr>
          <xdr:cNvPr id="266" name="Shape 266" title="Dibujo"/>
          <xdr:cNvGrpSpPr/>
        </xdr:nvGrpSpPr>
        <xdr:grpSpPr>
          <a:xfrm>
            <a:off x="0" y="3103272"/>
            <a:ext cx="10692000" cy="1353457"/>
            <a:chOff x="0" y="3084675"/>
            <a:chExt cx="10692001" cy="1390650"/>
          </a:xfrm>
        </xdr:grpSpPr>
        <xdr:sp>
          <xdr:nvSpPr>
            <xdr:cNvPr id="4" name="Shape 4"/>
            <xdr:cNvSpPr/>
          </xdr:nvSpPr>
          <xdr:spPr>
            <a:xfrm>
              <a:off x="0" y="3084675"/>
              <a:ext cx="10692000" cy="139065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67" name="Shape 267"/>
            <xdr:cNvGrpSpPr/>
          </xdr:nvGrpSpPr>
          <xdr:grpSpPr>
            <a:xfrm>
              <a:off x="0" y="3084675"/>
              <a:ext cx="10692001" cy="1390650"/>
              <a:chOff x="0" y="0"/>
              <a:chExt cx="14045925" cy="1186423"/>
            </a:xfrm>
          </xdr:grpSpPr>
          <xdr:sp>
            <xdr:nvSpPr>
              <xdr:cNvPr id="268" name="Shape 268"/>
              <xdr:cNvSpPr/>
            </xdr:nvSpPr>
            <xdr:spPr>
              <a:xfrm>
                <a:off x="0" y="0"/>
                <a:ext cx="14045900" cy="118640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69" name="Shape 269"/>
              <xdr:cNvGrpSpPr/>
            </xdr:nvGrpSpPr>
            <xdr:grpSpPr>
              <a:xfrm>
                <a:off x="0" y="0"/>
                <a:ext cx="14045925" cy="1186423"/>
                <a:chOff x="0" y="0"/>
                <a:chExt cx="814" cy="105"/>
              </a:xfrm>
            </xdr:grpSpPr>
            <xdr:sp>
              <xdr:nvSpPr>
                <xdr:cNvPr id="270" name="Shape 270"/>
                <xdr:cNvSpPr/>
              </xdr:nvSpPr>
              <xdr:spPr>
                <a:xfrm>
                  <a:off x="0" y="0"/>
                  <a:ext cx="759" cy="105"/>
                </a:xfrm>
                <a:prstGeom prst="rect">
                  <a:avLst/>
                </a:prstGeom>
                <a:noFill/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sp>
              <xdr:nvSpPr>
                <xdr:cNvPr id="271" name="Shape 271"/>
                <xdr:cNvSpPr txBox="1"/>
              </xdr:nvSpPr>
              <xdr:spPr>
                <a:xfrm>
                  <a:off x="610" y="0"/>
                  <a:ext cx="204" cy="49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marR="0" rtl="0" algn="ctr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lang="en-US" sz="1000">
                      <a:latin typeface="Arial"/>
                      <a:ea typeface="Arial"/>
                      <a:cs typeface="Arial"/>
                      <a:sym typeface="Arial"/>
                    </a:rPr>
                    <a:t>MEDE01.03.02.P004.F001</a:t>
                  </a:r>
                  <a:endParaRPr sz="1400"/>
                </a:p>
              </xdr:txBody>
            </xdr:sp>
            <xdr:sp>
              <xdr:nvSpPr>
                <xdr:cNvPr id="272" name="Shape 272"/>
                <xdr:cNvSpPr/>
              </xdr:nvSpPr>
              <xdr:spPr>
                <a:xfrm>
                  <a:off x="719" y="48"/>
                  <a:ext cx="95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800"/>
                    <a:buFont typeface="Arial"/>
                    <a:buNone/>
                  </a:pPr>
                  <a:r>
                    <a:rPr lang="en-US" sz="800">
                      <a:latin typeface="Arial"/>
                      <a:ea typeface="Arial"/>
                      <a:cs typeface="Arial"/>
                      <a:sym typeface="Arial"/>
                    </a:rPr>
                    <a:t>007</a:t>
                  </a:r>
                  <a:endParaRPr sz="12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73" name="Shape 273"/>
                <xdr:cNvSpPr/>
              </xdr:nvSpPr>
              <xdr:spPr>
                <a:xfrm>
                  <a:off x="610" y="48"/>
                  <a:ext cx="109" cy="57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0" lIns="27425" spcFirstLastPara="1" rIns="27425" wrap="square" tIns="22850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800"/>
                    <a:buFont typeface="Arial"/>
                    <a:buNone/>
                  </a:pPr>
                  <a:r>
                    <a:rPr b="0" i="0" lang="en-US" sz="8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VERSIÓN</a:t>
                  </a:r>
                  <a:endParaRPr sz="1200"/>
                </a:p>
              </xdr:txBody>
            </xdr:sp>
            <xdr:sp>
              <xdr:nvSpPr>
                <xdr:cNvPr id="274" name="Shape 274"/>
                <xdr:cNvSpPr txBox="1"/>
              </xdr:nvSpPr>
              <xdr:spPr>
                <a:xfrm>
                  <a:off x="238" y="0"/>
                  <a:ext cx="372" cy="105"/>
                </a:xfrm>
                <a:prstGeom prst="rect">
                  <a:avLst/>
                </a:prstGeom>
                <a:solidFill>
                  <a:srgbClr val="FFFFFF"/>
                </a:solidFill>
                <a:ln cap="flat" cmpd="sng" w="9525">
                  <a:solidFill>
                    <a:srgbClr val="000000"/>
                  </a:solidFill>
                  <a:prstDash val="solid"/>
                  <a:miter lim="800000"/>
                  <a:headEnd len="sm" w="sm" type="none"/>
                  <a:tailEnd len="sm" w="sm" type="none"/>
                </a:ln>
              </xdr:spPr>
              <xdr:txBody>
                <a:bodyPr anchorCtr="0" anchor="ctr" bIns="22850" lIns="27425" spcFirstLastPara="1" rIns="27425" wrap="square" tIns="22850">
                  <a:noAutofit/>
                </a:bodyPr>
                <a:lstStyle/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MODELO INTEGRADO DE PLANEACIÓN Y GESTIÓN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Clr>
                      <a:srgbClr val="000000"/>
                    </a:buClr>
                    <a:buSzPts val="1000"/>
                    <a:buFont typeface="Arial"/>
                    <a:buNone/>
                  </a:pPr>
                  <a:r>
                    <a:rPr b="0" i="0" lang="en-US" sz="10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(MIPG)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0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t/>
                  </a:r>
                  <a:endParaRPr b="1" i="0" sz="1200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1" algn="ctr">
                    <a:spcBef>
                      <a:spcPts val="0"/>
                    </a:spcBef>
                    <a:spcAft>
                      <a:spcPts val="0"/>
                    </a:spcAft>
                    <a:buSzPts val="1200"/>
                    <a:buFont typeface="Arial"/>
                    <a:buNone/>
                  </a:pPr>
                  <a:r>
                    <a:rPr b="1" lang="en-US" sz="1200"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r>
                    <a:rPr b="0" lang="en-US" sz="1200">
                      <a:latin typeface="Arial"/>
                      <a:ea typeface="Arial"/>
                      <a:cs typeface="Arial"/>
                      <a:sym typeface="Arial"/>
                    </a:rPr>
                    <a:t>CADENA DE VALOR Y PRESUPUESTO PROYECTO</a:t>
                  </a:r>
                  <a:r>
                    <a:rPr b="0" i="0" lang="en-US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rPr>
                    <a:t> </a:t>
                  </a:r>
                  <a:endParaRPr b="0" sz="14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>
              <xdr:nvSpPr>
                <xdr:cNvPr id="275" name="Shape 275"/>
                <xdr:cNvSpPr txBox="1"/>
              </xdr:nvSpPr>
              <xdr:spPr>
                <a:xfrm>
                  <a:off x="1" y="77"/>
                  <a:ext cx="230" cy="26"/>
                </a:xfrm>
                <a:prstGeom prst="rect">
                  <a:avLst/>
                </a:prstGeom>
                <a:solidFill>
                  <a:srgbClr val="FFFFFF"/>
                </a:solidFill>
                <a:ln>
                  <a:noFill/>
                </a:ln>
              </xdr:spPr>
              <xdr:txBody>
                <a:bodyPr anchorCtr="0" anchor="ctr" bIns="18275" lIns="27425" spcFirstLastPara="1" rIns="27425" wrap="square" tIns="18275">
                  <a:noAutofit/>
                </a:bodyPr>
                <a:lstStyle/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 DIRECCIONAMIENTO ESTRATEGICO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indent="0" lvl="0" marL="0" rtl="0" algn="ctr">
                    <a:spcBef>
                      <a:spcPts val="0"/>
                    </a:spcBef>
                    <a:spcAft>
                      <a:spcPts val="0"/>
                    </a:spcAft>
                    <a:buSzPts val="1000"/>
                    <a:buFont typeface="Arial"/>
                    <a:buNone/>
                  </a:pPr>
                  <a:r>
                    <a:rPr b="0" i="0" lang="en-US" sz="1000">
                      <a:latin typeface="Arial"/>
                      <a:ea typeface="Arial"/>
                      <a:cs typeface="Arial"/>
                      <a:sym typeface="Arial"/>
                    </a:rPr>
                    <a:t>PLANEACIÓN ECONÓMICA Y SOCIAL</a:t>
                  </a:r>
                  <a:endParaRPr sz="1000"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pic>
            <xdr:nvPicPr>
              <xdr:cNvPr descr="escudo" id="276" name="Shape 276"/>
              <xdr:cNvPicPr preferRelativeResize="0"/>
            </xdr:nvPicPr>
            <xdr:blipFill rotWithShape="1">
              <a:blip r:embed="rId1">
                <a:alphaModFix/>
              </a:blip>
              <a:srcRect b="0" l="0" r="0" t="0"/>
              <a:stretch/>
            </xdr:blipFill>
            <xdr:spPr>
              <a:xfrm>
                <a:off x="1314521" y="103129"/>
                <a:ext cx="1341514" cy="696856"/>
              </a:xfrm>
              <a:prstGeom prst="rect">
                <a:avLst/>
              </a:prstGeom>
              <a:noFill/>
              <a:ln>
                <a:noFill/>
              </a:ln>
            </xdr:spPr>
          </xdr:pic>
        </xdr:grpSp>
      </xdr:grpSp>
    </xdr:grpSp>
    <xdr:clientData fLocksWithSheet="0"/>
  </xdr:one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76200</xdr:rowOff>
    </xdr:from>
    <xdr:ext cx="15125700" cy="1628775"/>
    <xdr:grpSp>
      <xdr:nvGrpSpPr>
        <xdr:cNvPr id="2" name="Shape 2"/>
        <xdr:cNvGrpSpPr/>
      </xdr:nvGrpSpPr>
      <xdr:grpSpPr>
        <a:xfrm>
          <a:off x="0" y="2965613"/>
          <a:ext cx="10692000" cy="1628775"/>
          <a:chOff x="0" y="2965613"/>
          <a:chExt cx="10692000" cy="1628775"/>
        </a:xfrm>
      </xdr:grpSpPr>
      <xdr:grpSp>
        <xdr:nvGrpSpPr>
          <xdr:cNvPr id="277" name="Shape 277"/>
          <xdr:cNvGrpSpPr/>
        </xdr:nvGrpSpPr>
        <xdr:grpSpPr>
          <a:xfrm>
            <a:off x="0" y="2965613"/>
            <a:ext cx="10692000" cy="1628775"/>
            <a:chOff x="0" y="2965613"/>
            <a:chExt cx="10692000" cy="1628775"/>
          </a:xfrm>
        </xdr:grpSpPr>
        <xdr:sp>
          <xdr:nvSpPr>
            <xdr:cNvPr id="4" name="Shape 4"/>
            <xdr:cNvSpPr/>
          </xdr:nvSpPr>
          <xdr:spPr>
            <a:xfrm>
              <a:off x="0" y="2965613"/>
              <a:ext cx="10692000" cy="1628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78" name="Shape 278"/>
            <xdr:cNvGrpSpPr/>
          </xdr:nvGrpSpPr>
          <xdr:grpSpPr>
            <a:xfrm>
              <a:off x="0" y="2965613"/>
              <a:ext cx="10692000" cy="1628775"/>
              <a:chOff x="0" y="3084675"/>
              <a:chExt cx="10692001" cy="1523094"/>
            </a:xfrm>
          </xdr:grpSpPr>
          <xdr:sp>
            <xdr:nvSpPr>
              <xdr:cNvPr id="279" name="Shape 279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80" name="Shape 280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281" name="Shape 281"/>
                <xdr:cNvSpPr/>
              </xdr:nvSpPr>
              <xdr:spPr>
                <a:xfrm>
                  <a:off x="0" y="0"/>
                  <a:ext cx="14045925" cy="1186712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82" name="Shape 282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283" name="Shape 283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84" name="Shape 284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85" name="Shape 285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86" name="Shape 286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287" name="Shape 287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88" name="Shape 288"/>
                  <xdr:cNvSpPr txBox="1"/>
                </xdr:nvSpPr>
                <xdr:spPr>
                  <a:xfrm>
                    <a:off x="1" y="66"/>
                    <a:ext cx="231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289" name="Shape 289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38100</xdr:colOff>
      <xdr:row>0</xdr:row>
      <xdr:rowOff>28575</xdr:rowOff>
    </xdr:from>
    <xdr:ext cx="11925300" cy="1409700"/>
    <xdr:grpSp>
      <xdr:nvGrpSpPr>
        <xdr:cNvPr id="2" name="Shape 2"/>
        <xdr:cNvGrpSpPr/>
      </xdr:nvGrpSpPr>
      <xdr:grpSpPr>
        <a:xfrm>
          <a:off x="0" y="3075150"/>
          <a:ext cx="10692000" cy="1409700"/>
          <a:chOff x="0" y="3075150"/>
          <a:chExt cx="10692000" cy="1409700"/>
        </a:xfrm>
      </xdr:grpSpPr>
      <xdr:grpSp>
        <xdr:nvGrpSpPr>
          <xdr:cNvPr id="290" name="Shape 290"/>
          <xdr:cNvGrpSpPr/>
        </xdr:nvGrpSpPr>
        <xdr:grpSpPr>
          <a:xfrm>
            <a:off x="0" y="3075150"/>
            <a:ext cx="10692000" cy="1409700"/>
            <a:chOff x="0" y="3075150"/>
            <a:chExt cx="10692000" cy="1409700"/>
          </a:xfrm>
        </xdr:grpSpPr>
        <xdr:sp>
          <xdr:nvSpPr>
            <xdr:cNvPr id="4" name="Shape 4"/>
            <xdr:cNvSpPr/>
          </xdr:nvSpPr>
          <xdr:spPr>
            <a:xfrm>
              <a:off x="0" y="3075150"/>
              <a:ext cx="10692000" cy="1409700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291" name="Shape 291" title="Dibujo"/>
            <xdr:cNvGrpSpPr/>
          </xdr:nvGrpSpPr>
          <xdr:grpSpPr>
            <a:xfrm>
              <a:off x="0" y="3075150"/>
              <a:ext cx="10692000" cy="1409700"/>
              <a:chOff x="0" y="3084675"/>
              <a:chExt cx="10692001" cy="1390650"/>
            </a:xfrm>
          </xdr:grpSpPr>
          <xdr:sp>
            <xdr:nvSpPr>
              <xdr:cNvPr id="292" name="Shape 292"/>
              <xdr:cNvSpPr/>
            </xdr:nvSpPr>
            <xdr:spPr>
              <a:xfrm>
                <a:off x="0" y="3084675"/>
                <a:ext cx="10692000" cy="1390650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293" name="Shape 293"/>
              <xdr:cNvGrpSpPr/>
            </xdr:nvGrpSpPr>
            <xdr:grpSpPr>
              <a:xfrm>
                <a:off x="0" y="3084675"/>
                <a:ext cx="10692001" cy="1390650"/>
                <a:chOff x="0" y="0"/>
                <a:chExt cx="14045925" cy="1186423"/>
              </a:xfrm>
            </xdr:grpSpPr>
            <xdr:sp>
              <xdr:nvSpPr>
                <xdr:cNvPr id="294" name="Shape 294"/>
                <xdr:cNvSpPr/>
              </xdr:nvSpPr>
              <xdr:spPr>
                <a:xfrm>
                  <a:off x="0" y="0"/>
                  <a:ext cx="14045900" cy="1186400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295" name="Shape 295"/>
                <xdr:cNvGrpSpPr/>
              </xdr:nvGrpSpPr>
              <xdr:grpSpPr>
                <a:xfrm>
                  <a:off x="0" y="0"/>
                  <a:ext cx="14045925" cy="1186423"/>
                  <a:chOff x="0" y="0"/>
                  <a:chExt cx="814" cy="105"/>
                </a:xfrm>
              </xdr:grpSpPr>
              <xdr:sp>
                <xdr:nvSpPr>
                  <xdr:cNvPr id="296" name="Shape 296"/>
                  <xdr:cNvSpPr/>
                </xdr:nvSpPr>
                <xdr:spPr>
                  <a:xfrm>
                    <a:off x="0" y="0"/>
                    <a:ext cx="759" cy="10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297" name="Shape 297"/>
                  <xdr:cNvSpPr txBox="1"/>
                </xdr:nvSpPr>
                <xdr:spPr>
                  <a:xfrm>
                    <a:off x="610" y="0"/>
                    <a:ext cx="204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298" name="Shape 298"/>
                  <xdr:cNvSpPr/>
                </xdr:nvSpPr>
                <xdr:spPr>
                  <a:xfrm>
                    <a:off x="719" y="4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299" name="Shape 299"/>
                  <xdr:cNvSpPr/>
                </xdr:nvSpPr>
                <xdr:spPr>
                  <a:xfrm>
                    <a:off x="610" y="4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300" name="Shape 300"/>
                  <xdr:cNvSpPr txBox="1"/>
                </xdr:nvSpPr>
                <xdr:spPr>
                  <a:xfrm>
                    <a:off x="238" y="0"/>
                    <a:ext cx="372" cy="10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301" name="Shape 301"/>
                  <xdr:cNvSpPr txBox="1"/>
                </xdr:nvSpPr>
                <xdr:spPr>
                  <a:xfrm>
                    <a:off x="1" y="77"/>
                    <a:ext cx="230" cy="26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302" name="Shape 302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</xdr:colOff>
      <xdr:row>0</xdr:row>
      <xdr:rowOff>76200</xdr:rowOff>
    </xdr:from>
    <xdr:ext cx="15954375" cy="1628775"/>
    <xdr:grpSp>
      <xdr:nvGrpSpPr>
        <xdr:cNvPr id="2" name="Shape 2"/>
        <xdr:cNvGrpSpPr/>
      </xdr:nvGrpSpPr>
      <xdr:grpSpPr>
        <a:xfrm>
          <a:off x="0" y="2965613"/>
          <a:ext cx="10692000" cy="1628775"/>
          <a:chOff x="0" y="2965613"/>
          <a:chExt cx="10692000" cy="1628775"/>
        </a:xfrm>
      </xdr:grpSpPr>
      <xdr:grpSp>
        <xdr:nvGrpSpPr>
          <xdr:cNvPr id="303" name="Shape 303"/>
          <xdr:cNvGrpSpPr/>
        </xdr:nvGrpSpPr>
        <xdr:grpSpPr>
          <a:xfrm>
            <a:off x="0" y="2965613"/>
            <a:ext cx="10692000" cy="1628775"/>
            <a:chOff x="0" y="2965613"/>
            <a:chExt cx="10692000" cy="1628775"/>
          </a:xfrm>
        </xdr:grpSpPr>
        <xdr:sp>
          <xdr:nvSpPr>
            <xdr:cNvPr id="4" name="Shape 4"/>
            <xdr:cNvSpPr/>
          </xdr:nvSpPr>
          <xdr:spPr>
            <a:xfrm>
              <a:off x="0" y="2965613"/>
              <a:ext cx="10692000" cy="1628775"/>
            </a:xfrm>
            <a:prstGeom prst="rect">
              <a:avLst/>
            </a:prstGeom>
            <a:noFill/>
            <a:ln>
              <a:noFill/>
            </a:ln>
          </xdr:spPr>
          <xdr:txBody>
            <a:bodyPr anchorCtr="0" anchor="ctr" bIns="91425" lIns="91425" spcFirstLastPara="1" rIns="91425" wrap="square" tIns="91425">
              <a:noAutofit/>
            </a:bodyPr>
            <a:lstStyle/>
            <a:p>
              <a:pPr indent="0" lvl="0" marL="0" rtl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t/>
              </a:r>
              <a:endParaRPr sz="1400"/>
            </a:p>
          </xdr:txBody>
        </xdr:sp>
        <xdr:grpSp>
          <xdr:nvGrpSpPr>
            <xdr:cNvPr id="304" name="Shape 304"/>
            <xdr:cNvGrpSpPr/>
          </xdr:nvGrpSpPr>
          <xdr:grpSpPr>
            <a:xfrm>
              <a:off x="0" y="2965613"/>
              <a:ext cx="10692000" cy="1628775"/>
              <a:chOff x="0" y="3084675"/>
              <a:chExt cx="10692001" cy="1523094"/>
            </a:xfrm>
          </xdr:grpSpPr>
          <xdr:sp>
            <xdr:nvSpPr>
              <xdr:cNvPr id="305" name="Shape 305"/>
              <xdr:cNvSpPr/>
            </xdr:nvSpPr>
            <xdr:spPr>
              <a:xfrm>
                <a:off x="0" y="3084675"/>
                <a:ext cx="10692000" cy="1523075"/>
              </a:xfrm>
              <a:prstGeom prst="rect">
                <a:avLst/>
              </a:prstGeom>
              <a:noFill/>
              <a:ln>
                <a:noFill/>
              </a:ln>
            </xdr:spPr>
            <xdr:txBody>
              <a:bodyPr anchorCtr="0" anchor="ctr" bIns="91425" lIns="91425" spcFirstLastPara="1" rIns="91425" wrap="square" tIns="91425">
                <a:noAutofit/>
              </a:bodyPr>
              <a:lstStyle/>
              <a:p>
                <a:pPr indent="0" lvl="0" marL="0" rtl="0" algn="l">
                  <a:spcBef>
                    <a:spcPts val="0"/>
                  </a:spcBef>
                  <a:spcAft>
                    <a:spcPts val="0"/>
                  </a:spcAft>
                  <a:buSzPts val="1400"/>
                  <a:buFont typeface="Arial"/>
                  <a:buNone/>
                </a:pPr>
                <a:r>
                  <a:t/>
                </a:r>
                <a:endParaRPr sz="1400"/>
              </a:p>
            </xdr:txBody>
          </xdr:sp>
          <xdr:grpSp>
            <xdr:nvGrpSpPr>
              <xdr:cNvPr id="306" name="Shape 306"/>
              <xdr:cNvGrpSpPr/>
            </xdr:nvGrpSpPr>
            <xdr:grpSpPr>
              <a:xfrm>
                <a:off x="0" y="3084675"/>
                <a:ext cx="10692001" cy="1523094"/>
                <a:chOff x="0" y="0"/>
                <a:chExt cx="14045925" cy="1299416"/>
              </a:xfrm>
            </xdr:grpSpPr>
            <xdr:sp>
              <xdr:nvSpPr>
                <xdr:cNvPr id="307" name="Shape 307"/>
                <xdr:cNvSpPr/>
              </xdr:nvSpPr>
              <xdr:spPr>
                <a:xfrm>
                  <a:off x="0" y="0"/>
                  <a:ext cx="14045925" cy="1186712"/>
                </a:xfrm>
                <a:prstGeom prst="rect">
                  <a:avLst/>
                </a:prstGeom>
                <a:noFill/>
                <a:ln>
                  <a:noFill/>
                </a:ln>
              </xdr:spPr>
              <xdr:txBody>
                <a:bodyPr anchorCtr="0" anchor="ctr" bIns="91425" lIns="91425" spcFirstLastPara="1" rIns="91425" wrap="square" tIns="91425">
                  <a:noAutofit/>
                </a:bodyPr>
                <a:lstStyle/>
                <a:p>
                  <a:pPr indent="0" lvl="0" marL="0" rtl="0" algn="l">
                    <a:spcBef>
                      <a:spcPts val="0"/>
                    </a:spcBef>
                    <a:spcAft>
                      <a:spcPts val="0"/>
                    </a:spcAft>
                    <a:buSzPts val="1400"/>
                    <a:buFont typeface="Arial"/>
                    <a:buNone/>
                  </a:pPr>
                  <a:r>
                    <a:t/>
                  </a:r>
                  <a:endParaRPr sz="1400"/>
                </a:p>
              </xdr:txBody>
            </xdr:sp>
            <xdr:grpSp>
              <xdr:nvGrpSpPr>
                <xdr:cNvPr id="308" name="Shape 308"/>
                <xdr:cNvGrpSpPr/>
              </xdr:nvGrpSpPr>
              <xdr:grpSpPr>
                <a:xfrm>
                  <a:off x="0" y="0"/>
                  <a:ext cx="14045925" cy="1299416"/>
                  <a:chOff x="0" y="0"/>
                  <a:chExt cx="814" cy="115"/>
                </a:xfrm>
              </xdr:grpSpPr>
              <xdr:sp>
                <xdr:nvSpPr>
                  <xdr:cNvPr id="309" name="Shape 309"/>
                  <xdr:cNvSpPr/>
                </xdr:nvSpPr>
                <xdr:spPr>
                  <a:xfrm>
                    <a:off x="0" y="0"/>
                    <a:ext cx="814" cy="115"/>
                  </a:xfrm>
                  <a:prstGeom prst="rect">
                    <a:avLst/>
                  </a:prstGeom>
                  <a:noFill/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91425" lIns="91425" spcFirstLastPara="1" rIns="91425" wrap="square" tIns="91425">
                    <a:noAutofit/>
                  </a:bodyPr>
                  <a:lstStyle/>
                  <a:p>
                    <a:pPr indent="0" lvl="0" marL="0" rtl="0" algn="l">
                      <a:spcBef>
                        <a:spcPts val="0"/>
                      </a:spcBef>
                      <a:spcAft>
                        <a:spcPts val="0"/>
                      </a:spcAft>
                      <a:buSzPts val="1400"/>
                      <a:buFont typeface="Arial"/>
                      <a:buNone/>
                    </a:pPr>
                    <a:r>
                      <a:t/>
                    </a:r>
                    <a:endParaRPr sz="1400"/>
                  </a:p>
                </xdr:txBody>
              </xdr:sp>
              <xdr:sp>
                <xdr:nvSpPr>
                  <xdr:cNvPr id="310" name="Shape 310"/>
                  <xdr:cNvSpPr txBox="1"/>
                </xdr:nvSpPr>
                <xdr:spPr>
                  <a:xfrm>
                    <a:off x="610" y="0"/>
                    <a:ext cx="204" cy="58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marR="0" rtl="0" algn="ctr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MEDE01.03.02.P004.F001</a:t>
                    </a:r>
                    <a:endParaRPr sz="1400"/>
                  </a:p>
                </xdr:txBody>
              </xdr:sp>
              <xdr:sp>
                <xdr:nvSpPr>
                  <xdr:cNvPr id="311" name="Shape 311"/>
                  <xdr:cNvSpPr/>
                </xdr:nvSpPr>
                <xdr:spPr>
                  <a:xfrm>
                    <a:off x="719" y="58"/>
                    <a:ext cx="95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800"/>
                      <a:buFont typeface="Arial"/>
                      <a:buNone/>
                    </a:pPr>
                    <a:r>
                      <a:rPr lang="en-US" sz="800">
                        <a:latin typeface="Arial"/>
                        <a:ea typeface="Arial"/>
                        <a:cs typeface="Arial"/>
                        <a:sym typeface="Arial"/>
                      </a:rPr>
                      <a:t>007</a:t>
                    </a:r>
                    <a:endParaRPr sz="12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312" name="Shape 312"/>
                  <xdr:cNvSpPr/>
                </xdr:nvSpPr>
                <xdr:spPr>
                  <a:xfrm>
                    <a:off x="610" y="58"/>
                    <a:ext cx="109" cy="57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0" lIns="27425" spcFirstLastPara="1" rIns="27425" wrap="square" tIns="22850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800"/>
                      <a:buFont typeface="Arial"/>
                      <a:buNone/>
                    </a:pPr>
                    <a:r>
                      <a:rPr b="0" i="0" lang="en-US" sz="8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VERSIÓN</a:t>
                    </a:r>
                    <a:endParaRPr sz="1200"/>
                  </a:p>
                </xdr:txBody>
              </xdr:sp>
              <xdr:sp>
                <xdr:nvSpPr>
                  <xdr:cNvPr id="313" name="Shape 313"/>
                  <xdr:cNvSpPr txBox="1"/>
                </xdr:nvSpPr>
                <xdr:spPr>
                  <a:xfrm>
                    <a:off x="238" y="0"/>
                    <a:ext cx="372" cy="115"/>
                  </a:xfrm>
                  <a:prstGeom prst="rect">
                    <a:avLst/>
                  </a:prstGeom>
                  <a:solidFill>
                    <a:srgbClr val="FFFFFF"/>
                  </a:solidFill>
                  <a:ln cap="flat" cmpd="sng" w="9525">
                    <a:solidFill>
                      <a:srgbClr val="000000"/>
                    </a:solidFill>
                    <a:prstDash val="solid"/>
                    <a:miter lim="800000"/>
                    <a:headEnd len="sm" w="sm" type="none"/>
                    <a:tailEnd len="sm" w="sm" type="none"/>
                  </a:ln>
                </xdr:spPr>
                <xdr:txBody>
                  <a:bodyPr anchorCtr="0" anchor="ctr" bIns="22850" lIns="27425" spcFirstLastPara="1" rIns="27425" wrap="square" tIns="22850">
                    <a:noAutofit/>
                  </a:bodyPr>
                  <a:lstStyle/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MODELO INTEGRADO DE PLANEACIÓN Y GESTIÓN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Clr>
                        <a:srgbClr val="000000"/>
                      </a:buClr>
                      <a:buSzPts val="1000"/>
                      <a:buFont typeface="Arial"/>
                      <a:buNone/>
                    </a:pPr>
                    <a:r>
                      <a:rPr b="0" i="0" lang="en-US" sz="10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(MIPG)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0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t/>
                    </a:r>
                    <a:endParaRPr b="1" i="0" sz="120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1" algn="ctr">
                      <a:spcBef>
                        <a:spcPts val="0"/>
                      </a:spcBef>
                      <a:spcAft>
                        <a:spcPts val="0"/>
                      </a:spcAft>
                      <a:buSzPts val="1200"/>
                      <a:buFont typeface="Arial"/>
                      <a:buNone/>
                    </a:pPr>
                    <a:r>
                      <a:rPr b="1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r>
                      <a:rPr b="0" lang="en-US" sz="1200">
                        <a:latin typeface="Arial"/>
                        <a:ea typeface="Arial"/>
                        <a:cs typeface="Arial"/>
                        <a:sym typeface="Arial"/>
                      </a:rPr>
                      <a:t>CADENA DE VALOR Y PRESUPUESTO PROYECTO</a:t>
                    </a:r>
                    <a:r>
                      <a:rPr b="0" i="0" lang="en-US" sz="120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 </a:t>
                    </a:r>
                    <a:endParaRPr b="0" sz="14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>
                <xdr:nvSpPr>
                  <xdr:cNvPr id="314" name="Shape 314"/>
                  <xdr:cNvSpPr txBox="1"/>
                </xdr:nvSpPr>
                <xdr:spPr>
                  <a:xfrm>
                    <a:off x="1" y="66"/>
                    <a:ext cx="231" cy="49"/>
                  </a:xfrm>
                  <a:prstGeom prst="rect">
                    <a:avLst/>
                  </a:prstGeom>
                  <a:solidFill>
                    <a:srgbClr val="FFFFFF"/>
                  </a:solidFill>
                  <a:ln>
                    <a:noFill/>
                  </a:ln>
                </xdr:spPr>
                <xdr:txBody>
                  <a:bodyPr anchorCtr="0" anchor="ctr" bIns="18275" lIns="27425" spcFirstLastPara="1" rIns="27425" wrap="square" tIns="18275">
                    <a:noAutofit/>
                  </a:bodyPr>
                  <a:lstStyle/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 DIRECCIONAMIENTO ESTRATEGICO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  <a:p>
                    <a:pPr indent="0" lvl="0" marL="0" rtl="0" algn="ctr">
                      <a:spcBef>
                        <a:spcPts val="0"/>
                      </a:spcBef>
                      <a:spcAft>
                        <a:spcPts val="0"/>
                      </a:spcAft>
                      <a:buSzPts val="1000"/>
                      <a:buFont typeface="Arial"/>
                      <a:buNone/>
                    </a:pPr>
                    <a:r>
                      <a:rPr b="0" i="0" lang="en-US" sz="1000">
                        <a:latin typeface="Arial"/>
                        <a:ea typeface="Arial"/>
                        <a:cs typeface="Arial"/>
                        <a:sym typeface="Arial"/>
                      </a:rPr>
                      <a:t>PLANEACIÓN ECONÓMICA Y SOCIAL</a:t>
                    </a:r>
                    <a:endParaRPr sz="1000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pic>
              <xdr:nvPicPr>
                <xdr:cNvPr descr="escudo" id="315" name="Shape 315"/>
                <xdr:cNvPicPr preferRelativeResize="0"/>
              </xdr:nvPicPr>
              <xdr:blipFill rotWithShape="1">
                <a:blip r:embed="rId1">
                  <a:alphaModFix/>
                </a:blip>
                <a:srcRect b="0" l="0" r="0" t="0"/>
                <a:stretch/>
              </xdr:blipFill>
              <xdr:spPr>
                <a:xfrm>
                  <a:off x="1079898" y="71063"/>
                  <a:ext cx="1818640" cy="696856"/>
                </a:xfrm>
                <a:prstGeom prst="rect">
                  <a:avLst/>
                </a:prstGeom>
                <a:noFill/>
                <a:ln>
                  <a:noFill/>
                </a:ln>
              </xdr:spPr>
            </xdr:pic>
          </xdr:grpSp>
        </xdr:grpSp>
      </xdr:grpSp>
    </xdr:grpSp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SERVIDORDELL\Public\MEDISAM%20LTDA\2010\PROCESOS%20PRINCIPALES\EEI\OT-020-SSPM%20de%20CALI\Entrega%20Definitiva%20Junio%20de%202011\Anexo%206%20-%20Dise&#241;o%20de%20Alcantarillado.xls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4AE7F083\aCCIDENTES%20DE%201995%20-%201996.xls" TargetMode="External"/></Relationships>
</file>

<file path=xl/externalLinks/_rels/externalLink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D8891E71\aCCIDENTES%20DE%201995%20-%201996.xls" TargetMode="External"/></Relationships>
</file>

<file path=xl/externalLinks/_rels/externalLink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4AE7F083\aCCIDENTES%20DE%201995%20-%201996.xls" TargetMode="External"/></Relationships>
</file>

<file path=xl/externalLinks/_rels/externalLink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4AE7F083\aCCIDENTES%20DE%201995%20-%201996.xls" TargetMode="External"/></Relationships>
</file>

<file path=xl/externalLinks/_rels/externalLink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Agua%20Potable%20UASESP\POAI%202024\Mejoramiento%20SB\Documentos%20Proyecto\BP-2600%20Mejoramiento%20SB.xlsx" TargetMode="External"/></Relationships>
</file>

<file path=xl/externalLinks/_rels/externalLink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Amd\documentos%20c\Documentos-Wilson\Advial-Cmarca\bimestral\06-dic-ene-99\03JUN-JUL-98\Acc%20Ago-Sep.xls" TargetMode="External"/></Relationships>
</file>

<file path=xl/externalLinks/_rels/externalLink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H:\Amd\documentos%20c\Documentos-Wilson\Advial-Cmarca\bimestral\06-dic-ene-99\03JUN-JUL-98\Acc%20Ago-Sep.xls" TargetMode="External"/></Relationships>
</file>

<file path=xl/externalLinks/_rels/externalLink1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ocuments\TRABAJO\2024\UAESP\POAI%202025\BP%202600%20%20CONSTRUCCI&#211;N%20AP\1.2.1%20LA%20ASCENSI&#211;N\1.2.1%20PTAP%20ASCENCI&#211;N\PTAP%20ASCENSI&#211;N%20Presupuesto.xlsb" TargetMode="External"/></Relationships>
</file>

<file path=xl/externalLinks/_rels/externalLink11.xml.rels><?xml version="1.0" encoding="UTF-8" standalone="yes"?><Relationships xmlns="http://schemas.openxmlformats.org/package/2006/relationships"><Relationship Id="rId1" Type="http://schemas.microsoft.com/office/2006/relationships/xlExternalLinkPath/xlPathMissing" Target="2013_06_04%20ROZO%20Presupuesto%20Cantidades%20Redes%20RLTLA.xls" TargetMode="External"/></Relationships>
</file>

<file path=xl/externalLinks/_rels/externalLink1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Agua%20Potable%20UASESP\POAI%202024\Mejoramiento%20AP\Documentos%20Proyecto\Cadena%20de%20Valor%20Mejoramiento%20AP%20v1.xlsx" TargetMode="External"/></Relationships>
</file>

<file path=xl/externalLinks/_rels/externalLink14.xml.rels><?xml version="1.0" encoding="UTF-8" standalone="yes"?><Relationships xmlns="http://schemas.openxmlformats.org/package/2006/relationships"><Relationship Id="rId1" Type="http://schemas.openxmlformats.org/officeDocument/2006/relationships/externalLinkPath" Target="/Memoria/Agua%20Potable%20UASESP/POAI%202025/BP-2600%20Construcci&#243;n%20AP/BP-2600%20Cadena%20de%20Valor%20Construcci&#243;n%20AP.xlsx" TargetMode="External"/></Relationships>
</file>

<file path=xl/externalLinks/_rels/externalLink1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Agua%20Potable%20UASESP\POAI%202024\Construcci&#243;n%20AP\Documentos%20Proyecto\BP-2600%20CadenaValor%20Construcci&#243;n%20AP.xlsx" TargetMode="External"/></Relationships>
</file>

<file path=xl/externalLinks/_rels/externalLink1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E:\Agua%20Potable%20UASESP\POAI%202024\Mejoramiento%20AP\Documentos%20Proyecto\Cadena%20de%20Valor%20Mejoramiento%20AP.xlsx" TargetMode="External"/></Relationships>
</file>

<file path=xl/externalLinks/_rels/externalLink17.xml.rels><?xml version="1.0" encoding="UTF-8" standalone="yes"?><Relationships xmlns="http://schemas.openxmlformats.org/package/2006/relationships"><Relationship Id="rId1" Type="http://schemas.openxmlformats.org/officeDocument/2006/relationships/externalLinkPath" Target="/Memoria/Agua%20Potable%20UASESP/POAI%202024/BP-26004797%20Construcci&#243;n%20AP/Documentos%20Proyecto/Cadenas%20de%20Valor/BP-26004797_002%20Adicion%20RB2.xlsx" TargetMode="External"/></Relationships>
</file>

<file path=xl/externalLinks/_rels/externalLink1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Dropbox\SAGUT\SAGUT%202018.2%20Pruebas%20Mac%20Toshiba\PROGRAMA\BASE%20DE%20DATOS%20PARA%20PRESUPUESTO.xlsm" TargetMode="External"/></Relationships>
</file>

<file path=xl/externalLinks/_rels/externalLink1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100-FORMATO.xls" TargetMode="External"/></Relationships>
</file>

<file path=xl/externalLinks/_rels/externalLink2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EMCALI\1.%20EMCALI\APU\Cra%2052A%20entre%20Dg%2051%20y%20Cr%206A\Presupuesto%20Cr%2052A.xls" TargetMode="External"/></Relationships>
</file>

<file path=xl/externalLinks/_rels/externalLink2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1.30\nas\Users\Manager\Downloads\ALC%20SAN%20ALT%20para%20perfil.xlsx" TargetMode="External"/></Relationships>
</file>

<file path=xl/externalLinks/_rels/externalLink22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julio/Desktop/A&#241;o%202024/4-INFORMES/6-UAESP%20-%20ALCALDIA%20DE%20SANTIAGO%20DE%20CALI/5-Proyectos%20Nodos%20IDESc/4-2026-SB(4800)/1-Nodos_IDESC_Campoalegre/1-Presupuesto/2.1.2%20Memoria%20Calculo%20Cantidades.xlsx" TargetMode="External"/></Relationships>
</file>

<file path=xl/externalLinks/_rels/externalLink23.xml.rels><?xml version="1.0" encoding="UTF-8" standalone="yes"?><Relationships xmlns="http://schemas.openxmlformats.org/package/2006/relationships"><Relationship Id="rId1" Type="http://schemas.openxmlformats.org/officeDocument/2006/relationships/externalLinkPath" Target="/Memoria/Agua%20Potable%20UASESP/POAI%202024/BP-26004800%20Construcci&#243;n%20SB/Documentos%20Proyecto/BP-26004800%20Ajustado1%20SPT.xlsx" TargetMode="External"/></Relationships>
</file>

<file path=xl/externalLinks/_rels/externalLink2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sers\William%20Echeverry\Desktop\AV%20SANTA%20ANA\3%20acta%20pacial%20avenida\AV%20SANTA%20ANA\3%20acta%20pacial%20avenida\DOCUME~1\USER05~1\CONFIG~1\TEMP\ADMINISTRACION%20VIAL%20G2\PRESUPUESTOS\Presupuesto%20remoci&#243;n%20de%20derrumbes.xls" TargetMode="External"/></Relationships>
</file>

<file path=xl/externalLinks/_rels/externalLink25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William%20Echeverry/Desktop/AV%20SANTA%20ANA/3%20acta%20pacial%20avenida/AV%20SANTA%20ANA/3%20acta%20pacial%20avenida/DOCUME~1/USER05~1/CONFIG~1/TEMP/ADMINISTRACION%20VIAL%20G2/PRESUPUESTOS/Presupuesto%20remoci&#243;n%20de%20derrumbes.xls" TargetMode="External"/></Relationships>
</file>

<file path=xl/externalLinks/_rels/externalLink26.xml.rels><?xml version="1.0" encoding="UTF-8" standalone="yes"?><Relationships xmlns="http://schemas.openxmlformats.org/package/2006/relationships"><Relationship Id="rId1" Type="http://schemas.microsoft.com/office/2006/relationships/xlExternalLinkPath/xlPathMissing" Target="APUs%20Redes.xlsx" TargetMode="External"/></Relationships>
</file>

<file path=xl/externalLinks/_rels/externalLink2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1.30\nas\E42F03EF\DATA%202010" TargetMode="External"/></Relationships>
</file>

<file path=xl/externalLinks/_rels/externalLink2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E42F03EF/DATA%202010" TargetMode="External"/></Relationships>
</file>

<file path=xl/externalLinks/_rels/externalLink29.xml.rels><?xml version="1.0" encoding="UTF-8" standalone="yes"?><Relationships xmlns="http://schemas.openxmlformats.org/package/2006/relationships"><Relationship Id="rId1" Type="http://schemas.openxmlformats.org/officeDocument/2006/relationships/externalLinkPath" Target="/E42F03EF/DATA%202010" TargetMode="External"/></Relationships>
</file>

<file path=xl/externalLinks/_rels/externalLink3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esktop\AEROPUERTO%20STA%20ANA\AVENIDA\BALANCE%20ECONOMICO\ACTAS%2017-18\Documents%20and%20Settings\G%20&amp;%20M%20Construcciones\Escritorio\Contrato1646INVIAS\EXPLANAN\Licitaciones%20inv&#237;as\Apu051b.xls" TargetMode="External"/></Relationships>
</file>

<file path=xl/externalLinks/_rels/externalLink31.xml.rels><?xml version="1.0" encoding="UTF-8" standalone="yes"?><Relationships xmlns="http://schemas.openxmlformats.org/package/2006/relationships"><Relationship Id="rId1" Type="http://schemas.openxmlformats.org/officeDocument/2006/relationships/externalLinkPath" Target="/Desktop/AEROPUERTO%20STA%20ANA/AVENIDA/BALANCE%20ECONOMICO/ACTAS%2017-18/Documents%20and%20Settings/G%20&amp;%20M%20Construcciones/Escritorio/Contrato1646INVIAS/EXPLANAN/Licitaciones%20inv&#237;as/Apu051b.xls" TargetMode="External"/></Relationships>
</file>

<file path=xl/externalLinks/_rels/externalLink32.xml.rels><?xml version="1.0" encoding="UTF-8" standalone="yes"?><Relationships xmlns="http://schemas.openxmlformats.org/package/2006/relationships"><Relationship Id="rId1" Type="http://schemas.openxmlformats.org/officeDocument/2006/relationships/externalLinkPath" Target="/Memoria/Agua%20Potable%20UASESP/POAI%202024/BP-26004797%20Construcci&#243;n%20AP/Documentos%20Proyecto/BP-26004797%20Ajustada%20SPT.xlsx" TargetMode="External"/></Relationships>
</file>

<file path=xl/externalLinks/_rels/externalLink3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FERNANDO\Documents\TRABAJO\2026\UAESP%202026\PROYECTOS_APSB%202026\AP%20SB%20PROY%201ER%20TRIMESTRE%202026\AP\Obras%20Enero_2026%20Presentar%20Banco%20de%20Proyectos.xls" TargetMode="External"/></Relationships>
</file>

<file path=xl/externalLinks/_rels/externalLink3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Desktop\AEROPUERTO%20STA%20ANA\AVENIDA\BALANCE%20ECONOMICO\ACTAS%2017-18\Cinte%20Informe%2002\Formatos%20Informe%2002\VELEZ\Gustavo%20Pacheco\CONSORCIO\ACTAS%2099\PREACTA%2020\Constructor\PROG-96.XLS" TargetMode="External"/></Relationships>
</file>

<file path=xl/externalLinks/_rels/externalLink36.xml.rels><?xml version="1.0" encoding="UTF-8" standalone="yes"?><Relationships xmlns="http://schemas.openxmlformats.org/package/2006/relationships"><Relationship Id="rId1" Type="http://schemas.openxmlformats.org/officeDocument/2006/relationships/externalLinkPath" Target="/Desktop/AEROPUERTO%20STA%20ANA/AVENIDA/BALANCE%20ECONOMICO/ACTAS%2017-18/Cinte%20Informe%2002/Formatos%20Informe%2002/VELEZ/Gustavo%20Pacheco/CONSORCIO/ACTAS%2099/PREACTA%2020/Constructor/PROG-96.XLS" TargetMode="External"/></Relationships>
</file>

<file path=xl/externalLinks/_rels/externalLink3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D:\192.168.0.1\amezquita\proyectos\HOGARES%20INFANTILES\Presupuestos%20hogares%20infantiles%20PRIMERA%20DAMA.xls" TargetMode="External"/></Relationships>
</file>

<file path=xl/externalLinks/_rels/externalLink3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192.168.0.1/amezquita/proyectos/HOGARES%20INFANTILES/Presupuestos%20hogares%20infantiles%20PRIMERA%20DAMA.xls" TargetMode="External"/></Relationships>
</file>

<file path=xl/externalLinks/_rels/externalLink3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192.168.0.1\amezquita\proyectos\HOGARES%20INFANTILES\Presupuestos%20hogares%20infantiles%20PRIMERA%20DAMA.xls" TargetMode="External"/></Relationships>
</file>

<file path=xl/externalLinks/_rels/externalLink40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4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nidades%20compartidas\AGUA_POTABLE\2025\POAI%202025\BP-2600XXXX%20SB\Documentos%20Proyecto\BP-2600XXXX%20SB.xlsx" TargetMode="External"/></Relationships>
</file>

<file path=xl/externalLinks/_rels/externalLink42.xml.rels><?xml version="1.0" encoding="UTF-8" standalone="yes"?><Relationships xmlns="http://schemas.openxmlformats.org/package/2006/relationships"><Relationship Id="rId1" Type="http://schemas.openxmlformats.org/officeDocument/2006/relationships/externalLinkPath" Target="/Unidades%20compartidas/AGUA_POTABLE/2025/POAI%202025/BP-2600XXXX%20SB/Documentos%20Proyecto/BP-2600XXXX%20SB.xlsx" TargetMode="External"/></Relationships>
</file>

<file path=xl/externalLinks/_rels/externalLink4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G:\Users\doterov\AppData\Local\Microsoft\Windows\Temporary%20Internet%20Files\Content.Outlook\OM8Y1ML0\Montenegro%20Dise&#241;o%20colectores.xlsx" TargetMode="External"/></Relationships>
</file>

<file path=xl/externalLinks/_rels/externalLink44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doterov/AppData/Local/Microsoft/Windows/Temporary%20Internet%20Files/Content.Outlook/OM8Y1ML0/Montenegro%20Dise&#241;o%20colectores.xlsx" TargetMode="External"/></Relationships>
</file>

<file path=xl/externalLinks/_rels/externalLink4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4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I:\Documents%20and%20Settings\Brenda\Mis%20documentos\METODOLO2\Usuario\SISTEMA%20DE%20ACUEDUCTO%20Y%20ALCANTARILLADO%20DEL%20MUNICIPIO%20DE%20QUIBDO\PE_01.xls" TargetMode="External"/></Relationships>
</file>

<file path=xl/externalLinks/_rels/externalLink4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48.xml.rels><?xml version="1.0" encoding="UTF-8" standalone="yes"?><Relationships xmlns="http://schemas.openxmlformats.org/package/2006/relationships"><Relationship Id="rId1" Type="http://schemas.openxmlformats.org/officeDocument/2006/relationships/externalLinkPath" Target="https://d.docs.live.net/Users/AlvaroV/Downloads/Proyectos%20GINCCO%20SAS/LA%20DOLORES/MEMORIAS%20Y%20PRESUPUESTOS%20BOD.%20LA%20DOLORES/PRESUPUESTO%20BODEGA%20LA%20DOLORES_SAGUT.xlsb" TargetMode="External"/></Relationships>
</file>

<file path=xl/externalLinks/_rels/externalLink49.xml.rels><?xml version="1.0" encoding="UTF-8" standalone="yes"?><Relationships xmlns="http://schemas.openxmlformats.org/package/2006/relationships"><Relationship Id="rId1" Type="http://schemas.openxmlformats.org/officeDocument/2006/relationships/externalLinkPath" Target="/Users/AlvaroV/Downloads/Proyectos%20GINCCO%20SAS/LA%20DOLORES/MEMORIAS%20Y%20PRESUPUESTOS%20BOD.%20LA%20DOLORES/PRESUPUESTO%20BODEGA%20LA%20DOLORES_SAGUT.xlsb" TargetMode="External"/></Relationships>
</file>

<file path=xl/externalLinks/_rels/externalLink5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1.72%20Presup%20Mejoram%20PTAP%20LA%20LEONERA%20v5%20Abril%202026%20(1).xlsx" TargetMode="External"/></Relationships>
</file>

<file path=xl/externalLinks/_rels/externalLink5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1.81%20Presup%20Mejoram%20PTAP%20LAS%20PALMAS%20v4%20Abril%202026.xlsx" TargetMode="External"/></Relationships>
</file>

<file path=xl/externalLinks/_rels/externalLink5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2A167C42\1.1.1%20Presupuesto,%20APU,%20MC%20IDESC%20Montebello.xlsx" TargetMode="External"/></Relationships>
</file>

<file path=xl/externalLinks/_rels/externalLink53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1.69%20Presup%20Mejoram%20PTAP%20ALTO%20AGUACATAL%20v7%20Abril%202026.xlsx" TargetMode="External"/></Relationships>
</file>

<file path=xl/externalLinks/_rels/externalLink54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2A167C42\1.1.1%20Presupuesto,%20APU,%20MC%20IDESC%20Montebello.xlsx" TargetMode="External"/></Relationships>
</file>

<file path=xl/externalLinks/_rels/externalLink55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FERNANDO\Documents\TRABAJO\2026\UAESP%202026\PROYECTOS_APSB%202026\AP%20SB%20PROY%20ABRIL%20DIC%202026\1.1.74%20Mejoram%20PTAP%20LA%20ELVIRA%20Dorian%2024_04_2025\1.1.74%20%20Presup%20Mejoram%20PTAP%20LA%20ELVIRA%20v3%20Feb%202026.xlsx" TargetMode="External"/></Relationships>
</file>

<file path=xl/externalLinks/_rels/externalLink56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1.74%20%20Presup%20Mejoram%20PTAP%20LA%20ELVIRA%20v4%20Abril%202026.xlsx" TargetMode="External"/></Relationships>
</file>

<file path=xl/externalLinks/_rels/externalLink57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FERNANDO\Documents\TRABAJO\2026\UAESP%202026\PROYECTOS_APSB%202026\AP%20SB%20PROY%20ABRIL%20DIC%202026\4%20Mejoramiento%20Acueducto%20BUITRERA%20Cabecera\1.2.5%20Presupuesto%20Buiterra%20Cabecera%20v2%20Feb%202026.xlsx" TargetMode="External"/></Relationships>
</file>

<file path=xl/externalLinks/_rels/externalLink58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F:\FERNANDO\Documents\TRABAJO\2026\UAESP%202026\PROYECTOS_APSB%202026\AP%20SB%20PROY%20ABRIL%20DIC%202026\1.2.11%20LA%20SIRENA\1.2.11%20Presupuesto,%20APU%20LA%20SIRENA%20v2%20Feb%202026.xlsx" TargetMode="External"/></Relationships>
</file>

<file path=xl/externalLinks/_rels/externalLink59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2.5%20Presupuesto%20Buitrera%20Cabecera%20v5%20Abril%202026.xlsx" TargetMode="External"/></Relationships>
</file>

<file path=xl/externalLinks/_rels/externalLink60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1.1.67%20Ppto.%20Mejoram%20PTAP%20Felidia%20v2%20Abril%202026.xlsx" TargetMode="External"/></Relationships>
</file>

<file path=xl/externalLinks/_rels/externalLink61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\\52F4CF12\Ppto%20Mejoram%20PTAP%20LA%20GLORIA%20Fase%20II%20v2%20Abril%202026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idades"/>
      <sheetName val="Datos Iniciales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Pajui"/>
      <sheetName val="1.1.2 Pueblo Nuevo"/>
      <sheetName val="1.1.3 El Plan"/>
      <sheetName val="1.1.4 Int Obras"/>
      <sheetName val="1.1.5 Fortalecimiento"/>
      <sheetName val="Listados"/>
      <sheetName val="_ACTIVIDADES_PPTO_PROYECTADA"/>
      <sheetName val="DETALLE_POBLACIÓN_PROYECTADA"/>
      <sheetName val="1_1_1_Pajui"/>
      <sheetName val="1_1_2_Pueblo_Nuevo"/>
      <sheetName val="1_1_3_El_Plan"/>
      <sheetName val="1_1_4_Int_Obras"/>
      <sheetName val="1_1_5_Fortalec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-Accide-10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Plan auditoría"/>
      <sheetName val="Presupuesto"/>
      <sheetName val="Acc Ago-Sep.xls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</sheetDataSet>
  </externalBook>
</externalLink>
</file>

<file path=xl/externalLinks/externalLink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s-Accide-10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ANALISIS (2)"/>
      <sheetName val="PRESUPUESTO"/>
      <sheetName val="ANALISIS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RENDIMIENTOS"/>
      <sheetName val="COSTOS"/>
      <sheetName val="PlantillaSeguim"/>
      <sheetName val="PlantillaSeguimCost"/>
      <sheetName val="Datos1_NoEliminar"/>
      <sheetName val="FORMATOS"/>
      <sheetName val="LISTRESULT_P"/>
      <sheetName val="PTAP ASCENSIÓN Presupuesto"/>
      <sheetName val="ANALISIS_(2)"/>
      <sheetName val="F_Prestacional"/>
      <sheetName val="F_Prestacional_J"/>
      <sheetName val="INSUM_CLASIF"/>
      <sheetName val="PTAP_ASCENSIÓN_Presupues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</sheetDataSet>
  </externalBook>
</externalLink>
</file>

<file path=xl/externalLinks/externalLink1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SUPUESTO"/>
      <sheetName val="Moviti Redes PE"/>
      <sheetName val="Accesor"/>
      <sheetName val="APU's"/>
      <sheetName val="Anclajes acueducto"/>
      <sheetName val="Long diametros"/>
      <sheetName val="cimenta. y pav."/>
      <sheetName val="Insumos"/>
      <sheetName val="Personal M.O"/>
      <sheetName val="Cotas"/>
      <sheetName val="Hoja1"/>
      <sheetName val="Listad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INSUMOS"/>
      <sheetName val="A.P.U."/>
      <sheetName val="A.P.U. (2)"/>
      <sheetName val="RESUMEN VIAS"/>
      <sheetName val="COSTOS POR KM"/>
      <sheetName val="RESUMEN UNITARIOS"/>
      <sheetName val="COSTOS SEMANALES"/>
      <sheetName val="Prog.Inver (2)"/>
      <sheetName val="Formatos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ALIDAD"/>
      <sheetName val="TARIFAS EQUIPOS"/>
      <sheetName val="Propiedad"/>
      <sheetName val="Reparación"/>
      <sheetName val="Informacion"/>
      <sheetName val="AUTOMATICA"/>
      <sheetName val="4. Ficha tecnica por actividad"/>
      <sheetName val="Listas"/>
      <sheetName val="3. Mediciones"/>
      <sheetName val="0. Tareas"/>
      <sheetName val="1. Estructura WBS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2_01_02(1)14"/>
      <sheetName val="2_01_02(2)14"/>
      <sheetName val="2_01_02(3)14"/>
      <sheetName val="2_01_03(1)14"/>
      <sheetName val="2_01_03(2)14"/>
      <sheetName val="2_01_03(3)14"/>
      <sheetName val="2_03_02(1)14"/>
      <sheetName val="2_03_02(2)14"/>
      <sheetName val="2_03_02(3)14"/>
      <sheetName val="2_03_03(1)14"/>
      <sheetName val="2_03_03(2)14"/>
      <sheetName val="2_03_03(3)14"/>
      <sheetName val="2_03_04(1)14"/>
      <sheetName val="2_03_04(2)14"/>
      <sheetName val="2_03_04(3)14"/>
      <sheetName val="2_03_05(1)14"/>
      <sheetName val="2_03_05(2)14"/>
      <sheetName val="2_03_05(3)14"/>
      <sheetName val="2_04_02(1)14"/>
      <sheetName val="2_04_02(2)14"/>
      <sheetName val="2_04_02(3)14"/>
      <sheetName val="2_04_03(1)14"/>
      <sheetName val="2_04_03(2)14"/>
      <sheetName val="2_04_03(3)14"/>
      <sheetName val="2_04_04(1)14"/>
      <sheetName val="2_04_04(2)14"/>
      <sheetName val="2_04_04(3)14"/>
      <sheetName val="1_05_01(1)14"/>
      <sheetName val="1_05_01(2)14"/>
      <sheetName val="1_05_01(3)14"/>
      <sheetName val="6_00_01(1)14"/>
      <sheetName val="6_00_01(2)14"/>
      <sheetName val="6_00_01(3)14"/>
      <sheetName val="6_00_02(1)14"/>
      <sheetName val="6_00_02(2)14"/>
      <sheetName val="6_00_02(3)14"/>
      <sheetName val="6_00_03(1)14"/>
      <sheetName val="6_00_03(2)14"/>
      <sheetName val="6_00_03(3)14"/>
      <sheetName val="6_00_04(1)14"/>
      <sheetName val="6_00_04(2)14"/>
      <sheetName val="6_00_04(3)14"/>
      <sheetName val="6_00_05(1)14"/>
      <sheetName val="6_00_05(2)14"/>
      <sheetName val="6_00_05(3)14"/>
      <sheetName val="6_02_01(1)14"/>
      <sheetName val="6_02_01(2)14"/>
      <sheetName val="6_02_01(3)14"/>
      <sheetName val="6_02_02(1)14"/>
      <sheetName val="6_02_02(2)14"/>
      <sheetName val="6_02_02(3)14"/>
      <sheetName val="6_02_03(1)14"/>
      <sheetName val="6_02_03(2)14"/>
      <sheetName val="6_02_03(3)14"/>
      <sheetName val="6_02_04(1)14"/>
      <sheetName val="6_02_04(2)14"/>
      <sheetName val="6_02_04(3)14"/>
      <sheetName val="6_02_05(1)14"/>
      <sheetName val="6_02_05(2)14"/>
      <sheetName val="6_02_05(3)14"/>
      <sheetName val="6_02_06(1)14"/>
      <sheetName val="6_02_06(2)14"/>
      <sheetName val="6_02_06(3)14"/>
      <sheetName val="6_02_07(1)14"/>
      <sheetName val="2_10_04(2)14"/>
      <sheetName val="2_10_04(3)14"/>
      <sheetName val="2_10_05(1)14"/>
      <sheetName val="2_10_05(2)14"/>
      <sheetName val="2_10_05(3)14"/>
      <sheetName val="2_10_06(1)14"/>
      <sheetName val="2_10_06(2)14"/>
      <sheetName val="2_10_06(3)14"/>
      <sheetName val="2_14_01(1)14"/>
      <sheetName val="2_14_01(2)14"/>
      <sheetName val="2_14_01(3)14"/>
      <sheetName val="2_14_02(1)14"/>
      <sheetName val="2_14_02(2)14"/>
      <sheetName val="2_14_02(3)14"/>
      <sheetName val="2_17_01(1)14"/>
      <sheetName val="2_17_01(2)14"/>
      <sheetName val="2_17_01(3)14"/>
      <sheetName val="2_17_02(1)14"/>
      <sheetName val="2_17_02(2)14"/>
      <sheetName val="2_17_02(3)14"/>
      <sheetName val="2_20_02(1)14"/>
      <sheetName val="2_20_02(2)14"/>
      <sheetName val="2_20_02(3)14"/>
      <sheetName val="2_21_01(1)14"/>
      <sheetName val="2_21_01(2)14"/>
      <sheetName val="2_21_01(3)14"/>
      <sheetName val="2_21_02(1)14"/>
      <sheetName val="2_21_02(2)14"/>
      <sheetName val="2_21_02(3)14"/>
      <sheetName val="2_21_03(1)14"/>
      <sheetName val="2_21_03(2)14"/>
      <sheetName val="2_21_03(3)14"/>
      <sheetName val="2_22_01(1)14"/>
      <sheetName val="2_22_01(2)14"/>
      <sheetName val="2_22_01(3)14"/>
      <sheetName val="2_23_01(1)14"/>
      <sheetName val="2_23_01(2)14"/>
      <sheetName val="2_23_01(3)14"/>
      <sheetName val="2_24_01(1)14"/>
      <sheetName val="2_24_01(2)14"/>
      <sheetName val="2_24_01(3)14"/>
      <sheetName val="2_25_01(1)14"/>
      <sheetName val="2_25_01(2)14"/>
      <sheetName val="2_25_01(3)14"/>
      <sheetName val="2_26_01(1)14"/>
      <sheetName val="2_26_01(2)14"/>
      <sheetName val="2_26_01(3)14"/>
      <sheetName val="3_01_01(1)14"/>
      <sheetName val="3_01_01(2)14"/>
      <sheetName val="3_01_01(3)14"/>
      <sheetName val="3_02_01(1)14"/>
      <sheetName val="3_02_01(2)14"/>
      <sheetName val="3_02_01(3)14"/>
      <sheetName val="3_03_02(1)14"/>
      <sheetName val="3_03_02(2)14"/>
      <sheetName val="3_03_02(3)14"/>
      <sheetName val="3_03_11(1)14"/>
      <sheetName val="3_03_11(2)14"/>
      <sheetName val="3_03_11(3)14"/>
      <sheetName val="3_08_05(1)14"/>
      <sheetName val="3_08_05(2)14"/>
      <sheetName val="3_08_05(3)14"/>
      <sheetName val="3_08_06(1)14"/>
      <sheetName val="3_08_06(2)14"/>
      <sheetName val="3_08_06(3)14"/>
      <sheetName val="4_01_01(1)14"/>
      <sheetName val="4_01_01(2)14"/>
      <sheetName val="4_01_01(3)14"/>
      <sheetName val="4_02_01(1)14"/>
      <sheetName val="4_02_01(2)14"/>
      <sheetName val="4_02_01(3)14"/>
      <sheetName val="4_03_01(1)14"/>
      <sheetName val="4_03_01(2)14"/>
      <sheetName val="4_03_01(3)14"/>
      <sheetName val="4_05_01(1)14"/>
      <sheetName val="4_05_01(2)14"/>
      <sheetName val="4_05_01(3)14"/>
      <sheetName val="1_01_01(1)14"/>
      <sheetName val="A__P__U_10"/>
      <sheetName val="COSTOS_OFICINA4"/>
      <sheetName val="Causa_Posible6"/>
      <sheetName val="Elementos_Involucrados6"/>
      <sheetName val="ESTADO_RED6"/>
      <sheetName val="GENERALIDADES_6"/>
      <sheetName val="PORTADA_6"/>
      <sheetName val="200_16"/>
      <sheetName val="200_26"/>
      <sheetName val="201_120"/>
      <sheetName val="201_27"/>
      <sheetName val="201_36"/>
      <sheetName val="201_46"/>
      <sheetName val="201_86"/>
      <sheetName val="201_106"/>
      <sheetName val="201_1110"/>
      <sheetName val="201_126"/>
      <sheetName val="201_136"/>
      <sheetName val="201_146"/>
      <sheetName val="201_156"/>
      <sheetName val="201_166"/>
      <sheetName val="201_176"/>
      <sheetName val="201_186"/>
      <sheetName val="201_196"/>
      <sheetName val="201_206"/>
      <sheetName val="201_216"/>
      <sheetName val="201_56"/>
      <sheetName val="201_66"/>
      <sheetName val="201_76"/>
      <sheetName val="201_96"/>
      <sheetName val="203_18"/>
      <sheetName val="203_26"/>
      <sheetName val="203_36"/>
      <sheetName val="203_46"/>
      <sheetName val="203_56"/>
      <sheetName val="203_66"/>
      <sheetName val="203_76"/>
      <sheetName val="203_86"/>
      <sheetName val="203_96"/>
      <sheetName val="203_106"/>
      <sheetName val="203_116"/>
      <sheetName val="203_126"/>
      <sheetName val="210_1_16"/>
      <sheetName val="210_1_26"/>
      <sheetName val="210_2_16"/>
      <sheetName val="210_2_26"/>
      <sheetName val="210_2_36"/>
      <sheetName val="210_2_46"/>
      <sheetName val="211_16"/>
      <sheetName val="220_16"/>
      <sheetName val="221_16"/>
      <sheetName val="221_26"/>
      <sheetName val="223_16"/>
      <sheetName val="223_26"/>
      <sheetName val="223_36"/>
      <sheetName val="230_16"/>
      <sheetName val="231_16"/>
      <sheetName val="232_16"/>
      <sheetName val="233_16"/>
      <sheetName val="233_106"/>
      <sheetName val="234_16"/>
      <sheetName val="235_17"/>
      <sheetName val="235_106"/>
      <sheetName val="235_116"/>
      <sheetName val="236_17"/>
      <sheetName val="236_106"/>
      <sheetName val="236_116"/>
      <sheetName val="310_16"/>
      <sheetName val="311_16"/>
      <sheetName val="312_16"/>
      <sheetName val="312_26"/>
      <sheetName val="312_36"/>
      <sheetName val="312_46"/>
      <sheetName val="320_16"/>
      <sheetName val="320_26"/>
      <sheetName val="320_36"/>
      <sheetName val="320_46"/>
      <sheetName val="320_56"/>
      <sheetName val="320_66"/>
      <sheetName val="330_16"/>
      <sheetName val="330_26"/>
      <sheetName val="330_36"/>
      <sheetName val="330_46"/>
      <sheetName val="330_56"/>
      <sheetName val="330_66"/>
      <sheetName val="340_16"/>
      <sheetName val="340_26"/>
      <sheetName val="340_36"/>
      <sheetName val="350_110"/>
      <sheetName val="350_106"/>
      <sheetName val="350_116"/>
      <sheetName val="350_126"/>
      <sheetName val="350_136"/>
      <sheetName val="350_146"/>
      <sheetName val="350_26"/>
      <sheetName val="350_36"/>
      <sheetName val="350_46"/>
      <sheetName val="351_18"/>
      <sheetName val="351_106"/>
      <sheetName val="351_116"/>
      <sheetName val="351_126"/>
      <sheetName val="351_26"/>
      <sheetName val="410_16"/>
      <sheetName val="410_26"/>
      <sheetName val="410_36"/>
      <sheetName val="411_16"/>
      <sheetName val="411_26"/>
      <sheetName val="411_36"/>
      <sheetName val="411_46"/>
      <sheetName val="413_16"/>
      <sheetName val="413_26"/>
      <sheetName val="413_36"/>
      <sheetName val="414_16"/>
      <sheetName val="414_26"/>
      <sheetName val="414_36"/>
      <sheetName val="414_46"/>
      <sheetName val="414_56"/>
      <sheetName val="414_66"/>
      <sheetName val="415_16"/>
      <sheetName val="420_16"/>
      <sheetName val="420_26"/>
      <sheetName val="420_36"/>
      <sheetName val="421_16"/>
      <sheetName val="421_26"/>
      <sheetName val="421_36"/>
      <sheetName val="421_46"/>
      <sheetName val="430_16"/>
      <sheetName val="430_26"/>
      <sheetName val="431_16"/>
      <sheetName val="431_26"/>
      <sheetName val="432_16"/>
      <sheetName val="432_26"/>
      <sheetName val="433_16"/>
      <sheetName val="433_26"/>
      <sheetName val="433_36"/>
      <sheetName val="433_46"/>
      <sheetName val="433_56"/>
      <sheetName val="433_66"/>
      <sheetName val="433_76"/>
      <sheetName val="433_86"/>
      <sheetName val="440_16"/>
      <sheetName val="440_26"/>
      <sheetName val="440_36"/>
      <sheetName val="440_46"/>
      <sheetName val="441_16"/>
      <sheetName val="441_26"/>
      <sheetName val="441_36"/>
      <sheetName val="441_46"/>
      <sheetName val="450_18"/>
      <sheetName val="450_106"/>
      <sheetName val="450_116"/>
      <sheetName val="450_126"/>
      <sheetName val="450_26"/>
      <sheetName val="450_36"/>
      <sheetName val="450_46"/>
      <sheetName val="450_56"/>
      <sheetName val="450_66"/>
      <sheetName val="450_76"/>
      <sheetName val="450_86"/>
      <sheetName val="451_16"/>
      <sheetName val="451_26"/>
      <sheetName val="451_36"/>
      <sheetName val="451_46"/>
      <sheetName val="452_16"/>
      <sheetName val="452_26"/>
      <sheetName val="452_36"/>
      <sheetName val="452_46"/>
      <sheetName val="453_16"/>
      <sheetName val="460_16"/>
      <sheetName val="461_16"/>
      <sheetName val="461_26"/>
      <sheetName val="462_16"/>
      <sheetName val="462_26"/>
      <sheetName val="464_16"/>
      <sheetName val="465_16"/>
      <sheetName val="465_26"/>
      <sheetName val="466_16"/>
      <sheetName val="466_26"/>
      <sheetName val="500_16"/>
      <sheetName val="500_26"/>
      <sheetName val="501_16"/>
      <sheetName val="501_106"/>
      <sheetName val="501_206"/>
      <sheetName val="505_16"/>
      <sheetName val="510_16"/>
      <sheetName val="600_1_16"/>
      <sheetName val="600_2_16"/>
      <sheetName val="600_2_26"/>
      <sheetName val="600_2_36"/>
      <sheetName val="600_2_3P6"/>
      <sheetName val="600_2_46"/>
      <sheetName val="610_16"/>
      <sheetName val="610_26"/>
      <sheetName val="610_36"/>
      <sheetName val="610_46"/>
      <sheetName val="610_56"/>
      <sheetName val="610_66"/>
      <sheetName val="610_76"/>
      <sheetName val="620_16"/>
      <sheetName val="620_26"/>
      <sheetName val="620_36"/>
      <sheetName val="621_16"/>
      <sheetName val="621_26"/>
      <sheetName val="621_36"/>
      <sheetName val="621_46"/>
      <sheetName val="621_56"/>
      <sheetName val="621_66"/>
      <sheetName val="621_76"/>
      <sheetName val="622_16"/>
      <sheetName val="622_26"/>
      <sheetName val="622_36"/>
      <sheetName val="622_46"/>
      <sheetName val="622_56"/>
      <sheetName val="623_16"/>
      <sheetName val="623_26"/>
      <sheetName val="630_16"/>
      <sheetName val="630_1P6"/>
      <sheetName val="630_26"/>
      <sheetName val="630_36"/>
      <sheetName val="630_46"/>
      <sheetName val="632_16"/>
      <sheetName val="640_16"/>
      <sheetName val="640_26"/>
      <sheetName val="641_16"/>
      <sheetName val="641_26"/>
      <sheetName val="642_16"/>
      <sheetName val="642_26"/>
      <sheetName val="650_16"/>
      <sheetName val="650_26"/>
      <sheetName val="650_36"/>
      <sheetName val="650_46"/>
      <sheetName val="660_16"/>
      <sheetName val="661_1_6"/>
      <sheetName val="662_16"/>
      <sheetName val="662_26"/>
      <sheetName val="663_16"/>
      <sheetName val="670_16"/>
      <sheetName val="670_26"/>
      <sheetName val="670_36"/>
      <sheetName val="670_46"/>
      <sheetName val="670_56"/>
      <sheetName val="671_16"/>
      <sheetName val="671_26"/>
      <sheetName val="671_36"/>
      <sheetName val="671_46"/>
      <sheetName val="672_16"/>
      <sheetName val="672_26"/>
      <sheetName val="672_36"/>
      <sheetName val="672_46"/>
      <sheetName val="673_16"/>
      <sheetName val="673_26"/>
      <sheetName val="673_36"/>
      <sheetName val="673_3_(2)6"/>
      <sheetName val="674_16"/>
      <sheetName val="674_26"/>
      <sheetName val="680_16"/>
      <sheetName val="680_26"/>
      <sheetName val="680_36"/>
      <sheetName val="681_16"/>
      <sheetName val="681_26"/>
      <sheetName val="681_36"/>
      <sheetName val="681_46"/>
      <sheetName val="682_16"/>
      <sheetName val="682_26"/>
      <sheetName val="682_36"/>
      <sheetName val="682_46"/>
      <sheetName val="683_16"/>
      <sheetName val="683_26"/>
      <sheetName val="683_36"/>
      <sheetName val="683_46"/>
      <sheetName val="683_56"/>
      <sheetName val="690_16"/>
      <sheetName val="700_16"/>
      <sheetName val="700_26"/>
      <sheetName val="700_36"/>
      <sheetName val="A_P_U_6"/>
      <sheetName val="A_P_U__(2)6"/>
      <sheetName val="RESUMEN_VIAS6"/>
      <sheetName val="COSTOS_POR_KM6"/>
      <sheetName val="RESUMEN_UNITARIOS6"/>
      <sheetName val="COSTOS_SEMANALES6"/>
      <sheetName val="Prog_Inver_(2)6"/>
      <sheetName val="421_1_"/>
      <sheetName val="630_3_(2)"/>
      <sheetName val="630_4P"/>
      <sheetName val="630_6"/>
      <sheetName val="630_7"/>
      <sheetName val="632_1P"/>
      <sheetName val="632_2P_"/>
      <sheetName val="632_3P__"/>
      <sheetName val="661_1"/>
      <sheetName val="642_"/>
      <sheetName val="671_1_(2)"/>
      <sheetName val="673_2_(2)"/>
      <sheetName val="800_2"/>
      <sheetName val="810_2"/>
      <sheetName val="730_1"/>
      <sheetName val="900_2"/>
      <sheetName val="450_3P_"/>
      <sheetName val="340P_"/>
      <sheetName val="220_1P"/>
      <sheetName val="200,1,3p_"/>
      <sheetName val="200,1,4p__"/>
      <sheetName val="220_1P_(2)"/>
      <sheetName val="630_4_2P"/>
      <sheetName val="630_4_2P_(2)"/>
      <sheetName val="630_4_3P"/>
      <sheetName val="600_1P"/>
      <sheetName val="730_2"/>
      <sheetName val="740_1"/>
      <sheetName val="900_2_(1)"/>
      <sheetName val="621_1_2"/>
      <sheetName val="683_4P"/>
      <sheetName val="683_1P"/>
      <sheetName val="3P_"/>
      <sheetName val="683_3P"/>
      <sheetName val="673_1P"/>
      <sheetName val="PNP_4_7"/>
      <sheetName val="673_2P_"/>
      <sheetName val="623_1P"/>
      <sheetName val="621_1_3"/>
      <sheetName val="220_2P"/>
      <sheetName val="683_4P_"/>
      <sheetName val="683_3P_(2)"/>
      <sheetName val="683_4P__(2)"/>
      <sheetName val="683_5P__"/>
      <sheetName val="642_2P"/>
      <sheetName val="INT_17"/>
      <sheetName val="INT_18"/>
      <sheetName val="TARIFAS_EQUIPOS"/>
      <sheetName val="4__Ficha_tecnica_por_actividad"/>
      <sheetName val="3__Mediciones"/>
      <sheetName val="0__Tareas"/>
      <sheetName val="1__Estructura_WB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</sheetDataSet>
  </externalBook>
</externalLink>
</file>

<file path=xl/externalLinks/externalLink1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Km 18"/>
      <sheetName val="1.1.2 La Luisa"/>
      <sheetName val="1.1.3 Golondrinas"/>
      <sheetName val="1.1.4 Int Estudios"/>
      <sheetName val="1.2.1 La Reforma"/>
      <sheetName val="1.2.2 La Paz"/>
      <sheetName val="1.2.3 El Estero"/>
      <sheetName val="1.2.4 Flamenco"/>
      <sheetName val="1.2.5 Golondrinas"/>
      <sheetName val="1.2.6 Buitrera"/>
      <sheetName val="1.2.7 Int Obr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Ascensión"/>
      <sheetName val="Pichinde"/>
      <sheetName val="Pance"/>
      <sheetName val="PPTO DETALLADO  AÑOXXX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Cadica"/>
      <sheetName val="1.1.2 IDESC Cascajal"/>
      <sheetName val="1.2.1 Cubierta DSC"/>
      <sheetName val="1.2.2 Cascajal"/>
      <sheetName val="1.2.3 Faro"/>
      <sheetName val="1.2.4 PTAP Peón"/>
      <sheetName val="1.2.5 Red Peón"/>
      <sheetName val="1.2.6 Porvenir"/>
      <sheetName val="1.2.7 Piamonte"/>
      <sheetName val="1.2.9 Fortalecimiento"/>
      <sheetName val="Listados"/>
      <sheetName val="_ACTIVIDADES_PPTO_PROYECTADA"/>
      <sheetName val="DETALLE_POBLACIÓN_PROYECTADA"/>
      <sheetName val="1_2_1_Cubierta_DSC"/>
      <sheetName val="1_2_2_Cascajal"/>
      <sheetName val="1_2_3_Faro"/>
      <sheetName val="1_1_1_Cadica"/>
      <sheetName val="1_2_4_PTAP_Peón"/>
      <sheetName val="1_2_5_Red_Peón"/>
      <sheetName val="1_2_6_Porvenir"/>
      <sheetName val="1_2_7_Piamonte"/>
      <sheetName val="1_2_9_Fortalecimiento"/>
      <sheetName val="1_1_2_IDESC_Cascaj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Km 18"/>
      <sheetName val="1.1.3 Golondrinas"/>
      <sheetName val="1.1.4 Int Estudios"/>
      <sheetName val="1.2.1 La Reforma"/>
      <sheetName val="1.2.2 La Paz"/>
      <sheetName val="1.2.3 El Estero"/>
      <sheetName val="1.2.4 Flamenco"/>
      <sheetName val="1.2.5 Golondrinas"/>
      <sheetName val="1.2.7 Int Obras"/>
      <sheetName val="1.2.9 Fortalecimiento"/>
      <sheetName val="Listados"/>
      <sheetName val="PPTO DETALLADO  AÑOXX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Cadica"/>
      <sheetName val="1.1.2 IDESC Cascajal"/>
      <sheetName val="1.1.3 IDESC Flamenco"/>
      <sheetName val="1.1.4 IDESC Vorágine"/>
      <sheetName val="1.1.5 IDESC Buitrera"/>
      <sheetName val="1.1.6 Int Estudios"/>
      <sheetName val="1.1.7 DSC"/>
      <sheetName val="1.1.8 Buitrera"/>
      <sheetName val="1.1.9 La Gorgona"/>
      <sheetName val="1.2.1 Cascajal"/>
      <sheetName val="1.2.2 Faro"/>
      <sheetName val="1.2.3 PTAP Peón"/>
      <sheetName val="1.2.4 Red Peón"/>
      <sheetName val="1.2.6 Piamonte"/>
      <sheetName val="1.2.7 Int Obras"/>
      <sheetName val="1.2.8 Fortalecimiento"/>
      <sheetName val="1.2.9 Ascensión "/>
      <sheetName val="1.2.10 Pance"/>
      <sheetName val="1.2.11 La Sirena"/>
      <sheetName val="Listados"/>
      <sheetName val="1.1.10 Cadica"/>
      <sheetName val="1.1.7 La Gorgona"/>
      <sheetName val="1.1.8 Cadic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/>
      <sheetData sheetId="24"/>
    </sheetDataSet>
  </externalBook>
</externalLink>
</file>

<file path=xl/externalLinks/externalLink1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ORTADA"/>
      <sheetName val="LISTADO  DE PRECIOS "/>
      <sheetName val="DatosBD"/>
      <sheetName val="ANALISIS parte 1"/>
      <sheetName val="ANALISIS parte 2"/>
      <sheetName val="ANALISIS PERS"/>
      <sheetName val="INSUMOS"/>
      <sheetName val="LISTRESULT"/>
      <sheetName val="FORMATOS"/>
      <sheetName val="AgrDatBloque"/>
      <sheetName val="res-accide-10"/>
      <sheetName val="LISTADO__DE_PRECIOS_"/>
      <sheetName val="ANALISIS_parte_1"/>
      <sheetName val="ANALISIS_parte_2"/>
      <sheetName val="ANALISIS_PER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NTERV."/>
      <sheetName val="INIC."/>
      <sheetName val="CAMBIO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100-FORM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 Iniciales"/>
      <sheetName val="Cantidades"/>
      <sheetName val="Presupuesto"/>
      <sheetName val="Estructuras"/>
      <sheetName val="APU1"/>
      <sheetName val="APU2"/>
      <sheetName val="APU3"/>
      <sheetName val="Hoja3"/>
      <sheetName val="SEGUIMIENTO"/>
      <sheetName val="CRONOGRAMA"/>
      <sheetName val="INSUM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ANTID"/>
      <sheetName val="RELACION"/>
      <sheetName val="COTAS"/>
      <sheetName val="ALC_PIDU"/>
      <sheetName val="ALC_PIDU 1-1"/>
      <sheetName val="ALC_PIDU 1-2"/>
      <sheetName val="ALC_PIDU 2"/>
      <sheetName val="MOVTIE_PIDU 2"/>
      <sheetName val="CHEQUEO"/>
      <sheetName val="PPTO 1-1 (2)"/>
      <sheetName val="PPTO 1-2 (2)"/>
      <sheetName val="PPTO 2 (2)"/>
      <sheetName val="PPTO 1-1"/>
      <sheetName val="PPTO 1-2"/>
      <sheetName val="PPTO 2"/>
      <sheetName val="MOVTIE_PIDU"/>
      <sheetName val="UNID"/>
      <sheetName val="DIAM"/>
      <sheetName val="BAJANTES"/>
      <sheetName val="ALC_PIDU_1-1"/>
      <sheetName val="ALC_PIDU_1-2"/>
      <sheetName val="ALC_PIDU_2"/>
      <sheetName val="MOVTIE_PIDU_2"/>
      <sheetName val="PPTO_1-1_(2)"/>
      <sheetName val="PPTO_1-2_(2)"/>
      <sheetName val="PPTO_2_(2)"/>
      <sheetName val="PPTO_1-1"/>
      <sheetName val="PPTO_1-2"/>
      <sheetName val="PPTO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IDESC SB Campoalegre"/>
      <sheetName val=" Alc Campoaleg"/>
    </sheetNames>
    <sheetDataSet>
      <sheetData sheetId="0"/>
      <sheetData sheetId="1"/>
    </sheetDataSet>
  </externalBook>
</externalLink>
</file>

<file path=xl/externalLinks/externalLink2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IDESC Leonera"/>
      <sheetName val="1.1.2 IDESC Vorágine"/>
      <sheetName val="1.1.3 Int Estudios"/>
      <sheetName val="1.2.1 Pilas"/>
      <sheetName val="1.2.2 Int Obras"/>
      <sheetName val="1.2.3 La Reforma"/>
      <sheetName val="1.2.4 La Esperanza"/>
      <sheetName val="1.2.5 Limones"/>
      <sheetName val="1.2.6 Golondrinas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</sheetNames>
    <sheetDataSet>
      <sheetData sheetId="0"/>
      <sheetData sheetId="1"/>
      <sheetData sheetId="2"/>
    </sheetDataSet>
  </externalBook>
</externalLink>
</file>

<file path=xl/externalLinks/externalLink2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nálisis de precios"/>
      <sheetName val="Remo. derr."/>
      <sheetName val="Limp. mec. Alcant."/>
    </sheetNames>
    <sheetDataSet>
      <sheetData sheetId="0"/>
      <sheetData sheetId="1"/>
      <sheetData sheetId="2"/>
    </sheetDataSet>
  </externalBook>
</externalLink>
</file>

<file path=xl/externalLinks/externalLink2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Hidrooccidente"/>
      <sheetName val="Items"/>
      <sheetName val="9001"/>
      <sheetName val="9002"/>
      <sheetName val="9003"/>
      <sheetName val="9004"/>
      <sheetName val="9005"/>
      <sheetName val="9006"/>
      <sheetName val="9007"/>
      <sheetName val="9008"/>
      <sheetName val="9009"/>
      <sheetName val="90091"/>
      <sheetName val="90092"/>
      <sheetName val="90093"/>
      <sheetName val="90094"/>
      <sheetName val="90095"/>
      <sheetName val="90096"/>
      <sheetName val="9010"/>
      <sheetName val="9011"/>
      <sheetName val="9012"/>
      <sheetName val="9013"/>
      <sheetName val="9014"/>
      <sheetName val="9015"/>
      <sheetName val="9016"/>
      <sheetName val="9017"/>
      <sheetName val="9018"/>
      <sheetName val="9030"/>
      <sheetName val="9031"/>
      <sheetName val="90100"/>
      <sheetName val="90101"/>
      <sheetName val="90102"/>
      <sheetName val="90103"/>
      <sheetName val="90150"/>
      <sheetName val="90151"/>
      <sheetName val="90152"/>
      <sheetName val="90153"/>
      <sheetName val="90154"/>
      <sheetName val="90155"/>
      <sheetName val="90156"/>
      <sheetName val="90200"/>
      <sheetName val="90201"/>
      <sheetName val="90202"/>
      <sheetName val="90203"/>
      <sheetName val="90220"/>
      <sheetName val="90250"/>
      <sheetName val="902501"/>
      <sheetName val="902502"/>
      <sheetName val="90251"/>
      <sheetName val="90252"/>
      <sheetName val="90253"/>
      <sheetName val="90300"/>
      <sheetName val="90301"/>
      <sheetName val="90302"/>
      <sheetName val="90303"/>
      <sheetName val="90350"/>
      <sheetName val="90351"/>
      <sheetName val="90352"/>
      <sheetName val="90353"/>
      <sheetName val="90354"/>
      <sheetName val="90355"/>
      <sheetName val="90356"/>
      <sheetName val="90370"/>
      <sheetName val="90371"/>
      <sheetName val="90372"/>
      <sheetName val="90373"/>
      <sheetName val="90420"/>
      <sheetName val="90421"/>
      <sheetName val="90422"/>
      <sheetName val="90501"/>
      <sheetName val="90502"/>
      <sheetName val="90503"/>
      <sheetName val="90504"/>
      <sheetName val="90505"/>
      <sheetName val="90506"/>
      <sheetName val="90507"/>
      <sheetName val="90508"/>
      <sheetName val="90509"/>
      <sheetName val="90510"/>
      <sheetName val="90511"/>
      <sheetName val="90512"/>
      <sheetName val="90513"/>
      <sheetName val="90550"/>
      <sheetName val="90555"/>
      <sheetName val="90601"/>
      <sheetName val="90602"/>
      <sheetName val="90800"/>
      <sheetName val="90803"/>
      <sheetName val="9100"/>
      <sheetName val="9200"/>
      <sheetName val="9250"/>
      <sheetName val="9251"/>
      <sheetName val="9252"/>
      <sheetName val="9280"/>
      <sheetName val="9300"/>
      <sheetName val="9301"/>
      <sheetName val="Lista APU"/>
      <sheetName val="PrecBase"/>
      <sheetName val="CostoPTAR Palmira"/>
      <sheetName val="Preliminares"/>
      <sheetName val="EdifOperaciones"/>
      <sheetName val="9055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2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YLIST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YLIST"/>
      <sheetName val="INSUMOS"/>
    </sheetNames>
    <sheetDataSet>
      <sheetData sheetId="0" refreshError="1"/>
      <sheetData sheetId="1" refreshError="1"/>
    </sheetDataSet>
  </externalBook>
</externalLink>
</file>

<file path=xl/externalLinks/externalLink2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YLIST"/>
    </sheetNames>
    <sheetDataSet>
      <sheetData sheetId="0" refreshError="1"/>
    </sheetDataSet>
  </externalBook>
</externalLink>
</file>

<file path=xl/externalLinks/externalLink3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3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3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ACTIVIDADES PPTO PROYECTADA"/>
      <sheetName val="DETALLE POBLACIÓN PROYECTADA"/>
      <sheetName val="1.1.1 Cadica"/>
      <sheetName val="1.1.2 IDESC Cascajal"/>
      <sheetName val="1.1.3 IDESC Flamenco"/>
      <sheetName val="1.1.4 IDESC Vorágine"/>
      <sheetName val="1.1.5 IDESC Buitrera"/>
      <sheetName val="1.1.6 Int Estudios"/>
      <sheetName val="1.2.1 Cascajal"/>
      <sheetName val="1.2.2 Faro"/>
      <sheetName val="1.2.3 PTAP Peón"/>
      <sheetName val="1.2.4 Red Peón"/>
      <sheetName val="1.2.5 Porvenir"/>
      <sheetName val="1.2.6 Piamonte"/>
      <sheetName val="1.2.7 Int Obras"/>
      <sheetName val="1.2.8 Fortalecimiento"/>
      <sheetName val="List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U PART"/>
      <sheetName val="A. P. U."/>
      <sheetName val="Listado"/>
      <sheetName val="PPTOS"/>
      <sheetName val="Borrable"/>
      <sheetName val="APU_PART"/>
      <sheetName val="A__P__U_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AP-BP 26005351"/>
      <sheetName val="SB - BP 26005350"/>
      <sheetName val="MA -BP-26005830"/>
      <sheetName val="Distribucion de recursos"/>
      <sheetName val="Distribucion de recursos 2"/>
      <sheetName val="1.1.4 Modelación Felidia"/>
      <sheetName val="1.1.5 Modelación La Elvira"/>
      <sheetName val="1.1.16 Modelación La Fonda"/>
      <sheetName val="1.1.11 Modelación Montebello "/>
      <sheetName val="1.1.12 Modelación Q Silencio"/>
      <sheetName val="1.1.13 Modelación Pilas C"/>
      <sheetName val="1.1. 4 Interv Modelaciones"/>
      <sheetName val="1.1.1 MyR Ascesión"/>
      <sheetName val="1.1.1 MyR Pance"/>
      <sheetName val="1.1.1 MyR Sirena"/>
      <sheetName val="1.1.70 MyR No Viables"/>
      <sheetName val="1.1. 71 Interv MyR No viables"/>
      <sheetName val="1.1.77 Mod Tanque Golondrinas"/>
      <sheetName val="1.1.5 IDESC Buitrera Nte"/>
      <sheetName val="1.1.5 IDESC La Luisa"/>
      <sheetName val="1.1.7 IDESC La Fonda"/>
      <sheetName val="1.1.68 Mejoram La Luisa"/>
      <sheetName val="1.1.69 Interv Mejoram "/>
      <sheetName val="1.1.36 Cubierta DSC"/>
      <sheetName val="1.1.6 PSMV Felidia"/>
      <sheetName val="1.1.5 PSMV Montebello"/>
      <sheetName val="1.1.7 PSMV Pichindé"/>
      <sheetName val="1.1.38 PTAR Alto Los Mangos"/>
      <sheetName val="1.1.40 Alcant Pilas Cabuyal F2"/>
      <sheetName val="1.1. 71 Interv Mejoram SB"/>
      <sheetName val="1.1.4 Front End"/>
      <sheetName val="1.1.2 La Fonda Monitore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_ADI"/>
    </sheet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T_ADI"/>
    </sheetNames>
    <sheetDataSet>
      <sheetData sheetId="0"/>
    </sheetDataSet>
  </externalBook>
</externalLink>
</file>

<file path=xl/externalLinks/externalLink3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Código Precios 2004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 Código Precios 2004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IO PIO (TOTAL)"/>
      <sheetName val="PIO PIO (oferta)"/>
      <sheetName val="PIO PIO"/>
      <sheetName val="PIO PIO (diseños)"/>
      <sheetName val="NIÑEZ Y ALEGRIA"/>
      <sheetName val="NIÑEZ Y ALEGRIA (oferta)"/>
      <sheetName val=" Código Precios 2004"/>
      <sheetName val="NIÑEZ Y ALEGRIA (alcance ppto.)"/>
      <sheetName val="NIÑEZ Y ALEGRIA (liquidacio (2)"/>
      <sheetName val="NIÑEZ Y ALEGRIA (liquidacion)"/>
      <sheetName val="NIÑEZ Y ALEGRIA (ajuste)"/>
      <sheetName val="PIO_PIO_(TOTAL)"/>
      <sheetName val="PIO_PIO_(oferta)"/>
      <sheetName val="PIO_PIO"/>
      <sheetName val="PIO_PIO_(diseños)"/>
      <sheetName val="NIÑEZ_Y_ALEGRIA"/>
      <sheetName val="NIÑEZ_Y_ALEGRIA_(oferta)"/>
      <sheetName val="_Código_Precios_2004"/>
      <sheetName val="NIÑEZ_Y_ALEGRIA_(alcance_ppto_)"/>
      <sheetName val="NIÑEZ_Y_ALEGRIA_(liquidacio_(2)"/>
      <sheetName val="NIÑEZ_Y_ALEGRIA_(liquidacion)"/>
      <sheetName val="NIÑEZ_Y_ALEGRIA_(ajuste)"/>
      <sheetName val="PRESUPUESTO"/>
      <sheetName val="SEGUIMIENTO"/>
      <sheetName val="CRONOGRAM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MYLIST"/>
      <sheetName val="Listados"/>
      <sheetName val="ANEXO DETALLE POBLACIÓN"/>
      <sheetName val="DETALLE DE ACTIVIDADES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Análisis de precios"/>
      <sheetName val="LISTA_MPD5"/>
      <sheetName val="ACTIVIDADES_PPTO_GRAL_5"/>
      <sheetName val="ANEXO_DETALLE_POBLACION5"/>
      <sheetName val="1,1_CAFETERIA5"/>
      <sheetName val="ACTIV__PROGRAM-FIDIC-FINA_-5"/>
      <sheetName val="ACTIV__PROD-INDIC_POBL_OBJ_5"/>
      <sheetName val="ANEXO_DETALLE_POBLACIÓN"/>
      <sheetName val="DETALLE_DE_ACTIVIDADES"/>
      <sheetName val="_ACTIVIDADES_PPTO_GRAL"/>
      <sheetName val="PPTO_DETALLADO_2020"/>
      <sheetName val="DETALLE_POBLACIÓN"/>
      <sheetName val="ANEXO_INTERVENTORIA_1_1_8"/>
      <sheetName val="ANEXO_INTERVENTORIA_2_1_3"/>
      <sheetName val="PPTO_DETALLADO_2021"/>
      <sheetName val="PPTO_DETALLADO_2022"/>
      <sheetName val="PPTO_DETALLADO_2023"/>
      <sheetName val="Análisis_de_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</sheetDataSet>
  </externalBook>
</externalLink>
</file>

<file path=xl/externalLinks/externalLink4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dos"/>
      <sheetName val=" ACTIVIDADES PPTO PROYECTADA"/>
      <sheetName val="DETALLE POBLACIÓN PROYECTAD"/>
      <sheetName val="1.1.1 Pance"/>
      <sheetName val="1.1.2 Int Estudios"/>
      <sheetName val="1.3.1 Fortal"/>
      <sheetName val="1.1.1 IDESC Pance"/>
      <sheetName val="1.1.2 IDESC Pueblo Nuevo"/>
      <sheetName val="1.1.3 PSMV Montebello"/>
      <sheetName val="1.1.4 PSMV Felidia"/>
      <sheetName val="1.1.5 PSMV Pichindé"/>
      <sheetName val="1.1.6. Campoalegre"/>
      <sheetName val="1.1.7 Int D"/>
      <sheetName val="1.2.1 Esperanza"/>
      <sheetName val="1.2.2 Int OC"/>
      <sheetName val="1.3.1 Golondrinas"/>
      <sheetName val="1.3.2 Pizamos"/>
      <sheetName val="1.3.3 Int OM"/>
      <sheetName val="1.1.1 IDESC Limones 2026"/>
      <sheetName val="1.1.2 IDESC Campoalegre 2026"/>
      <sheetName val="1.1.3 IDESC Golondrinas 2026"/>
      <sheetName val="1.1.4 Est La Reforma 2026"/>
      <sheetName val="1.1.5 Int D 2026"/>
      <sheetName val="1.2.1 Fortal 2026"/>
      <sheetName val="1.3.1 Pance 3 2026"/>
      <sheetName val="1.3.2 Pance 1 2026"/>
      <sheetName val="1.3.3 Campoalegre 2026"/>
      <sheetName val="1.3.4 Montebello 2026"/>
      <sheetName val="1.3.5 Int OM 2026"/>
      <sheetName val="1.1.1 IDESC Felidia 2027"/>
      <sheetName val="1.1.2 IDESC Pajui 2027"/>
      <sheetName val="1.1.3 IDESC Leonera Cab 2027"/>
      <sheetName val="1.1.4 Int D 2027"/>
      <sheetName val="1.2.1 La Reforma"/>
      <sheetName val="1.2.2 Int OC 2027"/>
      <sheetName val="1.3.1 Felidia 2027"/>
      <sheetName val="1.3.2 Pichinde 2027 "/>
      <sheetName val="1.3.3 Int OM 2027"/>
      <sheetName val="1.3.4 Fortal 2027"/>
      <sheetName val="PPTO DETALLADO  AÑO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istados"/>
      <sheetName val=" ACTIVIDADES PPTO PROYECTADA"/>
      <sheetName val="DETALLE POBLACIÓN PROYECTAD"/>
      <sheetName val="1.1.1 Pance"/>
      <sheetName val="1.1.2 Int Estudios"/>
      <sheetName val="1.3.1 Fortal"/>
      <sheetName val="1.1.1 IDESC Pance"/>
      <sheetName val="1.1.2 IDESC Pueblo Nuevo"/>
      <sheetName val="1.1.3 PSMV Montebello"/>
      <sheetName val="1.1.4 PSMV Felidia"/>
      <sheetName val="1.1.5 PSMV Pichindé"/>
      <sheetName val="1.1.6. Campoalegre"/>
      <sheetName val="1.1.7 Int D"/>
      <sheetName val="1.2.1 Esperanza"/>
      <sheetName val="1.2.2 Int OC"/>
      <sheetName val="1.3.1 Golondrinas"/>
      <sheetName val="1.3.2 Pizamos"/>
      <sheetName val="1.3.3 Int OM"/>
      <sheetName val="1.1.1 IDESC Limones 2026"/>
      <sheetName val="1.1.2 IDESC Campoalegre 2026"/>
      <sheetName val="1.1.3 IDESC Golondrinas 2026"/>
      <sheetName val="1.1.4 Est La Reforma 2026"/>
      <sheetName val="1.1.5 Int D 2026"/>
      <sheetName val="1.2.1 Fortal 2026"/>
      <sheetName val="1.3.1 Pance 3 2026"/>
      <sheetName val="1.3.2 Pance 1 2026"/>
      <sheetName val="1.3.3 Campoalegre 2026"/>
      <sheetName val="1.3.4 Montebello 2026"/>
      <sheetName val="1.3.5 Int OM 2026"/>
      <sheetName val="1.1.1 IDESC Felidia 2027"/>
      <sheetName val="1.1.2 IDESC Pajui 2027"/>
      <sheetName val="1.1.3 IDESC Leonera Cab 2027"/>
      <sheetName val="1.1.4 Int D 2027"/>
      <sheetName val="1.2.1 La Reforma"/>
      <sheetName val="1.2.2 Int OC 2027"/>
      <sheetName val="1.3.1 Felidia 2027"/>
      <sheetName val="1.3.2 Pichinde 2027 "/>
      <sheetName val="1.3.3 Int OM 2027"/>
      <sheetName val="1.3.4 Fortal 2027"/>
      <sheetName val="PPTO DETALLADO  AÑO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Hoja1"/>
    </sheetNames>
    <sheetDataSet>
      <sheetData sheetId="0" refreshError="1"/>
    </sheetDataSet>
  </externalBook>
</externalLink>
</file>

<file path=xl/externalLinks/externalLink4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esmonte"/>
      <sheetName val="ESCARIFICACION"/>
      <sheetName val="PUNITARIOS PARA 241201 2S"/>
      <sheetName val="ESTADO RED TEC"/>
      <sheetName val="PR 1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ONT_ADI"/>
      <sheetName val="Bajadas"/>
      <sheetName val="NARIÑ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Requisición1"/>
      <sheetName val="SALARIOS"/>
      <sheetName val="APU NO PREVISTO"/>
      <sheetName val="PPTA (3)"/>
      <sheetName val="PPTA (2)"/>
      <sheetName val="PPTA"/>
      <sheetName val="UNITARIOS"/>
      <sheetName val="THE"/>
      <sheetName val="ATHE"/>
      <sheetName val="BALANCE"/>
      <sheetName val="ITEMS NO REVISTOS"/>
      <sheetName val="APU ELECTRICOS"/>
      <sheetName val="otros"/>
      <sheetName val="for 6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TABLA_2008"/>
      <sheetName val="Summary"/>
      <sheetName val="CODCONST"/>
      <sheetName val="OCTUBRE"/>
      <sheetName val="Listados"/>
      <sheetName val="Cuadr.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OBRAS SES"/>
      <sheetName val="mdo"/>
      <sheetName val="equip"/>
      <sheetName val="mat"/>
      <sheetName val="CIRCUITOS CODENSA"/>
      <sheetName val="APU"/>
      <sheetName val="materiales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4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List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</sheetDataSet>
  </externalBook>
</externalLink>
</file>

<file path=xl/externalLinks/externalLink4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  <sheetName val="UNIT."/>
      <sheetName val="PROGR_2"/>
      <sheetName val="PROGR_3"/>
      <sheetName val="PROGR_5"/>
      <sheetName val="PROGR_4"/>
      <sheetName val="PROGR_6"/>
      <sheetName val="A__P__U_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EQUIPO"/>
      <sheetName val="ELECTRICO"/>
      <sheetName val="Vuelta"/>
      <sheetName val="Lista APU"/>
      <sheetName val="glvc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PROGR_14"/>
      <sheetName val="A__P__U_8"/>
      <sheetName val="ACTA_DE_MODIFICACION__(2)8"/>
      <sheetName val="CRA_MODI6"/>
      <sheetName val="UNIT_"/>
      <sheetName val="Lista_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4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PRESUPUESTO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4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Prepara"/>
      <sheetName val="PRESUPUESTO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81 MEJORA ACU LA LEONERA"/>
      <sheetName val="APU "/>
      <sheetName val="INSUMOS 2026 "/>
      <sheetName val="MC  (3)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5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81 MEJORAM PTAP LAS PALMAS"/>
      <sheetName val="APU"/>
      <sheetName val="INSUMOS 2026"/>
    </sheetNames>
    <sheetDataSet>
      <sheetData sheetId="0" refreshError="1"/>
      <sheetData sheetId="1"/>
      <sheetData sheetId="2" refreshError="1"/>
    </sheetDataSet>
  </externalBook>
</externalLink>
</file>

<file path=xl/externalLinks/externalLink5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1 Mejoramiento ACU Montebel"/>
      <sheetName val="APU "/>
      <sheetName val="INSUMOS 2025 "/>
      <sheetName val="MC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81 MEJORAM PTAP ALTO AGUAC"/>
      <sheetName val="APU"/>
      <sheetName val="INSUMOS 2026"/>
      <sheetName val="MC "/>
      <sheetName val="ISOMETRIA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4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1 Mejoramiento ACU Montebel"/>
      <sheetName val="APU "/>
      <sheetName val="INSUMOS 2025 "/>
      <sheetName val="MC 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5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78 Mejoram PTAP LA ELVIRA"/>
      <sheetName val="APU"/>
      <sheetName val="INSUMOS 2025"/>
      <sheetName val="CANTIDADES DE OBRA"/>
    </sheetNames>
    <sheetDataSet>
      <sheetData sheetId="0"/>
      <sheetData sheetId="1"/>
      <sheetData sheetId="2"/>
      <sheetData sheetId="3"/>
    </sheetDataSet>
  </externalBook>
</externalLink>
</file>

<file path=xl/externalLinks/externalLink56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1.78 Mejoram PTAP LA ELVIRA"/>
      <sheetName val="APU"/>
      <sheetName val="INSUMOS 2026"/>
      <sheetName val="CANTIDADES DE OBRA"/>
    </sheetNames>
    <sheetDataSet>
      <sheetData sheetId="0"/>
      <sheetData sheetId="1"/>
      <sheetData sheetId="2" refreshError="1"/>
      <sheetData sheetId="3"/>
    </sheetDataSet>
  </externalBook>
</externalLink>
</file>

<file path=xl/externalLinks/externalLink57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2.5 Buitrera DEF"/>
      <sheetName val="1.2.5 Buitrera"/>
      <sheetName val="APU"/>
      <sheetName val="INSUMOS 2026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58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2.11 La Sirena"/>
      <sheetName val="APU"/>
    </sheetNames>
    <sheetDataSet>
      <sheetData sheetId="0"/>
      <sheetData sheetId="1"/>
    </sheetDataSet>
  </externalBook>
</externalLink>
</file>

<file path=xl/externalLinks/externalLink59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2.5 Buitrera DEF"/>
      <sheetName val="APU "/>
      <sheetName val="INSUMOS 2026 "/>
    </sheetNames>
    <sheetDataSet>
      <sheetData sheetId="0" refreshError="1"/>
      <sheetData sheetId="1"/>
      <sheetData sheetId="2" refreshError="1"/>
    </sheetDataSet>
  </externalBook>
</externalLink>
</file>

<file path=xl/externalLinks/externalLink60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JORAM PTAP FELIDIA"/>
      <sheetName val="APU"/>
      <sheetName val="INSUMOS 2026"/>
    </sheetNames>
    <sheetDataSet>
      <sheetData sheetId="0"/>
      <sheetData sheetId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MEJORAM PTAP LA GLORIA F2"/>
      <sheetName val="APU"/>
      <sheetName val="INSUMOS 2026"/>
      <sheetName val="MC"/>
    </sheetNames>
    <sheetDataSet>
      <sheetData sheetId="0"/>
      <sheetData sheetId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F7F7F"/>
    <pageSetUpPr/>
  </sheetPr>
  <sheetViews>
    <sheetView showGridLines="0" workbookViewId="0"/>
  </sheetViews>
  <sheetFormatPr customHeight="1" defaultColWidth="14.43" defaultRowHeight="15.0"/>
  <cols>
    <col customWidth="1" min="1" max="1" width="10.86"/>
    <col customWidth="1" min="2" max="2" width="74.86"/>
    <col customWidth="1" min="3" max="3" width="7.14"/>
    <col customWidth="1" min="4" max="4" width="10.14"/>
    <col customWidth="1" min="6" max="6" width="16.71"/>
    <col customWidth="1" min="7" max="7" width="16.0"/>
    <col customWidth="1" min="8" max="8" width="18.14"/>
    <col customWidth="1" min="9" max="9" width="14.86"/>
    <col customWidth="1" min="10" max="26" width="11.43"/>
  </cols>
  <sheetData>
    <row r="1" ht="133.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3" t="s">
        <v>0</v>
      </c>
      <c r="B2" s="4" t="s">
        <v>1</v>
      </c>
      <c r="C2" s="5"/>
      <c r="D2" s="5"/>
      <c r="E2" s="5"/>
      <c r="F2" s="5"/>
      <c r="G2" s="5"/>
      <c r="H2" s="6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>
      <c r="A3" s="9" t="s">
        <v>2</v>
      </c>
      <c r="B3" s="10" t="s">
        <v>3</v>
      </c>
      <c r="C3" s="9" t="s">
        <v>4</v>
      </c>
      <c r="D3" s="11" t="s">
        <v>5</v>
      </c>
      <c r="E3" s="12" t="s">
        <v>6</v>
      </c>
      <c r="F3" s="13" t="s">
        <v>7</v>
      </c>
      <c r="G3" s="14" t="s">
        <v>8</v>
      </c>
      <c r="H3" s="15" t="s">
        <v>9</v>
      </c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</row>
    <row r="4">
      <c r="A4" s="17"/>
      <c r="B4" s="17"/>
      <c r="C4" s="17"/>
      <c r="D4" s="17"/>
      <c r="E4" s="17"/>
      <c r="F4" s="17"/>
      <c r="G4" s="18">
        <v>0.19</v>
      </c>
      <c r="H4" s="17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</row>
    <row r="5" ht="105.0" customHeight="1">
      <c r="A5" s="20" t="s">
        <v>10</v>
      </c>
      <c r="B5" s="21" t="s">
        <v>11</v>
      </c>
      <c r="C5" s="22" t="s">
        <v>12</v>
      </c>
      <c r="D5" s="23">
        <v>2.0</v>
      </c>
      <c r="E5" s="24"/>
      <c r="F5" s="25"/>
      <c r="G5" s="24"/>
      <c r="H5" s="26"/>
    </row>
    <row r="6">
      <c r="A6" s="27"/>
      <c r="B6" s="5"/>
      <c r="C6" s="5"/>
      <c r="D6" s="5"/>
      <c r="E6" s="6"/>
      <c r="F6" s="28"/>
      <c r="G6" s="28"/>
      <c r="H6" s="28"/>
    </row>
    <row r="7">
      <c r="A7" s="29"/>
      <c r="B7" s="30"/>
      <c r="C7" s="30"/>
      <c r="D7" s="31"/>
      <c r="E7" s="32"/>
      <c r="F7" s="33"/>
      <c r="G7" s="34" t="s">
        <v>13</v>
      </c>
      <c r="H7" s="35"/>
    </row>
    <row r="8">
      <c r="A8" s="36"/>
      <c r="B8" s="37"/>
      <c r="C8" s="37"/>
      <c r="D8" s="38"/>
      <c r="E8" s="39"/>
    </row>
    <row r="9">
      <c r="A9" s="38"/>
      <c r="B9" s="37"/>
      <c r="C9" s="37"/>
      <c r="D9" s="38"/>
      <c r="E9" s="39"/>
      <c r="H9" s="40"/>
    </row>
    <row r="10">
      <c r="A10" s="38"/>
      <c r="B10" s="37"/>
      <c r="C10" s="37"/>
      <c r="D10" s="38"/>
      <c r="E10" s="39"/>
    </row>
    <row r="11">
      <c r="A11" s="38"/>
      <c r="B11" s="37"/>
      <c r="C11" s="37"/>
      <c r="D11" s="38"/>
      <c r="E11" s="39"/>
      <c r="H11" s="41"/>
    </row>
    <row r="12">
      <c r="A12" s="38"/>
      <c r="B12" s="37"/>
      <c r="C12" s="37"/>
      <c r="D12" s="38"/>
      <c r="E12" s="39"/>
    </row>
    <row r="13">
      <c r="A13" s="38"/>
      <c r="B13" s="37"/>
      <c r="C13" s="37"/>
      <c r="D13" s="38"/>
      <c r="E13" s="39"/>
      <c r="H13" s="40"/>
    </row>
    <row r="14">
      <c r="A14" s="38"/>
      <c r="B14" s="37"/>
      <c r="C14" s="37"/>
      <c r="D14" s="38"/>
      <c r="E14" s="39"/>
    </row>
    <row r="15">
      <c r="A15" s="38"/>
      <c r="B15" s="37"/>
      <c r="C15" s="37"/>
      <c r="D15" s="38"/>
      <c r="E15" s="39"/>
    </row>
    <row r="16">
      <c r="A16" s="38"/>
      <c r="B16" s="37"/>
      <c r="C16" s="37"/>
      <c r="D16" s="38"/>
      <c r="E16" s="39"/>
    </row>
    <row r="17">
      <c r="A17" s="38"/>
      <c r="B17" s="37"/>
      <c r="C17" s="37"/>
      <c r="D17" s="38"/>
      <c r="E17" s="39"/>
    </row>
    <row r="18">
      <c r="A18" s="38"/>
      <c r="B18" s="37"/>
      <c r="C18" s="37"/>
      <c r="D18" s="38"/>
      <c r="E18" s="39"/>
    </row>
    <row r="19">
      <c r="A19" s="38"/>
      <c r="B19" s="37"/>
      <c r="C19" s="37"/>
      <c r="D19" s="38"/>
      <c r="E19" s="39"/>
    </row>
    <row r="20">
      <c r="A20" s="38"/>
      <c r="B20" s="37"/>
      <c r="C20" s="37"/>
      <c r="D20" s="38"/>
      <c r="E20" s="39"/>
    </row>
    <row r="21" ht="15.75" customHeight="1">
      <c r="A21" s="38"/>
      <c r="B21" s="37"/>
      <c r="C21" s="37"/>
      <c r="D21" s="38"/>
      <c r="E21" s="39"/>
    </row>
    <row r="22" ht="15.75" customHeight="1">
      <c r="A22" s="38"/>
      <c r="B22" s="37"/>
      <c r="C22" s="37"/>
      <c r="D22" s="38"/>
      <c r="E22" s="39"/>
    </row>
    <row r="23" ht="15.75" customHeight="1">
      <c r="A23" s="38"/>
      <c r="B23" s="37"/>
      <c r="C23" s="37"/>
      <c r="D23" s="38"/>
      <c r="E23" s="39"/>
    </row>
    <row r="24" ht="15.75" customHeight="1">
      <c r="A24" s="38"/>
      <c r="B24" s="37"/>
      <c r="C24" s="37"/>
      <c r="D24" s="38"/>
      <c r="E24" s="39"/>
    </row>
    <row r="25" ht="15.75" customHeight="1">
      <c r="A25" s="38"/>
      <c r="B25" s="37"/>
      <c r="C25" s="37"/>
      <c r="D25" s="38"/>
      <c r="E25" s="39"/>
    </row>
    <row r="26" ht="15.75" customHeight="1">
      <c r="A26" s="38"/>
      <c r="B26" s="37"/>
      <c r="C26" s="37"/>
      <c r="D26" s="38"/>
      <c r="E26" s="39"/>
    </row>
    <row r="27" ht="15.75" customHeight="1">
      <c r="A27" s="38"/>
      <c r="B27" s="37"/>
      <c r="C27" s="37"/>
      <c r="D27" s="38"/>
      <c r="E27" s="39"/>
    </row>
    <row r="28" ht="15.75" customHeight="1">
      <c r="A28" s="38"/>
      <c r="B28" s="37"/>
      <c r="C28" s="37"/>
      <c r="D28" s="38"/>
      <c r="E28" s="39"/>
    </row>
    <row r="29" ht="15.75" customHeight="1">
      <c r="A29" s="38"/>
      <c r="B29" s="37"/>
      <c r="C29" s="37"/>
      <c r="D29" s="38"/>
      <c r="E29" s="39"/>
    </row>
    <row r="30" ht="15.75" customHeight="1">
      <c r="A30" s="38"/>
      <c r="B30" s="37"/>
      <c r="C30" s="37"/>
      <c r="D30" s="38"/>
      <c r="E30" s="39"/>
    </row>
    <row r="31" ht="15.75" customHeight="1">
      <c r="A31" s="38"/>
      <c r="B31" s="37"/>
      <c r="C31" s="37"/>
      <c r="D31" s="38"/>
      <c r="E31" s="39"/>
    </row>
    <row r="32" ht="15.75" customHeight="1">
      <c r="A32" s="38"/>
      <c r="B32" s="37"/>
      <c r="C32" s="37"/>
      <c r="D32" s="38"/>
      <c r="E32" s="39"/>
    </row>
    <row r="33" ht="15.75" customHeight="1">
      <c r="A33" s="38"/>
      <c r="B33" s="37"/>
      <c r="C33" s="37"/>
      <c r="D33" s="38"/>
      <c r="E33" s="39"/>
    </row>
    <row r="34" ht="15.75" customHeight="1">
      <c r="A34" s="38"/>
      <c r="B34" s="37"/>
      <c r="C34" s="37"/>
      <c r="D34" s="38"/>
      <c r="E34" s="39"/>
    </row>
    <row r="35" ht="15.75" customHeight="1">
      <c r="A35" s="38"/>
      <c r="B35" s="37"/>
      <c r="C35" s="37"/>
      <c r="D35" s="38"/>
      <c r="E35" s="39"/>
    </row>
    <row r="36" ht="15.75" customHeight="1">
      <c r="A36" s="38"/>
      <c r="B36" s="37"/>
      <c r="C36" s="37"/>
      <c r="D36" s="38"/>
      <c r="E36" s="39"/>
    </row>
    <row r="37" ht="15.75" customHeight="1">
      <c r="A37" s="38"/>
      <c r="B37" s="37"/>
      <c r="C37" s="37"/>
      <c r="D37" s="38"/>
      <c r="E37" s="39"/>
    </row>
    <row r="38" ht="15.75" customHeight="1">
      <c r="A38" s="38"/>
      <c r="B38" s="37"/>
      <c r="C38" s="37"/>
      <c r="D38" s="38"/>
      <c r="E38" s="39"/>
    </row>
    <row r="39" ht="15.75" customHeight="1">
      <c r="A39" s="38"/>
      <c r="B39" s="37"/>
      <c r="C39" s="37"/>
      <c r="D39" s="38"/>
      <c r="E39" s="39"/>
    </row>
    <row r="40" ht="15.75" customHeight="1">
      <c r="A40" s="38"/>
      <c r="B40" s="37"/>
      <c r="C40" s="37"/>
      <c r="D40" s="38"/>
      <c r="E40" s="39"/>
    </row>
    <row r="41" ht="15.75" customHeight="1">
      <c r="A41" s="38"/>
      <c r="B41" s="37"/>
      <c r="C41" s="37"/>
      <c r="D41" s="38"/>
      <c r="E41" s="39"/>
    </row>
    <row r="42" ht="15.75" customHeight="1">
      <c r="A42" s="38"/>
      <c r="B42" s="37"/>
      <c r="C42" s="37"/>
      <c r="D42" s="38"/>
      <c r="E42" s="39"/>
    </row>
    <row r="43" ht="15.75" customHeight="1">
      <c r="A43" s="38"/>
      <c r="B43" s="37"/>
      <c r="C43" s="37"/>
      <c r="D43" s="38"/>
      <c r="E43" s="39"/>
    </row>
    <row r="44" ht="15.75" customHeight="1">
      <c r="A44" s="38"/>
      <c r="B44" s="37"/>
      <c r="C44" s="37"/>
      <c r="D44" s="38"/>
      <c r="E44" s="39"/>
    </row>
    <row r="45" ht="15.75" customHeight="1">
      <c r="A45" s="38"/>
      <c r="B45" s="37"/>
      <c r="C45" s="37"/>
      <c r="D45" s="38"/>
      <c r="E45" s="39"/>
    </row>
    <row r="46" ht="15.75" customHeight="1">
      <c r="A46" s="38"/>
      <c r="B46" s="37"/>
      <c r="C46" s="37"/>
      <c r="D46" s="38"/>
      <c r="E46" s="39"/>
    </row>
    <row r="47" ht="15.75" customHeight="1">
      <c r="A47" s="38"/>
      <c r="B47" s="37"/>
      <c r="C47" s="37"/>
      <c r="D47" s="38"/>
      <c r="E47" s="39"/>
    </row>
    <row r="48" ht="15.75" customHeight="1">
      <c r="A48" s="38"/>
      <c r="B48" s="37"/>
      <c r="C48" s="37"/>
      <c r="D48" s="38"/>
      <c r="E48" s="39"/>
    </row>
    <row r="49" ht="15.75" customHeight="1">
      <c r="A49" s="38"/>
      <c r="B49" s="37"/>
      <c r="C49" s="37"/>
      <c r="D49" s="38"/>
      <c r="E49" s="39"/>
    </row>
    <row r="50" ht="15.75" customHeight="1">
      <c r="A50" s="38"/>
      <c r="B50" s="37"/>
      <c r="C50" s="37"/>
      <c r="D50" s="38"/>
      <c r="E50" s="39"/>
    </row>
    <row r="51" ht="15.75" customHeight="1">
      <c r="A51" s="38"/>
      <c r="B51" s="37"/>
      <c r="C51" s="37"/>
      <c r="D51" s="38"/>
      <c r="E51" s="39"/>
    </row>
    <row r="52" ht="15.75" customHeight="1">
      <c r="A52" s="38"/>
      <c r="B52" s="37"/>
      <c r="C52" s="37"/>
      <c r="D52" s="38"/>
      <c r="E52" s="39"/>
    </row>
    <row r="53" ht="15.75" customHeight="1">
      <c r="A53" s="38"/>
      <c r="B53" s="37"/>
      <c r="C53" s="37"/>
      <c r="D53" s="38"/>
      <c r="E53" s="39"/>
    </row>
    <row r="54" ht="15.75" customHeight="1">
      <c r="A54" s="38"/>
      <c r="B54" s="37"/>
      <c r="C54" s="37"/>
      <c r="D54" s="38"/>
      <c r="E54" s="39"/>
    </row>
    <row r="55" ht="15.75" customHeight="1">
      <c r="A55" s="38"/>
      <c r="B55" s="37"/>
      <c r="C55" s="37"/>
      <c r="D55" s="38"/>
      <c r="E55" s="39"/>
    </row>
    <row r="56" ht="15.75" customHeight="1">
      <c r="A56" s="38"/>
      <c r="B56" s="37"/>
      <c r="C56" s="37"/>
      <c r="D56" s="38"/>
      <c r="E56" s="39"/>
    </row>
    <row r="57" ht="15.75" customHeight="1">
      <c r="A57" s="38"/>
      <c r="B57" s="37"/>
      <c r="C57" s="37"/>
      <c r="D57" s="38"/>
      <c r="E57" s="39"/>
    </row>
    <row r="58" ht="15.75" customHeight="1">
      <c r="A58" s="38"/>
      <c r="B58" s="37"/>
      <c r="C58" s="37"/>
      <c r="D58" s="38"/>
      <c r="E58" s="39"/>
    </row>
    <row r="59" ht="15.75" customHeight="1">
      <c r="A59" s="38"/>
      <c r="B59" s="37"/>
      <c r="C59" s="37"/>
      <c r="D59" s="38"/>
      <c r="E59" s="39"/>
    </row>
    <row r="60" ht="15.75" customHeight="1">
      <c r="A60" s="38"/>
      <c r="B60" s="37"/>
      <c r="C60" s="37"/>
      <c r="D60" s="38"/>
      <c r="E60" s="39"/>
    </row>
    <row r="61" ht="15.75" customHeight="1">
      <c r="A61" s="38"/>
      <c r="B61" s="37"/>
      <c r="C61" s="37"/>
      <c r="D61" s="38"/>
      <c r="E61" s="39"/>
    </row>
    <row r="62" ht="15.75" customHeight="1">
      <c r="A62" s="38"/>
      <c r="B62" s="37"/>
      <c r="C62" s="37"/>
      <c r="D62" s="38"/>
      <c r="E62" s="39"/>
    </row>
    <row r="63" ht="15.75" customHeight="1">
      <c r="A63" s="38"/>
      <c r="B63" s="37"/>
      <c r="C63" s="37"/>
      <c r="D63" s="38"/>
      <c r="E63" s="39"/>
    </row>
    <row r="64" ht="15.75" customHeight="1">
      <c r="A64" s="38"/>
      <c r="B64" s="37"/>
      <c r="C64" s="37"/>
      <c r="D64" s="38"/>
      <c r="E64" s="39"/>
    </row>
    <row r="65" ht="15.75" customHeight="1">
      <c r="A65" s="38"/>
      <c r="B65" s="37"/>
      <c r="C65" s="37"/>
      <c r="D65" s="38"/>
      <c r="E65" s="39"/>
    </row>
    <row r="66" ht="15.75" customHeight="1">
      <c r="A66" s="38"/>
      <c r="B66" s="37"/>
      <c r="C66" s="37"/>
      <c r="D66" s="38"/>
      <c r="E66" s="39"/>
    </row>
    <row r="67" ht="15.75" customHeight="1">
      <c r="A67" s="38"/>
      <c r="B67" s="37"/>
      <c r="C67" s="37"/>
      <c r="D67" s="38"/>
      <c r="E67" s="39"/>
    </row>
    <row r="68" ht="15.75" customHeight="1">
      <c r="A68" s="38"/>
      <c r="B68" s="37"/>
      <c r="C68" s="37"/>
      <c r="D68" s="38"/>
      <c r="E68" s="39"/>
    </row>
    <row r="69" ht="15.75" customHeight="1">
      <c r="A69" s="38"/>
      <c r="B69" s="37"/>
      <c r="C69" s="37"/>
      <c r="D69" s="38"/>
      <c r="E69" s="39"/>
    </row>
    <row r="70" ht="15.75" customHeight="1">
      <c r="A70" s="38"/>
      <c r="B70" s="37"/>
      <c r="C70" s="37"/>
      <c r="D70" s="38"/>
      <c r="E70" s="39"/>
    </row>
    <row r="71" ht="15.75" customHeight="1">
      <c r="A71" s="38"/>
      <c r="B71" s="37"/>
      <c r="C71" s="37"/>
      <c r="D71" s="38"/>
      <c r="E71" s="39"/>
    </row>
    <row r="72" ht="15.75" customHeight="1">
      <c r="A72" s="38"/>
      <c r="B72" s="37"/>
      <c r="C72" s="37"/>
      <c r="D72" s="38"/>
      <c r="E72" s="39"/>
    </row>
    <row r="73" ht="15.75" customHeight="1">
      <c r="A73" s="38"/>
      <c r="B73" s="37"/>
      <c r="C73" s="37"/>
      <c r="D73" s="38"/>
      <c r="E73" s="39"/>
    </row>
    <row r="74" ht="15.75" customHeight="1">
      <c r="A74" s="38"/>
      <c r="B74" s="37"/>
      <c r="C74" s="37"/>
      <c r="D74" s="38"/>
      <c r="E74" s="39"/>
    </row>
    <row r="75" ht="15.75" customHeight="1">
      <c r="A75" s="38"/>
      <c r="B75" s="37"/>
      <c r="C75" s="37"/>
      <c r="D75" s="38"/>
      <c r="E75" s="39"/>
    </row>
    <row r="76" ht="15.75" customHeight="1">
      <c r="A76" s="38"/>
      <c r="B76" s="37"/>
      <c r="C76" s="37"/>
      <c r="D76" s="38"/>
      <c r="E76" s="39"/>
    </row>
    <row r="77" ht="15.75" customHeight="1">
      <c r="A77" s="38"/>
      <c r="B77" s="37"/>
      <c r="C77" s="37"/>
      <c r="D77" s="38"/>
      <c r="E77" s="39"/>
    </row>
    <row r="78" ht="15.75" customHeight="1">
      <c r="A78" s="38"/>
      <c r="B78" s="37"/>
      <c r="C78" s="37"/>
      <c r="D78" s="38"/>
      <c r="E78" s="39"/>
    </row>
    <row r="79" ht="15.75" customHeight="1">
      <c r="A79" s="38"/>
      <c r="B79" s="37"/>
      <c r="C79" s="37"/>
      <c r="D79" s="38"/>
      <c r="E79" s="39"/>
    </row>
    <row r="80" ht="15.75" customHeight="1">
      <c r="A80" s="38"/>
      <c r="B80" s="37"/>
      <c r="C80" s="37"/>
      <c r="D80" s="38"/>
      <c r="E80" s="39"/>
    </row>
    <row r="81" ht="15.75" customHeight="1">
      <c r="A81" s="38"/>
      <c r="B81" s="37"/>
      <c r="C81" s="37"/>
      <c r="D81" s="38"/>
      <c r="E81" s="39"/>
    </row>
    <row r="82" ht="15.75" customHeight="1">
      <c r="A82" s="38"/>
      <c r="B82" s="37"/>
      <c r="C82" s="37"/>
      <c r="D82" s="38"/>
      <c r="E82" s="39"/>
    </row>
    <row r="83" ht="15.75" customHeight="1">
      <c r="A83" s="38"/>
      <c r="B83" s="37"/>
      <c r="C83" s="37"/>
      <c r="D83" s="38"/>
      <c r="E83" s="39"/>
    </row>
    <row r="84" ht="15.75" customHeight="1">
      <c r="A84" s="38"/>
      <c r="B84" s="37"/>
      <c r="C84" s="37"/>
      <c r="D84" s="38"/>
      <c r="E84" s="39"/>
    </row>
    <row r="85" ht="15.75" customHeight="1">
      <c r="A85" s="38"/>
      <c r="B85" s="37"/>
      <c r="C85" s="37"/>
      <c r="D85" s="38"/>
      <c r="E85" s="39"/>
    </row>
    <row r="86" ht="15.75" customHeight="1">
      <c r="A86" s="38"/>
      <c r="B86" s="37"/>
      <c r="C86" s="37"/>
      <c r="D86" s="38"/>
      <c r="E86" s="39"/>
    </row>
    <row r="87" ht="15.75" customHeight="1">
      <c r="A87" s="38"/>
      <c r="B87" s="37"/>
      <c r="C87" s="37"/>
      <c r="D87" s="38"/>
      <c r="E87" s="39"/>
    </row>
    <row r="88" ht="15.75" customHeight="1">
      <c r="A88" s="38"/>
      <c r="B88" s="37"/>
      <c r="C88" s="37"/>
      <c r="D88" s="38"/>
      <c r="E88" s="39"/>
    </row>
    <row r="89" ht="15.75" customHeight="1">
      <c r="A89" s="38"/>
      <c r="B89" s="37"/>
      <c r="C89" s="37"/>
      <c r="D89" s="38"/>
      <c r="E89" s="39"/>
    </row>
    <row r="90" ht="15.75" customHeight="1">
      <c r="A90" s="38"/>
      <c r="B90" s="37"/>
      <c r="C90" s="37"/>
      <c r="D90" s="38"/>
      <c r="E90" s="39"/>
    </row>
    <row r="91" ht="15.75" customHeight="1">
      <c r="A91" s="38"/>
      <c r="B91" s="37"/>
      <c r="C91" s="37"/>
      <c r="D91" s="38"/>
      <c r="E91" s="39"/>
    </row>
    <row r="92" ht="15.75" customHeight="1">
      <c r="A92" s="38"/>
      <c r="B92" s="37"/>
      <c r="C92" s="37"/>
      <c r="D92" s="38"/>
      <c r="E92" s="39"/>
    </row>
    <row r="93" ht="15.75" customHeight="1">
      <c r="A93" s="38"/>
      <c r="B93" s="37"/>
      <c r="C93" s="37"/>
      <c r="D93" s="38"/>
      <c r="E93" s="39"/>
    </row>
    <row r="94" ht="15.75" customHeight="1">
      <c r="A94" s="38"/>
      <c r="B94" s="37"/>
      <c r="C94" s="37"/>
      <c r="D94" s="38"/>
      <c r="E94" s="39"/>
    </row>
    <row r="95" ht="15.75" customHeight="1">
      <c r="A95" s="38"/>
      <c r="B95" s="37"/>
      <c r="C95" s="37"/>
      <c r="D95" s="38"/>
      <c r="E95" s="39"/>
    </row>
    <row r="96" ht="15.75" customHeight="1">
      <c r="A96" s="38"/>
      <c r="B96" s="37"/>
      <c r="C96" s="37"/>
      <c r="D96" s="38"/>
      <c r="E96" s="39"/>
    </row>
    <row r="97" ht="15.75" customHeight="1">
      <c r="A97" s="38"/>
      <c r="B97" s="37"/>
      <c r="C97" s="37"/>
      <c r="D97" s="38"/>
      <c r="E97" s="39"/>
    </row>
    <row r="98" ht="15.75" customHeight="1">
      <c r="A98" s="38"/>
      <c r="B98" s="37"/>
      <c r="C98" s="37"/>
      <c r="D98" s="38"/>
      <c r="E98" s="39"/>
    </row>
    <row r="99" ht="15.75" customHeight="1">
      <c r="A99" s="38"/>
      <c r="B99" s="37"/>
      <c r="C99" s="37"/>
      <c r="D99" s="38"/>
      <c r="E99" s="39"/>
    </row>
    <row r="100" ht="15.75" customHeight="1">
      <c r="A100" s="38"/>
      <c r="B100" s="37"/>
      <c r="C100" s="37"/>
      <c r="D100" s="38"/>
      <c r="E100" s="39"/>
    </row>
    <row r="101" ht="15.75" customHeight="1">
      <c r="A101" s="38"/>
      <c r="B101" s="37"/>
      <c r="C101" s="37"/>
      <c r="D101" s="38"/>
      <c r="E101" s="39"/>
    </row>
    <row r="102" ht="15.75" customHeight="1">
      <c r="A102" s="38"/>
      <c r="B102" s="37"/>
      <c r="C102" s="37"/>
      <c r="D102" s="38"/>
      <c r="E102" s="39"/>
    </row>
    <row r="103" ht="15.75" customHeight="1">
      <c r="A103" s="38"/>
      <c r="B103" s="37"/>
      <c r="C103" s="37"/>
      <c r="D103" s="38"/>
      <c r="E103" s="39"/>
    </row>
    <row r="104" ht="15.75" customHeight="1">
      <c r="A104" s="38"/>
      <c r="B104" s="37"/>
      <c r="C104" s="37"/>
      <c r="D104" s="38"/>
      <c r="E104" s="39"/>
    </row>
    <row r="105" ht="15.75" customHeight="1">
      <c r="A105" s="38"/>
      <c r="B105" s="37"/>
      <c r="C105" s="37"/>
      <c r="D105" s="38"/>
      <c r="E105" s="39"/>
    </row>
    <row r="106" ht="15.75" customHeight="1">
      <c r="A106" s="38"/>
      <c r="B106" s="37"/>
      <c r="C106" s="37"/>
      <c r="D106" s="38"/>
      <c r="E106" s="39"/>
    </row>
    <row r="107" ht="15.75" customHeight="1">
      <c r="A107" s="38"/>
      <c r="B107" s="37"/>
      <c r="C107" s="37"/>
      <c r="D107" s="38"/>
      <c r="E107" s="39"/>
    </row>
    <row r="108" ht="15.75" customHeight="1">
      <c r="A108" s="38"/>
      <c r="B108" s="37"/>
      <c r="C108" s="37"/>
      <c r="D108" s="38"/>
      <c r="E108" s="39"/>
    </row>
    <row r="109" ht="15.75" customHeight="1">
      <c r="A109" s="38"/>
      <c r="B109" s="37"/>
      <c r="C109" s="37"/>
      <c r="D109" s="38"/>
      <c r="E109" s="39"/>
    </row>
    <row r="110" ht="15.75" customHeight="1">
      <c r="A110" s="38"/>
      <c r="B110" s="37"/>
      <c r="C110" s="37"/>
      <c r="D110" s="38"/>
      <c r="E110" s="39"/>
    </row>
    <row r="111" ht="15.75" customHeight="1">
      <c r="A111" s="38"/>
      <c r="B111" s="37"/>
      <c r="C111" s="37"/>
      <c r="D111" s="38"/>
      <c r="E111" s="39"/>
    </row>
    <row r="112" ht="15.75" customHeight="1">
      <c r="A112" s="38"/>
      <c r="B112" s="37"/>
      <c r="C112" s="37"/>
      <c r="D112" s="38"/>
      <c r="E112" s="39"/>
    </row>
    <row r="113" ht="15.75" customHeight="1">
      <c r="A113" s="38"/>
      <c r="B113" s="37"/>
      <c r="C113" s="37"/>
      <c r="D113" s="38"/>
      <c r="E113" s="39"/>
    </row>
    <row r="114" ht="15.75" customHeight="1">
      <c r="A114" s="38"/>
      <c r="B114" s="37"/>
      <c r="C114" s="37"/>
      <c r="D114" s="38"/>
      <c r="E114" s="39"/>
    </row>
    <row r="115" ht="15.75" customHeight="1">
      <c r="A115" s="38"/>
      <c r="B115" s="37"/>
      <c r="C115" s="37"/>
      <c r="D115" s="38"/>
      <c r="E115" s="39"/>
    </row>
    <row r="116" ht="15.75" customHeight="1">
      <c r="A116" s="38"/>
      <c r="B116" s="37"/>
      <c r="C116" s="37"/>
      <c r="D116" s="38"/>
      <c r="E116" s="39"/>
    </row>
    <row r="117" ht="15.75" customHeight="1">
      <c r="A117" s="38"/>
      <c r="B117" s="37"/>
      <c r="C117" s="37"/>
      <c r="D117" s="38"/>
      <c r="E117" s="39"/>
    </row>
    <row r="118" ht="15.75" customHeight="1">
      <c r="A118" s="38"/>
      <c r="B118" s="37"/>
      <c r="C118" s="37"/>
      <c r="D118" s="38"/>
      <c r="E118" s="39"/>
    </row>
    <row r="119" ht="15.75" customHeight="1">
      <c r="A119" s="38"/>
      <c r="B119" s="37"/>
      <c r="C119" s="37"/>
      <c r="D119" s="38"/>
      <c r="E119" s="39"/>
    </row>
    <row r="120" ht="15.75" customHeight="1">
      <c r="A120" s="38"/>
      <c r="B120" s="37"/>
      <c r="C120" s="37"/>
      <c r="D120" s="38"/>
      <c r="E120" s="39"/>
    </row>
    <row r="121" ht="15.75" customHeight="1">
      <c r="A121" s="38"/>
      <c r="B121" s="37"/>
      <c r="C121" s="37"/>
      <c r="D121" s="38"/>
      <c r="E121" s="39"/>
    </row>
    <row r="122" ht="15.75" customHeight="1">
      <c r="A122" s="38"/>
      <c r="B122" s="37"/>
      <c r="C122" s="37"/>
      <c r="D122" s="38"/>
      <c r="E122" s="39"/>
    </row>
    <row r="123" ht="15.75" customHeight="1">
      <c r="A123" s="38"/>
      <c r="B123" s="37"/>
      <c r="C123" s="37"/>
      <c r="D123" s="38"/>
      <c r="E123" s="39"/>
    </row>
    <row r="124" ht="15.75" customHeight="1">
      <c r="A124" s="38"/>
      <c r="B124" s="37"/>
      <c r="C124" s="37"/>
      <c r="D124" s="38"/>
      <c r="E124" s="39"/>
    </row>
    <row r="125" ht="15.75" customHeight="1">
      <c r="A125" s="38"/>
      <c r="B125" s="37"/>
      <c r="C125" s="37"/>
      <c r="D125" s="38"/>
      <c r="E125" s="39"/>
    </row>
    <row r="126" ht="15.75" customHeight="1">
      <c r="A126" s="38"/>
      <c r="B126" s="37"/>
      <c r="C126" s="37"/>
      <c r="D126" s="38"/>
      <c r="E126" s="39"/>
    </row>
    <row r="127" ht="15.75" customHeight="1">
      <c r="A127" s="38"/>
      <c r="B127" s="37"/>
      <c r="C127" s="37"/>
      <c r="D127" s="38"/>
      <c r="E127" s="39"/>
    </row>
    <row r="128" ht="15.75" customHeight="1">
      <c r="A128" s="38"/>
      <c r="B128" s="37"/>
      <c r="C128" s="37"/>
      <c r="D128" s="38"/>
      <c r="E128" s="39"/>
    </row>
    <row r="129" ht="15.75" customHeight="1">
      <c r="A129" s="38"/>
      <c r="B129" s="37"/>
      <c r="C129" s="37"/>
      <c r="D129" s="38"/>
      <c r="E129" s="39"/>
    </row>
    <row r="130" ht="15.75" customHeight="1">
      <c r="A130" s="38"/>
      <c r="B130" s="37"/>
      <c r="C130" s="37"/>
      <c r="D130" s="38"/>
      <c r="E130" s="39"/>
    </row>
    <row r="131" ht="15.75" customHeight="1">
      <c r="A131" s="38"/>
      <c r="B131" s="37"/>
      <c r="C131" s="37"/>
      <c r="D131" s="38"/>
      <c r="E131" s="39"/>
    </row>
    <row r="132" ht="15.75" customHeight="1">
      <c r="A132" s="38"/>
      <c r="B132" s="37"/>
      <c r="C132" s="37"/>
      <c r="D132" s="38"/>
      <c r="E132" s="39"/>
    </row>
    <row r="133" ht="15.75" customHeight="1">
      <c r="A133" s="38"/>
      <c r="B133" s="37"/>
      <c r="C133" s="37"/>
      <c r="D133" s="38"/>
      <c r="E133" s="39"/>
    </row>
    <row r="134" ht="15.75" customHeight="1">
      <c r="A134" s="38"/>
      <c r="B134" s="37"/>
      <c r="C134" s="37"/>
      <c r="D134" s="38"/>
      <c r="E134" s="39"/>
    </row>
    <row r="135" ht="15.75" customHeight="1">
      <c r="A135" s="38"/>
      <c r="B135" s="37"/>
      <c r="C135" s="37"/>
      <c r="D135" s="38"/>
      <c r="E135" s="39"/>
    </row>
    <row r="136" ht="15.75" customHeight="1">
      <c r="A136" s="38"/>
      <c r="B136" s="37"/>
      <c r="C136" s="37"/>
      <c r="D136" s="38"/>
      <c r="E136" s="39"/>
    </row>
    <row r="137" ht="15.75" customHeight="1">
      <c r="A137" s="38"/>
      <c r="B137" s="37"/>
      <c r="C137" s="37"/>
      <c r="D137" s="38"/>
      <c r="E137" s="39"/>
    </row>
    <row r="138" ht="15.75" customHeight="1">
      <c r="A138" s="38"/>
      <c r="B138" s="37"/>
      <c r="C138" s="37"/>
      <c r="D138" s="38"/>
      <c r="E138" s="39"/>
    </row>
    <row r="139" ht="15.75" customHeight="1">
      <c r="A139" s="38"/>
      <c r="B139" s="37"/>
      <c r="C139" s="37"/>
      <c r="D139" s="38"/>
      <c r="E139" s="39"/>
    </row>
    <row r="140" ht="15.75" customHeight="1">
      <c r="A140" s="38"/>
      <c r="B140" s="37"/>
      <c r="C140" s="37"/>
      <c r="D140" s="38"/>
      <c r="E140" s="39"/>
    </row>
    <row r="141" ht="15.75" customHeight="1">
      <c r="A141" s="38"/>
      <c r="B141" s="37"/>
      <c r="C141" s="37"/>
      <c r="D141" s="38"/>
      <c r="E141" s="39"/>
    </row>
    <row r="142" ht="15.75" customHeight="1">
      <c r="A142" s="38"/>
      <c r="B142" s="37"/>
      <c r="C142" s="37"/>
      <c r="D142" s="38"/>
      <c r="E142" s="39"/>
    </row>
    <row r="143" ht="15.75" customHeight="1">
      <c r="A143" s="38"/>
      <c r="B143" s="37"/>
      <c r="C143" s="37"/>
      <c r="D143" s="38"/>
      <c r="E143" s="39"/>
    </row>
    <row r="144" ht="15.75" customHeight="1">
      <c r="A144" s="38"/>
      <c r="B144" s="37"/>
      <c r="C144" s="37"/>
      <c r="D144" s="38"/>
      <c r="E144" s="39"/>
    </row>
    <row r="145" ht="15.75" customHeight="1">
      <c r="A145" s="38"/>
      <c r="B145" s="37"/>
      <c r="C145" s="37"/>
      <c r="D145" s="38"/>
      <c r="E145" s="39"/>
    </row>
    <row r="146" ht="15.75" customHeight="1">
      <c r="A146" s="38"/>
      <c r="B146" s="37"/>
      <c r="C146" s="37"/>
      <c r="D146" s="38"/>
      <c r="E146" s="39"/>
    </row>
    <row r="147" ht="15.75" customHeight="1">
      <c r="A147" s="38"/>
      <c r="B147" s="37"/>
      <c r="C147" s="37"/>
      <c r="D147" s="38"/>
      <c r="E147" s="39"/>
    </row>
    <row r="148" ht="15.75" customHeight="1">
      <c r="A148" s="38"/>
      <c r="B148" s="37"/>
      <c r="C148" s="37"/>
      <c r="D148" s="38"/>
      <c r="E148" s="39"/>
    </row>
    <row r="149" ht="15.75" customHeight="1">
      <c r="A149" s="38"/>
      <c r="B149" s="37"/>
      <c r="C149" s="37"/>
      <c r="D149" s="38"/>
      <c r="E149" s="39"/>
    </row>
    <row r="150" ht="15.75" customHeight="1">
      <c r="A150" s="38"/>
      <c r="B150" s="37"/>
      <c r="C150" s="37"/>
      <c r="D150" s="38"/>
      <c r="E150" s="39"/>
    </row>
    <row r="151" ht="15.75" customHeight="1">
      <c r="A151" s="38"/>
      <c r="B151" s="37"/>
      <c r="C151" s="37"/>
      <c r="D151" s="38"/>
      <c r="E151" s="39"/>
    </row>
    <row r="152" ht="15.75" customHeight="1">
      <c r="A152" s="38"/>
      <c r="B152" s="37"/>
      <c r="C152" s="37"/>
      <c r="D152" s="38"/>
      <c r="E152" s="39"/>
    </row>
    <row r="153" ht="15.75" customHeight="1">
      <c r="A153" s="38"/>
      <c r="B153" s="37"/>
      <c r="C153" s="37"/>
      <c r="D153" s="38"/>
      <c r="E153" s="39"/>
    </row>
    <row r="154" ht="15.75" customHeight="1">
      <c r="A154" s="38"/>
      <c r="B154" s="37"/>
      <c r="C154" s="37"/>
      <c r="D154" s="38"/>
      <c r="E154" s="39"/>
    </row>
    <row r="155" ht="15.75" customHeight="1">
      <c r="A155" s="38"/>
      <c r="B155" s="37"/>
      <c r="C155" s="37"/>
      <c r="D155" s="38"/>
      <c r="E155" s="39"/>
    </row>
    <row r="156" ht="15.75" customHeight="1">
      <c r="A156" s="38"/>
      <c r="B156" s="37"/>
      <c r="C156" s="37"/>
      <c r="D156" s="38"/>
      <c r="E156" s="39"/>
    </row>
    <row r="157" ht="15.75" customHeight="1">
      <c r="A157" s="38"/>
      <c r="B157" s="37"/>
      <c r="C157" s="37"/>
      <c r="D157" s="38"/>
      <c r="E157" s="39"/>
    </row>
    <row r="158" ht="15.75" customHeight="1">
      <c r="A158" s="38"/>
      <c r="B158" s="37"/>
      <c r="C158" s="37"/>
      <c r="D158" s="38"/>
      <c r="E158" s="39"/>
    </row>
    <row r="159" ht="15.75" customHeight="1">
      <c r="A159" s="38"/>
      <c r="B159" s="37"/>
      <c r="C159" s="37"/>
      <c r="D159" s="38"/>
      <c r="E159" s="39"/>
    </row>
    <row r="160" ht="15.75" customHeight="1">
      <c r="A160" s="38"/>
      <c r="B160" s="37"/>
      <c r="C160" s="37"/>
      <c r="D160" s="38"/>
      <c r="E160" s="39"/>
    </row>
    <row r="161" ht="15.75" customHeight="1">
      <c r="A161" s="38"/>
      <c r="B161" s="37"/>
      <c r="C161" s="37"/>
      <c r="D161" s="38"/>
      <c r="E161" s="39"/>
    </row>
    <row r="162" ht="15.75" customHeight="1">
      <c r="A162" s="38"/>
      <c r="B162" s="37"/>
      <c r="C162" s="37"/>
      <c r="D162" s="38"/>
      <c r="E162" s="39"/>
    </row>
    <row r="163" ht="15.75" customHeight="1">
      <c r="A163" s="38"/>
      <c r="B163" s="37"/>
      <c r="C163" s="37"/>
      <c r="D163" s="38"/>
      <c r="E163" s="39"/>
    </row>
    <row r="164" ht="15.75" customHeight="1">
      <c r="A164" s="38"/>
      <c r="B164" s="37"/>
      <c r="C164" s="37"/>
      <c r="D164" s="38"/>
      <c r="E164" s="39"/>
    </row>
    <row r="165" ht="15.75" customHeight="1">
      <c r="A165" s="38"/>
      <c r="B165" s="37"/>
      <c r="C165" s="37"/>
      <c r="D165" s="38"/>
      <c r="E165" s="39"/>
    </row>
    <row r="166" ht="15.75" customHeight="1">
      <c r="A166" s="38"/>
      <c r="B166" s="37"/>
      <c r="C166" s="37"/>
      <c r="D166" s="38"/>
      <c r="E166" s="39"/>
    </row>
    <row r="167" ht="15.75" customHeight="1">
      <c r="A167" s="38"/>
      <c r="B167" s="37"/>
      <c r="C167" s="37"/>
      <c r="D167" s="38"/>
      <c r="E167" s="39"/>
    </row>
    <row r="168" ht="15.75" customHeight="1">
      <c r="A168" s="38"/>
      <c r="B168" s="37"/>
      <c r="C168" s="37"/>
      <c r="D168" s="38"/>
      <c r="E168" s="39"/>
    </row>
    <row r="169" ht="15.75" customHeight="1">
      <c r="A169" s="38"/>
      <c r="B169" s="37"/>
      <c r="C169" s="37"/>
      <c r="D169" s="38"/>
      <c r="E169" s="39"/>
    </row>
    <row r="170" ht="15.75" customHeight="1">
      <c r="A170" s="38"/>
      <c r="B170" s="37"/>
      <c r="C170" s="37"/>
      <c r="D170" s="38"/>
      <c r="E170" s="39"/>
    </row>
    <row r="171" ht="15.75" customHeight="1">
      <c r="A171" s="38"/>
      <c r="B171" s="37"/>
      <c r="C171" s="37"/>
      <c r="D171" s="38"/>
      <c r="E171" s="39"/>
    </row>
    <row r="172" ht="15.75" customHeight="1">
      <c r="A172" s="38"/>
      <c r="B172" s="37"/>
      <c r="C172" s="37"/>
      <c r="D172" s="38"/>
      <c r="E172" s="39"/>
    </row>
    <row r="173" ht="15.75" customHeight="1">
      <c r="A173" s="38"/>
      <c r="B173" s="37"/>
      <c r="C173" s="37"/>
      <c r="D173" s="38"/>
      <c r="E173" s="39"/>
    </row>
    <row r="174" ht="15.75" customHeight="1">
      <c r="A174" s="38"/>
      <c r="B174" s="37"/>
      <c r="C174" s="37"/>
      <c r="D174" s="38"/>
      <c r="E174" s="39"/>
    </row>
    <row r="175" ht="15.75" customHeight="1">
      <c r="A175" s="38"/>
      <c r="B175" s="37"/>
      <c r="C175" s="37"/>
      <c r="D175" s="38"/>
      <c r="E175" s="39"/>
    </row>
    <row r="176" ht="15.75" customHeight="1">
      <c r="A176" s="38"/>
      <c r="B176" s="37"/>
      <c r="C176" s="37"/>
      <c r="D176" s="38"/>
      <c r="E176" s="39"/>
    </row>
    <row r="177" ht="15.75" customHeight="1">
      <c r="A177" s="38"/>
      <c r="B177" s="37"/>
      <c r="C177" s="37"/>
      <c r="D177" s="38"/>
      <c r="E177" s="39"/>
    </row>
    <row r="178" ht="15.75" customHeight="1">
      <c r="A178" s="38"/>
      <c r="B178" s="37"/>
      <c r="C178" s="37"/>
      <c r="D178" s="38"/>
      <c r="E178" s="39"/>
    </row>
    <row r="179" ht="15.75" customHeight="1">
      <c r="A179" s="38"/>
      <c r="B179" s="37"/>
      <c r="C179" s="37"/>
      <c r="D179" s="38"/>
      <c r="E179" s="39"/>
    </row>
    <row r="180" ht="15.75" customHeight="1">
      <c r="A180" s="38"/>
      <c r="B180" s="37"/>
      <c r="C180" s="37"/>
      <c r="D180" s="38"/>
      <c r="E180" s="39"/>
    </row>
    <row r="181" ht="15.75" customHeight="1">
      <c r="A181" s="38"/>
      <c r="B181" s="37"/>
      <c r="C181" s="37"/>
      <c r="D181" s="38"/>
      <c r="E181" s="39"/>
    </row>
    <row r="182" ht="15.75" customHeight="1">
      <c r="A182" s="38"/>
      <c r="B182" s="37"/>
      <c r="C182" s="37"/>
      <c r="D182" s="38"/>
      <c r="E182" s="39"/>
    </row>
    <row r="183" ht="15.75" customHeight="1">
      <c r="A183" s="38"/>
      <c r="B183" s="37"/>
      <c r="C183" s="37"/>
      <c r="D183" s="38"/>
      <c r="E183" s="39"/>
    </row>
    <row r="184" ht="15.75" customHeight="1">
      <c r="A184" s="38"/>
      <c r="B184" s="37"/>
      <c r="C184" s="37"/>
      <c r="D184" s="38"/>
      <c r="E184" s="39"/>
    </row>
    <row r="185" ht="15.75" customHeight="1">
      <c r="A185" s="38"/>
      <c r="B185" s="37"/>
      <c r="C185" s="37"/>
      <c r="D185" s="38"/>
      <c r="E185" s="39"/>
    </row>
    <row r="186" ht="15.75" customHeight="1">
      <c r="A186" s="38"/>
      <c r="B186" s="37"/>
      <c r="C186" s="37"/>
      <c r="D186" s="38"/>
      <c r="E186" s="39"/>
    </row>
    <row r="187" ht="15.75" customHeight="1">
      <c r="A187" s="38"/>
      <c r="B187" s="37"/>
      <c r="C187" s="37"/>
      <c r="D187" s="38"/>
      <c r="E187" s="39"/>
    </row>
    <row r="188" ht="15.75" customHeight="1">
      <c r="A188" s="38"/>
      <c r="B188" s="37"/>
      <c r="C188" s="37"/>
      <c r="D188" s="38"/>
      <c r="E188" s="39"/>
    </row>
    <row r="189" ht="15.75" customHeight="1">
      <c r="A189" s="38"/>
      <c r="B189" s="37"/>
      <c r="C189" s="37"/>
      <c r="D189" s="38"/>
      <c r="E189" s="39"/>
    </row>
    <row r="190" ht="15.75" customHeight="1">
      <c r="A190" s="38"/>
      <c r="B190" s="37"/>
      <c r="C190" s="37"/>
      <c r="D190" s="38"/>
      <c r="E190" s="39"/>
    </row>
    <row r="191" ht="15.75" customHeight="1">
      <c r="A191" s="38"/>
      <c r="B191" s="37"/>
      <c r="C191" s="37"/>
      <c r="D191" s="38"/>
      <c r="E191" s="39"/>
    </row>
    <row r="192" ht="15.75" customHeight="1">
      <c r="A192" s="38"/>
      <c r="B192" s="37"/>
      <c r="C192" s="37"/>
      <c r="D192" s="38"/>
      <c r="E192" s="39"/>
    </row>
    <row r="193" ht="15.75" customHeight="1">
      <c r="A193" s="38"/>
      <c r="B193" s="37"/>
      <c r="C193" s="37"/>
      <c r="D193" s="38"/>
      <c r="E193" s="39"/>
    </row>
    <row r="194" ht="15.75" customHeight="1">
      <c r="A194" s="38"/>
      <c r="B194" s="37"/>
      <c r="C194" s="37"/>
      <c r="D194" s="38"/>
      <c r="E194" s="39"/>
    </row>
    <row r="195" ht="15.75" customHeight="1">
      <c r="A195" s="38"/>
      <c r="B195" s="37"/>
      <c r="C195" s="37"/>
      <c r="D195" s="38"/>
      <c r="E195" s="39"/>
    </row>
    <row r="196" ht="15.75" customHeight="1">
      <c r="A196" s="38"/>
      <c r="B196" s="37"/>
      <c r="C196" s="37"/>
      <c r="D196" s="38"/>
      <c r="E196" s="39"/>
    </row>
    <row r="197" ht="15.75" customHeight="1">
      <c r="A197" s="38"/>
      <c r="B197" s="37"/>
      <c r="C197" s="37"/>
      <c r="D197" s="38"/>
      <c r="E197" s="39"/>
    </row>
    <row r="198" ht="15.75" customHeight="1">
      <c r="A198" s="38"/>
      <c r="B198" s="37"/>
      <c r="C198" s="37"/>
      <c r="D198" s="38"/>
      <c r="E198" s="39"/>
    </row>
    <row r="199" ht="15.75" customHeight="1">
      <c r="A199" s="38"/>
      <c r="B199" s="37"/>
      <c r="C199" s="37"/>
      <c r="D199" s="38"/>
      <c r="E199" s="39"/>
    </row>
    <row r="200" ht="15.75" customHeight="1">
      <c r="A200" s="38"/>
      <c r="B200" s="37"/>
      <c r="C200" s="37"/>
      <c r="D200" s="38"/>
      <c r="E200" s="39"/>
    </row>
    <row r="201" ht="15.75" customHeight="1">
      <c r="A201" s="38"/>
      <c r="B201" s="37"/>
      <c r="C201" s="37"/>
      <c r="D201" s="38"/>
      <c r="E201" s="39"/>
    </row>
    <row r="202" ht="15.75" customHeight="1">
      <c r="A202" s="38"/>
      <c r="B202" s="37"/>
      <c r="C202" s="37"/>
      <c r="D202" s="38"/>
      <c r="E202" s="39"/>
    </row>
    <row r="203" ht="15.75" customHeight="1">
      <c r="A203" s="38"/>
      <c r="B203" s="37"/>
      <c r="C203" s="37"/>
      <c r="D203" s="38"/>
      <c r="E203" s="39"/>
    </row>
    <row r="204" ht="15.75" customHeight="1">
      <c r="A204" s="38"/>
      <c r="B204" s="37"/>
      <c r="C204" s="37"/>
      <c r="D204" s="38"/>
      <c r="E204" s="39"/>
    </row>
    <row r="205" ht="15.75" customHeight="1">
      <c r="A205" s="38"/>
      <c r="B205" s="37"/>
      <c r="C205" s="37"/>
      <c r="D205" s="38"/>
      <c r="E205" s="39"/>
    </row>
    <row r="206" ht="15.75" customHeight="1">
      <c r="A206" s="38"/>
      <c r="B206" s="37"/>
      <c r="C206" s="37"/>
      <c r="D206" s="38"/>
      <c r="E206" s="39"/>
    </row>
    <row r="207" ht="15.75" customHeight="1">
      <c r="A207" s="38"/>
      <c r="B207" s="37"/>
      <c r="C207" s="37"/>
      <c r="D207" s="38"/>
      <c r="E207" s="39"/>
    </row>
    <row r="208" ht="15.75" customHeight="1">
      <c r="A208" s="38"/>
      <c r="B208" s="37"/>
      <c r="C208" s="37"/>
      <c r="D208" s="38"/>
      <c r="E208" s="39"/>
    </row>
    <row r="209" ht="15.75" customHeight="1">
      <c r="A209" s="38"/>
      <c r="B209" s="37"/>
      <c r="C209" s="37"/>
      <c r="D209" s="38"/>
      <c r="E209" s="39"/>
    </row>
    <row r="210" ht="15.75" customHeight="1">
      <c r="A210" s="38"/>
      <c r="B210" s="37"/>
      <c r="C210" s="37"/>
      <c r="D210" s="38"/>
      <c r="E210" s="39"/>
    </row>
    <row r="211" ht="15.75" customHeight="1">
      <c r="A211" s="38"/>
      <c r="B211" s="37"/>
      <c r="C211" s="37"/>
      <c r="D211" s="38"/>
      <c r="E211" s="39"/>
    </row>
    <row r="212" ht="15.75" customHeight="1">
      <c r="A212" s="38"/>
      <c r="B212" s="37"/>
      <c r="C212" s="37"/>
      <c r="D212" s="38"/>
      <c r="E212" s="39"/>
    </row>
    <row r="213" ht="15.75" customHeight="1">
      <c r="A213" s="38"/>
      <c r="B213" s="37"/>
      <c r="C213" s="37"/>
      <c r="D213" s="38"/>
      <c r="E213" s="39"/>
    </row>
    <row r="214" ht="15.75" customHeight="1">
      <c r="A214" s="38"/>
      <c r="B214" s="37"/>
      <c r="C214" s="37"/>
      <c r="D214" s="38"/>
      <c r="E214" s="39"/>
    </row>
    <row r="215" ht="15.75" customHeight="1">
      <c r="A215" s="38"/>
      <c r="B215" s="37"/>
      <c r="C215" s="37"/>
      <c r="D215" s="38"/>
      <c r="E215" s="39"/>
    </row>
    <row r="216" ht="15.75" customHeight="1">
      <c r="A216" s="38"/>
      <c r="B216" s="37"/>
      <c r="C216" s="37"/>
      <c r="D216" s="38"/>
      <c r="E216" s="39"/>
    </row>
    <row r="217" ht="15.75" customHeight="1">
      <c r="A217" s="38"/>
      <c r="B217" s="37"/>
      <c r="C217" s="37"/>
      <c r="D217" s="38"/>
      <c r="E217" s="39"/>
    </row>
    <row r="218" ht="15.75" customHeight="1">
      <c r="A218" s="38"/>
      <c r="B218" s="37"/>
      <c r="C218" s="37"/>
      <c r="D218" s="38"/>
      <c r="E218" s="39"/>
    </row>
    <row r="219" ht="15.75" customHeight="1">
      <c r="A219" s="38"/>
      <c r="B219" s="37"/>
      <c r="C219" s="37"/>
      <c r="D219" s="38"/>
      <c r="E219" s="39"/>
    </row>
    <row r="220" ht="15.75" customHeight="1">
      <c r="A220" s="38"/>
      <c r="B220" s="37"/>
      <c r="C220" s="37"/>
      <c r="D220" s="38"/>
      <c r="E220" s="39"/>
    </row>
    <row r="221" ht="15.75" customHeight="1">
      <c r="A221" s="38"/>
      <c r="B221" s="37"/>
      <c r="C221" s="37"/>
      <c r="D221" s="38"/>
      <c r="E221" s="39"/>
    </row>
    <row r="222" ht="15.75" customHeight="1">
      <c r="A222" s="38"/>
      <c r="B222" s="37"/>
      <c r="C222" s="37"/>
      <c r="D222" s="38"/>
      <c r="E222" s="39"/>
    </row>
    <row r="223" ht="15.75" customHeight="1">
      <c r="A223" s="38"/>
      <c r="B223" s="37"/>
      <c r="C223" s="37"/>
      <c r="D223" s="38"/>
      <c r="E223" s="39"/>
    </row>
    <row r="224" ht="15.75" customHeight="1">
      <c r="A224" s="38"/>
      <c r="B224" s="37"/>
      <c r="C224" s="37"/>
      <c r="D224" s="38"/>
      <c r="E224" s="39"/>
    </row>
    <row r="225" ht="15.75" customHeight="1">
      <c r="A225" s="38"/>
      <c r="B225" s="37"/>
      <c r="C225" s="37"/>
      <c r="D225" s="38"/>
      <c r="E225" s="39"/>
    </row>
    <row r="226" ht="15.75" customHeight="1">
      <c r="A226" s="38"/>
      <c r="B226" s="37"/>
      <c r="C226" s="37"/>
      <c r="D226" s="38"/>
      <c r="E226" s="39"/>
    </row>
    <row r="227" ht="15.75" customHeight="1">
      <c r="A227" s="38"/>
      <c r="B227" s="37"/>
      <c r="C227" s="37"/>
      <c r="D227" s="38"/>
      <c r="E227" s="39"/>
    </row>
    <row r="228" ht="15.75" customHeight="1">
      <c r="A228" s="38"/>
      <c r="B228" s="37"/>
      <c r="C228" s="37"/>
      <c r="D228" s="38"/>
      <c r="E228" s="39"/>
    </row>
    <row r="229" ht="15.75" customHeight="1">
      <c r="A229" s="38"/>
      <c r="B229" s="37"/>
      <c r="C229" s="37"/>
      <c r="D229" s="38"/>
      <c r="E229" s="39"/>
    </row>
    <row r="230" ht="15.75" customHeight="1">
      <c r="A230" s="38"/>
      <c r="B230" s="37"/>
      <c r="C230" s="37"/>
      <c r="D230" s="38"/>
      <c r="E230" s="39"/>
    </row>
    <row r="231" ht="15.75" customHeight="1">
      <c r="A231" s="38"/>
      <c r="B231" s="37"/>
      <c r="C231" s="37"/>
      <c r="D231" s="38"/>
      <c r="E231" s="39"/>
    </row>
    <row r="232" ht="15.75" customHeight="1">
      <c r="A232" s="38"/>
      <c r="B232" s="37"/>
      <c r="C232" s="37"/>
      <c r="D232" s="38"/>
      <c r="E232" s="39"/>
    </row>
    <row r="233" ht="15.75" customHeight="1">
      <c r="A233" s="38"/>
      <c r="B233" s="37"/>
      <c r="C233" s="37"/>
      <c r="D233" s="38"/>
      <c r="E233" s="39"/>
    </row>
    <row r="234" ht="15.75" customHeight="1">
      <c r="A234" s="38"/>
      <c r="B234" s="37"/>
      <c r="C234" s="37"/>
      <c r="D234" s="38"/>
      <c r="E234" s="39"/>
    </row>
    <row r="235" ht="15.75" customHeight="1">
      <c r="A235" s="38"/>
      <c r="B235" s="37"/>
      <c r="C235" s="37"/>
      <c r="D235" s="38"/>
      <c r="E235" s="39"/>
    </row>
    <row r="236" ht="15.75" customHeight="1">
      <c r="A236" s="38"/>
      <c r="B236" s="37"/>
      <c r="C236" s="37"/>
      <c r="D236" s="38"/>
      <c r="E236" s="39"/>
    </row>
    <row r="237" ht="15.75" customHeight="1">
      <c r="A237" s="38"/>
      <c r="B237" s="37"/>
      <c r="C237" s="37"/>
      <c r="D237" s="38"/>
      <c r="E237" s="39"/>
    </row>
    <row r="238" ht="15.75" customHeight="1">
      <c r="A238" s="38"/>
      <c r="B238" s="37"/>
      <c r="C238" s="37"/>
      <c r="D238" s="38"/>
      <c r="E238" s="39"/>
    </row>
    <row r="239" ht="15.75" customHeight="1">
      <c r="A239" s="38"/>
      <c r="B239" s="37"/>
      <c r="C239" s="37"/>
      <c r="D239" s="38"/>
      <c r="E239" s="39"/>
    </row>
    <row r="240" ht="15.75" customHeight="1">
      <c r="A240" s="38"/>
      <c r="B240" s="37"/>
      <c r="C240" s="37"/>
      <c r="D240" s="38"/>
      <c r="E240" s="39"/>
    </row>
    <row r="241" ht="15.75" customHeight="1">
      <c r="A241" s="38"/>
      <c r="B241" s="37"/>
      <c r="C241" s="37"/>
      <c r="D241" s="38"/>
      <c r="E241" s="39"/>
    </row>
    <row r="242" ht="15.75" customHeight="1">
      <c r="A242" s="38"/>
      <c r="B242" s="37"/>
      <c r="C242" s="37"/>
      <c r="D242" s="38"/>
      <c r="E242" s="39"/>
    </row>
    <row r="243" ht="15.75" customHeight="1">
      <c r="A243" s="38"/>
      <c r="B243" s="37"/>
      <c r="C243" s="37"/>
      <c r="D243" s="38"/>
      <c r="E243" s="39"/>
    </row>
    <row r="244" ht="15.75" customHeight="1">
      <c r="A244" s="38"/>
      <c r="B244" s="37"/>
      <c r="C244" s="37"/>
      <c r="D244" s="38"/>
      <c r="E244" s="39"/>
    </row>
    <row r="245" ht="15.75" customHeight="1">
      <c r="A245" s="38"/>
      <c r="B245" s="37"/>
      <c r="C245" s="37"/>
      <c r="D245" s="38"/>
      <c r="E245" s="39"/>
    </row>
    <row r="246" ht="15.75" customHeight="1">
      <c r="A246" s="38"/>
      <c r="B246" s="37"/>
      <c r="C246" s="37"/>
      <c r="D246" s="38"/>
      <c r="E246" s="39"/>
    </row>
    <row r="247" ht="15.75" customHeight="1">
      <c r="A247" s="38"/>
      <c r="B247" s="37"/>
      <c r="C247" s="37"/>
      <c r="D247" s="38"/>
      <c r="E247" s="39"/>
    </row>
    <row r="248" ht="15.75" customHeight="1">
      <c r="A248" s="38"/>
      <c r="B248" s="37"/>
      <c r="C248" s="37"/>
      <c r="D248" s="38"/>
      <c r="E248" s="39"/>
    </row>
    <row r="249" ht="15.75" customHeight="1">
      <c r="A249" s="38"/>
      <c r="B249" s="37"/>
      <c r="C249" s="37"/>
      <c r="D249" s="38"/>
      <c r="E249" s="39"/>
    </row>
    <row r="250" ht="15.75" customHeight="1">
      <c r="A250" s="38"/>
      <c r="B250" s="37"/>
      <c r="C250" s="37"/>
      <c r="D250" s="38"/>
      <c r="E250" s="39"/>
    </row>
    <row r="251" ht="15.75" customHeight="1">
      <c r="A251" s="38"/>
      <c r="B251" s="37"/>
      <c r="C251" s="37"/>
      <c r="D251" s="38"/>
      <c r="E251" s="39"/>
    </row>
    <row r="252" ht="15.75" customHeight="1">
      <c r="A252" s="38"/>
      <c r="B252" s="37"/>
      <c r="C252" s="37"/>
      <c r="D252" s="38"/>
      <c r="E252" s="39"/>
    </row>
    <row r="253" ht="15.75" customHeight="1">
      <c r="A253" s="38"/>
      <c r="B253" s="37"/>
      <c r="C253" s="37"/>
      <c r="D253" s="38"/>
      <c r="E253" s="39"/>
    </row>
    <row r="254" ht="15.75" customHeight="1">
      <c r="A254" s="38"/>
      <c r="B254" s="37"/>
      <c r="C254" s="37"/>
      <c r="D254" s="38"/>
      <c r="E254" s="39"/>
    </row>
    <row r="255" ht="15.75" customHeight="1">
      <c r="A255" s="38"/>
      <c r="B255" s="37"/>
      <c r="C255" s="37"/>
      <c r="D255" s="38"/>
      <c r="E255" s="39"/>
    </row>
    <row r="256" ht="15.75" customHeight="1">
      <c r="A256" s="38"/>
      <c r="B256" s="37"/>
      <c r="C256" s="37"/>
      <c r="D256" s="38"/>
      <c r="E256" s="39"/>
    </row>
    <row r="257" ht="15.75" customHeight="1">
      <c r="A257" s="38"/>
      <c r="B257" s="37"/>
      <c r="C257" s="37"/>
      <c r="D257" s="38"/>
      <c r="E257" s="39"/>
    </row>
    <row r="258" ht="15.75" customHeight="1">
      <c r="A258" s="38"/>
      <c r="B258" s="37"/>
      <c r="C258" s="37"/>
      <c r="D258" s="38"/>
      <c r="E258" s="39"/>
    </row>
    <row r="259" ht="15.75" customHeight="1">
      <c r="A259" s="38"/>
      <c r="B259" s="37"/>
      <c r="C259" s="37"/>
      <c r="D259" s="38"/>
      <c r="E259" s="39"/>
    </row>
    <row r="260" ht="15.75" customHeight="1">
      <c r="A260" s="38"/>
      <c r="B260" s="37"/>
      <c r="C260" s="37"/>
      <c r="D260" s="38"/>
      <c r="E260" s="39"/>
    </row>
    <row r="261" ht="15.75" customHeight="1">
      <c r="A261" s="38"/>
      <c r="B261" s="37"/>
      <c r="C261" s="37"/>
      <c r="D261" s="38"/>
      <c r="E261" s="39"/>
    </row>
    <row r="262" ht="15.75" customHeight="1">
      <c r="A262" s="38"/>
      <c r="B262" s="37"/>
      <c r="C262" s="37"/>
      <c r="D262" s="38"/>
      <c r="E262" s="39"/>
    </row>
    <row r="263" ht="15.75" customHeight="1">
      <c r="A263" s="38"/>
      <c r="B263" s="37"/>
      <c r="C263" s="37"/>
      <c r="D263" s="38"/>
      <c r="E263" s="39"/>
    </row>
    <row r="264" ht="15.75" customHeight="1">
      <c r="A264" s="38"/>
      <c r="B264" s="37"/>
      <c r="C264" s="37"/>
      <c r="D264" s="38"/>
      <c r="E264" s="39"/>
    </row>
    <row r="265" ht="15.75" customHeight="1">
      <c r="A265" s="38"/>
      <c r="B265" s="37"/>
      <c r="C265" s="37"/>
      <c r="D265" s="38"/>
      <c r="E265" s="39"/>
    </row>
    <row r="266" ht="15.75" customHeight="1">
      <c r="A266" s="38"/>
      <c r="B266" s="37"/>
      <c r="C266" s="37"/>
      <c r="D266" s="38"/>
      <c r="E266" s="39"/>
    </row>
    <row r="267" ht="15.75" customHeight="1">
      <c r="A267" s="38"/>
      <c r="B267" s="37"/>
      <c r="C267" s="37"/>
      <c r="D267" s="38"/>
      <c r="E267" s="39"/>
    </row>
    <row r="268" ht="15.75" customHeight="1">
      <c r="A268" s="38"/>
      <c r="B268" s="37"/>
      <c r="C268" s="37"/>
      <c r="D268" s="38"/>
      <c r="E268" s="39"/>
    </row>
    <row r="269" ht="15.75" customHeight="1">
      <c r="A269" s="38"/>
      <c r="B269" s="37"/>
      <c r="C269" s="37"/>
      <c r="D269" s="38"/>
      <c r="E269" s="39"/>
    </row>
    <row r="270" ht="15.75" customHeight="1">
      <c r="A270" s="38"/>
      <c r="B270" s="37"/>
      <c r="C270" s="37"/>
      <c r="D270" s="38"/>
      <c r="E270" s="39"/>
    </row>
    <row r="271" ht="15.75" customHeight="1">
      <c r="A271" s="38"/>
      <c r="B271" s="37"/>
      <c r="C271" s="37"/>
      <c r="D271" s="38"/>
      <c r="E271" s="39"/>
    </row>
    <row r="272" ht="15.75" customHeight="1">
      <c r="A272" s="38"/>
      <c r="B272" s="37"/>
      <c r="C272" s="37"/>
      <c r="D272" s="38"/>
      <c r="E272" s="39"/>
    </row>
    <row r="273" ht="15.75" customHeight="1">
      <c r="A273" s="38"/>
      <c r="B273" s="37"/>
      <c r="C273" s="37"/>
      <c r="D273" s="38"/>
      <c r="E273" s="39"/>
    </row>
    <row r="274" ht="15.75" customHeight="1">
      <c r="A274" s="38"/>
      <c r="B274" s="37"/>
      <c r="C274" s="37"/>
      <c r="D274" s="38"/>
      <c r="E274" s="39"/>
    </row>
    <row r="275" ht="15.75" customHeight="1">
      <c r="A275" s="38"/>
      <c r="B275" s="37"/>
      <c r="C275" s="37"/>
      <c r="D275" s="38"/>
      <c r="E275" s="39"/>
    </row>
    <row r="276" ht="15.75" customHeight="1">
      <c r="A276" s="38"/>
      <c r="B276" s="37"/>
      <c r="C276" s="37"/>
      <c r="D276" s="38"/>
      <c r="E276" s="39"/>
    </row>
    <row r="277" ht="15.75" customHeight="1">
      <c r="A277" s="38"/>
      <c r="B277" s="37"/>
      <c r="C277" s="37"/>
      <c r="D277" s="38"/>
      <c r="E277" s="39"/>
    </row>
    <row r="278" ht="15.75" customHeight="1">
      <c r="A278" s="38"/>
      <c r="B278" s="37"/>
      <c r="C278" s="37"/>
      <c r="D278" s="38"/>
      <c r="E278" s="39"/>
    </row>
    <row r="279" ht="15.75" customHeight="1">
      <c r="A279" s="38"/>
      <c r="B279" s="37"/>
      <c r="C279" s="37"/>
      <c r="D279" s="38"/>
      <c r="E279" s="39"/>
    </row>
    <row r="280" ht="15.75" customHeight="1">
      <c r="A280" s="38"/>
      <c r="B280" s="37"/>
      <c r="C280" s="37"/>
      <c r="D280" s="38"/>
      <c r="E280" s="39"/>
    </row>
    <row r="281" ht="15.75" customHeight="1">
      <c r="A281" s="38"/>
      <c r="B281" s="37"/>
      <c r="C281" s="37"/>
      <c r="D281" s="38"/>
      <c r="E281" s="39"/>
    </row>
    <row r="282" ht="15.75" customHeight="1">
      <c r="A282" s="38"/>
      <c r="B282" s="37"/>
      <c r="C282" s="37"/>
      <c r="D282" s="38"/>
      <c r="E282" s="39"/>
    </row>
    <row r="283" ht="15.75" customHeight="1">
      <c r="A283" s="38"/>
      <c r="B283" s="37"/>
      <c r="C283" s="37"/>
      <c r="D283" s="38"/>
      <c r="E283" s="39"/>
    </row>
    <row r="284" ht="15.75" customHeight="1">
      <c r="A284" s="38"/>
      <c r="B284" s="37"/>
      <c r="C284" s="37"/>
      <c r="D284" s="38"/>
      <c r="E284" s="39"/>
    </row>
    <row r="285" ht="15.75" customHeight="1">
      <c r="A285" s="38"/>
      <c r="B285" s="37"/>
      <c r="C285" s="37"/>
      <c r="D285" s="38"/>
      <c r="E285" s="39"/>
    </row>
    <row r="286" ht="15.75" customHeight="1">
      <c r="A286" s="38"/>
      <c r="B286" s="37"/>
      <c r="C286" s="37"/>
      <c r="D286" s="38"/>
      <c r="E286" s="39"/>
    </row>
    <row r="287" ht="15.75" customHeight="1">
      <c r="A287" s="38"/>
      <c r="B287" s="37"/>
      <c r="C287" s="37"/>
      <c r="D287" s="38"/>
      <c r="E287" s="39"/>
    </row>
    <row r="288" ht="15.75" customHeight="1">
      <c r="A288" s="38"/>
      <c r="B288" s="37"/>
      <c r="C288" s="37"/>
      <c r="D288" s="38"/>
      <c r="E288" s="39"/>
    </row>
    <row r="289" ht="15.75" customHeight="1">
      <c r="A289" s="38"/>
      <c r="B289" s="37"/>
      <c r="C289" s="37"/>
      <c r="D289" s="38"/>
      <c r="E289" s="39"/>
    </row>
    <row r="290" ht="15.75" customHeight="1">
      <c r="A290" s="38"/>
      <c r="B290" s="37"/>
      <c r="C290" s="37"/>
      <c r="D290" s="38"/>
      <c r="E290" s="39"/>
    </row>
    <row r="291" ht="15.75" customHeight="1">
      <c r="A291" s="38"/>
      <c r="B291" s="37"/>
      <c r="C291" s="37"/>
      <c r="D291" s="38"/>
      <c r="E291" s="39"/>
    </row>
    <row r="292" ht="15.75" customHeight="1">
      <c r="A292" s="38"/>
      <c r="B292" s="37"/>
      <c r="C292" s="37"/>
      <c r="D292" s="38"/>
      <c r="E292" s="39"/>
    </row>
    <row r="293" ht="15.75" customHeight="1">
      <c r="A293" s="38"/>
      <c r="B293" s="37"/>
      <c r="C293" s="37"/>
      <c r="D293" s="38"/>
      <c r="E293" s="39"/>
    </row>
    <row r="294" ht="15.75" customHeight="1">
      <c r="A294" s="38"/>
      <c r="B294" s="37"/>
      <c r="C294" s="37"/>
      <c r="D294" s="38"/>
      <c r="E294" s="39"/>
    </row>
    <row r="295" ht="15.75" customHeight="1">
      <c r="A295" s="38"/>
      <c r="B295" s="37"/>
      <c r="C295" s="37"/>
      <c r="D295" s="38"/>
      <c r="E295" s="39"/>
    </row>
    <row r="296" ht="15.75" customHeight="1">
      <c r="A296" s="38"/>
      <c r="B296" s="37"/>
      <c r="C296" s="37"/>
      <c r="D296" s="38"/>
      <c r="E296" s="39"/>
    </row>
    <row r="297" ht="15.75" customHeight="1">
      <c r="A297" s="38"/>
      <c r="B297" s="37"/>
      <c r="C297" s="37"/>
      <c r="D297" s="38"/>
      <c r="E297" s="39"/>
    </row>
    <row r="298" ht="15.75" customHeight="1">
      <c r="A298" s="38"/>
      <c r="B298" s="37"/>
      <c r="C298" s="37"/>
      <c r="D298" s="38"/>
      <c r="E298" s="39"/>
    </row>
    <row r="299" ht="15.75" customHeight="1">
      <c r="A299" s="38"/>
      <c r="B299" s="37"/>
      <c r="C299" s="37"/>
      <c r="D299" s="38"/>
      <c r="E299" s="39"/>
    </row>
    <row r="300" ht="15.75" customHeight="1">
      <c r="A300" s="38"/>
      <c r="B300" s="37"/>
      <c r="C300" s="37"/>
      <c r="D300" s="38"/>
      <c r="E300" s="39"/>
    </row>
    <row r="301" ht="15.75" customHeight="1">
      <c r="A301" s="38"/>
      <c r="B301" s="37"/>
      <c r="C301" s="37"/>
      <c r="D301" s="38"/>
      <c r="E301" s="39"/>
    </row>
    <row r="302" ht="15.75" customHeight="1">
      <c r="A302" s="38"/>
      <c r="B302" s="37"/>
      <c r="C302" s="37"/>
      <c r="D302" s="38"/>
      <c r="E302" s="39"/>
    </row>
    <row r="303" ht="15.75" customHeight="1">
      <c r="A303" s="38"/>
      <c r="B303" s="37"/>
      <c r="C303" s="37"/>
      <c r="D303" s="38"/>
      <c r="E303" s="39"/>
    </row>
    <row r="304" ht="15.75" customHeight="1">
      <c r="A304" s="38"/>
      <c r="B304" s="37"/>
      <c r="C304" s="37"/>
      <c r="D304" s="38"/>
      <c r="E304" s="39"/>
    </row>
    <row r="305" ht="15.75" customHeight="1">
      <c r="A305" s="38"/>
      <c r="B305" s="37"/>
      <c r="C305" s="37"/>
      <c r="D305" s="38"/>
      <c r="E305" s="39"/>
    </row>
    <row r="306" ht="15.75" customHeight="1">
      <c r="A306" s="38"/>
      <c r="B306" s="37"/>
      <c r="C306" s="37"/>
      <c r="D306" s="38"/>
      <c r="E306" s="39"/>
    </row>
    <row r="307" ht="15.75" customHeight="1">
      <c r="A307" s="38"/>
      <c r="B307" s="37"/>
      <c r="C307" s="37"/>
      <c r="D307" s="38"/>
      <c r="E307" s="39"/>
    </row>
    <row r="308" ht="15.75" customHeight="1">
      <c r="A308" s="38"/>
      <c r="B308" s="37"/>
      <c r="C308" s="37"/>
      <c r="D308" s="38"/>
      <c r="E308" s="39"/>
    </row>
    <row r="309" ht="15.75" customHeight="1">
      <c r="A309" s="38"/>
      <c r="B309" s="37"/>
      <c r="C309" s="37"/>
      <c r="D309" s="38"/>
      <c r="E309" s="39"/>
    </row>
    <row r="310" ht="15.75" customHeight="1">
      <c r="A310" s="38"/>
      <c r="B310" s="37"/>
      <c r="C310" s="37"/>
      <c r="D310" s="38"/>
      <c r="E310" s="39"/>
    </row>
    <row r="311" ht="15.75" customHeight="1">
      <c r="A311" s="38"/>
      <c r="B311" s="37"/>
      <c r="C311" s="37"/>
      <c r="D311" s="38"/>
      <c r="E311" s="39"/>
    </row>
    <row r="312" ht="15.75" customHeight="1">
      <c r="A312" s="38"/>
      <c r="B312" s="37"/>
      <c r="C312" s="37"/>
      <c r="D312" s="38"/>
      <c r="E312" s="39"/>
    </row>
    <row r="313" ht="15.75" customHeight="1">
      <c r="A313" s="38"/>
      <c r="B313" s="37"/>
      <c r="C313" s="37"/>
      <c r="D313" s="38"/>
      <c r="E313" s="39"/>
    </row>
    <row r="314" ht="15.75" customHeight="1">
      <c r="A314" s="38"/>
      <c r="B314" s="37"/>
      <c r="C314" s="37"/>
      <c r="D314" s="38"/>
      <c r="E314" s="39"/>
    </row>
    <row r="315" ht="15.75" customHeight="1">
      <c r="A315" s="38"/>
      <c r="B315" s="37"/>
      <c r="C315" s="37"/>
      <c r="D315" s="38"/>
      <c r="E315" s="39"/>
    </row>
    <row r="316" ht="15.75" customHeight="1">
      <c r="A316" s="38"/>
      <c r="B316" s="37"/>
      <c r="C316" s="37"/>
      <c r="D316" s="38"/>
      <c r="E316" s="39"/>
    </row>
    <row r="317" ht="15.75" customHeight="1">
      <c r="A317" s="38"/>
      <c r="B317" s="37"/>
      <c r="C317" s="37"/>
      <c r="D317" s="38"/>
      <c r="E317" s="39"/>
    </row>
    <row r="318" ht="15.75" customHeight="1">
      <c r="A318" s="38"/>
      <c r="B318" s="37"/>
      <c r="C318" s="37"/>
      <c r="D318" s="38"/>
      <c r="E318" s="39"/>
    </row>
    <row r="319" ht="15.75" customHeight="1">
      <c r="A319" s="38"/>
      <c r="B319" s="37"/>
      <c r="C319" s="37"/>
      <c r="D319" s="38"/>
      <c r="E319" s="39"/>
    </row>
    <row r="320" ht="15.75" customHeight="1">
      <c r="A320" s="38"/>
      <c r="B320" s="37"/>
      <c r="C320" s="37"/>
      <c r="D320" s="38"/>
      <c r="E320" s="39"/>
    </row>
    <row r="321" ht="15.75" customHeight="1">
      <c r="A321" s="38"/>
      <c r="B321" s="37"/>
      <c r="C321" s="37"/>
      <c r="D321" s="38"/>
      <c r="E321" s="39"/>
    </row>
    <row r="322" ht="15.75" customHeight="1">
      <c r="A322" s="38"/>
      <c r="B322" s="37"/>
      <c r="C322" s="37"/>
      <c r="D322" s="38"/>
      <c r="E322" s="39"/>
    </row>
    <row r="323" ht="15.75" customHeight="1">
      <c r="A323" s="38"/>
      <c r="B323" s="37"/>
      <c r="C323" s="37"/>
      <c r="D323" s="38"/>
      <c r="E323" s="39"/>
    </row>
    <row r="324" ht="15.75" customHeight="1">
      <c r="A324" s="38"/>
      <c r="B324" s="37"/>
      <c r="C324" s="37"/>
      <c r="D324" s="38"/>
      <c r="E324" s="39"/>
    </row>
    <row r="325" ht="15.75" customHeight="1">
      <c r="A325" s="38"/>
      <c r="B325" s="37"/>
      <c r="C325" s="37"/>
      <c r="D325" s="38"/>
      <c r="E325" s="39"/>
    </row>
    <row r="326" ht="15.75" customHeight="1">
      <c r="A326" s="38"/>
      <c r="B326" s="37"/>
      <c r="C326" s="37"/>
      <c r="D326" s="38"/>
      <c r="E326" s="39"/>
    </row>
    <row r="327" ht="15.75" customHeight="1">
      <c r="A327" s="38"/>
      <c r="B327" s="37"/>
      <c r="C327" s="37"/>
      <c r="D327" s="38"/>
      <c r="E327" s="39"/>
    </row>
    <row r="328" ht="15.75" customHeight="1">
      <c r="A328" s="38"/>
      <c r="B328" s="37"/>
      <c r="C328" s="37"/>
      <c r="D328" s="38"/>
      <c r="E328" s="39"/>
    </row>
    <row r="329" ht="15.75" customHeight="1">
      <c r="A329" s="38"/>
      <c r="B329" s="37"/>
      <c r="C329" s="37"/>
      <c r="D329" s="38"/>
      <c r="E329" s="39"/>
    </row>
    <row r="330" ht="15.75" customHeight="1">
      <c r="A330" s="38"/>
      <c r="B330" s="37"/>
      <c r="C330" s="37"/>
      <c r="D330" s="38"/>
      <c r="E330" s="39"/>
    </row>
    <row r="331" ht="15.75" customHeight="1">
      <c r="A331" s="38"/>
      <c r="B331" s="37"/>
      <c r="C331" s="37"/>
      <c r="D331" s="38"/>
      <c r="E331" s="39"/>
    </row>
    <row r="332" ht="15.75" customHeight="1">
      <c r="A332" s="38"/>
      <c r="B332" s="37"/>
      <c r="C332" s="37"/>
      <c r="D332" s="38"/>
      <c r="E332" s="39"/>
    </row>
    <row r="333" ht="15.75" customHeight="1">
      <c r="A333" s="38"/>
      <c r="B333" s="37"/>
      <c r="C333" s="37"/>
      <c r="D333" s="38"/>
      <c r="E333" s="39"/>
    </row>
    <row r="334" ht="15.75" customHeight="1">
      <c r="A334" s="38"/>
      <c r="B334" s="37"/>
      <c r="C334" s="37"/>
      <c r="D334" s="38"/>
      <c r="E334" s="39"/>
    </row>
    <row r="335" ht="15.75" customHeight="1">
      <c r="A335" s="38"/>
      <c r="B335" s="37"/>
      <c r="C335" s="37"/>
      <c r="D335" s="38"/>
      <c r="E335" s="39"/>
    </row>
    <row r="336" ht="15.75" customHeight="1">
      <c r="A336" s="38"/>
      <c r="B336" s="37"/>
      <c r="C336" s="37"/>
      <c r="D336" s="38"/>
      <c r="E336" s="39"/>
    </row>
    <row r="337" ht="15.75" customHeight="1">
      <c r="A337" s="38"/>
      <c r="B337" s="37"/>
      <c r="C337" s="37"/>
      <c r="D337" s="38"/>
      <c r="E337" s="39"/>
    </row>
    <row r="338" ht="15.75" customHeight="1">
      <c r="A338" s="38"/>
      <c r="B338" s="37"/>
      <c r="C338" s="37"/>
      <c r="D338" s="38"/>
      <c r="E338" s="39"/>
    </row>
    <row r="339" ht="15.75" customHeight="1">
      <c r="A339" s="38"/>
      <c r="B339" s="37"/>
      <c r="C339" s="37"/>
      <c r="D339" s="38"/>
      <c r="E339" s="39"/>
    </row>
    <row r="340" ht="15.75" customHeight="1">
      <c r="A340" s="38"/>
      <c r="B340" s="37"/>
      <c r="C340" s="37"/>
      <c r="D340" s="38"/>
      <c r="E340" s="39"/>
    </row>
    <row r="341" ht="15.75" customHeight="1">
      <c r="A341" s="38"/>
      <c r="B341" s="37"/>
      <c r="C341" s="37"/>
      <c r="D341" s="38"/>
      <c r="E341" s="39"/>
    </row>
    <row r="342" ht="15.75" customHeight="1">
      <c r="A342" s="38"/>
      <c r="B342" s="37"/>
      <c r="C342" s="37"/>
      <c r="D342" s="38"/>
      <c r="E342" s="39"/>
    </row>
    <row r="343" ht="15.75" customHeight="1">
      <c r="A343" s="38"/>
      <c r="B343" s="37"/>
      <c r="C343" s="37"/>
      <c r="D343" s="38"/>
      <c r="E343" s="39"/>
    </row>
    <row r="344" ht="15.75" customHeight="1">
      <c r="A344" s="38"/>
      <c r="B344" s="37"/>
      <c r="C344" s="37"/>
      <c r="D344" s="38"/>
      <c r="E344" s="39"/>
    </row>
    <row r="345" ht="15.75" customHeight="1">
      <c r="A345" s="38"/>
      <c r="B345" s="37"/>
      <c r="C345" s="37"/>
      <c r="D345" s="38"/>
      <c r="E345" s="39"/>
    </row>
    <row r="346" ht="15.75" customHeight="1">
      <c r="A346" s="38"/>
      <c r="B346" s="37"/>
      <c r="C346" s="37"/>
      <c r="D346" s="38"/>
      <c r="E346" s="39"/>
    </row>
    <row r="347" ht="15.75" customHeight="1">
      <c r="A347" s="38"/>
      <c r="B347" s="37"/>
      <c r="C347" s="37"/>
      <c r="D347" s="38"/>
      <c r="E347" s="39"/>
    </row>
    <row r="348" ht="15.75" customHeight="1">
      <c r="A348" s="38"/>
      <c r="B348" s="37"/>
      <c r="C348" s="37"/>
      <c r="D348" s="38"/>
      <c r="E348" s="39"/>
    </row>
    <row r="349" ht="15.75" customHeight="1">
      <c r="A349" s="38"/>
      <c r="B349" s="37"/>
      <c r="C349" s="37"/>
      <c r="D349" s="38"/>
      <c r="E349" s="39"/>
    </row>
    <row r="350" ht="15.75" customHeight="1">
      <c r="A350" s="38"/>
      <c r="B350" s="37"/>
      <c r="C350" s="37"/>
      <c r="D350" s="38"/>
      <c r="E350" s="39"/>
    </row>
    <row r="351" ht="15.75" customHeight="1">
      <c r="A351" s="38"/>
      <c r="B351" s="37"/>
      <c r="C351" s="37"/>
      <c r="D351" s="38"/>
      <c r="E351" s="39"/>
    </row>
    <row r="352" ht="15.75" customHeight="1">
      <c r="A352" s="38"/>
      <c r="B352" s="37"/>
      <c r="C352" s="37"/>
      <c r="D352" s="38"/>
      <c r="E352" s="39"/>
    </row>
    <row r="353" ht="15.75" customHeight="1">
      <c r="A353" s="38"/>
      <c r="B353" s="37"/>
      <c r="C353" s="37"/>
      <c r="D353" s="38"/>
      <c r="E353" s="39"/>
    </row>
    <row r="354" ht="15.75" customHeight="1">
      <c r="A354" s="38"/>
      <c r="B354" s="37"/>
      <c r="C354" s="37"/>
      <c r="D354" s="38"/>
      <c r="E354" s="39"/>
    </row>
    <row r="355" ht="15.75" customHeight="1">
      <c r="A355" s="38"/>
      <c r="B355" s="37"/>
      <c r="C355" s="37"/>
      <c r="D355" s="38"/>
      <c r="E355" s="39"/>
    </row>
    <row r="356" ht="15.75" customHeight="1">
      <c r="A356" s="38"/>
      <c r="B356" s="37"/>
      <c r="C356" s="37"/>
      <c r="D356" s="38"/>
      <c r="E356" s="39"/>
    </row>
    <row r="357" ht="15.75" customHeight="1">
      <c r="A357" s="38"/>
      <c r="B357" s="37"/>
      <c r="C357" s="37"/>
      <c r="D357" s="38"/>
      <c r="E357" s="39"/>
    </row>
    <row r="358" ht="15.75" customHeight="1">
      <c r="A358" s="38"/>
      <c r="B358" s="37"/>
      <c r="C358" s="37"/>
      <c r="D358" s="38"/>
      <c r="E358" s="39"/>
    </row>
    <row r="359" ht="15.75" customHeight="1">
      <c r="A359" s="38"/>
      <c r="B359" s="37"/>
      <c r="C359" s="37"/>
      <c r="D359" s="38"/>
      <c r="E359" s="39"/>
    </row>
    <row r="360" ht="15.75" customHeight="1">
      <c r="A360" s="38"/>
      <c r="B360" s="37"/>
      <c r="C360" s="37"/>
      <c r="D360" s="38"/>
      <c r="E360" s="39"/>
    </row>
    <row r="361" ht="15.75" customHeight="1">
      <c r="A361" s="38"/>
      <c r="B361" s="37"/>
      <c r="C361" s="37"/>
      <c r="D361" s="38"/>
      <c r="E361" s="39"/>
    </row>
    <row r="362" ht="15.75" customHeight="1">
      <c r="A362" s="38"/>
      <c r="B362" s="37"/>
      <c r="C362" s="37"/>
      <c r="D362" s="38"/>
      <c r="E362" s="39"/>
    </row>
    <row r="363" ht="15.75" customHeight="1">
      <c r="A363" s="38"/>
      <c r="B363" s="37"/>
      <c r="C363" s="37"/>
      <c r="D363" s="38"/>
      <c r="E363" s="39"/>
    </row>
    <row r="364" ht="15.75" customHeight="1">
      <c r="A364" s="38"/>
      <c r="B364" s="37"/>
      <c r="C364" s="37"/>
      <c r="D364" s="38"/>
      <c r="E364" s="39"/>
    </row>
    <row r="365" ht="15.75" customHeight="1">
      <c r="A365" s="38"/>
      <c r="B365" s="37"/>
      <c r="C365" s="37"/>
      <c r="D365" s="38"/>
      <c r="E365" s="39"/>
    </row>
    <row r="366" ht="15.75" customHeight="1">
      <c r="A366" s="38"/>
      <c r="B366" s="37"/>
      <c r="C366" s="37"/>
      <c r="D366" s="38"/>
      <c r="E366" s="39"/>
    </row>
    <row r="367" ht="15.75" customHeight="1">
      <c r="A367" s="38"/>
      <c r="B367" s="37"/>
      <c r="C367" s="37"/>
      <c r="D367" s="38"/>
      <c r="E367" s="39"/>
    </row>
    <row r="368" ht="15.75" customHeight="1">
      <c r="A368" s="38"/>
      <c r="B368" s="37"/>
      <c r="C368" s="37"/>
      <c r="D368" s="38"/>
      <c r="E368" s="39"/>
    </row>
    <row r="369" ht="15.75" customHeight="1">
      <c r="A369" s="38"/>
      <c r="B369" s="37"/>
      <c r="C369" s="37"/>
      <c r="D369" s="38"/>
      <c r="E369" s="39"/>
    </row>
    <row r="370" ht="15.75" customHeight="1">
      <c r="A370" s="38"/>
      <c r="B370" s="37"/>
      <c r="C370" s="37"/>
      <c r="D370" s="38"/>
      <c r="E370" s="39"/>
    </row>
    <row r="371" ht="15.75" customHeight="1">
      <c r="A371" s="38"/>
      <c r="B371" s="37"/>
      <c r="C371" s="37"/>
      <c r="D371" s="38"/>
      <c r="E371" s="39"/>
    </row>
    <row r="372" ht="15.75" customHeight="1">
      <c r="A372" s="38"/>
      <c r="B372" s="37"/>
      <c r="C372" s="37"/>
      <c r="D372" s="38"/>
      <c r="E372" s="39"/>
    </row>
    <row r="373" ht="15.75" customHeight="1">
      <c r="A373" s="38"/>
      <c r="B373" s="37"/>
      <c r="C373" s="37"/>
      <c r="D373" s="38"/>
      <c r="E373" s="39"/>
    </row>
    <row r="374" ht="15.75" customHeight="1">
      <c r="A374" s="38"/>
      <c r="B374" s="37"/>
      <c r="C374" s="37"/>
      <c r="D374" s="38"/>
      <c r="E374" s="39"/>
    </row>
    <row r="375" ht="15.75" customHeight="1">
      <c r="A375" s="38"/>
      <c r="B375" s="37"/>
      <c r="C375" s="37"/>
      <c r="D375" s="38"/>
      <c r="E375" s="39"/>
    </row>
    <row r="376" ht="15.75" customHeight="1">
      <c r="A376" s="38"/>
      <c r="B376" s="37"/>
      <c r="C376" s="37"/>
      <c r="D376" s="38"/>
      <c r="E376" s="39"/>
    </row>
    <row r="377" ht="15.75" customHeight="1">
      <c r="A377" s="38"/>
      <c r="B377" s="37"/>
      <c r="C377" s="37"/>
      <c r="D377" s="38"/>
      <c r="E377" s="39"/>
    </row>
    <row r="378" ht="15.75" customHeight="1">
      <c r="A378" s="38"/>
      <c r="B378" s="37"/>
      <c r="C378" s="37"/>
      <c r="D378" s="38"/>
      <c r="E378" s="39"/>
    </row>
    <row r="379" ht="15.75" customHeight="1">
      <c r="A379" s="38"/>
      <c r="B379" s="37"/>
      <c r="C379" s="37"/>
      <c r="D379" s="38"/>
      <c r="E379" s="39"/>
    </row>
    <row r="380" ht="15.75" customHeight="1">
      <c r="A380" s="38"/>
      <c r="B380" s="37"/>
      <c r="C380" s="37"/>
      <c r="D380" s="38"/>
      <c r="E380" s="39"/>
    </row>
    <row r="381" ht="15.75" customHeight="1">
      <c r="A381" s="38"/>
      <c r="B381" s="37"/>
      <c r="C381" s="37"/>
      <c r="D381" s="38"/>
      <c r="E381" s="39"/>
    </row>
    <row r="382" ht="15.75" customHeight="1">
      <c r="A382" s="38"/>
      <c r="B382" s="37"/>
      <c r="C382" s="37"/>
      <c r="D382" s="38"/>
      <c r="E382" s="39"/>
    </row>
    <row r="383" ht="15.75" customHeight="1">
      <c r="A383" s="38"/>
      <c r="B383" s="37"/>
      <c r="C383" s="37"/>
      <c r="D383" s="38"/>
      <c r="E383" s="39"/>
    </row>
    <row r="384" ht="15.75" customHeight="1">
      <c r="A384" s="38"/>
      <c r="B384" s="37"/>
      <c r="C384" s="37"/>
      <c r="D384" s="38"/>
      <c r="E384" s="39"/>
    </row>
    <row r="385" ht="15.75" customHeight="1">
      <c r="A385" s="38"/>
      <c r="B385" s="37"/>
      <c r="C385" s="37"/>
      <c r="D385" s="38"/>
      <c r="E385" s="39"/>
    </row>
    <row r="386" ht="15.75" customHeight="1">
      <c r="A386" s="38"/>
      <c r="B386" s="37"/>
      <c r="C386" s="37"/>
      <c r="D386" s="38"/>
      <c r="E386" s="39"/>
    </row>
    <row r="387" ht="15.75" customHeight="1">
      <c r="A387" s="38"/>
      <c r="B387" s="37"/>
      <c r="C387" s="37"/>
      <c r="D387" s="38"/>
      <c r="E387" s="39"/>
    </row>
    <row r="388" ht="15.75" customHeight="1">
      <c r="A388" s="38"/>
      <c r="B388" s="37"/>
      <c r="C388" s="37"/>
      <c r="D388" s="38"/>
      <c r="E388" s="39"/>
    </row>
    <row r="389" ht="15.75" customHeight="1">
      <c r="A389" s="38"/>
      <c r="B389" s="37"/>
      <c r="C389" s="37"/>
      <c r="D389" s="38"/>
      <c r="E389" s="39"/>
    </row>
    <row r="390" ht="15.75" customHeight="1">
      <c r="A390" s="38"/>
      <c r="B390" s="37"/>
      <c r="C390" s="37"/>
      <c r="D390" s="38"/>
      <c r="E390" s="39"/>
    </row>
    <row r="391" ht="15.75" customHeight="1">
      <c r="A391" s="38"/>
      <c r="B391" s="37"/>
      <c r="C391" s="37"/>
      <c r="D391" s="38"/>
      <c r="E391" s="39"/>
    </row>
    <row r="392" ht="15.75" customHeight="1">
      <c r="A392" s="38"/>
      <c r="B392" s="37"/>
      <c r="C392" s="37"/>
      <c r="D392" s="38"/>
      <c r="E392" s="39"/>
    </row>
    <row r="393" ht="15.75" customHeight="1">
      <c r="A393" s="38"/>
      <c r="B393" s="37"/>
      <c r="C393" s="37"/>
      <c r="D393" s="38"/>
      <c r="E393" s="39"/>
    </row>
    <row r="394" ht="15.75" customHeight="1">
      <c r="A394" s="38"/>
      <c r="B394" s="37"/>
      <c r="C394" s="37"/>
      <c r="D394" s="38"/>
      <c r="E394" s="39"/>
    </row>
    <row r="395" ht="15.75" customHeight="1">
      <c r="A395" s="38"/>
      <c r="B395" s="37"/>
      <c r="C395" s="37"/>
      <c r="D395" s="38"/>
      <c r="E395" s="39"/>
    </row>
    <row r="396" ht="15.75" customHeight="1">
      <c r="A396" s="38"/>
      <c r="B396" s="37"/>
      <c r="C396" s="37"/>
      <c r="D396" s="38"/>
      <c r="E396" s="39"/>
    </row>
    <row r="397" ht="15.75" customHeight="1">
      <c r="A397" s="38"/>
      <c r="B397" s="37"/>
      <c r="C397" s="37"/>
      <c r="D397" s="38"/>
      <c r="E397" s="39"/>
    </row>
    <row r="398" ht="15.75" customHeight="1">
      <c r="A398" s="38"/>
      <c r="B398" s="37"/>
      <c r="C398" s="37"/>
      <c r="D398" s="38"/>
      <c r="E398" s="39"/>
    </row>
    <row r="399" ht="15.75" customHeight="1">
      <c r="A399" s="38"/>
      <c r="B399" s="37"/>
      <c r="C399" s="37"/>
      <c r="D399" s="38"/>
      <c r="E399" s="39"/>
    </row>
    <row r="400" ht="15.75" customHeight="1">
      <c r="A400" s="38"/>
      <c r="B400" s="37"/>
      <c r="C400" s="37"/>
      <c r="D400" s="38"/>
      <c r="E400" s="39"/>
    </row>
    <row r="401" ht="15.75" customHeight="1">
      <c r="A401" s="38"/>
      <c r="B401" s="37"/>
      <c r="C401" s="37"/>
      <c r="D401" s="38"/>
      <c r="E401" s="39"/>
    </row>
    <row r="402" ht="15.75" customHeight="1">
      <c r="A402" s="38"/>
      <c r="B402" s="37"/>
      <c r="C402" s="37"/>
      <c r="D402" s="38"/>
      <c r="E402" s="39"/>
    </row>
    <row r="403" ht="15.75" customHeight="1">
      <c r="A403" s="38"/>
      <c r="B403" s="37"/>
      <c r="C403" s="37"/>
      <c r="D403" s="38"/>
      <c r="E403" s="39"/>
    </row>
    <row r="404" ht="15.75" customHeight="1">
      <c r="A404" s="38"/>
      <c r="B404" s="37"/>
      <c r="C404" s="37"/>
      <c r="D404" s="38"/>
      <c r="E404" s="39"/>
    </row>
    <row r="405" ht="15.75" customHeight="1">
      <c r="A405" s="38"/>
      <c r="B405" s="37"/>
      <c r="C405" s="37"/>
      <c r="D405" s="38"/>
      <c r="E405" s="39"/>
    </row>
    <row r="406" ht="15.75" customHeight="1">
      <c r="A406" s="38"/>
      <c r="B406" s="37"/>
      <c r="C406" s="37"/>
      <c r="D406" s="38"/>
      <c r="E406" s="39"/>
    </row>
    <row r="407" ht="15.75" customHeight="1">
      <c r="A407" s="38"/>
      <c r="B407" s="37"/>
      <c r="C407" s="37"/>
      <c r="D407" s="38"/>
      <c r="E407" s="39"/>
    </row>
    <row r="408" ht="15.75" customHeight="1">
      <c r="A408" s="38"/>
      <c r="B408" s="37"/>
      <c r="C408" s="37"/>
      <c r="D408" s="38"/>
      <c r="E408" s="39"/>
    </row>
    <row r="409" ht="15.75" customHeight="1">
      <c r="A409" s="38"/>
      <c r="B409" s="37"/>
      <c r="C409" s="37"/>
      <c r="D409" s="38"/>
      <c r="E409" s="39"/>
    </row>
    <row r="410" ht="15.75" customHeight="1">
      <c r="A410" s="38"/>
      <c r="B410" s="37"/>
      <c r="C410" s="37"/>
      <c r="D410" s="38"/>
      <c r="E410" s="39"/>
    </row>
    <row r="411" ht="15.75" customHeight="1">
      <c r="A411" s="38"/>
      <c r="B411" s="37"/>
      <c r="C411" s="37"/>
      <c r="D411" s="38"/>
      <c r="E411" s="39"/>
    </row>
    <row r="412" ht="15.75" customHeight="1">
      <c r="A412" s="38"/>
      <c r="B412" s="37"/>
      <c r="C412" s="37"/>
      <c r="D412" s="38"/>
      <c r="E412" s="39"/>
    </row>
    <row r="413" ht="15.75" customHeight="1">
      <c r="A413" s="38"/>
      <c r="B413" s="37"/>
      <c r="C413" s="37"/>
      <c r="D413" s="38"/>
      <c r="E413" s="39"/>
    </row>
    <row r="414" ht="15.75" customHeight="1">
      <c r="A414" s="38"/>
      <c r="B414" s="37"/>
      <c r="C414" s="37"/>
      <c r="D414" s="38"/>
      <c r="E414" s="39"/>
    </row>
    <row r="415" ht="15.75" customHeight="1">
      <c r="A415" s="38"/>
      <c r="B415" s="37"/>
      <c r="C415" s="37"/>
      <c r="D415" s="38"/>
      <c r="E415" s="39"/>
    </row>
    <row r="416" ht="15.75" customHeight="1">
      <c r="A416" s="38"/>
      <c r="B416" s="37"/>
      <c r="C416" s="37"/>
      <c r="D416" s="38"/>
      <c r="E416" s="39"/>
    </row>
    <row r="417" ht="15.75" customHeight="1">
      <c r="A417" s="38"/>
      <c r="B417" s="37"/>
      <c r="C417" s="37"/>
      <c r="D417" s="38"/>
      <c r="E417" s="39"/>
    </row>
    <row r="418" ht="15.75" customHeight="1">
      <c r="A418" s="38"/>
      <c r="B418" s="37"/>
      <c r="C418" s="37"/>
      <c r="D418" s="38"/>
      <c r="E418" s="39"/>
    </row>
    <row r="419" ht="15.75" customHeight="1">
      <c r="A419" s="38"/>
      <c r="B419" s="37"/>
      <c r="C419" s="37"/>
      <c r="D419" s="38"/>
      <c r="E419" s="39"/>
    </row>
    <row r="420" ht="15.75" customHeight="1">
      <c r="A420" s="38"/>
      <c r="B420" s="37"/>
      <c r="C420" s="37"/>
      <c r="D420" s="38"/>
      <c r="E420" s="39"/>
    </row>
    <row r="421" ht="15.75" customHeight="1">
      <c r="A421" s="38"/>
      <c r="B421" s="37"/>
      <c r="C421" s="37"/>
      <c r="D421" s="38"/>
      <c r="E421" s="39"/>
    </row>
    <row r="422" ht="15.75" customHeight="1">
      <c r="A422" s="38"/>
      <c r="B422" s="37"/>
      <c r="C422" s="37"/>
      <c r="D422" s="38"/>
      <c r="E422" s="39"/>
    </row>
    <row r="423" ht="15.75" customHeight="1">
      <c r="A423" s="38"/>
      <c r="B423" s="37"/>
      <c r="C423" s="37"/>
      <c r="D423" s="38"/>
      <c r="E423" s="39"/>
    </row>
    <row r="424" ht="15.75" customHeight="1">
      <c r="A424" s="38"/>
      <c r="B424" s="37"/>
      <c r="C424" s="37"/>
      <c r="D424" s="38"/>
      <c r="E424" s="39"/>
    </row>
    <row r="425" ht="15.75" customHeight="1">
      <c r="A425" s="38"/>
      <c r="B425" s="37"/>
      <c r="C425" s="37"/>
      <c r="D425" s="38"/>
      <c r="E425" s="39"/>
    </row>
    <row r="426" ht="15.75" customHeight="1">
      <c r="A426" s="38"/>
      <c r="B426" s="37"/>
      <c r="C426" s="37"/>
      <c r="D426" s="38"/>
      <c r="E426" s="39"/>
    </row>
    <row r="427" ht="15.75" customHeight="1">
      <c r="A427" s="38"/>
      <c r="B427" s="37"/>
      <c r="C427" s="37"/>
      <c r="D427" s="38"/>
      <c r="E427" s="39"/>
    </row>
    <row r="428" ht="15.75" customHeight="1">
      <c r="A428" s="38"/>
      <c r="B428" s="37"/>
      <c r="C428" s="37"/>
      <c r="D428" s="38"/>
      <c r="E428" s="39"/>
    </row>
    <row r="429" ht="15.75" customHeight="1">
      <c r="A429" s="38"/>
      <c r="B429" s="37"/>
      <c r="C429" s="37"/>
      <c r="D429" s="38"/>
      <c r="E429" s="39"/>
    </row>
    <row r="430" ht="15.75" customHeight="1">
      <c r="A430" s="38"/>
      <c r="B430" s="37"/>
      <c r="C430" s="37"/>
      <c r="D430" s="38"/>
      <c r="E430" s="39"/>
    </row>
    <row r="431" ht="15.75" customHeight="1">
      <c r="A431" s="38"/>
      <c r="B431" s="37"/>
      <c r="C431" s="37"/>
      <c r="D431" s="38"/>
      <c r="E431" s="39"/>
    </row>
    <row r="432" ht="15.75" customHeight="1">
      <c r="A432" s="38"/>
      <c r="B432" s="37"/>
      <c r="C432" s="37"/>
      <c r="D432" s="38"/>
      <c r="E432" s="39"/>
    </row>
    <row r="433" ht="15.75" customHeight="1">
      <c r="A433" s="38"/>
      <c r="B433" s="37"/>
      <c r="C433" s="37"/>
      <c r="D433" s="38"/>
      <c r="E433" s="39"/>
    </row>
    <row r="434" ht="15.75" customHeight="1">
      <c r="A434" s="38"/>
      <c r="B434" s="37"/>
      <c r="C434" s="37"/>
      <c r="D434" s="38"/>
      <c r="E434" s="39"/>
    </row>
    <row r="435" ht="15.75" customHeight="1">
      <c r="A435" s="38"/>
      <c r="B435" s="37"/>
      <c r="C435" s="37"/>
      <c r="D435" s="38"/>
      <c r="E435" s="39"/>
    </row>
    <row r="436" ht="15.75" customHeight="1">
      <c r="A436" s="38"/>
      <c r="B436" s="37"/>
      <c r="C436" s="37"/>
      <c r="D436" s="38"/>
      <c r="E436" s="39"/>
    </row>
    <row r="437" ht="15.75" customHeight="1">
      <c r="A437" s="38"/>
      <c r="B437" s="37"/>
      <c r="C437" s="37"/>
      <c r="D437" s="38"/>
      <c r="E437" s="39"/>
    </row>
    <row r="438" ht="15.75" customHeight="1">
      <c r="A438" s="38"/>
      <c r="B438" s="37"/>
      <c r="C438" s="37"/>
      <c r="D438" s="38"/>
      <c r="E438" s="39"/>
    </row>
    <row r="439" ht="15.75" customHeight="1">
      <c r="A439" s="38"/>
      <c r="B439" s="37"/>
      <c r="C439" s="37"/>
      <c r="D439" s="38"/>
      <c r="E439" s="39"/>
    </row>
    <row r="440" ht="15.75" customHeight="1">
      <c r="A440" s="38"/>
      <c r="B440" s="37"/>
      <c r="C440" s="37"/>
      <c r="D440" s="38"/>
      <c r="E440" s="39"/>
    </row>
    <row r="441" ht="15.75" customHeight="1">
      <c r="A441" s="38"/>
      <c r="B441" s="37"/>
      <c r="C441" s="37"/>
      <c r="D441" s="38"/>
      <c r="E441" s="39"/>
    </row>
    <row r="442" ht="15.75" customHeight="1">
      <c r="A442" s="38"/>
      <c r="B442" s="37"/>
      <c r="C442" s="37"/>
      <c r="D442" s="38"/>
      <c r="E442" s="39"/>
    </row>
    <row r="443" ht="15.75" customHeight="1">
      <c r="A443" s="38"/>
      <c r="B443" s="37"/>
      <c r="C443" s="37"/>
      <c r="D443" s="38"/>
      <c r="E443" s="39"/>
    </row>
    <row r="444" ht="15.75" customHeight="1">
      <c r="A444" s="38"/>
      <c r="B444" s="37"/>
      <c r="C444" s="37"/>
      <c r="D444" s="38"/>
      <c r="E444" s="39"/>
    </row>
    <row r="445" ht="15.75" customHeight="1">
      <c r="A445" s="38"/>
      <c r="B445" s="37"/>
      <c r="C445" s="37"/>
      <c r="D445" s="38"/>
      <c r="E445" s="39"/>
    </row>
    <row r="446" ht="15.75" customHeight="1">
      <c r="A446" s="38"/>
      <c r="B446" s="37"/>
      <c r="C446" s="37"/>
      <c r="D446" s="38"/>
      <c r="E446" s="39"/>
    </row>
    <row r="447" ht="15.75" customHeight="1">
      <c r="A447" s="38"/>
      <c r="B447" s="37"/>
      <c r="C447" s="37"/>
      <c r="D447" s="38"/>
      <c r="E447" s="39"/>
    </row>
    <row r="448" ht="15.75" customHeight="1">
      <c r="A448" s="38"/>
      <c r="B448" s="37"/>
      <c r="C448" s="37"/>
      <c r="D448" s="38"/>
      <c r="E448" s="39"/>
    </row>
    <row r="449" ht="15.75" customHeight="1">
      <c r="A449" s="38"/>
      <c r="B449" s="37"/>
      <c r="C449" s="37"/>
      <c r="D449" s="38"/>
      <c r="E449" s="39"/>
    </row>
    <row r="450" ht="15.75" customHeight="1">
      <c r="A450" s="38"/>
      <c r="B450" s="37"/>
      <c r="C450" s="37"/>
      <c r="D450" s="38"/>
      <c r="E450" s="39"/>
    </row>
    <row r="451" ht="15.75" customHeight="1">
      <c r="A451" s="38"/>
      <c r="B451" s="37"/>
      <c r="C451" s="37"/>
      <c r="D451" s="38"/>
      <c r="E451" s="39"/>
    </row>
    <row r="452" ht="15.75" customHeight="1">
      <c r="A452" s="38"/>
      <c r="B452" s="37"/>
      <c r="C452" s="37"/>
      <c r="D452" s="38"/>
      <c r="E452" s="39"/>
    </row>
    <row r="453" ht="15.75" customHeight="1">
      <c r="A453" s="38"/>
      <c r="B453" s="37"/>
      <c r="C453" s="37"/>
      <c r="D453" s="38"/>
      <c r="E453" s="39"/>
    </row>
    <row r="454" ht="15.75" customHeight="1">
      <c r="A454" s="38"/>
      <c r="B454" s="37"/>
      <c r="C454" s="37"/>
      <c r="D454" s="38"/>
      <c r="E454" s="39"/>
    </row>
    <row r="455" ht="15.75" customHeight="1">
      <c r="A455" s="38"/>
      <c r="B455" s="37"/>
      <c r="C455" s="37"/>
      <c r="D455" s="38"/>
      <c r="E455" s="39"/>
    </row>
    <row r="456" ht="15.75" customHeight="1">
      <c r="A456" s="38"/>
      <c r="B456" s="37"/>
      <c r="C456" s="37"/>
      <c r="D456" s="38"/>
      <c r="E456" s="39"/>
    </row>
    <row r="457" ht="15.75" customHeight="1">
      <c r="A457" s="38"/>
      <c r="B457" s="37"/>
      <c r="C457" s="37"/>
      <c r="D457" s="38"/>
      <c r="E457" s="39"/>
    </row>
    <row r="458" ht="15.75" customHeight="1">
      <c r="A458" s="38"/>
      <c r="B458" s="37"/>
      <c r="C458" s="37"/>
      <c r="D458" s="38"/>
      <c r="E458" s="39"/>
    </row>
    <row r="459" ht="15.75" customHeight="1">
      <c r="A459" s="38"/>
      <c r="B459" s="37"/>
      <c r="C459" s="37"/>
      <c r="D459" s="38"/>
      <c r="E459" s="39"/>
    </row>
    <row r="460" ht="15.75" customHeight="1">
      <c r="A460" s="38"/>
      <c r="B460" s="37"/>
      <c r="C460" s="37"/>
      <c r="D460" s="38"/>
      <c r="E460" s="39"/>
    </row>
    <row r="461" ht="15.75" customHeight="1">
      <c r="A461" s="38"/>
      <c r="B461" s="37"/>
      <c r="C461" s="37"/>
      <c r="D461" s="38"/>
      <c r="E461" s="39"/>
    </row>
    <row r="462" ht="15.75" customHeight="1">
      <c r="A462" s="38"/>
      <c r="B462" s="37"/>
      <c r="C462" s="37"/>
      <c r="D462" s="38"/>
      <c r="E462" s="39"/>
    </row>
    <row r="463" ht="15.75" customHeight="1">
      <c r="A463" s="38"/>
      <c r="B463" s="37"/>
      <c r="C463" s="37"/>
      <c r="D463" s="38"/>
      <c r="E463" s="39"/>
    </row>
    <row r="464" ht="15.75" customHeight="1">
      <c r="A464" s="38"/>
      <c r="B464" s="37"/>
      <c r="C464" s="37"/>
      <c r="D464" s="38"/>
      <c r="E464" s="39"/>
    </row>
    <row r="465" ht="15.75" customHeight="1">
      <c r="A465" s="38"/>
      <c r="B465" s="37"/>
      <c r="C465" s="37"/>
      <c r="D465" s="38"/>
      <c r="E465" s="39"/>
    </row>
    <row r="466" ht="15.75" customHeight="1">
      <c r="A466" s="38"/>
      <c r="B466" s="37"/>
      <c r="C466" s="37"/>
      <c r="D466" s="38"/>
      <c r="E466" s="39"/>
    </row>
    <row r="467" ht="15.75" customHeight="1">
      <c r="A467" s="38"/>
      <c r="B467" s="37"/>
      <c r="C467" s="37"/>
      <c r="D467" s="38"/>
      <c r="E467" s="39"/>
    </row>
    <row r="468" ht="15.75" customHeight="1">
      <c r="A468" s="38"/>
      <c r="B468" s="37"/>
      <c r="C468" s="37"/>
      <c r="D468" s="38"/>
      <c r="E468" s="39"/>
    </row>
    <row r="469" ht="15.75" customHeight="1">
      <c r="A469" s="38"/>
      <c r="B469" s="37"/>
      <c r="C469" s="37"/>
      <c r="D469" s="38"/>
      <c r="E469" s="39"/>
    </row>
    <row r="470" ht="15.75" customHeight="1">
      <c r="A470" s="38"/>
      <c r="B470" s="37"/>
      <c r="C470" s="37"/>
      <c r="D470" s="38"/>
      <c r="E470" s="39"/>
    </row>
    <row r="471" ht="15.75" customHeight="1">
      <c r="A471" s="38"/>
      <c r="B471" s="37"/>
      <c r="C471" s="37"/>
      <c r="D471" s="38"/>
      <c r="E471" s="39"/>
    </row>
    <row r="472" ht="15.75" customHeight="1">
      <c r="A472" s="38"/>
      <c r="B472" s="37"/>
      <c r="C472" s="37"/>
      <c r="D472" s="38"/>
      <c r="E472" s="39"/>
    </row>
    <row r="473" ht="15.75" customHeight="1">
      <c r="A473" s="38"/>
      <c r="B473" s="37"/>
      <c r="C473" s="37"/>
      <c r="D473" s="38"/>
      <c r="E473" s="39"/>
    </row>
    <row r="474" ht="15.75" customHeight="1">
      <c r="A474" s="38"/>
      <c r="B474" s="37"/>
      <c r="C474" s="37"/>
      <c r="D474" s="38"/>
      <c r="E474" s="39"/>
    </row>
    <row r="475" ht="15.75" customHeight="1">
      <c r="A475" s="38"/>
      <c r="B475" s="37"/>
      <c r="C475" s="37"/>
      <c r="D475" s="38"/>
      <c r="E475" s="39"/>
    </row>
    <row r="476" ht="15.75" customHeight="1">
      <c r="A476" s="38"/>
      <c r="B476" s="37"/>
      <c r="C476" s="37"/>
      <c r="D476" s="38"/>
      <c r="E476" s="39"/>
    </row>
    <row r="477" ht="15.75" customHeight="1">
      <c r="A477" s="38"/>
      <c r="B477" s="37"/>
      <c r="C477" s="37"/>
      <c r="D477" s="38"/>
      <c r="E477" s="39"/>
    </row>
    <row r="478" ht="15.75" customHeight="1">
      <c r="A478" s="38"/>
      <c r="B478" s="37"/>
      <c r="C478" s="37"/>
      <c r="D478" s="38"/>
      <c r="E478" s="39"/>
    </row>
    <row r="479" ht="15.75" customHeight="1">
      <c r="A479" s="38"/>
      <c r="B479" s="37"/>
      <c r="C479" s="37"/>
      <c r="D479" s="38"/>
      <c r="E479" s="39"/>
    </row>
    <row r="480" ht="15.75" customHeight="1">
      <c r="A480" s="38"/>
      <c r="B480" s="37"/>
      <c r="C480" s="37"/>
      <c r="D480" s="38"/>
      <c r="E480" s="39"/>
    </row>
    <row r="481" ht="15.75" customHeight="1">
      <c r="A481" s="38"/>
      <c r="B481" s="37"/>
      <c r="C481" s="37"/>
      <c r="D481" s="38"/>
      <c r="E481" s="39"/>
    </row>
    <row r="482" ht="15.75" customHeight="1">
      <c r="A482" s="38"/>
      <c r="B482" s="37"/>
      <c r="C482" s="37"/>
      <c r="D482" s="38"/>
      <c r="E482" s="39"/>
    </row>
    <row r="483" ht="15.75" customHeight="1">
      <c r="A483" s="38"/>
      <c r="B483" s="37"/>
      <c r="C483" s="37"/>
      <c r="D483" s="38"/>
      <c r="E483" s="39"/>
    </row>
    <row r="484" ht="15.75" customHeight="1">
      <c r="A484" s="38"/>
      <c r="B484" s="37"/>
      <c r="C484" s="37"/>
      <c r="D484" s="38"/>
      <c r="E484" s="39"/>
    </row>
    <row r="485" ht="15.75" customHeight="1">
      <c r="A485" s="38"/>
      <c r="B485" s="37"/>
      <c r="C485" s="37"/>
      <c r="D485" s="38"/>
      <c r="E485" s="39"/>
    </row>
    <row r="486" ht="15.75" customHeight="1">
      <c r="A486" s="38"/>
      <c r="B486" s="37"/>
      <c r="C486" s="37"/>
      <c r="D486" s="38"/>
      <c r="E486" s="39"/>
    </row>
    <row r="487" ht="15.75" customHeight="1">
      <c r="A487" s="38"/>
      <c r="B487" s="37"/>
      <c r="C487" s="37"/>
      <c r="D487" s="38"/>
      <c r="E487" s="39"/>
    </row>
    <row r="488" ht="15.75" customHeight="1">
      <c r="A488" s="38"/>
      <c r="B488" s="37"/>
      <c r="C488" s="37"/>
      <c r="D488" s="38"/>
      <c r="E488" s="39"/>
    </row>
    <row r="489" ht="15.75" customHeight="1">
      <c r="A489" s="38"/>
      <c r="B489" s="37"/>
      <c r="C489" s="37"/>
      <c r="D489" s="38"/>
      <c r="E489" s="39"/>
    </row>
    <row r="490" ht="15.75" customHeight="1">
      <c r="A490" s="38"/>
      <c r="B490" s="37"/>
      <c r="C490" s="37"/>
      <c r="D490" s="38"/>
      <c r="E490" s="39"/>
    </row>
    <row r="491" ht="15.75" customHeight="1">
      <c r="A491" s="38"/>
      <c r="B491" s="37"/>
      <c r="C491" s="37"/>
      <c r="D491" s="38"/>
      <c r="E491" s="39"/>
    </row>
    <row r="492" ht="15.75" customHeight="1">
      <c r="A492" s="38"/>
      <c r="B492" s="37"/>
      <c r="C492" s="37"/>
      <c r="D492" s="38"/>
      <c r="E492" s="39"/>
    </row>
    <row r="493" ht="15.75" customHeight="1">
      <c r="A493" s="38"/>
      <c r="B493" s="37"/>
      <c r="C493" s="37"/>
      <c r="D493" s="38"/>
      <c r="E493" s="39"/>
    </row>
    <row r="494" ht="15.75" customHeight="1">
      <c r="A494" s="38"/>
      <c r="B494" s="37"/>
      <c r="C494" s="37"/>
      <c r="D494" s="38"/>
      <c r="E494" s="39"/>
    </row>
    <row r="495" ht="15.75" customHeight="1">
      <c r="A495" s="38"/>
      <c r="B495" s="37"/>
      <c r="C495" s="37"/>
      <c r="D495" s="38"/>
      <c r="E495" s="39"/>
    </row>
    <row r="496" ht="15.75" customHeight="1">
      <c r="A496" s="38"/>
      <c r="B496" s="37"/>
      <c r="C496" s="37"/>
      <c r="D496" s="38"/>
      <c r="E496" s="39"/>
    </row>
    <row r="497" ht="15.75" customHeight="1">
      <c r="A497" s="38"/>
      <c r="B497" s="37"/>
      <c r="C497" s="37"/>
      <c r="D497" s="38"/>
      <c r="E497" s="39"/>
    </row>
    <row r="498" ht="15.75" customHeight="1">
      <c r="A498" s="38"/>
      <c r="B498" s="37"/>
      <c r="C498" s="37"/>
      <c r="D498" s="38"/>
      <c r="E498" s="39"/>
    </row>
    <row r="499" ht="15.75" customHeight="1">
      <c r="A499" s="38"/>
      <c r="B499" s="37"/>
      <c r="C499" s="37"/>
      <c r="D499" s="38"/>
      <c r="E499" s="39"/>
    </row>
    <row r="500" ht="15.75" customHeight="1">
      <c r="A500" s="38"/>
      <c r="B500" s="37"/>
      <c r="C500" s="37"/>
      <c r="D500" s="38"/>
      <c r="E500" s="39"/>
    </row>
    <row r="501" ht="15.75" customHeight="1">
      <c r="A501" s="38"/>
      <c r="B501" s="37"/>
      <c r="C501" s="37"/>
      <c r="D501" s="38"/>
      <c r="E501" s="39"/>
    </row>
    <row r="502" ht="15.75" customHeight="1">
      <c r="A502" s="38"/>
      <c r="B502" s="37"/>
      <c r="C502" s="37"/>
      <c r="D502" s="38"/>
      <c r="E502" s="39"/>
    </row>
    <row r="503" ht="15.75" customHeight="1">
      <c r="A503" s="38"/>
      <c r="B503" s="37"/>
      <c r="C503" s="37"/>
      <c r="D503" s="38"/>
      <c r="E503" s="39"/>
    </row>
    <row r="504" ht="15.75" customHeight="1">
      <c r="A504" s="38"/>
      <c r="B504" s="37"/>
      <c r="C504" s="37"/>
      <c r="D504" s="38"/>
      <c r="E504" s="39"/>
    </row>
    <row r="505" ht="15.75" customHeight="1">
      <c r="A505" s="38"/>
      <c r="B505" s="37"/>
      <c r="C505" s="37"/>
      <c r="D505" s="38"/>
      <c r="E505" s="39"/>
    </row>
    <row r="506" ht="15.75" customHeight="1">
      <c r="A506" s="38"/>
      <c r="B506" s="37"/>
      <c r="C506" s="37"/>
      <c r="D506" s="38"/>
      <c r="E506" s="39"/>
    </row>
    <row r="507" ht="15.75" customHeight="1">
      <c r="A507" s="38"/>
      <c r="B507" s="37"/>
      <c r="C507" s="37"/>
      <c r="D507" s="38"/>
      <c r="E507" s="39"/>
    </row>
    <row r="508" ht="15.75" customHeight="1">
      <c r="A508" s="38"/>
      <c r="B508" s="37"/>
      <c r="C508" s="37"/>
      <c r="D508" s="38"/>
      <c r="E508" s="39"/>
    </row>
    <row r="509" ht="15.75" customHeight="1">
      <c r="A509" s="38"/>
      <c r="B509" s="37"/>
      <c r="C509" s="37"/>
      <c r="D509" s="38"/>
      <c r="E509" s="39"/>
    </row>
    <row r="510" ht="15.75" customHeight="1">
      <c r="A510" s="38"/>
      <c r="B510" s="37"/>
      <c r="C510" s="37"/>
      <c r="D510" s="38"/>
      <c r="E510" s="39"/>
    </row>
    <row r="511" ht="15.75" customHeight="1">
      <c r="A511" s="38"/>
      <c r="B511" s="37"/>
      <c r="C511" s="37"/>
      <c r="D511" s="38"/>
      <c r="E511" s="39"/>
    </row>
    <row r="512" ht="15.75" customHeight="1">
      <c r="A512" s="38"/>
      <c r="B512" s="37"/>
      <c r="C512" s="37"/>
      <c r="D512" s="38"/>
      <c r="E512" s="39"/>
    </row>
    <row r="513" ht="15.75" customHeight="1">
      <c r="A513" s="38"/>
      <c r="B513" s="37"/>
      <c r="C513" s="37"/>
      <c r="D513" s="38"/>
      <c r="E513" s="39"/>
    </row>
    <row r="514" ht="15.75" customHeight="1">
      <c r="A514" s="38"/>
      <c r="B514" s="37"/>
      <c r="C514" s="37"/>
      <c r="D514" s="38"/>
      <c r="E514" s="39"/>
    </row>
    <row r="515" ht="15.75" customHeight="1">
      <c r="A515" s="38"/>
      <c r="B515" s="37"/>
      <c r="C515" s="37"/>
      <c r="D515" s="38"/>
      <c r="E515" s="39"/>
    </row>
    <row r="516" ht="15.75" customHeight="1">
      <c r="A516" s="38"/>
      <c r="B516" s="37"/>
      <c r="C516" s="37"/>
      <c r="D516" s="38"/>
      <c r="E516" s="39"/>
    </row>
    <row r="517" ht="15.75" customHeight="1">
      <c r="A517" s="38"/>
      <c r="B517" s="37"/>
      <c r="C517" s="37"/>
      <c r="D517" s="38"/>
      <c r="E517" s="39"/>
    </row>
    <row r="518" ht="15.75" customHeight="1">
      <c r="A518" s="38"/>
      <c r="B518" s="37"/>
      <c r="C518" s="37"/>
      <c r="D518" s="38"/>
      <c r="E518" s="39"/>
    </row>
    <row r="519" ht="15.75" customHeight="1">
      <c r="A519" s="38"/>
      <c r="B519" s="37"/>
      <c r="C519" s="37"/>
      <c r="D519" s="38"/>
      <c r="E519" s="39"/>
    </row>
    <row r="520" ht="15.75" customHeight="1">
      <c r="A520" s="38"/>
      <c r="B520" s="37"/>
      <c r="C520" s="37"/>
      <c r="D520" s="38"/>
      <c r="E520" s="39"/>
    </row>
    <row r="521" ht="15.75" customHeight="1">
      <c r="A521" s="38"/>
      <c r="B521" s="37"/>
      <c r="C521" s="37"/>
      <c r="D521" s="38"/>
      <c r="E521" s="39"/>
    </row>
    <row r="522" ht="15.75" customHeight="1">
      <c r="A522" s="38"/>
      <c r="B522" s="37"/>
      <c r="C522" s="37"/>
      <c r="D522" s="38"/>
      <c r="E522" s="39"/>
    </row>
    <row r="523" ht="15.75" customHeight="1">
      <c r="A523" s="38"/>
      <c r="B523" s="37"/>
      <c r="C523" s="37"/>
      <c r="D523" s="38"/>
      <c r="E523" s="39"/>
    </row>
    <row r="524" ht="15.75" customHeight="1">
      <c r="A524" s="38"/>
      <c r="B524" s="37"/>
      <c r="C524" s="37"/>
      <c r="D524" s="38"/>
      <c r="E524" s="39"/>
    </row>
    <row r="525" ht="15.75" customHeight="1">
      <c r="A525" s="38"/>
      <c r="B525" s="37"/>
      <c r="C525" s="37"/>
      <c r="D525" s="38"/>
      <c r="E525" s="39"/>
    </row>
    <row r="526" ht="15.75" customHeight="1">
      <c r="A526" s="38"/>
      <c r="B526" s="37"/>
      <c r="C526" s="37"/>
      <c r="D526" s="38"/>
      <c r="E526" s="39"/>
    </row>
    <row r="527" ht="15.75" customHeight="1">
      <c r="A527" s="38"/>
      <c r="B527" s="37"/>
      <c r="C527" s="37"/>
      <c r="D527" s="38"/>
      <c r="E527" s="39"/>
    </row>
    <row r="528" ht="15.75" customHeight="1">
      <c r="A528" s="38"/>
      <c r="B528" s="37"/>
      <c r="C528" s="37"/>
      <c r="D528" s="38"/>
      <c r="E528" s="39"/>
    </row>
    <row r="529" ht="15.75" customHeight="1">
      <c r="A529" s="38"/>
      <c r="B529" s="37"/>
      <c r="C529" s="37"/>
      <c r="D529" s="38"/>
      <c r="E529" s="39"/>
    </row>
    <row r="530" ht="15.75" customHeight="1">
      <c r="A530" s="38"/>
      <c r="B530" s="37"/>
      <c r="C530" s="37"/>
      <c r="D530" s="38"/>
      <c r="E530" s="39"/>
    </row>
    <row r="531" ht="15.75" customHeight="1">
      <c r="A531" s="38"/>
      <c r="B531" s="37"/>
      <c r="C531" s="37"/>
      <c r="D531" s="38"/>
      <c r="E531" s="39"/>
    </row>
    <row r="532" ht="15.75" customHeight="1">
      <c r="A532" s="38"/>
      <c r="B532" s="37"/>
      <c r="C532" s="37"/>
      <c r="D532" s="38"/>
      <c r="E532" s="39"/>
    </row>
    <row r="533" ht="15.75" customHeight="1">
      <c r="A533" s="38"/>
      <c r="B533" s="37"/>
      <c r="C533" s="37"/>
      <c r="D533" s="38"/>
      <c r="E533" s="39"/>
    </row>
    <row r="534" ht="15.75" customHeight="1">
      <c r="A534" s="38"/>
      <c r="B534" s="37"/>
      <c r="C534" s="37"/>
      <c r="D534" s="38"/>
      <c r="E534" s="39"/>
    </row>
    <row r="535" ht="15.75" customHeight="1">
      <c r="A535" s="38"/>
      <c r="B535" s="37"/>
      <c r="C535" s="37"/>
      <c r="D535" s="38"/>
      <c r="E535" s="39"/>
    </row>
    <row r="536" ht="15.75" customHeight="1">
      <c r="A536" s="38"/>
      <c r="B536" s="37"/>
      <c r="C536" s="37"/>
      <c r="D536" s="38"/>
      <c r="E536" s="39"/>
    </row>
    <row r="537" ht="15.75" customHeight="1">
      <c r="A537" s="38"/>
      <c r="B537" s="37"/>
      <c r="C537" s="37"/>
      <c r="D537" s="38"/>
      <c r="E537" s="39"/>
    </row>
    <row r="538" ht="15.75" customHeight="1">
      <c r="A538" s="38"/>
      <c r="B538" s="37"/>
      <c r="C538" s="37"/>
      <c r="D538" s="38"/>
      <c r="E538" s="39"/>
    </row>
    <row r="539" ht="15.75" customHeight="1">
      <c r="A539" s="38"/>
      <c r="B539" s="37"/>
      <c r="C539" s="37"/>
      <c r="D539" s="38"/>
      <c r="E539" s="39"/>
    </row>
    <row r="540" ht="15.75" customHeight="1">
      <c r="A540" s="38"/>
      <c r="B540" s="37"/>
      <c r="C540" s="37"/>
      <c r="D540" s="38"/>
      <c r="E540" s="39"/>
    </row>
    <row r="541" ht="15.75" customHeight="1">
      <c r="A541" s="38"/>
      <c r="B541" s="37"/>
      <c r="C541" s="37"/>
      <c r="D541" s="38"/>
      <c r="E541" s="39"/>
    </row>
    <row r="542" ht="15.75" customHeight="1">
      <c r="A542" s="38"/>
      <c r="B542" s="37"/>
      <c r="C542" s="37"/>
      <c r="D542" s="38"/>
      <c r="E542" s="39"/>
    </row>
    <row r="543" ht="15.75" customHeight="1">
      <c r="A543" s="38"/>
      <c r="B543" s="37"/>
      <c r="C543" s="37"/>
      <c r="D543" s="38"/>
      <c r="E543" s="39"/>
    </row>
    <row r="544" ht="15.75" customHeight="1">
      <c r="A544" s="38"/>
      <c r="B544" s="37"/>
      <c r="C544" s="37"/>
      <c r="D544" s="38"/>
      <c r="E544" s="39"/>
    </row>
    <row r="545" ht="15.75" customHeight="1">
      <c r="A545" s="38"/>
      <c r="B545" s="37"/>
      <c r="C545" s="37"/>
      <c r="D545" s="38"/>
      <c r="E545" s="39"/>
    </row>
    <row r="546" ht="15.75" customHeight="1">
      <c r="A546" s="38"/>
      <c r="B546" s="37"/>
      <c r="C546" s="37"/>
      <c r="D546" s="38"/>
      <c r="E546" s="39"/>
    </row>
    <row r="547" ht="15.75" customHeight="1">
      <c r="A547" s="38"/>
      <c r="B547" s="37"/>
      <c r="C547" s="37"/>
      <c r="D547" s="38"/>
      <c r="E547" s="39"/>
    </row>
    <row r="548" ht="15.75" customHeight="1">
      <c r="A548" s="38"/>
      <c r="B548" s="37"/>
      <c r="C548" s="37"/>
      <c r="D548" s="38"/>
      <c r="E548" s="39"/>
    </row>
    <row r="549" ht="15.75" customHeight="1">
      <c r="A549" s="38"/>
      <c r="B549" s="37"/>
      <c r="C549" s="37"/>
      <c r="D549" s="38"/>
      <c r="E549" s="39"/>
    </row>
    <row r="550" ht="15.75" customHeight="1">
      <c r="A550" s="38"/>
      <c r="B550" s="37"/>
      <c r="C550" s="37"/>
      <c r="D550" s="38"/>
      <c r="E550" s="39"/>
    </row>
    <row r="551" ht="15.75" customHeight="1">
      <c r="A551" s="38"/>
      <c r="B551" s="37"/>
      <c r="C551" s="37"/>
      <c r="D551" s="38"/>
      <c r="E551" s="39"/>
    </row>
    <row r="552" ht="15.75" customHeight="1">
      <c r="A552" s="38"/>
      <c r="B552" s="37"/>
      <c r="C552" s="37"/>
      <c r="D552" s="38"/>
      <c r="E552" s="39"/>
    </row>
    <row r="553" ht="15.75" customHeight="1">
      <c r="A553" s="38"/>
      <c r="B553" s="37"/>
      <c r="C553" s="37"/>
      <c r="D553" s="38"/>
      <c r="E553" s="39"/>
    </row>
    <row r="554" ht="15.75" customHeight="1">
      <c r="A554" s="38"/>
      <c r="B554" s="37"/>
      <c r="C554" s="37"/>
      <c r="D554" s="38"/>
      <c r="E554" s="39"/>
    </row>
    <row r="555" ht="15.75" customHeight="1">
      <c r="A555" s="38"/>
      <c r="B555" s="37"/>
      <c r="C555" s="37"/>
      <c r="D555" s="38"/>
      <c r="E555" s="39"/>
    </row>
    <row r="556" ht="15.75" customHeight="1">
      <c r="A556" s="38"/>
      <c r="B556" s="37"/>
      <c r="C556" s="37"/>
      <c r="D556" s="38"/>
      <c r="E556" s="39"/>
    </row>
    <row r="557" ht="15.75" customHeight="1">
      <c r="A557" s="38"/>
      <c r="B557" s="37"/>
      <c r="C557" s="37"/>
      <c r="D557" s="38"/>
      <c r="E557" s="39"/>
    </row>
    <row r="558" ht="15.75" customHeight="1">
      <c r="A558" s="38"/>
      <c r="B558" s="37"/>
      <c r="C558" s="37"/>
      <c r="D558" s="38"/>
      <c r="E558" s="39"/>
    </row>
    <row r="559" ht="15.75" customHeight="1">
      <c r="A559" s="38"/>
      <c r="B559" s="37"/>
      <c r="C559" s="37"/>
      <c r="D559" s="38"/>
      <c r="E559" s="39"/>
    </row>
    <row r="560" ht="15.75" customHeight="1">
      <c r="A560" s="38"/>
      <c r="B560" s="37"/>
      <c r="C560" s="37"/>
      <c r="D560" s="38"/>
      <c r="E560" s="39"/>
    </row>
    <row r="561" ht="15.75" customHeight="1">
      <c r="A561" s="38"/>
      <c r="B561" s="37"/>
      <c r="C561" s="37"/>
      <c r="D561" s="38"/>
      <c r="E561" s="39"/>
    </row>
    <row r="562" ht="15.75" customHeight="1">
      <c r="A562" s="38"/>
      <c r="B562" s="37"/>
      <c r="C562" s="37"/>
      <c r="D562" s="38"/>
      <c r="E562" s="39"/>
    </row>
    <row r="563" ht="15.75" customHeight="1">
      <c r="A563" s="38"/>
      <c r="B563" s="37"/>
      <c r="C563" s="37"/>
      <c r="D563" s="38"/>
      <c r="E563" s="39"/>
    </row>
    <row r="564" ht="15.75" customHeight="1">
      <c r="A564" s="38"/>
      <c r="B564" s="37"/>
      <c r="C564" s="37"/>
      <c r="D564" s="38"/>
      <c r="E564" s="39"/>
    </row>
    <row r="565" ht="15.75" customHeight="1">
      <c r="A565" s="38"/>
      <c r="B565" s="37"/>
      <c r="C565" s="37"/>
      <c r="D565" s="38"/>
      <c r="E565" s="39"/>
    </row>
    <row r="566" ht="15.75" customHeight="1">
      <c r="A566" s="38"/>
      <c r="B566" s="37"/>
      <c r="C566" s="37"/>
      <c r="D566" s="38"/>
      <c r="E566" s="39"/>
    </row>
    <row r="567" ht="15.75" customHeight="1">
      <c r="A567" s="38"/>
      <c r="B567" s="37"/>
      <c r="C567" s="37"/>
      <c r="D567" s="38"/>
      <c r="E567" s="39"/>
    </row>
    <row r="568" ht="15.75" customHeight="1">
      <c r="A568" s="38"/>
      <c r="B568" s="37"/>
      <c r="C568" s="37"/>
      <c r="D568" s="38"/>
      <c r="E568" s="39"/>
    </row>
    <row r="569" ht="15.75" customHeight="1">
      <c r="A569" s="38"/>
      <c r="B569" s="37"/>
      <c r="C569" s="37"/>
      <c r="D569" s="38"/>
      <c r="E569" s="39"/>
    </row>
    <row r="570" ht="15.75" customHeight="1">
      <c r="A570" s="38"/>
      <c r="B570" s="37"/>
      <c r="C570" s="37"/>
      <c r="D570" s="38"/>
      <c r="E570" s="39"/>
    </row>
    <row r="571" ht="15.75" customHeight="1">
      <c r="A571" s="38"/>
      <c r="B571" s="37"/>
      <c r="C571" s="37"/>
      <c r="D571" s="38"/>
      <c r="E571" s="39"/>
    </row>
    <row r="572" ht="15.75" customHeight="1">
      <c r="A572" s="38"/>
      <c r="B572" s="37"/>
      <c r="C572" s="37"/>
      <c r="D572" s="38"/>
      <c r="E572" s="39"/>
    </row>
    <row r="573" ht="15.75" customHeight="1">
      <c r="A573" s="38"/>
      <c r="B573" s="37"/>
      <c r="C573" s="37"/>
      <c r="D573" s="38"/>
      <c r="E573" s="39"/>
    </row>
    <row r="574" ht="15.75" customHeight="1">
      <c r="A574" s="38"/>
      <c r="B574" s="37"/>
      <c r="C574" s="37"/>
      <c r="D574" s="38"/>
      <c r="E574" s="39"/>
    </row>
    <row r="575" ht="15.75" customHeight="1">
      <c r="A575" s="38"/>
      <c r="B575" s="37"/>
      <c r="C575" s="37"/>
      <c r="D575" s="38"/>
      <c r="E575" s="39"/>
    </row>
    <row r="576" ht="15.75" customHeight="1">
      <c r="A576" s="38"/>
      <c r="B576" s="37"/>
      <c r="C576" s="37"/>
      <c r="D576" s="38"/>
      <c r="E576" s="39"/>
    </row>
    <row r="577" ht="15.75" customHeight="1">
      <c r="A577" s="38"/>
      <c r="B577" s="37"/>
      <c r="C577" s="37"/>
      <c r="D577" s="38"/>
      <c r="E577" s="39"/>
    </row>
    <row r="578" ht="15.75" customHeight="1">
      <c r="A578" s="38"/>
      <c r="B578" s="37"/>
      <c r="C578" s="37"/>
      <c r="D578" s="38"/>
      <c r="E578" s="39"/>
    </row>
    <row r="579" ht="15.75" customHeight="1">
      <c r="A579" s="38"/>
      <c r="B579" s="37"/>
      <c r="C579" s="37"/>
      <c r="D579" s="38"/>
      <c r="E579" s="39"/>
    </row>
    <row r="580" ht="15.75" customHeight="1">
      <c r="A580" s="38"/>
      <c r="B580" s="37"/>
      <c r="C580" s="37"/>
      <c r="D580" s="38"/>
      <c r="E580" s="39"/>
    </row>
    <row r="581" ht="15.75" customHeight="1">
      <c r="A581" s="38"/>
      <c r="B581" s="37"/>
      <c r="C581" s="37"/>
      <c r="D581" s="38"/>
      <c r="E581" s="39"/>
    </row>
    <row r="582" ht="15.75" customHeight="1">
      <c r="A582" s="38"/>
      <c r="B582" s="37"/>
      <c r="C582" s="37"/>
      <c r="D582" s="38"/>
      <c r="E582" s="39"/>
    </row>
    <row r="583" ht="15.75" customHeight="1">
      <c r="A583" s="38"/>
      <c r="B583" s="37"/>
      <c r="C583" s="37"/>
      <c r="D583" s="38"/>
      <c r="E583" s="39"/>
    </row>
    <row r="584" ht="15.75" customHeight="1">
      <c r="A584" s="38"/>
      <c r="B584" s="37"/>
      <c r="C584" s="37"/>
      <c r="D584" s="38"/>
      <c r="E584" s="39"/>
    </row>
    <row r="585" ht="15.75" customHeight="1">
      <c r="A585" s="38"/>
      <c r="B585" s="37"/>
      <c r="C585" s="37"/>
      <c r="D585" s="38"/>
      <c r="E585" s="39"/>
    </row>
    <row r="586" ht="15.75" customHeight="1">
      <c r="A586" s="38"/>
      <c r="B586" s="37"/>
      <c r="C586" s="37"/>
      <c r="D586" s="38"/>
      <c r="E586" s="39"/>
    </row>
    <row r="587" ht="15.75" customHeight="1">
      <c r="A587" s="38"/>
      <c r="B587" s="37"/>
      <c r="C587" s="37"/>
      <c r="D587" s="38"/>
      <c r="E587" s="39"/>
    </row>
    <row r="588" ht="15.75" customHeight="1">
      <c r="A588" s="38"/>
      <c r="B588" s="37"/>
      <c r="C588" s="37"/>
      <c r="D588" s="38"/>
      <c r="E588" s="39"/>
    </row>
    <row r="589" ht="15.75" customHeight="1">
      <c r="A589" s="38"/>
      <c r="B589" s="37"/>
      <c r="C589" s="37"/>
      <c r="D589" s="38"/>
      <c r="E589" s="39"/>
    </row>
    <row r="590" ht="15.75" customHeight="1">
      <c r="A590" s="38"/>
      <c r="B590" s="37"/>
      <c r="C590" s="37"/>
      <c r="D590" s="38"/>
      <c r="E590" s="39"/>
    </row>
    <row r="591" ht="15.75" customHeight="1">
      <c r="A591" s="38"/>
      <c r="B591" s="37"/>
      <c r="C591" s="37"/>
      <c r="D591" s="38"/>
      <c r="E591" s="39"/>
    </row>
    <row r="592" ht="15.75" customHeight="1">
      <c r="A592" s="38"/>
      <c r="B592" s="37"/>
      <c r="C592" s="37"/>
      <c r="D592" s="38"/>
      <c r="E592" s="39"/>
    </row>
    <row r="593" ht="15.75" customHeight="1">
      <c r="A593" s="38"/>
      <c r="B593" s="37"/>
      <c r="C593" s="37"/>
      <c r="D593" s="38"/>
      <c r="E593" s="39"/>
    </row>
    <row r="594" ht="15.75" customHeight="1">
      <c r="A594" s="38"/>
      <c r="B594" s="37"/>
      <c r="C594" s="37"/>
      <c r="D594" s="38"/>
      <c r="E594" s="39"/>
    </row>
    <row r="595" ht="15.75" customHeight="1">
      <c r="A595" s="38"/>
      <c r="B595" s="37"/>
      <c r="C595" s="37"/>
      <c r="D595" s="38"/>
      <c r="E595" s="39"/>
    </row>
    <row r="596" ht="15.75" customHeight="1">
      <c r="A596" s="38"/>
      <c r="B596" s="37"/>
      <c r="C596" s="37"/>
      <c r="D596" s="38"/>
      <c r="E596" s="39"/>
    </row>
    <row r="597" ht="15.75" customHeight="1">
      <c r="A597" s="38"/>
      <c r="B597" s="37"/>
      <c r="C597" s="37"/>
      <c r="D597" s="38"/>
      <c r="E597" s="39"/>
    </row>
    <row r="598" ht="15.75" customHeight="1">
      <c r="A598" s="38"/>
      <c r="B598" s="37"/>
      <c r="C598" s="37"/>
      <c r="D598" s="38"/>
      <c r="E598" s="39"/>
    </row>
    <row r="599" ht="15.75" customHeight="1">
      <c r="A599" s="38"/>
      <c r="B599" s="37"/>
      <c r="C599" s="37"/>
      <c r="D599" s="38"/>
      <c r="E599" s="39"/>
    </row>
    <row r="600" ht="15.75" customHeight="1">
      <c r="A600" s="38"/>
      <c r="B600" s="37"/>
      <c r="C600" s="37"/>
      <c r="D600" s="38"/>
      <c r="E600" s="39"/>
    </row>
    <row r="601" ht="15.75" customHeight="1">
      <c r="A601" s="38"/>
      <c r="B601" s="37"/>
      <c r="C601" s="37"/>
      <c r="D601" s="38"/>
      <c r="E601" s="39"/>
    </row>
    <row r="602" ht="15.75" customHeight="1">
      <c r="A602" s="38"/>
      <c r="B602" s="37"/>
      <c r="C602" s="37"/>
      <c r="D602" s="38"/>
      <c r="E602" s="39"/>
    </row>
    <row r="603" ht="15.75" customHeight="1">
      <c r="A603" s="38"/>
      <c r="B603" s="37"/>
      <c r="C603" s="37"/>
      <c r="D603" s="38"/>
      <c r="E603" s="39"/>
    </row>
    <row r="604" ht="15.75" customHeight="1">
      <c r="A604" s="38"/>
      <c r="B604" s="37"/>
      <c r="C604" s="37"/>
      <c r="D604" s="38"/>
      <c r="E604" s="39"/>
    </row>
    <row r="605" ht="15.75" customHeight="1">
      <c r="A605" s="38"/>
      <c r="B605" s="37"/>
      <c r="C605" s="37"/>
      <c r="D605" s="38"/>
      <c r="E605" s="39"/>
    </row>
    <row r="606" ht="15.75" customHeight="1">
      <c r="A606" s="38"/>
      <c r="B606" s="37"/>
      <c r="C606" s="37"/>
      <c r="D606" s="38"/>
      <c r="E606" s="39"/>
    </row>
    <row r="607" ht="15.75" customHeight="1">
      <c r="A607" s="38"/>
      <c r="B607" s="37"/>
      <c r="C607" s="37"/>
      <c r="D607" s="38"/>
      <c r="E607" s="39"/>
    </row>
    <row r="608" ht="15.75" customHeight="1">
      <c r="A608" s="38"/>
      <c r="B608" s="37"/>
      <c r="C608" s="37"/>
      <c r="D608" s="38"/>
      <c r="E608" s="39"/>
    </row>
    <row r="609" ht="15.75" customHeight="1">
      <c r="A609" s="38"/>
      <c r="B609" s="37"/>
      <c r="C609" s="37"/>
      <c r="D609" s="38"/>
      <c r="E609" s="39"/>
    </row>
    <row r="610" ht="15.75" customHeight="1">
      <c r="A610" s="38"/>
      <c r="B610" s="37"/>
      <c r="C610" s="37"/>
      <c r="D610" s="38"/>
      <c r="E610" s="39"/>
    </row>
    <row r="611" ht="15.75" customHeight="1">
      <c r="A611" s="38"/>
      <c r="B611" s="37"/>
      <c r="C611" s="37"/>
      <c r="D611" s="38"/>
      <c r="E611" s="39"/>
    </row>
    <row r="612" ht="15.75" customHeight="1">
      <c r="A612" s="38"/>
      <c r="B612" s="37"/>
      <c r="C612" s="37"/>
      <c r="D612" s="38"/>
      <c r="E612" s="39"/>
    </row>
    <row r="613" ht="15.75" customHeight="1">
      <c r="A613" s="38"/>
      <c r="B613" s="37"/>
      <c r="C613" s="37"/>
      <c r="D613" s="38"/>
      <c r="E613" s="39"/>
    </row>
    <row r="614" ht="15.75" customHeight="1">
      <c r="A614" s="38"/>
      <c r="B614" s="37"/>
      <c r="C614" s="37"/>
      <c r="D614" s="38"/>
      <c r="E614" s="39"/>
    </row>
    <row r="615" ht="15.75" customHeight="1">
      <c r="A615" s="38"/>
      <c r="B615" s="37"/>
      <c r="C615" s="37"/>
      <c r="D615" s="38"/>
      <c r="E615" s="39"/>
    </row>
    <row r="616" ht="15.75" customHeight="1">
      <c r="A616" s="38"/>
      <c r="B616" s="37"/>
      <c r="C616" s="37"/>
      <c r="D616" s="38"/>
      <c r="E616" s="39"/>
    </row>
    <row r="617" ht="15.75" customHeight="1">
      <c r="A617" s="38"/>
      <c r="B617" s="37"/>
      <c r="C617" s="37"/>
      <c r="D617" s="38"/>
      <c r="E617" s="39"/>
    </row>
    <row r="618" ht="15.75" customHeight="1">
      <c r="A618" s="38"/>
      <c r="B618" s="37"/>
      <c r="C618" s="37"/>
      <c r="D618" s="38"/>
      <c r="E618" s="39"/>
    </row>
    <row r="619" ht="15.75" customHeight="1">
      <c r="A619" s="38"/>
      <c r="B619" s="37"/>
      <c r="C619" s="37"/>
      <c r="D619" s="38"/>
      <c r="E619" s="39"/>
    </row>
    <row r="620" ht="15.75" customHeight="1">
      <c r="A620" s="38"/>
      <c r="B620" s="37"/>
      <c r="C620" s="37"/>
      <c r="D620" s="38"/>
      <c r="E620" s="39"/>
    </row>
    <row r="621" ht="15.75" customHeight="1">
      <c r="A621" s="38"/>
      <c r="B621" s="37"/>
      <c r="C621" s="37"/>
      <c r="D621" s="38"/>
      <c r="E621" s="39"/>
    </row>
    <row r="622" ht="15.75" customHeight="1">
      <c r="A622" s="38"/>
      <c r="B622" s="37"/>
      <c r="C622" s="37"/>
      <c r="D622" s="38"/>
      <c r="E622" s="39"/>
    </row>
    <row r="623" ht="15.75" customHeight="1">
      <c r="A623" s="38"/>
      <c r="B623" s="37"/>
      <c r="C623" s="37"/>
      <c r="D623" s="38"/>
      <c r="E623" s="39"/>
    </row>
    <row r="624" ht="15.75" customHeight="1">
      <c r="A624" s="38"/>
      <c r="B624" s="37"/>
      <c r="C624" s="37"/>
      <c r="D624" s="38"/>
      <c r="E624" s="39"/>
    </row>
    <row r="625" ht="15.75" customHeight="1">
      <c r="A625" s="38"/>
      <c r="B625" s="37"/>
      <c r="C625" s="37"/>
      <c r="D625" s="38"/>
      <c r="E625" s="39"/>
    </row>
    <row r="626" ht="15.75" customHeight="1">
      <c r="A626" s="38"/>
      <c r="B626" s="37"/>
      <c r="C626" s="37"/>
      <c r="D626" s="38"/>
      <c r="E626" s="39"/>
    </row>
    <row r="627" ht="15.75" customHeight="1">
      <c r="A627" s="38"/>
      <c r="B627" s="37"/>
      <c r="C627" s="37"/>
      <c r="D627" s="38"/>
      <c r="E627" s="39"/>
    </row>
    <row r="628" ht="15.75" customHeight="1">
      <c r="A628" s="38"/>
      <c r="B628" s="37"/>
      <c r="C628" s="37"/>
      <c r="D628" s="38"/>
      <c r="E628" s="39"/>
    </row>
    <row r="629" ht="15.75" customHeight="1">
      <c r="A629" s="38"/>
      <c r="B629" s="37"/>
      <c r="C629" s="37"/>
      <c r="D629" s="38"/>
      <c r="E629" s="39"/>
    </row>
    <row r="630" ht="15.75" customHeight="1">
      <c r="A630" s="38"/>
      <c r="B630" s="37"/>
      <c r="C630" s="37"/>
      <c r="D630" s="38"/>
      <c r="E630" s="39"/>
    </row>
    <row r="631" ht="15.75" customHeight="1">
      <c r="A631" s="38"/>
      <c r="B631" s="37"/>
      <c r="C631" s="37"/>
      <c r="D631" s="38"/>
      <c r="E631" s="39"/>
    </row>
    <row r="632" ht="15.75" customHeight="1">
      <c r="A632" s="38"/>
      <c r="B632" s="37"/>
      <c r="C632" s="37"/>
      <c r="D632" s="38"/>
      <c r="E632" s="39"/>
    </row>
    <row r="633" ht="15.75" customHeight="1">
      <c r="A633" s="38"/>
      <c r="B633" s="37"/>
      <c r="C633" s="37"/>
      <c r="D633" s="38"/>
      <c r="E633" s="39"/>
    </row>
    <row r="634" ht="15.75" customHeight="1">
      <c r="A634" s="38"/>
      <c r="B634" s="37"/>
      <c r="C634" s="37"/>
      <c r="D634" s="38"/>
      <c r="E634" s="39"/>
    </row>
    <row r="635" ht="15.75" customHeight="1">
      <c r="A635" s="38"/>
      <c r="B635" s="37"/>
      <c r="C635" s="37"/>
      <c r="D635" s="38"/>
      <c r="E635" s="39"/>
    </row>
    <row r="636" ht="15.75" customHeight="1">
      <c r="A636" s="38"/>
      <c r="B636" s="37"/>
      <c r="C636" s="37"/>
      <c r="D636" s="38"/>
      <c r="E636" s="39"/>
    </row>
    <row r="637" ht="15.75" customHeight="1">
      <c r="A637" s="38"/>
      <c r="B637" s="37"/>
      <c r="C637" s="37"/>
      <c r="D637" s="38"/>
      <c r="E637" s="39"/>
    </row>
    <row r="638" ht="15.75" customHeight="1">
      <c r="A638" s="38"/>
      <c r="B638" s="37"/>
      <c r="C638" s="37"/>
      <c r="D638" s="38"/>
      <c r="E638" s="39"/>
    </row>
    <row r="639" ht="15.75" customHeight="1">
      <c r="A639" s="38"/>
      <c r="B639" s="37"/>
      <c r="C639" s="37"/>
      <c r="D639" s="38"/>
      <c r="E639" s="39"/>
    </row>
    <row r="640" ht="15.75" customHeight="1">
      <c r="A640" s="38"/>
      <c r="B640" s="37"/>
      <c r="C640" s="37"/>
      <c r="D640" s="38"/>
      <c r="E640" s="39"/>
    </row>
    <row r="641" ht="15.75" customHeight="1">
      <c r="A641" s="38"/>
      <c r="B641" s="37"/>
      <c r="C641" s="37"/>
      <c r="D641" s="38"/>
      <c r="E641" s="39"/>
    </row>
    <row r="642" ht="15.75" customHeight="1">
      <c r="A642" s="38"/>
      <c r="B642" s="37"/>
      <c r="C642" s="37"/>
      <c r="D642" s="38"/>
      <c r="E642" s="39"/>
    </row>
    <row r="643" ht="15.75" customHeight="1">
      <c r="A643" s="38"/>
      <c r="B643" s="37"/>
      <c r="C643" s="37"/>
      <c r="D643" s="38"/>
      <c r="E643" s="39"/>
    </row>
    <row r="644" ht="15.75" customHeight="1">
      <c r="A644" s="38"/>
      <c r="B644" s="37"/>
      <c r="C644" s="37"/>
      <c r="D644" s="38"/>
      <c r="E644" s="39"/>
    </row>
    <row r="645" ht="15.75" customHeight="1">
      <c r="A645" s="38"/>
      <c r="B645" s="37"/>
      <c r="C645" s="37"/>
      <c r="D645" s="38"/>
      <c r="E645" s="39"/>
    </row>
    <row r="646" ht="15.75" customHeight="1">
      <c r="A646" s="38"/>
      <c r="B646" s="37"/>
      <c r="C646" s="37"/>
      <c r="D646" s="38"/>
      <c r="E646" s="39"/>
    </row>
    <row r="647" ht="15.75" customHeight="1">
      <c r="A647" s="38"/>
      <c r="B647" s="37"/>
      <c r="C647" s="37"/>
      <c r="D647" s="38"/>
      <c r="E647" s="39"/>
    </row>
    <row r="648" ht="15.75" customHeight="1">
      <c r="A648" s="38"/>
      <c r="B648" s="37"/>
      <c r="C648" s="37"/>
      <c r="D648" s="38"/>
      <c r="E648" s="39"/>
    </row>
    <row r="649" ht="15.75" customHeight="1">
      <c r="A649" s="38"/>
      <c r="B649" s="37"/>
      <c r="C649" s="37"/>
      <c r="D649" s="38"/>
      <c r="E649" s="39"/>
    </row>
    <row r="650" ht="15.75" customHeight="1">
      <c r="A650" s="38"/>
      <c r="B650" s="37"/>
      <c r="C650" s="37"/>
      <c r="D650" s="38"/>
      <c r="E650" s="39"/>
    </row>
    <row r="651" ht="15.75" customHeight="1">
      <c r="A651" s="38"/>
      <c r="B651" s="37"/>
      <c r="C651" s="37"/>
      <c r="D651" s="38"/>
      <c r="E651" s="39"/>
    </row>
    <row r="652" ht="15.75" customHeight="1">
      <c r="A652" s="38"/>
      <c r="B652" s="37"/>
      <c r="C652" s="37"/>
      <c r="D652" s="38"/>
      <c r="E652" s="39"/>
    </row>
    <row r="653" ht="15.75" customHeight="1">
      <c r="A653" s="38"/>
      <c r="B653" s="37"/>
      <c r="C653" s="37"/>
      <c r="D653" s="38"/>
      <c r="E653" s="39"/>
    </row>
    <row r="654" ht="15.75" customHeight="1">
      <c r="A654" s="38"/>
      <c r="B654" s="37"/>
      <c r="C654" s="37"/>
      <c r="D654" s="38"/>
      <c r="E654" s="39"/>
    </row>
    <row r="655" ht="15.75" customHeight="1">
      <c r="A655" s="38"/>
      <c r="B655" s="37"/>
      <c r="C655" s="37"/>
      <c r="D655" s="38"/>
      <c r="E655" s="39"/>
    </row>
    <row r="656" ht="15.75" customHeight="1">
      <c r="A656" s="38"/>
      <c r="B656" s="37"/>
      <c r="C656" s="37"/>
      <c r="D656" s="38"/>
      <c r="E656" s="39"/>
    </row>
    <row r="657" ht="15.75" customHeight="1">
      <c r="A657" s="38"/>
      <c r="B657" s="37"/>
      <c r="C657" s="37"/>
      <c r="D657" s="38"/>
      <c r="E657" s="39"/>
    </row>
    <row r="658" ht="15.75" customHeight="1">
      <c r="A658" s="38"/>
      <c r="B658" s="37"/>
      <c r="C658" s="37"/>
      <c r="D658" s="38"/>
      <c r="E658" s="39"/>
    </row>
    <row r="659" ht="15.75" customHeight="1">
      <c r="A659" s="38"/>
      <c r="B659" s="37"/>
      <c r="C659" s="37"/>
      <c r="D659" s="38"/>
      <c r="E659" s="39"/>
    </row>
    <row r="660" ht="15.75" customHeight="1">
      <c r="A660" s="38"/>
      <c r="B660" s="37"/>
      <c r="C660" s="37"/>
      <c r="D660" s="38"/>
      <c r="E660" s="39"/>
    </row>
    <row r="661" ht="15.75" customHeight="1">
      <c r="A661" s="38"/>
      <c r="B661" s="37"/>
      <c r="C661" s="37"/>
      <c r="D661" s="38"/>
      <c r="E661" s="39"/>
    </row>
    <row r="662" ht="15.75" customHeight="1">
      <c r="A662" s="38"/>
      <c r="B662" s="37"/>
      <c r="C662" s="37"/>
      <c r="D662" s="38"/>
      <c r="E662" s="39"/>
    </row>
    <row r="663" ht="15.75" customHeight="1">
      <c r="A663" s="38"/>
      <c r="B663" s="37"/>
      <c r="C663" s="37"/>
      <c r="D663" s="38"/>
      <c r="E663" s="39"/>
    </row>
    <row r="664" ht="15.75" customHeight="1">
      <c r="A664" s="38"/>
      <c r="B664" s="37"/>
      <c r="C664" s="37"/>
      <c r="D664" s="38"/>
      <c r="E664" s="39"/>
    </row>
    <row r="665" ht="15.75" customHeight="1">
      <c r="A665" s="38"/>
      <c r="B665" s="37"/>
      <c r="C665" s="37"/>
      <c r="D665" s="38"/>
      <c r="E665" s="39"/>
    </row>
    <row r="666" ht="15.75" customHeight="1">
      <c r="A666" s="38"/>
      <c r="B666" s="37"/>
      <c r="C666" s="37"/>
      <c r="D666" s="38"/>
      <c r="E666" s="39"/>
    </row>
    <row r="667" ht="15.75" customHeight="1">
      <c r="A667" s="38"/>
      <c r="B667" s="37"/>
      <c r="C667" s="37"/>
      <c r="D667" s="38"/>
      <c r="E667" s="39"/>
    </row>
    <row r="668" ht="15.75" customHeight="1">
      <c r="A668" s="38"/>
      <c r="B668" s="37"/>
      <c r="C668" s="37"/>
      <c r="D668" s="38"/>
      <c r="E668" s="39"/>
    </row>
    <row r="669" ht="15.75" customHeight="1">
      <c r="A669" s="38"/>
      <c r="B669" s="37"/>
      <c r="C669" s="37"/>
      <c r="D669" s="38"/>
      <c r="E669" s="39"/>
    </row>
    <row r="670" ht="15.75" customHeight="1">
      <c r="A670" s="38"/>
      <c r="B670" s="37"/>
      <c r="C670" s="37"/>
      <c r="D670" s="38"/>
      <c r="E670" s="39"/>
    </row>
    <row r="671" ht="15.75" customHeight="1">
      <c r="A671" s="38"/>
      <c r="B671" s="37"/>
      <c r="C671" s="37"/>
      <c r="D671" s="38"/>
      <c r="E671" s="39"/>
    </row>
    <row r="672" ht="15.75" customHeight="1">
      <c r="A672" s="38"/>
      <c r="B672" s="37"/>
      <c r="C672" s="37"/>
      <c r="D672" s="38"/>
      <c r="E672" s="39"/>
    </row>
    <row r="673" ht="15.75" customHeight="1">
      <c r="A673" s="38"/>
      <c r="B673" s="37"/>
      <c r="C673" s="37"/>
      <c r="D673" s="38"/>
      <c r="E673" s="39"/>
    </row>
    <row r="674" ht="15.75" customHeight="1">
      <c r="A674" s="38"/>
      <c r="B674" s="37"/>
      <c r="C674" s="37"/>
      <c r="D674" s="38"/>
      <c r="E674" s="39"/>
    </row>
    <row r="675" ht="15.75" customHeight="1">
      <c r="A675" s="38"/>
      <c r="B675" s="37"/>
      <c r="C675" s="37"/>
      <c r="D675" s="38"/>
      <c r="E675" s="39"/>
    </row>
    <row r="676" ht="15.75" customHeight="1">
      <c r="A676" s="38"/>
      <c r="B676" s="37"/>
      <c r="C676" s="37"/>
      <c r="D676" s="38"/>
      <c r="E676" s="39"/>
    </row>
    <row r="677" ht="15.75" customHeight="1">
      <c r="A677" s="38"/>
      <c r="B677" s="37"/>
      <c r="C677" s="37"/>
      <c r="D677" s="38"/>
      <c r="E677" s="39"/>
    </row>
    <row r="678" ht="15.75" customHeight="1">
      <c r="A678" s="38"/>
      <c r="B678" s="37"/>
      <c r="C678" s="37"/>
      <c r="D678" s="38"/>
      <c r="E678" s="39"/>
    </row>
    <row r="679" ht="15.75" customHeight="1">
      <c r="A679" s="38"/>
      <c r="B679" s="37"/>
      <c r="C679" s="37"/>
      <c r="D679" s="38"/>
      <c r="E679" s="39"/>
    </row>
    <row r="680" ht="15.75" customHeight="1">
      <c r="A680" s="38"/>
      <c r="B680" s="37"/>
      <c r="C680" s="37"/>
      <c r="D680" s="38"/>
      <c r="E680" s="39"/>
    </row>
    <row r="681" ht="15.75" customHeight="1">
      <c r="A681" s="38"/>
      <c r="B681" s="37"/>
      <c r="C681" s="37"/>
      <c r="D681" s="38"/>
      <c r="E681" s="39"/>
    </row>
    <row r="682" ht="15.75" customHeight="1">
      <c r="A682" s="38"/>
      <c r="B682" s="37"/>
      <c r="C682" s="37"/>
      <c r="D682" s="38"/>
      <c r="E682" s="39"/>
    </row>
    <row r="683" ht="15.75" customHeight="1">
      <c r="A683" s="38"/>
      <c r="B683" s="37"/>
      <c r="C683" s="37"/>
      <c r="D683" s="38"/>
      <c r="E683" s="39"/>
    </row>
    <row r="684" ht="15.75" customHeight="1">
      <c r="A684" s="38"/>
      <c r="B684" s="37"/>
      <c r="C684" s="37"/>
      <c r="D684" s="38"/>
      <c r="E684" s="39"/>
    </row>
    <row r="685" ht="15.75" customHeight="1">
      <c r="A685" s="38"/>
      <c r="B685" s="37"/>
      <c r="C685" s="37"/>
      <c r="D685" s="38"/>
      <c r="E685" s="39"/>
    </row>
    <row r="686" ht="15.75" customHeight="1">
      <c r="A686" s="38"/>
      <c r="B686" s="37"/>
      <c r="C686" s="37"/>
      <c r="D686" s="38"/>
      <c r="E686" s="39"/>
    </row>
    <row r="687" ht="15.75" customHeight="1">
      <c r="A687" s="38"/>
      <c r="B687" s="37"/>
      <c r="C687" s="37"/>
      <c r="D687" s="38"/>
      <c r="E687" s="39"/>
    </row>
    <row r="688" ht="15.75" customHeight="1">
      <c r="A688" s="38"/>
      <c r="B688" s="37"/>
      <c r="C688" s="37"/>
      <c r="D688" s="38"/>
      <c r="E688" s="39"/>
    </row>
    <row r="689" ht="15.75" customHeight="1">
      <c r="A689" s="38"/>
      <c r="B689" s="37"/>
      <c r="C689" s="37"/>
      <c r="D689" s="38"/>
      <c r="E689" s="39"/>
    </row>
    <row r="690" ht="15.75" customHeight="1">
      <c r="A690" s="38"/>
      <c r="B690" s="37"/>
      <c r="C690" s="37"/>
      <c r="D690" s="38"/>
      <c r="E690" s="39"/>
    </row>
    <row r="691" ht="15.75" customHeight="1">
      <c r="A691" s="38"/>
      <c r="B691" s="37"/>
      <c r="C691" s="37"/>
      <c r="D691" s="38"/>
      <c r="E691" s="39"/>
    </row>
    <row r="692" ht="15.75" customHeight="1">
      <c r="A692" s="38"/>
      <c r="B692" s="37"/>
      <c r="C692" s="37"/>
      <c r="D692" s="38"/>
      <c r="E692" s="39"/>
    </row>
    <row r="693" ht="15.75" customHeight="1">
      <c r="A693" s="38"/>
      <c r="B693" s="37"/>
      <c r="C693" s="37"/>
      <c r="D693" s="38"/>
      <c r="E693" s="39"/>
    </row>
    <row r="694" ht="15.75" customHeight="1">
      <c r="A694" s="38"/>
      <c r="B694" s="37"/>
      <c r="C694" s="37"/>
      <c r="D694" s="38"/>
      <c r="E694" s="39"/>
    </row>
    <row r="695" ht="15.75" customHeight="1">
      <c r="A695" s="38"/>
      <c r="B695" s="37"/>
      <c r="C695" s="37"/>
      <c r="D695" s="38"/>
      <c r="E695" s="39"/>
    </row>
    <row r="696" ht="15.75" customHeight="1">
      <c r="A696" s="38"/>
      <c r="B696" s="37"/>
      <c r="C696" s="37"/>
      <c r="D696" s="38"/>
      <c r="E696" s="39"/>
    </row>
    <row r="697" ht="15.75" customHeight="1">
      <c r="A697" s="38"/>
      <c r="B697" s="37"/>
      <c r="C697" s="37"/>
      <c r="D697" s="38"/>
      <c r="E697" s="39"/>
    </row>
    <row r="698" ht="15.75" customHeight="1">
      <c r="A698" s="38"/>
      <c r="B698" s="37"/>
      <c r="C698" s="37"/>
      <c r="D698" s="38"/>
      <c r="E698" s="39"/>
    </row>
    <row r="699" ht="15.75" customHeight="1">
      <c r="A699" s="38"/>
      <c r="B699" s="37"/>
      <c r="C699" s="37"/>
      <c r="D699" s="38"/>
      <c r="E699" s="39"/>
    </row>
    <row r="700" ht="15.75" customHeight="1">
      <c r="A700" s="38"/>
      <c r="B700" s="37"/>
      <c r="C700" s="37"/>
      <c r="D700" s="38"/>
      <c r="E700" s="39"/>
    </row>
    <row r="701" ht="15.75" customHeight="1">
      <c r="A701" s="38"/>
      <c r="B701" s="37"/>
      <c r="C701" s="37"/>
      <c r="D701" s="38"/>
      <c r="E701" s="39"/>
    </row>
    <row r="702" ht="15.75" customHeight="1">
      <c r="A702" s="38"/>
      <c r="B702" s="37"/>
      <c r="C702" s="37"/>
      <c r="D702" s="38"/>
      <c r="E702" s="39"/>
    </row>
    <row r="703" ht="15.75" customHeight="1">
      <c r="A703" s="38"/>
      <c r="B703" s="37"/>
      <c r="C703" s="37"/>
      <c r="D703" s="38"/>
      <c r="E703" s="39"/>
    </row>
    <row r="704" ht="15.75" customHeight="1">
      <c r="A704" s="38"/>
      <c r="B704" s="37"/>
      <c r="C704" s="37"/>
      <c r="D704" s="38"/>
      <c r="E704" s="39"/>
    </row>
    <row r="705" ht="15.75" customHeight="1">
      <c r="A705" s="38"/>
      <c r="B705" s="37"/>
      <c r="C705" s="37"/>
      <c r="D705" s="38"/>
      <c r="E705" s="39"/>
    </row>
    <row r="706" ht="15.75" customHeight="1">
      <c r="A706" s="38"/>
      <c r="B706" s="37"/>
      <c r="C706" s="37"/>
      <c r="D706" s="38"/>
      <c r="E706" s="39"/>
    </row>
    <row r="707" ht="15.75" customHeight="1">
      <c r="A707" s="38"/>
      <c r="B707" s="37"/>
      <c r="C707" s="37"/>
      <c r="D707" s="38"/>
      <c r="E707" s="39"/>
    </row>
    <row r="708" ht="15.75" customHeight="1">
      <c r="A708" s="38"/>
      <c r="B708" s="37"/>
      <c r="C708" s="37"/>
      <c r="D708" s="38"/>
      <c r="E708" s="39"/>
    </row>
    <row r="709" ht="15.75" customHeight="1">
      <c r="A709" s="38"/>
      <c r="B709" s="37"/>
      <c r="C709" s="37"/>
      <c r="D709" s="38"/>
      <c r="E709" s="39"/>
    </row>
    <row r="710" ht="15.75" customHeight="1">
      <c r="A710" s="38"/>
      <c r="B710" s="37"/>
      <c r="C710" s="37"/>
      <c r="D710" s="38"/>
      <c r="E710" s="39"/>
    </row>
    <row r="711" ht="15.75" customHeight="1">
      <c r="A711" s="38"/>
      <c r="B711" s="37"/>
      <c r="C711" s="37"/>
      <c r="D711" s="38"/>
      <c r="E711" s="39"/>
    </row>
    <row r="712" ht="15.75" customHeight="1">
      <c r="A712" s="38"/>
      <c r="B712" s="37"/>
      <c r="C712" s="37"/>
      <c r="D712" s="38"/>
      <c r="E712" s="39"/>
    </row>
    <row r="713" ht="15.75" customHeight="1">
      <c r="A713" s="38"/>
      <c r="B713" s="37"/>
      <c r="C713" s="37"/>
      <c r="D713" s="38"/>
      <c r="E713" s="39"/>
    </row>
    <row r="714" ht="15.75" customHeight="1">
      <c r="A714" s="38"/>
      <c r="B714" s="37"/>
      <c r="C714" s="37"/>
      <c r="D714" s="38"/>
      <c r="E714" s="39"/>
    </row>
    <row r="715" ht="15.75" customHeight="1">
      <c r="A715" s="38"/>
      <c r="B715" s="37"/>
      <c r="C715" s="37"/>
      <c r="D715" s="38"/>
      <c r="E715" s="39"/>
    </row>
    <row r="716" ht="15.75" customHeight="1">
      <c r="A716" s="38"/>
      <c r="B716" s="37"/>
      <c r="C716" s="37"/>
      <c r="D716" s="38"/>
      <c r="E716" s="39"/>
    </row>
    <row r="717" ht="15.75" customHeight="1">
      <c r="A717" s="38"/>
      <c r="B717" s="37"/>
      <c r="C717" s="37"/>
      <c r="D717" s="38"/>
      <c r="E717" s="39"/>
    </row>
    <row r="718" ht="15.75" customHeight="1">
      <c r="A718" s="38"/>
      <c r="B718" s="37"/>
      <c r="C718" s="37"/>
      <c r="D718" s="38"/>
      <c r="E718" s="39"/>
    </row>
    <row r="719" ht="15.75" customHeight="1">
      <c r="A719" s="38"/>
      <c r="B719" s="37"/>
      <c r="C719" s="37"/>
      <c r="D719" s="38"/>
      <c r="E719" s="39"/>
    </row>
    <row r="720" ht="15.75" customHeight="1">
      <c r="A720" s="38"/>
      <c r="B720" s="37"/>
      <c r="C720" s="37"/>
      <c r="D720" s="38"/>
      <c r="E720" s="39"/>
    </row>
    <row r="721" ht="15.75" customHeight="1">
      <c r="A721" s="38"/>
      <c r="B721" s="37"/>
      <c r="C721" s="37"/>
      <c r="D721" s="38"/>
      <c r="E721" s="39"/>
    </row>
    <row r="722" ht="15.75" customHeight="1">
      <c r="A722" s="38"/>
      <c r="B722" s="37"/>
      <c r="C722" s="37"/>
      <c r="D722" s="38"/>
      <c r="E722" s="39"/>
    </row>
    <row r="723" ht="15.75" customHeight="1">
      <c r="A723" s="38"/>
      <c r="B723" s="37"/>
      <c r="C723" s="37"/>
      <c r="D723" s="38"/>
      <c r="E723" s="39"/>
    </row>
    <row r="724" ht="15.75" customHeight="1">
      <c r="A724" s="38"/>
      <c r="B724" s="37"/>
      <c r="C724" s="37"/>
      <c r="D724" s="38"/>
      <c r="E724" s="39"/>
    </row>
    <row r="725" ht="15.75" customHeight="1">
      <c r="A725" s="38"/>
      <c r="B725" s="37"/>
      <c r="C725" s="37"/>
      <c r="D725" s="38"/>
      <c r="E725" s="39"/>
    </row>
    <row r="726" ht="15.75" customHeight="1">
      <c r="A726" s="38"/>
      <c r="B726" s="37"/>
      <c r="C726" s="37"/>
      <c r="D726" s="38"/>
      <c r="E726" s="39"/>
    </row>
    <row r="727" ht="15.75" customHeight="1">
      <c r="A727" s="38"/>
      <c r="B727" s="37"/>
      <c r="C727" s="37"/>
      <c r="D727" s="38"/>
      <c r="E727" s="39"/>
    </row>
    <row r="728" ht="15.75" customHeight="1">
      <c r="A728" s="38"/>
      <c r="B728" s="37"/>
      <c r="C728" s="37"/>
      <c r="D728" s="38"/>
      <c r="E728" s="39"/>
    </row>
    <row r="729" ht="15.75" customHeight="1">
      <c r="A729" s="38"/>
      <c r="B729" s="37"/>
      <c r="C729" s="37"/>
      <c r="D729" s="38"/>
      <c r="E729" s="39"/>
    </row>
    <row r="730" ht="15.75" customHeight="1">
      <c r="A730" s="38"/>
      <c r="B730" s="37"/>
      <c r="C730" s="37"/>
      <c r="D730" s="38"/>
      <c r="E730" s="39"/>
    </row>
    <row r="731" ht="15.75" customHeight="1">
      <c r="A731" s="38"/>
      <c r="B731" s="37"/>
      <c r="C731" s="37"/>
      <c r="D731" s="38"/>
      <c r="E731" s="39"/>
    </row>
    <row r="732" ht="15.75" customHeight="1">
      <c r="A732" s="38"/>
      <c r="B732" s="37"/>
      <c r="C732" s="37"/>
      <c r="D732" s="38"/>
      <c r="E732" s="39"/>
    </row>
    <row r="733" ht="15.75" customHeight="1">
      <c r="A733" s="38"/>
      <c r="B733" s="37"/>
      <c r="C733" s="37"/>
      <c r="D733" s="38"/>
      <c r="E733" s="39"/>
    </row>
    <row r="734" ht="15.75" customHeight="1">
      <c r="A734" s="38"/>
      <c r="B734" s="37"/>
      <c r="C734" s="37"/>
      <c r="D734" s="38"/>
      <c r="E734" s="39"/>
    </row>
    <row r="735" ht="15.75" customHeight="1">
      <c r="A735" s="38"/>
      <c r="B735" s="37"/>
      <c r="C735" s="37"/>
      <c r="D735" s="38"/>
      <c r="E735" s="39"/>
    </row>
    <row r="736" ht="15.75" customHeight="1">
      <c r="A736" s="38"/>
      <c r="B736" s="37"/>
      <c r="C736" s="37"/>
      <c r="D736" s="38"/>
      <c r="E736" s="39"/>
    </row>
    <row r="737" ht="15.75" customHeight="1">
      <c r="A737" s="38"/>
      <c r="B737" s="37"/>
      <c r="C737" s="37"/>
      <c r="D737" s="38"/>
      <c r="E737" s="39"/>
    </row>
    <row r="738" ht="15.75" customHeight="1">
      <c r="A738" s="38"/>
      <c r="B738" s="37"/>
      <c r="C738" s="37"/>
      <c r="D738" s="38"/>
      <c r="E738" s="39"/>
    </row>
    <row r="739" ht="15.75" customHeight="1">
      <c r="A739" s="38"/>
      <c r="B739" s="37"/>
      <c r="C739" s="37"/>
      <c r="D739" s="38"/>
      <c r="E739" s="39"/>
    </row>
    <row r="740" ht="15.75" customHeight="1">
      <c r="A740" s="38"/>
      <c r="B740" s="37"/>
      <c r="C740" s="37"/>
      <c r="D740" s="38"/>
      <c r="E740" s="39"/>
    </row>
    <row r="741" ht="15.75" customHeight="1">
      <c r="A741" s="38"/>
      <c r="B741" s="37"/>
      <c r="C741" s="37"/>
      <c r="D741" s="38"/>
      <c r="E741" s="39"/>
    </row>
    <row r="742" ht="15.75" customHeight="1">
      <c r="A742" s="38"/>
      <c r="B742" s="37"/>
      <c r="C742" s="37"/>
      <c r="D742" s="38"/>
      <c r="E742" s="39"/>
    </row>
    <row r="743" ht="15.75" customHeight="1">
      <c r="A743" s="38"/>
      <c r="B743" s="37"/>
      <c r="C743" s="37"/>
      <c r="D743" s="38"/>
      <c r="E743" s="39"/>
    </row>
    <row r="744" ht="15.75" customHeight="1">
      <c r="A744" s="38"/>
      <c r="B744" s="37"/>
      <c r="C744" s="37"/>
      <c r="D744" s="38"/>
      <c r="E744" s="39"/>
    </row>
    <row r="745" ht="15.75" customHeight="1">
      <c r="A745" s="38"/>
      <c r="B745" s="37"/>
      <c r="C745" s="37"/>
      <c r="D745" s="38"/>
      <c r="E745" s="39"/>
    </row>
    <row r="746" ht="15.75" customHeight="1">
      <c r="A746" s="38"/>
      <c r="B746" s="37"/>
      <c r="C746" s="37"/>
      <c r="D746" s="38"/>
      <c r="E746" s="39"/>
    </row>
    <row r="747" ht="15.75" customHeight="1">
      <c r="A747" s="38"/>
      <c r="B747" s="37"/>
      <c r="C747" s="37"/>
      <c r="D747" s="38"/>
      <c r="E747" s="39"/>
    </row>
    <row r="748" ht="15.75" customHeight="1">
      <c r="A748" s="38"/>
      <c r="B748" s="37"/>
      <c r="C748" s="37"/>
      <c r="D748" s="38"/>
      <c r="E748" s="39"/>
    </row>
    <row r="749" ht="15.75" customHeight="1">
      <c r="A749" s="38"/>
      <c r="B749" s="37"/>
      <c r="C749" s="37"/>
      <c r="D749" s="38"/>
      <c r="E749" s="39"/>
    </row>
    <row r="750" ht="15.75" customHeight="1">
      <c r="A750" s="38"/>
      <c r="B750" s="37"/>
      <c r="C750" s="37"/>
      <c r="D750" s="38"/>
      <c r="E750" s="39"/>
    </row>
    <row r="751" ht="15.75" customHeight="1">
      <c r="A751" s="38"/>
      <c r="B751" s="37"/>
      <c r="C751" s="37"/>
      <c r="D751" s="38"/>
      <c r="E751" s="39"/>
    </row>
    <row r="752" ht="15.75" customHeight="1">
      <c r="A752" s="38"/>
      <c r="B752" s="37"/>
      <c r="C752" s="37"/>
      <c r="D752" s="38"/>
      <c r="E752" s="39"/>
    </row>
    <row r="753" ht="15.75" customHeight="1">
      <c r="A753" s="38"/>
      <c r="B753" s="37"/>
      <c r="C753" s="37"/>
      <c r="D753" s="38"/>
      <c r="E753" s="39"/>
    </row>
    <row r="754" ht="15.75" customHeight="1">
      <c r="A754" s="38"/>
      <c r="B754" s="37"/>
      <c r="C754" s="37"/>
      <c r="D754" s="38"/>
      <c r="E754" s="39"/>
    </row>
    <row r="755" ht="15.75" customHeight="1">
      <c r="A755" s="38"/>
      <c r="B755" s="37"/>
      <c r="C755" s="37"/>
      <c r="D755" s="38"/>
      <c r="E755" s="39"/>
    </row>
    <row r="756" ht="15.75" customHeight="1">
      <c r="A756" s="38"/>
      <c r="B756" s="37"/>
      <c r="C756" s="37"/>
      <c r="D756" s="38"/>
      <c r="E756" s="39"/>
    </row>
    <row r="757" ht="15.75" customHeight="1">
      <c r="A757" s="38"/>
      <c r="B757" s="37"/>
      <c r="C757" s="37"/>
      <c r="D757" s="38"/>
      <c r="E757" s="39"/>
    </row>
    <row r="758" ht="15.75" customHeight="1">
      <c r="A758" s="38"/>
      <c r="B758" s="37"/>
      <c r="C758" s="37"/>
      <c r="D758" s="38"/>
      <c r="E758" s="39"/>
    </row>
    <row r="759" ht="15.75" customHeight="1">
      <c r="A759" s="38"/>
      <c r="B759" s="37"/>
      <c r="C759" s="37"/>
      <c r="D759" s="38"/>
      <c r="E759" s="39"/>
    </row>
    <row r="760" ht="15.75" customHeight="1">
      <c r="A760" s="38"/>
      <c r="B760" s="37"/>
      <c r="C760" s="37"/>
      <c r="D760" s="38"/>
      <c r="E760" s="39"/>
    </row>
    <row r="761" ht="15.75" customHeight="1">
      <c r="A761" s="38"/>
      <c r="B761" s="37"/>
      <c r="C761" s="37"/>
      <c r="D761" s="38"/>
      <c r="E761" s="39"/>
    </row>
    <row r="762" ht="15.75" customHeight="1">
      <c r="A762" s="38"/>
      <c r="B762" s="37"/>
      <c r="C762" s="37"/>
      <c r="D762" s="38"/>
      <c r="E762" s="39"/>
    </row>
    <row r="763" ht="15.75" customHeight="1">
      <c r="A763" s="38"/>
      <c r="B763" s="37"/>
      <c r="C763" s="37"/>
      <c r="D763" s="38"/>
      <c r="E763" s="39"/>
    </row>
    <row r="764" ht="15.75" customHeight="1">
      <c r="A764" s="38"/>
      <c r="B764" s="37"/>
      <c r="C764" s="37"/>
      <c r="D764" s="38"/>
      <c r="E764" s="39"/>
    </row>
    <row r="765" ht="15.75" customHeight="1">
      <c r="A765" s="38"/>
      <c r="B765" s="37"/>
      <c r="C765" s="37"/>
      <c r="D765" s="38"/>
      <c r="E765" s="39"/>
    </row>
    <row r="766" ht="15.75" customHeight="1">
      <c r="A766" s="38"/>
      <c r="B766" s="37"/>
      <c r="C766" s="37"/>
      <c r="D766" s="38"/>
      <c r="E766" s="39"/>
    </row>
    <row r="767" ht="15.75" customHeight="1">
      <c r="A767" s="38"/>
      <c r="B767" s="37"/>
      <c r="C767" s="37"/>
      <c r="D767" s="38"/>
      <c r="E767" s="39"/>
    </row>
    <row r="768" ht="15.75" customHeight="1">
      <c r="A768" s="38"/>
      <c r="B768" s="37"/>
      <c r="C768" s="37"/>
      <c r="D768" s="38"/>
      <c r="E768" s="39"/>
    </row>
    <row r="769" ht="15.75" customHeight="1">
      <c r="A769" s="38"/>
      <c r="B769" s="37"/>
      <c r="C769" s="37"/>
      <c r="D769" s="38"/>
      <c r="E769" s="39"/>
    </row>
    <row r="770" ht="15.75" customHeight="1">
      <c r="A770" s="38"/>
      <c r="B770" s="37"/>
      <c r="C770" s="37"/>
      <c r="D770" s="38"/>
      <c r="E770" s="39"/>
    </row>
    <row r="771" ht="15.75" customHeight="1">
      <c r="A771" s="38"/>
      <c r="B771" s="37"/>
      <c r="C771" s="37"/>
      <c r="D771" s="38"/>
      <c r="E771" s="39"/>
    </row>
    <row r="772" ht="15.75" customHeight="1">
      <c r="A772" s="38"/>
      <c r="B772" s="37"/>
      <c r="C772" s="37"/>
      <c r="D772" s="38"/>
      <c r="E772" s="39"/>
    </row>
    <row r="773" ht="15.75" customHeight="1">
      <c r="A773" s="38"/>
      <c r="B773" s="37"/>
      <c r="C773" s="37"/>
      <c r="D773" s="38"/>
      <c r="E773" s="39"/>
    </row>
    <row r="774" ht="15.75" customHeight="1">
      <c r="A774" s="38"/>
      <c r="B774" s="37"/>
      <c r="C774" s="37"/>
      <c r="D774" s="38"/>
      <c r="E774" s="39"/>
    </row>
    <row r="775" ht="15.75" customHeight="1">
      <c r="A775" s="38"/>
      <c r="B775" s="37"/>
      <c r="C775" s="37"/>
      <c r="D775" s="38"/>
      <c r="E775" s="39"/>
    </row>
    <row r="776" ht="15.75" customHeight="1">
      <c r="A776" s="38"/>
      <c r="B776" s="37"/>
      <c r="C776" s="37"/>
      <c r="D776" s="38"/>
      <c r="E776" s="39"/>
    </row>
    <row r="777" ht="15.75" customHeight="1">
      <c r="A777" s="38"/>
      <c r="B777" s="37"/>
      <c r="C777" s="37"/>
      <c r="D777" s="38"/>
      <c r="E777" s="39"/>
    </row>
    <row r="778" ht="15.75" customHeight="1">
      <c r="A778" s="38"/>
      <c r="B778" s="37"/>
      <c r="C778" s="37"/>
      <c r="D778" s="38"/>
      <c r="E778" s="39"/>
    </row>
    <row r="779" ht="15.75" customHeight="1">
      <c r="A779" s="38"/>
      <c r="B779" s="37"/>
      <c r="C779" s="37"/>
      <c r="D779" s="38"/>
      <c r="E779" s="39"/>
    </row>
    <row r="780" ht="15.75" customHeight="1">
      <c r="A780" s="38"/>
      <c r="B780" s="37"/>
      <c r="C780" s="37"/>
      <c r="D780" s="38"/>
      <c r="E780" s="39"/>
    </row>
    <row r="781" ht="15.75" customHeight="1">
      <c r="A781" s="38"/>
      <c r="B781" s="37"/>
      <c r="C781" s="37"/>
      <c r="D781" s="38"/>
      <c r="E781" s="39"/>
    </row>
    <row r="782" ht="15.75" customHeight="1">
      <c r="A782" s="38"/>
      <c r="B782" s="37"/>
      <c r="C782" s="37"/>
      <c r="D782" s="38"/>
      <c r="E782" s="39"/>
    </row>
    <row r="783" ht="15.75" customHeight="1">
      <c r="A783" s="38"/>
      <c r="B783" s="37"/>
      <c r="C783" s="37"/>
      <c r="D783" s="38"/>
      <c r="E783" s="39"/>
    </row>
    <row r="784" ht="15.75" customHeight="1">
      <c r="A784" s="38"/>
      <c r="B784" s="37"/>
      <c r="C784" s="37"/>
      <c r="D784" s="38"/>
      <c r="E784" s="39"/>
    </row>
    <row r="785" ht="15.75" customHeight="1">
      <c r="A785" s="38"/>
      <c r="B785" s="37"/>
      <c r="C785" s="37"/>
      <c r="D785" s="38"/>
      <c r="E785" s="39"/>
    </row>
    <row r="786" ht="15.75" customHeight="1">
      <c r="A786" s="38"/>
      <c r="B786" s="37"/>
      <c r="C786" s="37"/>
      <c r="D786" s="38"/>
      <c r="E786" s="39"/>
    </row>
    <row r="787" ht="15.75" customHeight="1">
      <c r="A787" s="38"/>
      <c r="B787" s="37"/>
      <c r="C787" s="37"/>
      <c r="D787" s="38"/>
      <c r="E787" s="39"/>
    </row>
    <row r="788" ht="15.75" customHeight="1">
      <c r="A788" s="38"/>
      <c r="B788" s="37"/>
      <c r="C788" s="37"/>
      <c r="D788" s="38"/>
      <c r="E788" s="39"/>
    </row>
    <row r="789" ht="15.75" customHeight="1">
      <c r="A789" s="38"/>
      <c r="B789" s="37"/>
      <c r="C789" s="37"/>
      <c r="D789" s="38"/>
      <c r="E789" s="39"/>
    </row>
    <row r="790" ht="15.75" customHeight="1">
      <c r="A790" s="38"/>
      <c r="B790" s="37"/>
      <c r="C790" s="37"/>
      <c r="D790" s="38"/>
      <c r="E790" s="39"/>
    </row>
    <row r="791" ht="15.75" customHeight="1">
      <c r="A791" s="38"/>
      <c r="B791" s="37"/>
      <c r="C791" s="37"/>
      <c r="D791" s="38"/>
      <c r="E791" s="39"/>
    </row>
    <row r="792" ht="15.75" customHeight="1">
      <c r="A792" s="38"/>
      <c r="B792" s="37"/>
      <c r="C792" s="37"/>
      <c r="D792" s="38"/>
      <c r="E792" s="39"/>
    </row>
    <row r="793" ht="15.75" customHeight="1">
      <c r="A793" s="38"/>
      <c r="B793" s="37"/>
      <c r="C793" s="37"/>
      <c r="D793" s="38"/>
      <c r="E793" s="39"/>
    </row>
    <row r="794" ht="15.75" customHeight="1">
      <c r="A794" s="38"/>
      <c r="B794" s="37"/>
      <c r="C794" s="37"/>
      <c r="D794" s="38"/>
      <c r="E794" s="39"/>
    </row>
    <row r="795" ht="15.75" customHeight="1">
      <c r="A795" s="38"/>
      <c r="B795" s="37"/>
      <c r="C795" s="37"/>
      <c r="D795" s="38"/>
      <c r="E795" s="39"/>
    </row>
    <row r="796" ht="15.75" customHeight="1">
      <c r="A796" s="38"/>
      <c r="B796" s="37"/>
      <c r="C796" s="37"/>
      <c r="D796" s="38"/>
      <c r="E796" s="39"/>
    </row>
    <row r="797" ht="15.75" customHeight="1">
      <c r="A797" s="38"/>
      <c r="B797" s="37"/>
      <c r="C797" s="37"/>
      <c r="D797" s="38"/>
      <c r="E797" s="39"/>
    </row>
    <row r="798" ht="15.75" customHeight="1">
      <c r="A798" s="38"/>
      <c r="B798" s="37"/>
      <c r="C798" s="37"/>
      <c r="D798" s="38"/>
      <c r="E798" s="39"/>
    </row>
    <row r="799" ht="15.75" customHeight="1">
      <c r="A799" s="38"/>
      <c r="B799" s="37"/>
      <c r="C799" s="37"/>
      <c r="D799" s="38"/>
      <c r="E799" s="39"/>
    </row>
    <row r="800" ht="15.75" customHeight="1">
      <c r="A800" s="38"/>
      <c r="B800" s="37"/>
      <c r="C800" s="37"/>
      <c r="D800" s="38"/>
      <c r="E800" s="39"/>
    </row>
    <row r="801" ht="15.75" customHeight="1">
      <c r="A801" s="38"/>
      <c r="B801" s="37"/>
      <c r="C801" s="37"/>
      <c r="D801" s="38"/>
      <c r="E801" s="39"/>
    </row>
    <row r="802" ht="15.75" customHeight="1">
      <c r="A802" s="38"/>
      <c r="B802" s="37"/>
      <c r="C802" s="37"/>
      <c r="D802" s="38"/>
      <c r="E802" s="39"/>
    </row>
    <row r="803" ht="15.75" customHeight="1">
      <c r="A803" s="38"/>
      <c r="B803" s="37"/>
      <c r="C803" s="37"/>
      <c r="D803" s="38"/>
      <c r="E803" s="39"/>
    </row>
    <row r="804" ht="15.75" customHeight="1">
      <c r="A804" s="38"/>
      <c r="B804" s="37"/>
      <c r="C804" s="37"/>
      <c r="D804" s="38"/>
      <c r="E804" s="39"/>
    </row>
    <row r="805" ht="15.75" customHeight="1">
      <c r="A805" s="38"/>
      <c r="B805" s="37"/>
      <c r="C805" s="37"/>
      <c r="D805" s="38"/>
      <c r="E805" s="39"/>
    </row>
    <row r="806" ht="15.75" customHeight="1">
      <c r="A806" s="38"/>
      <c r="B806" s="37"/>
      <c r="C806" s="37"/>
      <c r="D806" s="38"/>
      <c r="E806" s="39"/>
    </row>
    <row r="807" ht="15.75" customHeight="1">
      <c r="A807" s="38"/>
      <c r="B807" s="37"/>
      <c r="C807" s="37"/>
      <c r="D807" s="38"/>
      <c r="E807" s="39"/>
    </row>
    <row r="808" ht="15.75" customHeight="1">
      <c r="A808" s="38"/>
      <c r="B808" s="37"/>
      <c r="C808" s="37"/>
      <c r="D808" s="38"/>
      <c r="E808" s="39"/>
    </row>
    <row r="809" ht="15.75" customHeight="1">
      <c r="A809" s="38"/>
      <c r="B809" s="37"/>
      <c r="C809" s="37"/>
      <c r="D809" s="38"/>
      <c r="E809" s="39"/>
    </row>
    <row r="810" ht="15.75" customHeight="1">
      <c r="A810" s="38"/>
      <c r="B810" s="37"/>
      <c r="C810" s="37"/>
      <c r="D810" s="38"/>
      <c r="E810" s="39"/>
    </row>
    <row r="811" ht="15.75" customHeight="1">
      <c r="A811" s="38"/>
      <c r="B811" s="37"/>
      <c r="C811" s="37"/>
      <c r="D811" s="38"/>
      <c r="E811" s="39"/>
    </row>
    <row r="812" ht="15.75" customHeight="1">
      <c r="A812" s="38"/>
      <c r="B812" s="37"/>
      <c r="C812" s="37"/>
      <c r="D812" s="38"/>
      <c r="E812" s="39"/>
    </row>
    <row r="813" ht="15.75" customHeight="1">
      <c r="A813" s="38"/>
      <c r="B813" s="37"/>
      <c r="C813" s="37"/>
      <c r="D813" s="38"/>
      <c r="E813" s="39"/>
    </row>
    <row r="814" ht="15.75" customHeight="1">
      <c r="A814" s="38"/>
      <c r="B814" s="37"/>
      <c r="C814" s="37"/>
      <c r="D814" s="38"/>
      <c r="E814" s="39"/>
    </row>
    <row r="815" ht="15.75" customHeight="1">
      <c r="A815" s="38"/>
      <c r="B815" s="37"/>
      <c r="C815" s="37"/>
      <c r="D815" s="38"/>
      <c r="E815" s="39"/>
    </row>
    <row r="816" ht="15.75" customHeight="1">
      <c r="A816" s="38"/>
      <c r="B816" s="37"/>
      <c r="C816" s="37"/>
      <c r="D816" s="38"/>
      <c r="E816" s="39"/>
    </row>
    <row r="817" ht="15.75" customHeight="1">
      <c r="A817" s="38"/>
      <c r="B817" s="37"/>
      <c r="C817" s="37"/>
      <c r="D817" s="38"/>
      <c r="E817" s="39"/>
    </row>
    <row r="818" ht="15.75" customHeight="1">
      <c r="A818" s="38"/>
      <c r="B818" s="37"/>
      <c r="C818" s="37"/>
      <c r="D818" s="38"/>
      <c r="E818" s="39"/>
    </row>
    <row r="819" ht="15.75" customHeight="1">
      <c r="A819" s="38"/>
      <c r="B819" s="37"/>
      <c r="C819" s="37"/>
      <c r="D819" s="38"/>
      <c r="E819" s="39"/>
    </row>
    <row r="820" ht="15.75" customHeight="1">
      <c r="A820" s="38"/>
      <c r="B820" s="37"/>
      <c r="C820" s="37"/>
      <c r="D820" s="38"/>
      <c r="E820" s="39"/>
    </row>
    <row r="821" ht="15.75" customHeight="1">
      <c r="A821" s="38"/>
      <c r="B821" s="37"/>
      <c r="C821" s="37"/>
      <c r="D821" s="38"/>
      <c r="E821" s="39"/>
    </row>
    <row r="822" ht="15.75" customHeight="1">
      <c r="A822" s="38"/>
      <c r="B822" s="37"/>
      <c r="C822" s="37"/>
      <c r="D822" s="38"/>
      <c r="E822" s="39"/>
    </row>
    <row r="823" ht="15.75" customHeight="1">
      <c r="A823" s="38"/>
      <c r="B823" s="37"/>
      <c r="C823" s="37"/>
      <c r="D823" s="38"/>
      <c r="E823" s="39"/>
    </row>
    <row r="824" ht="15.75" customHeight="1">
      <c r="A824" s="38"/>
      <c r="B824" s="37"/>
      <c r="C824" s="37"/>
      <c r="D824" s="38"/>
      <c r="E824" s="39"/>
    </row>
    <row r="825" ht="15.75" customHeight="1">
      <c r="A825" s="38"/>
      <c r="B825" s="37"/>
      <c r="C825" s="37"/>
      <c r="D825" s="38"/>
      <c r="E825" s="39"/>
    </row>
    <row r="826" ht="15.75" customHeight="1">
      <c r="A826" s="38"/>
      <c r="B826" s="37"/>
      <c r="C826" s="37"/>
      <c r="D826" s="38"/>
      <c r="E826" s="39"/>
    </row>
    <row r="827" ht="15.75" customHeight="1">
      <c r="A827" s="38"/>
      <c r="B827" s="37"/>
      <c r="C827" s="37"/>
      <c r="D827" s="38"/>
      <c r="E827" s="39"/>
    </row>
    <row r="828" ht="15.75" customHeight="1">
      <c r="A828" s="38"/>
      <c r="B828" s="37"/>
      <c r="C828" s="37"/>
      <c r="D828" s="38"/>
      <c r="E828" s="39"/>
    </row>
    <row r="829" ht="15.75" customHeight="1">
      <c r="A829" s="38"/>
      <c r="B829" s="37"/>
      <c r="C829" s="37"/>
      <c r="D829" s="38"/>
      <c r="E829" s="39"/>
    </row>
    <row r="830" ht="15.75" customHeight="1">
      <c r="A830" s="38"/>
      <c r="B830" s="37"/>
      <c r="C830" s="37"/>
      <c r="D830" s="38"/>
      <c r="E830" s="39"/>
    </row>
    <row r="831" ht="15.75" customHeight="1">
      <c r="A831" s="38"/>
      <c r="B831" s="37"/>
      <c r="C831" s="37"/>
      <c r="D831" s="38"/>
      <c r="E831" s="39"/>
    </row>
    <row r="832" ht="15.75" customHeight="1">
      <c r="A832" s="38"/>
      <c r="B832" s="37"/>
      <c r="C832" s="37"/>
      <c r="D832" s="38"/>
      <c r="E832" s="39"/>
    </row>
    <row r="833" ht="15.75" customHeight="1">
      <c r="A833" s="38"/>
      <c r="B833" s="37"/>
      <c r="C833" s="37"/>
      <c r="D833" s="38"/>
      <c r="E833" s="39"/>
    </row>
    <row r="834" ht="15.75" customHeight="1">
      <c r="A834" s="38"/>
      <c r="B834" s="37"/>
      <c r="C834" s="37"/>
      <c r="D834" s="38"/>
      <c r="E834" s="39"/>
    </row>
    <row r="835" ht="15.75" customHeight="1">
      <c r="A835" s="38"/>
      <c r="B835" s="37"/>
      <c r="C835" s="37"/>
      <c r="D835" s="38"/>
      <c r="E835" s="39"/>
    </row>
    <row r="836" ht="15.75" customHeight="1">
      <c r="A836" s="38"/>
      <c r="B836" s="37"/>
      <c r="C836" s="37"/>
      <c r="D836" s="38"/>
      <c r="E836" s="39"/>
    </row>
    <row r="837" ht="15.75" customHeight="1">
      <c r="A837" s="38"/>
      <c r="B837" s="37"/>
      <c r="C837" s="37"/>
      <c r="D837" s="38"/>
      <c r="E837" s="39"/>
    </row>
    <row r="838" ht="15.75" customHeight="1">
      <c r="A838" s="38"/>
      <c r="B838" s="37"/>
      <c r="C838" s="37"/>
      <c r="D838" s="38"/>
      <c r="E838" s="39"/>
    </row>
    <row r="839" ht="15.75" customHeight="1">
      <c r="A839" s="38"/>
      <c r="B839" s="37"/>
      <c r="C839" s="37"/>
      <c r="D839" s="38"/>
      <c r="E839" s="39"/>
    </row>
    <row r="840" ht="15.75" customHeight="1">
      <c r="A840" s="38"/>
      <c r="B840" s="37"/>
      <c r="C840" s="37"/>
      <c r="D840" s="38"/>
      <c r="E840" s="39"/>
    </row>
    <row r="841" ht="15.75" customHeight="1">
      <c r="A841" s="38"/>
      <c r="B841" s="37"/>
      <c r="C841" s="37"/>
      <c r="D841" s="38"/>
      <c r="E841" s="39"/>
    </row>
    <row r="842" ht="15.75" customHeight="1">
      <c r="A842" s="38"/>
      <c r="B842" s="37"/>
      <c r="C842" s="37"/>
      <c r="D842" s="38"/>
      <c r="E842" s="39"/>
    </row>
    <row r="843" ht="15.75" customHeight="1">
      <c r="A843" s="38"/>
      <c r="B843" s="37"/>
      <c r="C843" s="37"/>
      <c r="D843" s="38"/>
      <c r="E843" s="39"/>
    </row>
    <row r="844" ht="15.75" customHeight="1">
      <c r="A844" s="38"/>
      <c r="B844" s="37"/>
      <c r="C844" s="37"/>
      <c r="D844" s="38"/>
      <c r="E844" s="39"/>
    </row>
    <row r="845" ht="15.75" customHeight="1">
      <c r="A845" s="38"/>
      <c r="B845" s="37"/>
      <c r="C845" s="37"/>
      <c r="D845" s="38"/>
      <c r="E845" s="39"/>
    </row>
    <row r="846" ht="15.75" customHeight="1">
      <c r="A846" s="38"/>
      <c r="B846" s="37"/>
      <c r="C846" s="37"/>
      <c r="D846" s="38"/>
      <c r="E846" s="39"/>
    </row>
    <row r="847" ht="15.75" customHeight="1">
      <c r="A847" s="38"/>
      <c r="B847" s="37"/>
      <c r="C847" s="37"/>
      <c r="D847" s="38"/>
      <c r="E847" s="39"/>
    </row>
    <row r="848" ht="15.75" customHeight="1">
      <c r="A848" s="38"/>
      <c r="B848" s="37"/>
      <c r="C848" s="37"/>
      <c r="D848" s="38"/>
      <c r="E848" s="39"/>
    </row>
    <row r="849" ht="15.75" customHeight="1">
      <c r="A849" s="38"/>
      <c r="B849" s="37"/>
      <c r="C849" s="37"/>
      <c r="D849" s="38"/>
      <c r="E849" s="39"/>
    </row>
    <row r="850" ht="15.75" customHeight="1">
      <c r="A850" s="38"/>
      <c r="B850" s="37"/>
      <c r="C850" s="37"/>
      <c r="D850" s="38"/>
      <c r="E850" s="39"/>
    </row>
    <row r="851" ht="15.75" customHeight="1">
      <c r="A851" s="38"/>
      <c r="B851" s="37"/>
      <c r="C851" s="37"/>
      <c r="D851" s="38"/>
      <c r="E851" s="39"/>
    </row>
    <row r="852" ht="15.75" customHeight="1">
      <c r="A852" s="38"/>
      <c r="B852" s="37"/>
      <c r="C852" s="37"/>
      <c r="D852" s="38"/>
      <c r="E852" s="39"/>
    </row>
    <row r="853" ht="15.75" customHeight="1">
      <c r="A853" s="38"/>
      <c r="B853" s="37"/>
      <c r="C853" s="37"/>
      <c r="D853" s="38"/>
      <c r="E853" s="39"/>
    </row>
    <row r="854" ht="15.75" customHeight="1">
      <c r="A854" s="38"/>
      <c r="B854" s="37"/>
      <c r="C854" s="37"/>
      <c r="D854" s="38"/>
      <c r="E854" s="39"/>
    </row>
    <row r="855" ht="15.75" customHeight="1">
      <c r="A855" s="38"/>
      <c r="B855" s="37"/>
      <c r="C855" s="37"/>
      <c r="D855" s="38"/>
      <c r="E855" s="39"/>
    </row>
    <row r="856" ht="15.75" customHeight="1">
      <c r="A856" s="38"/>
      <c r="B856" s="37"/>
      <c r="C856" s="37"/>
      <c r="D856" s="38"/>
      <c r="E856" s="39"/>
    </row>
    <row r="857" ht="15.75" customHeight="1">
      <c r="A857" s="38"/>
      <c r="B857" s="37"/>
      <c r="C857" s="37"/>
      <c r="D857" s="38"/>
      <c r="E857" s="39"/>
    </row>
    <row r="858" ht="15.75" customHeight="1">
      <c r="A858" s="38"/>
      <c r="B858" s="37"/>
      <c r="C858" s="37"/>
      <c r="D858" s="38"/>
      <c r="E858" s="39"/>
    </row>
    <row r="859" ht="15.75" customHeight="1">
      <c r="A859" s="38"/>
      <c r="B859" s="37"/>
      <c r="C859" s="37"/>
      <c r="D859" s="38"/>
      <c r="E859" s="39"/>
    </row>
    <row r="860" ht="15.75" customHeight="1">
      <c r="A860" s="38"/>
      <c r="B860" s="37"/>
      <c r="C860" s="37"/>
      <c r="D860" s="38"/>
      <c r="E860" s="39"/>
    </row>
    <row r="861" ht="15.75" customHeight="1">
      <c r="A861" s="38"/>
      <c r="B861" s="37"/>
      <c r="C861" s="37"/>
      <c r="D861" s="38"/>
      <c r="E861" s="39"/>
    </row>
    <row r="862" ht="15.75" customHeight="1">
      <c r="A862" s="38"/>
      <c r="B862" s="37"/>
      <c r="C862" s="37"/>
      <c r="D862" s="38"/>
      <c r="E862" s="39"/>
    </row>
    <row r="863" ht="15.75" customHeight="1">
      <c r="A863" s="38"/>
      <c r="B863" s="37"/>
      <c r="C863" s="37"/>
      <c r="D863" s="38"/>
      <c r="E863" s="39"/>
    </row>
    <row r="864" ht="15.75" customHeight="1">
      <c r="A864" s="38"/>
      <c r="B864" s="37"/>
      <c r="C864" s="37"/>
      <c r="D864" s="38"/>
      <c r="E864" s="39"/>
    </row>
    <row r="865" ht="15.75" customHeight="1">
      <c r="A865" s="38"/>
      <c r="B865" s="37"/>
      <c r="C865" s="37"/>
      <c r="D865" s="38"/>
      <c r="E865" s="39"/>
    </row>
    <row r="866" ht="15.75" customHeight="1">
      <c r="A866" s="38"/>
      <c r="B866" s="37"/>
      <c r="C866" s="37"/>
      <c r="D866" s="38"/>
      <c r="E866" s="39"/>
    </row>
    <row r="867" ht="15.75" customHeight="1">
      <c r="A867" s="38"/>
      <c r="B867" s="37"/>
      <c r="C867" s="37"/>
      <c r="D867" s="38"/>
      <c r="E867" s="39"/>
    </row>
    <row r="868" ht="15.75" customHeight="1">
      <c r="A868" s="38"/>
      <c r="B868" s="37"/>
      <c r="C868" s="37"/>
      <c r="D868" s="38"/>
      <c r="E868" s="39"/>
    </row>
    <row r="869" ht="15.75" customHeight="1">
      <c r="A869" s="38"/>
      <c r="B869" s="37"/>
      <c r="C869" s="37"/>
      <c r="D869" s="38"/>
      <c r="E869" s="39"/>
    </row>
    <row r="870" ht="15.75" customHeight="1">
      <c r="A870" s="38"/>
      <c r="B870" s="37"/>
      <c r="C870" s="37"/>
      <c r="D870" s="38"/>
      <c r="E870" s="39"/>
    </row>
    <row r="871" ht="15.75" customHeight="1">
      <c r="A871" s="38"/>
      <c r="B871" s="37"/>
      <c r="C871" s="37"/>
      <c r="D871" s="38"/>
      <c r="E871" s="39"/>
    </row>
    <row r="872" ht="15.75" customHeight="1">
      <c r="A872" s="38"/>
      <c r="B872" s="37"/>
      <c r="C872" s="37"/>
      <c r="D872" s="38"/>
      <c r="E872" s="39"/>
    </row>
    <row r="873" ht="15.75" customHeight="1">
      <c r="A873" s="38"/>
      <c r="B873" s="37"/>
      <c r="C873" s="37"/>
      <c r="D873" s="38"/>
      <c r="E873" s="39"/>
    </row>
    <row r="874" ht="15.75" customHeight="1">
      <c r="A874" s="38"/>
      <c r="B874" s="37"/>
      <c r="C874" s="37"/>
      <c r="D874" s="38"/>
      <c r="E874" s="39"/>
    </row>
    <row r="875" ht="15.75" customHeight="1">
      <c r="A875" s="38"/>
      <c r="B875" s="37"/>
      <c r="C875" s="37"/>
      <c r="D875" s="38"/>
      <c r="E875" s="39"/>
    </row>
    <row r="876" ht="15.75" customHeight="1">
      <c r="A876" s="38"/>
      <c r="B876" s="37"/>
      <c r="C876" s="37"/>
      <c r="D876" s="38"/>
      <c r="E876" s="39"/>
    </row>
    <row r="877" ht="15.75" customHeight="1">
      <c r="A877" s="38"/>
      <c r="B877" s="37"/>
      <c r="C877" s="37"/>
      <c r="D877" s="38"/>
      <c r="E877" s="39"/>
    </row>
    <row r="878" ht="15.75" customHeight="1">
      <c r="A878" s="38"/>
      <c r="B878" s="37"/>
      <c r="C878" s="37"/>
      <c r="D878" s="38"/>
      <c r="E878" s="39"/>
    </row>
    <row r="879" ht="15.75" customHeight="1">
      <c r="A879" s="38"/>
      <c r="B879" s="37"/>
      <c r="C879" s="37"/>
      <c r="D879" s="38"/>
      <c r="E879" s="39"/>
    </row>
    <row r="880" ht="15.75" customHeight="1">
      <c r="A880" s="38"/>
      <c r="B880" s="37"/>
      <c r="C880" s="37"/>
      <c r="D880" s="38"/>
      <c r="E880" s="39"/>
    </row>
    <row r="881" ht="15.75" customHeight="1">
      <c r="A881" s="38"/>
      <c r="B881" s="37"/>
      <c r="C881" s="37"/>
      <c r="D881" s="38"/>
      <c r="E881" s="39"/>
    </row>
    <row r="882" ht="15.75" customHeight="1">
      <c r="A882" s="38"/>
      <c r="B882" s="37"/>
      <c r="C882" s="37"/>
      <c r="D882" s="38"/>
      <c r="E882" s="39"/>
    </row>
    <row r="883" ht="15.75" customHeight="1">
      <c r="A883" s="38"/>
      <c r="B883" s="37"/>
      <c r="C883" s="37"/>
      <c r="D883" s="38"/>
      <c r="E883" s="39"/>
    </row>
    <row r="884" ht="15.75" customHeight="1">
      <c r="A884" s="38"/>
      <c r="B884" s="37"/>
      <c r="C884" s="37"/>
      <c r="D884" s="38"/>
      <c r="E884" s="39"/>
    </row>
    <row r="885" ht="15.75" customHeight="1">
      <c r="A885" s="38"/>
      <c r="B885" s="37"/>
      <c r="C885" s="37"/>
      <c r="D885" s="38"/>
      <c r="E885" s="39"/>
    </row>
    <row r="886" ht="15.75" customHeight="1">
      <c r="A886" s="38"/>
      <c r="B886" s="37"/>
      <c r="C886" s="37"/>
      <c r="D886" s="38"/>
      <c r="E886" s="39"/>
    </row>
    <row r="887" ht="15.75" customHeight="1">
      <c r="A887" s="38"/>
      <c r="B887" s="37"/>
      <c r="C887" s="37"/>
      <c r="D887" s="38"/>
      <c r="E887" s="39"/>
    </row>
    <row r="888" ht="15.75" customHeight="1">
      <c r="A888" s="38"/>
      <c r="B888" s="37"/>
      <c r="C888" s="37"/>
      <c r="D888" s="38"/>
      <c r="E888" s="39"/>
    </row>
    <row r="889" ht="15.75" customHeight="1">
      <c r="A889" s="38"/>
      <c r="B889" s="37"/>
      <c r="C889" s="37"/>
      <c r="D889" s="38"/>
      <c r="E889" s="39"/>
    </row>
    <row r="890" ht="15.75" customHeight="1">
      <c r="A890" s="38"/>
      <c r="B890" s="37"/>
      <c r="C890" s="37"/>
      <c r="D890" s="38"/>
      <c r="E890" s="39"/>
    </row>
    <row r="891" ht="15.75" customHeight="1">
      <c r="A891" s="38"/>
      <c r="B891" s="37"/>
      <c r="C891" s="37"/>
      <c r="D891" s="38"/>
      <c r="E891" s="39"/>
    </row>
    <row r="892" ht="15.75" customHeight="1">
      <c r="A892" s="38"/>
      <c r="B892" s="37"/>
      <c r="C892" s="37"/>
      <c r="D892" s="38"/>
      <c r="E892" s="39"/>
    </row>
    <row r="893" ht="15.75" customHeight="1">
      <c r="A893" s="38"/>
      <c r="B893" s="37"/>
      <c r="C893" s="37"/>
      <c r="D893" s="38"/>
      <c r="E893" s="39"/>
    </row>
    <row r="894" ht="15.75" customHeight="1">
      <c r="A894" s="38"/>
      <c r="B894" s="37"/>
      <c r="C894" s="37"/>
      <c r="D894" s="38"/>
      <c r="E894" s="39"/>
    </row>
    <row r="895" ht="15.75" customHeight="1">
      <c r="A895" s="38"/>
      <c r="B895" s="37"/>
      <c r="C895" s="37"/>
      <c r="D895" s="38"/>
      <c r="E895" s="39"/>
    </row>
    <row r="896" ht="15.75" customHeight="1">
      <c r="A896" s="38"/>
      <c r="B896" s="37"/>
      <c r="C896" s="37"/>
      <c r="D896" s="38"/>
      <c r="E896" s="39"/>
    </row>
    <row r="897" ht="15.75" customHeight="1">
      <c r="A897" s="38"/>
      <c r="B897" s="37"/>
      <c r="C897" s="37"/>
      <c r="D897" s="38"/>
      <c r="E897" s="39"/>
    </row>
    <row r="898" ht="15.75" customHeight="1">
      <c r="A898" s="38"/>
      <c r="B898" s="37"/>
      <c r="C898" s="37"/>
      <c r="D898" s="38"/>
      <c r="E898" s="39"/>
    </row>
    <row r="899" ht="15.75" customHeight="1">
      <c r="A899" s="38"/>
      <c r="B899" s="37"/>
      <c r="C899" s="37"/>
      <c r="D899" s="38"/>
      <c r="E899" s="39"/>
    </row>
    <row r="900" ht="15.75" customHeight="1">
      <c r="A900" s="38"/>
      <c r="B900" s="37"/>
      <c r="C900" s="37"/>
      <c r="D900" s="38"/>
      <c r="E900" s="39"/>
    </row>
    <row r="901" ht="15.75" customHeight="1">
      <c r="A901" s="38"/>
      <c r="B901" s="37"/>
      <c r="C901" s="37"/>
      <c r="D901" s="38"/>
      <c r="E901" s="39"/>
    </row>
    <row r="902" ht="15.75" customHeight="1">
      <c r="A902" s="38"/>
      <c r="B902" s="37"/>
      <c r="C902" s="37"/>
      <c r="D902" s="38"/>
      <c r="E902" s="39"/>
    </row>
    <row r="903" ht="15.75" customHeight="1">
      <c r="A903" s="38"/>
      <c r="B903" s="37"/>
      <c r="C903" s="37"/>
      <c r="D903" s="38"/>
      <c r="E903" s="39"/>
    </row>
    <row r="904" ht="15.75" customHeight="1">
      <c r="A904" s="38"/>
      <c r="B904" s="37"/>
      <c r="C904" s="37"/>
      <c r="D904" s="38"/>
      <c r="E904" s="39"/>
    </row>
    <row r="905" ht="15.75" customHeight="1">
      <c r="A905" s="38"/>
      <c r="B905" s="37"/>
      <c r="C905" s="37"/>
      <c r="D905" s="38"/>
      <c r="E905" s="39"/>
    </row>
    <row r="906" ht="15.75" customHeight="1">
      <c r="A906" s="38"/>
      <c r="B906" s="37"/>
      <c r="C906" s="37"/>
      <c r="D906" s="38"/>
      <c r="E906" s="39"/>
    </row>
    <row r="907" ht="15.75" customHeight="1">
      <c r="A907" s="38"/>
      <c r="B907" s="37"/>
      <c r="C907" s="37"/>
      <c r="D907" s="38"/>
      <c r="E907" s="39"/>
    </row>
    <row r="908" ht="15.75" customHeight="1">
      <c r="A908" s="38"/>
      <c r="B908" s="37"/>
      <c r="C908" s="37"/>
      <c r="D908" s="38"/>
      <c r="E908" s="39"/>
    </row>
    <row r="909" ht="15.75" customHeight="1">
      <c r="A909" s="38"/>
      <c r="B909" s="37"/>
      <c r="C909" s="37"/>
      <c r="D909" s="38"/>
      <c r="E909" s="39"/>
    </row>
    <row r="910" ht="15.75" customHeight="1">
      <c r="A910" s="38"/>
      <c r="B910" s="37"/>
      <c r="C910" s="37"/>
      <c r="D910" s="38"/>
      <c r="E910" s="39"/>
    </row>
    <row r="911" ht="15.75" customHeight="1">
      <c r="A911" s="38"/>
      <c r="B911" s="37"/>
      <c r="C911" s="37"/>
      <c r="D911" s="38"/>
      <c r="E911" s="39"/>
    </row>
    <row r="912" ht="15.75" customHeight="1">
      <c r="A912" s="38"/>
      <c r="B912" s="37"/>
      <c r="C912" s="37"/>
      <c r="D912" s="38"/>
      <c r="E912" s="39"/>
    </row>
    <row r="913" ht="15.75" customHeight="1">
      <c r="A913" s="38"/>
      <c r="B913" s="37"/>
      <c r="C913" s="37"/>
      <c r="D913" s="38"/>
      <c r="E913" s="39"/>
    </row>
    <row r="914" ht="15.75" customHeight="1">
      <c r="A914" s="38"/>
      <c r="B914" s="37"/>
      <c r="C914" s="37"/>
      <c r="D914" s="38"/>
      <c r="E914" s="39"/>
    </row>
    <row r="915" ht="15.75" customHeight="1">
      <c r="A915" s="38"/>
      <c r="B915" s="37"/>
      <c r="C915" s="37"/>
      <c r="D915" s="38"/>
      <c r="E915" s="39"/>
    </row>
    <row r="916" ht="15.75" customHeight="1">
      <c r="A916" s="38"/>
      <c r="B916" s="37"/>
      <c r="C916" s="37"/>
      <c r="D916" s="38"/>
      <c r="E916" s="39"/>
    </row>
    <row r="917" ht="15.75" customHeight="1">
      <c r="A917" s="38"/>
      <c r="B917" s="37"/>
      <c r="C917" s="37"/>
      <c r="D917" s="38"/>
      <c r="E917" s="39"/>
    </row>
    <row r="918" ht="15.75" customHeight="1">
      <c r="A918" s="38"/>
      <c r="B918" s="37"/>
      <c r="C918" s="37"/>
      <c r="D918" s="38"/>
      <c r="E918" s="39"/>
    </row>
    <row r="919" ht="15.75" customHeight="1">
      <c r="A919" s="38"/>
      <c r="B919" s="37"/>
      <c r="C919" s="37"/>
      <c r="D919" s="38"/>
      <c r="E919" s="39"/>
    </row>
    <row r="920" ht="15.75" customHeight="1">
      <c r="A920" s="38"/>
      <c r="B920" s="37"/>
      <c r="C920" s="37"/>
      <c r="D920" s="38"/>
      <c r="E920" s="39"/>
    </row>
    <row r="921" ht="15.75" customHeight="1">
      <c r="A921" s="38"/>
      <c r="B921" s="37"/>
      <c r="C921" s="37"/>
      <c r="D921" s="38"/>
      <c r="E921" s="39"/>
    </row>
    <row r="922" ht="15.75" customHeight="1">
      <c r="A922" s="38"/>
      <c r="B922" s="37"/>
      <c r="C922" s="37"/>
      <c r="D922" s="38"/>
      <c r="E922" s="39"/>
    </row>
    <row r="923" ht="15.75" customHeight="1">
      <c r="A923" s="38"/>
      <c r="B923" s="37"/>
      <c r="C923" s="37"/>
      <c r="D923" s="38"/>
      <c r="E923" s="39"/>
    </row>
    <row r="924" ht="15.75" customHeight="1">
      <c r="A924" s="38"/>
      <c r="B924" s="37"/>
      <c r="C924" s="37"/>
      <c r="D924" s="38"/>
      <c r="E924" s="39"/>
    </row>
    <row r="925" ht="15.75" customHeight="1">
      <c r="A925" s="38"/>
      <c r="B925" s="37"/>
      <c r="C925" s="37"/>
      <c r="D925" s="38"/>
      <c r="E925" s="39"/>
    </row>
    <row r="926" ht="15.75" customHeight="1">
      <c r="A926" s="38"/>
      <c r="B926" s="37"/>
      <c r="C926" s="37"/>
      <c r="D926" s="38"/>
      <c r="E926" s="39"/>
    </row>
    <row r="927" ht="15.75" customHeight="1">
      <c r="A927" s="38"/>
      <c r="B927" s="37"/>
      <c r="C927" s="37"/>
      <c r="D927" s="38"/>
      <c r="E927" s="39"/>
    </row>
    <row r="928" ht="15.75" customHeight="1">
      <c r="A928" s="38"/>
      <c r="B928" s="37"/>
      <c r="C928" s="37"/>
      <c r="D928" s="38"/>
      <c r="E928" s="39"/>
    </row>
    <row r="929" ht="15.75" customHeight="1">
      <c r="A929" s="38"/>
      <c r="B929" s="37"/>
      <c r="C929" s="37"/>
      <c r="D929" s="38"/>
      <c r="E929" s="39"/>
    </row>
    <row r="930" ht="15.75" customHeight="1">
      <c r="A930" s="38"/>
      <c r="B930" s="37"/>
      <c r="C930" s="37"/>
      <c r="D930" s="38"/>
      <c r="E930" s="39"/>
    </row>
    <row r="931" ht="15.75" customHeight="1">
      <c r="A931" s="38"/>
      <c r="B931" s="37"/>
      <c r="C931" s="37"/>
      <c r="D931" s="38"/>
      <c r="E931" s="39"/>
    </row>
    <row r="932" ht="15.75" customHeight="1">
      <c r="A932" s="38"/>
      <c r="B932" s="37"/>
      <c r="C932" s="37"/>
      <c r="D932" s="38"/>
      <c r="E932" s="39"/>
    </row>
    <row r="933" ht="15.75" customHeight="1">
      <c r="A933" s="38"/>
      <c r="B933" s="37"/>
      <c r="C933" s="37"/>
      <c r="D933" s="38"/>
      <c r="E933" s="39"/>
    </row>
    <row r="934" ht="15.75" customHeight="1">
      <c r="A934" s="38"/>
      <c r="B934" s="37"/>
      <c r="C934" s="37"/>
      <c r="D934" s="38"/>
      <c r="E934" s="39"/>
    </row>
    <row r="935" ht="15.75" customHeight="1">
      <c r="A935" s="38"/>
      <c r="B935" s="37"/>
      <c r="C935" s="37"/>
      <c r="D935" s="38"/>
      <c r="E935" s="39"/>
    </row>
    <row r="936" ht="15.75" customHeight="1">
      <c r="A936" s="38"/>
      <c r="B936" s="37"/>
      <c r="C936" s="37"/>
      <c r="D936" s="38"/>
      <c r="E936" s="39"/>
    </row>
    <row r="937" ht="15.75" customHeight="1">
      <c r="A937" s="38"/>
      <c r="B937" s="37"/>
      <c r="C937" s="37"/>
      <c r="D937" s="38"/>
      <c r="E937" s="39"/>
    </row>
    <row r="938" ht="15.75" customHeight="1">
      <c r="A938" s="38"/>
      <c r="B938" s="37"/>
      <c r="C938" s="37"/>
      <c r="D938" s="38"/>
      <c r="E938" s="39"/>
    </row>
    <row r="939" ht="15.75" customHeight="1">
      <c r="A939" s="38"/>
      <c r="B939" s="37"/>
      <c r="C939" s="37"/>
      <c r="D939" s="38"/>
      <c r="E939" s="39"/>
    </row>
    <row r="940" ht="15.75" customHeight="1">
      <c r="A940" s="38"/>
      <c r="B940" s="37"/>
      <c r="C940" s="37"/>
      <c r="D940" s="38"/>
      <c r="E940" s="39"/>
    </row>
    <row r="941" ht="15.75" customHeight="1">
      <c r="A941" s="38"/>
      <c r="B941" s="37"/>
      <c r="C941" s="37"/>
      <c r="D941" s="38"/>
      <c r="E941" s="39"/>
    </row>
    <row r="942" ht="15.75" customHeight="1">
      <c r="A942" s="38"/>
      <c r="B942" s="37"/>
      <c r="C942" s="37"/>
      <c r="D942" s="38"/>
      <c r="E942" s="39"/>
    </row>
    <row r="943" ht="15.75" customHeight="1">
      <c r="A943" s="38"/>
      <c r="B943" s="37"/>
      <c r="C943" s="37"/>
      <c r="D943" s="38"/>
      <c r="E943" s="39"/>
    </row>
    <row r="944" ht="15.75" customHeight="1">
      <c r="A944" s="38"/>
      <c r="B944" s="37"/>
      <c r="C944" s="37"/>
      <c r="D944" s="38"/>
      <c r="E944" s="39"/>
    </row>
    <row r="945" ht="15.75" customHeight="1">
      <c r="A945" s="38"/>
      <c r="B945" s="37"/>
      <c r="C945" s="37"/>
      <c r="D945" s="38"/>
      <c r="E945" s="39"/>
    </row>
    <row r="946" ht="15.75" customHeight="1">
      <c r="A946" s="38"/>
      <c r="B946" s="37"/>
      <c r="C946" s="37"/>
      <c r="D946" s="38"/>
      <c r="E946" s="39"/>
    </row>
    <row r="947" ht="15.75" customHeight="1">
      <c r="A947" s="38"/>
      <c r="B947" s="37"/>
      <c r="C947" s="37"/>
      <c r="D947" s="38"/>
      <c r="E947" s="39"/>
    </row>
    <row r="948" ht="15.75" customHeight="1">
      <c r="A948" s="38"/>
      <c r="B948" s="37"/>
      <c r="C948" s="37"/>
      <c r="D948" s="38"/>
      <c r="E948" s="39"/>
    </row>
    <row r="949" ht="15.75" customHeight="1">
      <c r="A949" s="38"/>
      <c r="B949" s="37"/>
      <c r="C949" s="37"/>
      <c r="D949" s="38"/>
      <c r="E949" s="39"/>
    </row>
    <row r="950" ht="15.75" customHeight="1">
      <c r="A950" s="38"/>
      <c r="B950" s="37"/>
      <c r="C950" s="37"/>
      <c r="D950" s="38"/>
      <c r="E950" s="39"/>
    </row>
    <row r="951" ht="15.75" customHeight="1">
      <c r="A951" s="38"/>
      <c r="B951" s="37"/>
      <c r="C951" s="37"/>
      <c r="D951" s="38"/>
      <c r="E951" s="39"/>
    </row>
    <row r="952" ht="15.75" customHeight="1">
      <c r="A952" s="38"/>
      <c r="B952" s="37"/>
      <c r="C952" s="37"/>
      <c r="D952" s="38"/>
      <c r="E952" s="39"/>
    </row>
    <row r="953" ht="15.75" customHeight="1">
      <c r="A953" s="38"/>
      <c r="B953" s="37"/>
      <c r="C953" s="37"/>
      <c r="D953" s="38"/>
      <c r="E953" s="39"/>
    </row>
    <row r="954" ht="15.75" customHeight="1">
      <c r="A954" s="38"/>
      <c r="B954" s="37"/>
      <c r="C954" s="37"/>
      <c r="D954" s="38"/>
      <c r="E954" s="39"/>
    </row>
    <row r="955" ht="15.75" customHeight="1">
      <c r="A955" s="38"/>
      <c r="B955" s="37"/>
      <c r="C955" s="37"/>
      <c r="D955" s="38"/>
      <c r="E955" s="39"/>
    </row>
    <row r="956" ht="15.75" customHeight="1">
      <c r="A956" s="38"/>
      <c r="B956" s="37"/>
      <c r="C956" s="37"/>
      <c r="D956" s="38"/>
      <c r="E956" s="39"/>
    </row>
    <row r="957" ht="15.75" customHeight="1">
      <c r="A957" s="38"/>
      <c r="B957" s="37"/>
      <c r="C957" s="37"/>
      <c r="D957" s="38"/>
      <c r="E957" s="39"/>
    </row>
    <row r="958" ht="15.75" customHeight="1">
      <c r="A958" s="38"/>
      <c r="B958" s="37"/>
      <c r="C958" s="37"/>
      <c r="D958" s="38"/>
      <c r="E958" s="39"/>
    </row>
    <row r="959" ht="15.75" customHeight="1">
      <c r="A959" s="38"/>
      <c r="B959" s="37"/>
      <c r="C959" s="37"/>
      <c r="D959" s="38"/>
      <c r="E959" s="39"/>
    </row>
    <row r="960" ht="15.75" customHeight="1">
      <c r="A960" s="38"/>
      <c r="B960" s="37"/>
      <c r="C960" s="37"/>
      <c r="D960" s="38"/>
      <c r="E960" s="39"/>
    </row>
    <row r="961" ht="15.75" customHeight="1">
      <c r="A961" s="38"/>
      <c r="B961" s="37"/>
      <c r="C961" s="37"/>
      <c r="D961" s="38"/>
      <c r="E961" s="39"/>
    </row>
    <row r="962" ht="15.75" customHeight="1">
      <c r="A962" s="38"/>
      <c r="B962" s="37"/>
      <c r="C962" s="37"/>
      <c r="D962" s="38"/>
      <c r="E962" s="39"/>
    </row>
    <row r="963" ht="15.75" customHeight="1">
      <c r="A963" s="38"/>
      <c r="B963" s="37"/>
      <c r="C963" s="37"/>
      <c r="D963" s="38"/>
      <c r="E963" s="39"/>
    </row>
    <row r="964" ht="15.75" customHeight="1">
      <c r="A964" s="38"/>
      <c r="B964" s="37"/>
      <c r="C964" s="37"/>
      <c r="D964" s="38"/>
      <c r="E964" s="39"/>
    </row>
    <row r="965" ht="15.75" customHeight="1">
      <c r="A965" s="38"/>
      <c r="B965" s="37"/>
      <c r="C965" s="37"/>
      <c r="D965" s="38"/>
      <c r="E965" s="39"/>
    </row>
    <row r="966" ht="15.75" customHeight="1">
      <c r="A966" s="38"/>
      <c r="B966" s="37"/>
      <c r="C966" s="37"/>
      <c r="D966" s="38"/>
      <c r="E966" s="39"/>
    </row>
    <row r="967" ht="15.75" customHeight="1">
      <c r="A967" s="38"/>
      <c r="B967" s="37"/>
      <c r="C967" s="37"/>
      <c r="D967" s="38"/>
      <c r="E967" s="39"/>
    </row>
    <row r="968" ht="15.75" customHeight="1">
      <c r="A968" s="38"/>
      <c r="B968" s="37"/>
      <c r="C968" s="37"/>
      <c r="D968" s="38"/>
      <c r="E968" s="39"/>
    </row>
    <row r="969" ht="15.75" customHeight="1">
      <c r="A969" s="38"/>
      <c r="B969" s="37"/>
      <c r="C969" s="37"/>
      <c r="D969" s="38"/>
      <c r="E969" s="39"/>
    </row>
    <row r="970" ht="15.75" customHeight="1">
      <c r="A970" s="38"/>
      <c r="B970" s="37"/>
      <c r="C970" s="37"/>
      <c r="D970" s="38"/>
      <c r="E970" s="39"/>
    </row>
    <row r="971" ht="15.75" customHeight="1">
      <c r="A971" s="38"/>
      <c r="B971" s="37"/>
      <c r="C971" s="37"/>
      <c r="D971" s="38"/>
      <c r="E971" s="39"/>
    </row>
    <row r="972" ht="15.75" customHeight="1">
      <c r="A972" s="38"/>
      <c r="B972" s="37"/>
      <c r="C972" s="37"/>
      <c r="D972" s="38"/>
      <c r="E972" s="39"/>
    </row>
    <row r="973" ht="15.75" customHeight="1">
      <c r="A973" s="38"/>
      <c r="B973" s="37"/>
      <c r="C973" s="37"/>
      <c r="D973" s="38"/>
      <c r="E973" s="39"/>
    </row>
    <row r="974" ht="15.75" customHeight="1">
      <c r="A974" s="38"/>
      <c r="B974" s="37"/>
      <c r="C974" s="37"/>
      <c r="D974" s="38"/>
      <c r="E974" s="39"/>
    </row>
    <row r="975" ht="15.75" customHeight="1">
      <c r="A975" s="38"/>
      <c r="B975" s="37"/>
      <c r="C975" s="37"/>
      <c r="D975" s="38"/>
      <c r="E975" s="39"/>
    </row>
    <row r="976" ht="15.75" customHeight="1">
      <c r="A976" s="38"/>
      <c r="B976" s="37"/>
      <c r="C976" s="37"/>
      <c r="D976" s="38"/>
      <c r="E976" s="39"/>
    </row>
    <row r="977" ht="15.75" customHeight="1">
      <c r="A977" s="38"/>
      <c r="B977" s="37"/>
      <c r="C977" s="37"/>
      <c r="D977" s="38"/>
      <c r="E977" s="39"/>
    </row>
    <row r="978" ht="15.75" customHeight="1">
      <c r="A978" s="38"/>
      <c r="B978" s="37"/>
      <c r="C978" s="37"/>
      <c r="D978" s="38"/>
      <c r="E978" s="39"/>
    </row>
    <row r="979" ht="15.75" customHeight="1">
      <c r="A979" s="38"/>
      <c r="B979" s="37"/>
      <c r="C979" s="37"/>
      <c r="D979" s="38"/>
      <c r="E979" s="39"/>
    </row>
    <row r="980" ht="15.75" customHeight="1">
      <c r="A980" s="38"/>
      <c r="B980" s="37"/>
      <c r="C980" s="37"/>
      <c r="D980" s="38"/>
      <c r="E980" s="39"/>
    </row>
    <row r="981" ht="15.75" customHeight="1">
      <c r="A981" s="38"/>
      <c r="B981" s="37"/>
      <c r="C981" s="37"/>
      <c r="D981" s="38"/>
      <c r="E981" s="39"/>
    </row>
    <row r="982" ht="15.75" customHeight="1">
      <c r="A982" s="38"/>
      <c r="B982" s="37"/>
      <c r="C982" s="37"/>
      <c r="D982" s="38"/>
      <c r="E982" s="39"/>
    </row>
    <row r="983" ht="15.75" customHeight="1">
      <c r="A983" s="38"/>
      <c r="B983" s="37"/>
      <c r="C983" s="37"/>
      <c r="D983" s="38"/>
      <c r="E983" s="39"/>
    </row>
    <row r="984" ht="15.75" customHeight="1">
      <c r="A984" s="38"/>
      <c r="B984" s="37"/>
      <c r="C984" s="37"/>
      <c r="D984" s="38"/>
      <c r="E984" s="39"/>
    </row>
    <row r="985" ht="15.75" customHeight="1">
      <c r="A985" s="38"/>
      <c r="B985" s="37"/>
      <c r="C985" s="37"/>
      <c r="D985" s="38"/>
      <c r="E985" s="39"/>
    </row>
    <row r="986" ht="15.75" customHeight="1">
      <c r="A986" s="38"/>
      <c r="B986" s="37"/>
      <c r="C986" s="37"/>
      <c r="D986" s="38"/>
      <c r="E986" s="39"/>
    </row>
    <row r="987" ht="15.75" customHeight="1">
      <c r="A987" s="38"/>
      <c r="B987" s="37"/>
      <c r="C987" s="37"/>
      <c r="D987" s="38"/>
      <c r="E987" s="39"/>
    </row>
    <row r="988" ht="15.75" customHeight="1">
      <c r="A988" s="38"/>
      <c r="B988" s="37"/>
      <c r="C988" s="37"/>
      <c r="D988" s="38"/>
      <c r="E988" s="39"/>
    </row>
    <row r="989" ht="15.75" customHeight="1">
      <c r="A989" s="38"/>
      <c r="B989" s="37"/>
      <c r="C989" s="37"/>
      <c r="D989" s="38"/>
      <c r="E989" s="39"/>
    </row>
    <row r="990" ht="15.75" customHeight="1">
      <c r="A990" s="38"/>
      <c r="B990" s="37"/>
      <c r="C990" s="37"/>
      <c r="D990" s="38"/>
      <c r="E990" s="39"/>
    </row>
    <row r="991" ht="15.75" customHeight="1">
      <c r="A991" s="38"/>
      <c r="B991" s="37"/>
      <c r="C991" s="37"/>
      <c r="D991" s="38"/>
      <c r="E991" s="39"/>
    </row>
    <row r="992" ht="15.75" customHeight="1">
      <c r="A992" s="38"/>
      <c r="B992" s="37"/>
      <c r="C992" s="37"/>
      <c r="D992" s="38"/>
      <c r="E992" s="39"/>
    </row>
    <row r="993" ht="15.75" customHeight="1">
      <c r="A993" s="38"/>
      <c r="B993" s="37"/>
      <c r="C993" s="37"/>
      <c r="D993" s="38"/>
      <c r="E993" s="39"/>
    </row>
    <row r="994" ht="15.75" customHeight="1">
      <c r="A994" s="38"/>
      <c r="B994" s="37"/>
      <c r="C994" s="37"/>
      <c r="D994" s="38"/>
      <c r="E994" s="39"/>
    </row>
    <row r="995" ht="15.75" customHeight="1">
      <c r="A995" s="38"/>
      <c r="B995" s="37"/>
      <c r="C995" s="37"/>
      <c r="D995" s="38"/>
      <c r="E995" s="39"/>
    </row>
    <row r="996" ht="15.75" customHeight="1">
      <c r="A996" s="38"/>
      <c r="B996" s="37"/>
      <c r="C996" s="37"/>
      <c r="D996" s="38"/>
      <c r="E996" s="39"/>
    </row>
    <row r="997" ht="15.75" customHeight="1">
      <c r="A997" s="38"/>
      <c r="B997" s="37"/>
      <c r="C997" s="37"/>
      <c r="D997" s="38"/>
      <c r="E997" s="39"/>
    </row>
    <row r="998" ht="15.75" customHeight="1">
      <c r="A998" s="38"/>
      <c r="B998" s="37"/>
      <c r="C998" s="37"/>
      <c r="D998" s="38"/>
      <c r="E998" s="39"/>
    </row>
    <row r="999" ht="15.75" customHeight="1">
      <c r="A999" s="38"/>
      <c r="B999" s="37"/>
      <c r="C999" s="37"/>
      <c r="D999" s="38"/>
      <c r="E999" s="39"/>
    </row>
    <row r="1000" ht="15.75" customHeight="1">
      <c r="A1000" s="38"/>
      <c r="B1000" s="37"/>
      <c r="C1000" s="37"/>
      <c r="D1000" s="38"/>
      <c r="E1000" s="39"/>
    </row>
  </sheetData>
  <mergeCells count="9">
    <mergeCell ref="E3:E4"/>
    <mergeCell ref="A6:E6"/>
    <mergeCell ref="B2:H2"/>
    <mergeCell ref="A3:A4"/>
    <mergeCell ref="B3:B4"/>
    <mergeCell ref="C3:C4"/>
    <mergeCell ref="D3:D4"/>
    <mergeCell ref="F3:F4"/>
    <mergeCell ref="H3:H4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9.71"/>
    <col customWidth="1" min="2" max="2" width="54.71"/>
    <col customWidth="1" min="3" max="3" width="6.29"/>
    <col customWidth="1" min="4" max="4" width="8.29"/>
    <col customWidth="1" min="5" max="5" width="15.0"/>
    <col customWidth="1" min="6" max="6" width="19.14"/>
    <col customWidth="1" min="7" max="7" width="18.0"/>
    <col customWidth="1" min="8" max="8" width="18.86"/>
    <col customWidth="1" min="9" max="9" width="3.71"/>
    <col customWidth="1" min="10" max="10" width="18.14"/>
    <col customWidth="1" min="11" max="11" width="18.57"/>
    <col customWidth="1" min="12" max="12" width="10.71"/>
    <col customWidth="1" min="13" max="13" width="15.29"/>
    <col customWidth="1" min="14" max="26" width="10.71"/>
  </cols>
  <sheetData>
    <row r="1" ht="13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3.0" customHeight="1">
      <c r="A2" s="3" t="s">
        <v>14</v>
      </c>
      <c r="B2" s="42" t="s">
        <v>15</v>
      </c>
      <c r="C2" s="5"/>
      <c r="D2" s="5"/>
      <c r="E2" s="5"/>
      <c r="F2" s="5"/>
      <c r="G2" s="5"/>
      <c r="H2" s="6"/>
    </row>
    <row r="3">
      <c r="A3" s="43" t="s">
        <v>16</v>
      </c>
      <c r="B3" s="5"/>
      <c r="C3" s="5"/>
      <c r="D3" s="5"/>
      <c r="E3" s="5"/>
      <c r="F3" s="5"/>
      <c r="G3" s="5"/>
      <c r="H3" s="6"/>
    </row>
    <row r="4">
      <c r="A4" s="9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44" t="s">
        <v>8</v>
      </c>
      <c r="H4" s="10" t="s">
        <v>9</v>
      </c>
      <c r="I4" s="45"/>
      <c r="J4" s="45"/>
      <c r="K4" s="45"/>
      <c r="L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>
      <c r="A5" s="17"/>
      <c r="B5" s="17"/>
      <c r="C5" s="17"/>
      <c r="D5" s="17"/>
      <c r="E5" s="17"/>
      <c r="F5" s="17"/>
      <c r="G5" s="46">
        <v>0.19</v>
      </c>
      <c r="H5" s="17"/>
      <c r="I5" s="45"/>
      <c r="J5" s="45"/>
      <c r="K5" s="45"/>
      <c r="L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>
      <c r="A6" s="47" t="s">
        <v>17</v>
      </c>
      <c r="B6" s="47" t="s">
        <v>18</v>
      </c>
      <c r="C6" s="47"/>
      <c r="D6" s="47"/>
      <c r="E6" s="47"/>
      <c r="F6" s="47"/>
      <c r="G6" s="47"/>
      <c r="H6" s="47"/>
    </row>
    <row r="7">
      <c r="A7" s="48" t="s">
        <v>19</v>
      </c>
      <c r="B7" s="49" t="s">
        <v>20</v>
      </c>
      <c r="C7" s="50" t="s">
        <v>21</v>
      </c>
      <c r="D7" s="51">
        <v>1655.0</v>
      </c>
      <c r="E7" s="52">
        <v>3114.0</v>
      </c>
      <c r="F7" s="53">
        <f t="shared" ref="F7:F13" si="1">ROUND(D7*E7,0)</f>
        <v>5153670</v>
      </c>
      <c r="G7" s="53">
        <f t="shared" ref="G7:G13" si="2">ROUND(F7*$G$5,0)</f>
        <v>979197</v>
      </c>
      <c r="H7" s="53">
        <f t="shared" ref="H7:H13" si="3">ROUND(F7+G7,0)</f>
        <v>6132867</v>
      </c>
      <c r="J7" s="54"/>
    </row>
    <row r="8">
      <c r="A8" s="48" t="s">
        <v>22</v>
      </c>
      <c r="B8" s="55" t="s">
        <v>23</v>
      </c>
      <c r="C8" s="50" t="s">
        <v>4</v>
      </c>
      <c r="D8" s="51">
        <v>5.0</v>
      </c>
      <c r="E8" s="52">
        <v>915646.0</v>
      </c>
      <c r="F8" s="53">
        <f t="shared" si="1"/>
        <v>4578230</v>
      </c>
      <c r="G8" s="53">
        <f t="shared" si="2"/>
        <v>869864</v>
      </c>
      <c r="H8" s="53">
        <f t="shared" si="3"/>
        <v>5448094</v>
      </c>
    </row>
    <row r="9">
      <c r="A9" s="48" t="s">
        <v>24</v>
      </c>
      <c r="B9" s="56" t="s">
        <v>25</v>
      </c>
      <c r="C9" s="50" t="s">
        <v>12</v>
      </c>
      <c r="D9" s="57">
        <v>1.0</v>
      </c>
      <c r="E9" s="52">
        <v>2.3916795E7</v>
      </c>
      <c r="F9" s="53">
        <f t="shared" si="1"/>
        <v>23916795</v>
      </c>
      <c r="G9" s="53">
        <f t="shared" si="2"/>
        <v>4544191</v>
      </c>
      <c r="H9" s="53">
        <f t="shared" si="3"/>
        <v>28460986</v>
      </c>
    </row>
    <row r="10">
      <c r="A10" s="48" t="s">
        <v>26</v>
      </c>
      <c r="B10" s="56" t="s">
        <v>27</v>
      </c>
      <c r="C10" s="50" t="s">
        <v>12</v>
      </c>
      <c r="D10" s="58">
        <v>1.0</v>
      </c>
      <c r="E10" s="52">
        <v>3.4173864E7</v>
      </c>
      <c r="F10" s="53">
        <f t="shared" si="1"/>
        <v>34173864</v>
      </c>
      <c r="G10" s="53">
        <f t="shared" si="2"/>
        <v>6493034</v>
      </c>
      <c r="H10" s="53">
        <f t="shared" si="3"/>
        <v>40666898</v>
      </c>
    </row>
    <row r="11">
      <c r="A11" s="48" t="s">
        <v>28</v>
      </c>
      <c r="B11" s="59" t="s">
        <v>29</v>
      </c>
      <c r="C11" s="50" t="s">
        <v>4</v>
      </c>
      <c r="D11" s="51">
        <v>8.0</v>
      </c>
      <c r="E11" s="52">
        <v>2284094.0</v>
      </c>
      <c r="F11" s="53">
        <f t="shared" si="1"/>
        <v>18272752</v>
      </c>
      <c r="G11" s="53">
        <f t="shared" si="2"/>
        <v>3471823</v>
      </c>
      <c r="H11" s="53">
        <f t="shared" si="3"/>
        <v>21744575</v>
      </c>
    </row>
    <row r="12">
      <c r="A12" s="48" t="s">
        <v>30</v>
      </c>
      <c r="B12" s="59" t="s">
        <v>31</v>
      </c>
      <c r="C12" s="50" t="s">
        <v>12</v>
      </c>
      <c r="D12" s="51">
        <v>1.0</v>
      </c>
      <c r="E12" s="52">
        <v>3.26634E7</v>
      </c>
      <c r="F12" s="53">
        <f t="shared" si="1"/>
        <v>32663400</v>
      </c>
      <c r="G12" s="52">
        <f t="shared" si="2"/>
        <v>6206046</v>
      </c>
      <c r="H12" s="53">
        <f t="shared" si="3"/>
        <v>38869446</v>
      </c>
      <c r="K12" s="60"/>
    </row>
    <row r="13">
      <c r="A13" s="48" t="s">
        <v>32</v>
      </c>
      <c r="B13" s="59" t="s">
        <v>33</v>
      </c>
      <c r="C13" s="50" t="s">
        <v>12</v>
      </c>
      <c r="D13" s="51">
        <v>1.0</v>
      </c>
      <c r="E13" s="52">
        <v>2.685152E7</v>
      </c>
      <c r="F13" s="53">
        <f t="shared" si="1"/>
        <v>26851520</v>
      </c>
      <c r="G13" s="53">
        <f t="shared" si="2"/>
        <v>5101789</v>
      </c>
      <c r="H13" s="53">
        <f t="shared" si="3"/>
        <v>31953309</v>
      </c>
    </row>
    <row r="14">
      <c r="A14" s="47" t="s">
        <v>34</v>
      </c>
      <c r="B14" s="47" t="s">
        <v>35</v>
      </c>
      <c r="C14" s="47"/>
      <c r="D14" s="47"/>
      <c r="E14" s="47"/>
      <c r="F14" s="47"/>
      <c r="G14" s="47"/>
      <c r="H14" s="47"/>
    </row>
    <row r="15">
      <c r="A15" s="48" t="s">
        <v>36</v>
      </c>
      <c r="B15" s="49" t="s">
        <v>37</v>
      </c>
      <c r="C15" s="50" t="s">
        <v>38</v>
      </c>
      <c r="D15" s="51">
        <v>2500.0</v>
      </c>
      <c r="E15" s="52">
        <v>8019.0</v>
      </c>
      <c r="F15" s="53">
        <f t="shared" ref="F15:F17" si="4">ROUND(D15*E15,0)</f>
        <v>20047500</v>
      </c>
      <c r="G15" s="53">
        <f t="shared" ref="G15:G17" si="5">ROUND(F15*$G$5,0)</f>
        <v>3809025</v>
      </c>
      <c r="H15" s="53">
        <f t="shared" ref="H15:H17" si="6">ROUND(F15+G15,0)</f>
        <v>23856525</v>
      </c>
    </row>
    <row r="16">
      <c r="A16" s="48" t="s">
        <v>39</v>
      </c>
      <c r="B16" s="55" t="s">
        <v>40</v>
      </c>
      <c r="C16" s="50" t="s">
        <v>4</v>
      </c>
      <c r="D16" s="51">
        <v>2.0</v>
      </c>
      <c r="E16" s="52">
        <v>915646.0</v>
      </c>
      <c r="F16" s="53">
        <f t="shared" si="4"/>
        <v>1831292</v>
      </c>
      <c r="G16" s="53">
        <f t="shared" si="5"/>
        <v>347945</v>
      </c>
      <c r="H16" s="53">
        <f t="shared" si="6"/>
        <v>2179237</v>
      </c>
    </row>
    <row r="17">
      <c r="A17" s="48" t="s">
        <v>41</v>
      </c>
      <c r="B17" s="49" t="s">
        <v>42</v>
      </c>
      <c r="C17" s="50" t="s">
        <v>4</v>
      </c>
      <c r="D17" s="51">
        <v>8.0</v>
      </c>
      <c r="E17" s="52">
        <v>2284094.0</v>
      </c>
      <c r="F17" s="53">
        <f t="shared" si="4"/>
        <v>18272752</v>
      </c>
      <c r="G17" s="53">
        <f t="shared" si="5"/>
        <v>3471823</v>
      </c>
      <c r="H17" s="53">
        <f t="shared" si="6"/>
        <v>21744575</v>
      </c>
      <c r="J17" s="40"/>
    </row>
    <row r="18">
      <c r="A18" s="47" t="s">
        <v>43</v>
      </c>
      <c r="B18" s="47" t="s">
        <v>44</v>
      </c>
      <c r="C18" s="61"/>
      <c r="D18" s="47"/>
      <c r="E18" s="47"/>
      <c r="F18" s="47"/>
      <c r="G18" s="47"/>
      <c r="H18" s="47"/>
    </row>
    <row r="19">
      <c r="A19" s="48" t="s">
        <v>45</v>
      </c>
      <c r="B19" s="49" t="s">
        <v>46</v>
      </c>
      <c r="C19" s="62" t="s">
        <v>12</v>
      </c>
      <c r="D19" s="63">
        <v>1.0</v>
      </c>
      <c r="E19" s="64">
        <v>3.26634E7</v>
      </c>
      <c r="F19" s="53">
        <f t="shared" ref="F19:F20" si="7">ROUND(D19*E19,0)</f>
        <v>32663400</v>
      </c>
      <c r="G19" s="53">
        <f t="shared" ref="G19:G20" si="8">ROUND(F19*$G$5,0)</f>
        <v>6206046</v>
      </c>
      <c r="H19" s="53">
        <f t="shared" ref="H19:H20" si="9">ROUND(F19+G19,0)</f>
        <v>38869446</v>
      </c>
    </row>
    <row r="20">
      <c r="A20" s="48" t="s">
        <v>47</v>
      </c>
      <c r="B20" s="49" t="s">
        <v>48</v>
      </c>
      <c r="C20" s="62" t="s">
        <v>12</v>
      </c>
      <c r="D20" s="63">
        <v>1.0</v>
      </c>
      <c r="E20" s="64">
        <v>2.685152E7</v>
      </c>
      <c r="F20" s="53">
        <f t="shared" si="7"/>
        <v>26851520</v>
      </c>
      <c r="G20" s="53">
        <f t="shared" si="8"/>
        <v>5101789</v>
      </c>
      <c r="H20" s="53">
        <f t="shared" si="9"/>
        <v>31953309</v>
      </c>
    </row>
    <row r="21" ht="15.75" customHeight="1">
      <c r="A21" s="65" t="s">
        <v>49</v>
      </c>
      <c r="B21" s="65" t="s">
        <v>50</v>
      </c>
      <c r="C21" s="61"/>
      <c r="D21" s="65"/>
      <c r="E21" s="65"/>
      <c r="F21" s="65"/>
      <c r="G21" s="65"/>
      <c r="H21" s="65"/>
    </row>
    <row r="22" ht="15.75" customHeight="1">
      <c r="A22" s="48" t="s">
        <v>51</v>
      </c>
      <c r="B22" s="21" t="s">
        <v>52</v>
      </c>
      <c r="C22" s="62" t="s">
        <v>12</v>
      </c>
      <c r="D22" s="63">
        <v>1.0</v>
      </c>
      <c r="E22" s="52">
        <v>1.725024E7</v>
      </c>
      <c r="F22" s="53">
        <f>ROUND(D22*E22,0)</f>
        <v>17250240</v>
      </c>
      <c r="G22" s="53">
        <f>ROUND(F22*$G$5,0)</f>
        <v>3277546</v>
      </c>
      <c r="H22" s="53">
        <f>ROUND(F22+G22,0)</f>
        <v>20527786</v>
      </c>
    </row>
    <row r="23" ht="15.75" customHeight="1">
      <c r="A23" s="47" t="s">
        <v>53</v>
      </c>
      <c r="B23" s="47" t="s">
        <v>54</v>
      </c>
      <c r="C23" s="61"/>
      <c r="D23" s="47"/>
      <c r="E23" s="47"/>
      <c r="F23" s="47"/>
      <c r="G23" s="47"/>
      <c r="H23" s="47"/>
    </row>
    <row r="24" ht="15.75" customHeight="1">
      <c r="A24" s="48" t="s">
        <v>55</v>
      </c>
      <c r="B24" s="66" t="s">
        <v>56</v>
      </c>
      <c r="C24" s="62" t="s">
        <v>12</v>
      </c>
      <c r="D24" s="63">
        <v>1.0</v>
      </c>
      <c r="E24" s="52">
        <v>8617800.0</v>
      </c>
      <c r="F24" s="53">
        <f t="shared" ref="F24:F25" si="10">ROUND(D24*E24,0)</f>
        <v>8617800</v>
      </c>
      <c r="G24" s="53">
        <f t="shared" ref="G24:G25" si="11">ROUND(F24*$G$5,0)</f>
        <v>1637382</v>
      </c>
      <c r="H24" s="53">
        <f t="shared" ref="H24:H25" si="12">ROUND(F24+G24,0)</f>
        <v>10255182</v>
      </c>
    </row>
    <row r="25" ht="15.75" customHeight="1">
      <c r="A25" s="48" t="s">
        <v>57</v>
      </c>
      <c r="B25" s="66" t="s">
        <v>58</v>
      </c>
      <c r="C25" s="62" t="s">
        <v>12</v>
      </c>
      <c r="D25" s="63">
        <v>1.0</v>
      </c>
      <c r="E25" s="52">
        <v>7830180.0</v>
      </c>
      <c r="F25" s="53">
        <f t="shared" si="10"/>
        <v>7830180</v>
      </c>
      <c r="G25" s="53">
        <f t="shared" si="11"/>
        <v>1487734</v>
      </c>
      <c r="H25" s="53">
        <f t="shared" si="12"/>
        <v>9317914</v>
      </c>
    </row>
    <row r="26" ht="15.75" customHeight="1">
      <c r="A26" s="67" t="s">
        <v>9</v>
      </c>
      <c r="B26" s="5"/>
      <c r="C26" s="5"/>
      <c r="D26" s="5"/>
      <c r="E26" s="6"/>
      <c r="F26" s="68">
        <f t="shared" ref="F26:H26" si="13">SUM(F6:F25)</f>
        <v>278974915</v>
      </c>
      <c r="G26" s="68">
        <f t="shared" si="13"/>
        <v>53005234</v>
      </c>
      <c r="H26" s="68">
        <f t="shared" si="13"/>
        <v>331980149</v>
      </c>
    </row>
    <row r="27" ht="15.75" customHeight="1">
      <c r="A27" s="69"/>
      <c r="B27" s="70"/>
      <c r="C27" s="70"/>
      <c r="D27" s="70"/>
      <c r="E27" s="70"/>
      <c r="F27" s="70"/>
      <c r="G27" s="71" t="s">
        <v>9</v>
      </c>
      <c r="H27" s="72">
        <f>H26</f>
        <v>331980149</v>
      </c>
      <c r="J27" s="73"/>
    </row>
    <row r="28" ht="15.75" customHeight="1"/>
    <row r="29" ht="15.75" customHeight="1">
      <c r="A29" s="74"/>
    </row>
    <row r="30" ht="15.75" customHeight="1">
      <c r="H30" s="75"/>
    </row>
    <row r="31" ht="15.75" customHeight="1">
      <c r="H31" s="76"/>
    </row>
    <row r="32" ht="15.75" customHeight="1">
      <c r="H32" s="75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F4:F5"/>
    <mergeCell ref="H4:H5"/>
    <mergeCell ref="B2:H2"/>
    <mergeCell ref="A3:H3"/>
    <mergeCell ref="A4:A5"/>
    <mergeCell ref="B4:B5"/>
    <mergeCell ref="C4:C5"/>
    <mergeCell ref="D4:D5"/>
    <mergeCell ref="E4:E5"/>
    <mergeCell ref="A26:E26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68.71"/>
    <col customWidth="1" min="3" max="3" width="7.14"/>
    <col customWidth="1" min="4" max="4" width="10.86"/>
    <col customWidth="1" min="5" max="5" width="13.71"/>
    <col customWidth="1" min="6" max="6" width="18.29"/>
    <col customWidth="1" min="7" max="7" width="18.0"/>
    <col customWidth="1" min="8" max="8" width="18.29"/>
    <col customWidth="1" min="9" max="9" width="11.43"/>
    <col customWidth="1" min="10" max="10" width="19.57"/>
    <col customWidth="1" min="11" max="11" width="17.71"/>
    <col customWidth="1" min="12" max="26" width="11.43"/>
  </cols>
  <sheetData>
    <row r="1" ht="126.75" customHeight="1">
      <c r="A1" s="1"/>
      <c r="B1" s="1"/>
      <c r="C1" s="77"/>
      <c r="D1" s="1"/>
      <c r="E1" s="1"/>
      <c r="F1" s="1"/>
      <c r="G1" s="1"/>
      <c r="H1" s="1"/>
      <c r="I1" s="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5.25" customHeight="1">
      <c r="A2" s="1"/>
      <c r="B2" s="1"/>
      <c r="C2" s="77"/>
      <c r="D2" s="1"/>
      <c r="E2" s="1"/>
      <c r="F2" s="1"/>
      <c r="G2" s="1"/>
      <c r="H2" s="1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5.25" customHeight="1">
      <c r="A3" s="1"/>
      <c r="B3" s="1"/>
      <c r="C3" s="77"/>
      <c r="D3" s="1"/>
      <c r="E3" s="1"/>
      <c r="F3" s="1"/>
      <c r="G3" s="1"/>
      <c r="H3" s="1"/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36.75" customHeight="1">
      <c r="A4" s="3" t="s">
        <v>14</v>
      </c>
      <c r="B4" s="42" t="s">
        <v>15</v>
      </c>
      <c r="C4" s="5"/>
      <c r="D4" s="5"/>
      <c r="E4" s="5"/>
      <c r="F4" s="5"/>
      <c r="G4" s="5"/>
      <c r="H4" s="6"/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3" t="s">
        <v>59</v>
      </c>
      <c r="B5" s="5"/>
      <c r="C5" s="5"/>
      <c r="D5" s="5"/>
      <c r="E5" s="5"/>
      <c r="F5" s="5"/>
      <c r="G5" s="5"/>
      <c r="H5" s="6"/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9" t="s">
        <v>2</v>
      </c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44" t="s">
        <v>8</v>
      </c>
      <c r="H6" s="10" t="s">
        <v>9</v>
      </c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17"/>
      <c r="B7" s="17"/>
      <c r="C7" s="17"/>
      <c r="D7" s="17"/>
      <c r="E7" s="17"/>
      <c r="F7" s="17"/>
      <c r="G7" s="46">
        <v>0.19</v>
      </c>
      <c r="H7" s="17"/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0.75" customHeight="1">
      <c r="A8" s="78" t="s">
        <v>17</v>
      </c>
      <c r="B8" s="79" t="s">
        <v>60</v>
      </c>
      <c r="C8" s="80"/>
      <c r="D8" s="81"/>
      <c r="E8" s="82"/>
      <c r="F8" s="83"/>
      <c r="G8" s="84"/>
      <c r="H8" s="84"/>
    </row>
    <row r="9" ht="45.0" customHeight="1">
      <c r="A9" s="85" t="s">
        <v>19</v>
      </c>
      <c r="B9" s="21" t="s">
        <v>61</v>
      </c>
      <c r="C9" s="86" t="s">
        <v>38</v>
      </c>
      <c r="D9" s="87">
        <v>1114.0</v>
      </c>
      <c r="E9" s="88">
        <v>8019.0</v>
      </c>
      <c r="F9" s="88">
        <f t="shared" ref="F9:F15" si="1">ROUND(D9*E9,)</f>
        <v>8933166</v>
      </c>
      <c r="G9" s="53">
        <f t="shared" ref="G9:G21" si="2">ROUND(F9*$G$7,0)</f>
        <v>1697302</v>
      </c>
      <c r="H9" s="88">
        <f t="shared" ref="H9:H15" si="3">SUM(F9:G9)</f>
        <v>10630468</v>
      </c>
    </row>
    <row r="10" ht="44.25" customHeight="1">
      <c r="A10" s="85" t="s">
        <v>22</v>
      </c>
      <c r="B10" s="21" t="s">
        <v>62</v>
      </c>
      <c r="C10" s="86" t="s">
        <v>4</v>
      </c>
      <c r="D10" s="87">
        <v>6.0</v>
      </c>
      <c r="E10" s="88">
        <v>2284094.0</v>
      </c>
      <c r="F10" s="88">
        <f t="shared" si="1"/>
        <v>13704564</v>
      </c>
      <c r="G10" s="53">
        <f t="shared" si="2"/>
        <v>2603867</v>
      </c>
      <c r="H10" s="88">
        <f t="shared" si="3"/>
        <v>16308431</v>
      </c>
    </row>
    <row r="11" ht="51.0" customHeight="1">
      <c r="A11" s="85" t="s">
        <v>24</v>
      </c>
      <c r="B11" s="21" t="s">
        <v>63</v>
      </c>
      <c r="C11" s="86" t="s">
        <v>12</v>
      </c>
      <c r="D11" s="87">
        <v>1.0</v>
      </c>
      <c r="E11" s="88">
        <v>2.871024E7</v>
      </c>
      <c r="F11" s="88">
        <f t="shared" si="1"/>
        <v>28710240</v>
      </c>
      <c r="G11" s="53">
        <f t="shared" si="2"/>
        <v>5454946</v>
      </c>
      <c r="H11" s="88">
        <f t="shared" si="3"/>
        <v>34165186</v>
      </c>
    </row>
    <row r="12" ht="48.0" customHeight="1">
      <c r="A12" s="85" t="s">
        <v>26</v>
      </c>
      <c r="B12" s="21" t="s">
        <v>64</v>
      </c>
      <c r="C12" s="86" t="s">
        <v>12</v>
      </c>
      <c r="D12" s="87">
        <v>1.0</v>
      </c>
      <c r="E12" s="88">
        <v>9895600.0</v>
      </c>
      <c r="F12" s="88">
        <f t="shared" si="1"/>
        <v>9895600</v>
      </c>
      <c r="G12" s="53">
        <f t="shared" si="2"/>
        <v>1880164</v>
      </c>
      <c r="H12" s="88">
        <f t="shared" si="3"/>
        <v>11775764</v>
      </c>
    </row>
    <row r="13" ht="48.0" customHeight="1">
      <c r="A13" s="85" t="s">
        <v>28</v>
      </c>
      <c r="B13" s="21" t="s">
        <v>65</v>
      </c>
      <c r="C13" s="86" t="s">
        <v>12</v>
      </c>
      <c r="D13" s="87">
        <v>1.0</v>
      </c>
      <c r="E13" s="88">
        <v>7337200.0</v>
      </c>
      <c r="F13" s="88">
        <f t="shared" si="1"/>
        <v>7337200</v>
      </c>
      <c r="G13" s="53">
        <f t="shared" si="2"/>
        <v>1394068</v>
      </c>
      <c r="H13" s="88">
        <f t="shared" si="3"/>
        <v>8731268</v>
      </c>
    </row>
    <row r="14">
      <c r="A14" s="85" t="s">
        <v>30</v>
      </c>
      <c r="B14" s="21" t="s">
        <v>66</v>
      </c>
      <c r="C14" s="86" t="s">
        <v>12</v>
      </c>
      <c r="D14" s="87">
        <v>1.0</v>
      </c>
      <c r="E14" s="88">
        <v>3.26634E7</v>
      </c>
      <c r="F14" s="88">
        <f t="shared" si="1"/>
        <v>32663400</v>
      </c>
      <c r="G14" s="53">
        <f t="shared" si="2"/>
        <v>6206046</v>
      </c>
      <c r="H14" s="88">
        <f t="shared" si="3"/>
        <v>38869446</v>
      </c>
    </row>
    <row r="15">
      <c r="A15" s="85" t="s">
        <v>32</v>
      </c>
      <c r="B15" s="21" t="s">
        <v>67</v>
      </c>
      <c r="C15" s="86" t="s">
        <v>12</v>
      </c>
      <c r="D15" s="87">
        <v>1.0</v>
      </c>
      <c r="E15" s="88">
        <v>2.685152E7</v>
      </c>
      <c r="F15" s="88">
        <f t="shared" si="1"/>
        <v>26851520</v>
      </c>
      <c r="G15" s="53">
        <f t="shared" si="2"/>
        <v>5101789</v>
      </c>
      <c r="H15" s="88">
        <f t="shared" si="3"/>
        <v>31953309</v>
      </c>
    </row>
    <row r="16">
      <c r="A16" s="85" t="s">
        <v>68</v>
      </c>
      <c r="B16" s="21" t="s">
        <v>69</v>
      </c>
      <c r="C16" s="86" t="s">
        <v>12</v>
      </c>
      <c r="D16" s="87">
        <v>1.0</v>
      </c>
      <c r="E16" s="88">
        <v>5854200.0</v>
      </c>
      <c r="F16" s="53">
        <f t="shared" ref="F16:F21" si="4">ROUND(D16*E16,0)</f>
        <v>5854200</v>
      </c>
      <c r="G16" s="53">
        <f t="shared" si="2"/>
        <v>1112298</v>
      </c>
      <c r="H16" s="53">
        <f t="shared" ref="H16:H18" si="5">+G16+F16</f>
        <v>6966498</v>
      </c>
    </row>
    <row r="17">
      <c r="A17" s="85" t="s">
        <v>70</v>
      </c>
      <c r="B17" s="89" t="s">
        <v>71</v>
      </c>
      <c r="C17" s="86" t="s">
        <v>12</v>
      </c>
      <c r="D17" s="87">
        <v>1.0</v>
      </c>
      <c r="E17" s="90">
        <v>3300000.0</v>
      </c>
      <c r="F17" s="53">
        <f t="shared" si="4"/>
        <v>3300000</v>
      </c>
      <c r="G17" s="53">
        <f t="shared" si="2"/>
        <v>627000</v>
      </c>
      <c r="H17" s="53">
        <f t="shared" si="5"/>
        <v>3927000</v>
      </c>
    </row>
    <row r="18">
      <c r="A18" s="85" t="s">
        <v>72</v>
      </c>
      <c r="B18" s="89" t="s">
        <v>73</v>
      </c>
      <c r="C18" s="86" t="s">
        <v>12</v>
      </c>
      <c r="D18" s="87">
        <v>1.0</v>
      </c>
      <c r="E18" s="90">
        <v>2750000.0</v>
      </c>
      <c r="F18" s="53">
        <f t="shared" si="4"/>
        <v>2750000</v>
      </c>
      <c r="G18" s="53">
        <f t="shared" si="2"/>
        <v>522500</v>
      </c>
      <c r="H18" s="53">
        <f t="shared" si="5"/>
        <v>3272500</v>
      </c>
    </row>
    <row r="19">
      <c r="A19" s="85" t="s">
        <v>74</v>
      </c>
      <c r="B19" s="91" t="s">
        <v>75</v>
      </c>
      <c r="C19" s="86" t="s">
        <v>4</v>
      </c>
      <c r="D19" s="87">
        <v>1.0</v>
      </c>
      <c r="E19" s="52">
        <v>8617800.0</v>
      </c>
      <c r="F19" s="53">
        <f t="shared" si="4"/>
        <v>8617800</v>
      </c>
      <c r="G19" s="53">
        <f t="shared" si="2"/>
        <v>1637382</v>
      </c>
      <c r="H19" s="53">
        <f t="shared" ref="H19:H20" si="6">ROUND(F19+G19,0)</f>
        <v>10255182</v>
      </c>
    </row>
    <row r="20">
      <c r="A20" s="85" t="s">
        <v>76</v>
      </c>
      <c r="B20" s="91" t="s">
        <v>77</v>
      </c>
      <c r="C20" s="86" t="s">
        <v>4</v>
      </c>
      <c r="D20" s="87">
        <v>1.0</v>
      </c>
      <c r="E20" s="52">
        <v>4730000.0</v>
      </c>
      <c r="F20" s="53">
        <f t="shared" si="4"/>
        <v>4730000</v>
      </c>
      <c r="G20" s="53">
        <f t="shared" si="2"/>
        <v>898700</v>
      </c>
      <c r="H20" s="53">
        <f t="shared" si="6"/>
        <v>5628700</v>
      </c>
    </row>
    <row r="21" ht="15.75" customHeight="1">
      <c r="A21" s="85" t="s">
        <v>78</v>
      </c>
      <c r="B21" s="21" t="s">
        <v>58</v>
      </c>
      <c r="C21" s="86" t="s">
        <v>12</v>
      </c>
      <c r="D21" s="87">
        <v>1.0</v>
      </c>
      <c r="E21" s="88">
        <v>7830180.0</v>
      </c>
      <c r="F21" s="53">
        <f t="shared" si="4"/>
        <v>7830180</v>
      </c>
      <c r="G21" s="53">
        <f t="shared" si="2"/>
        <v>1487734</v>
      </c>
      <c r="H21" s="53">
        <f>+G21+F21</f>
        <v>9317914</v>
      </c>
    </row>
    <row r="22" ht="15.75" customHeight="1">
      <c r="A22" s="92"/>
      <c r="B22" s="93" t="s">
        <v>79</v>
      </c>
      <c r="C22" s="5"/>
      <c r="D22" s="5"/>
      <c r="E22" s="6"/>
      <c r="F22" s="94">
        <f t="shared" ref="F22:H22" si="7">SUM(F9:F21)</f>
        <v>161177870</v>
      </c>
      <c r="G22" s="94">
        <f t="shared" si="7"/>
        <v>30623796</v>
      </c>
      <c r="H22" s="94">
        <f t="shared" si="7"/>
        <v>191801666</v>
      </c>
    </row>
    <row r="23" ht="15.75" customHeight="1">
      <c r="A23" s="67" t="s">
        <v>9</v>
      </c>
      <c r="B23" s="5"/>
      <c r="C23" s="5"/>
      <c r="D23" s="5"/>
      <c r="E23" s="6"/>
      <c r="F23" s="68">
        <f t="shared" ref="F23:H23" si="8">+F22</f>
        <v>161177870</v>
      </c>
      <c r="G23" s="68">
        <f t="shared" si="8"/>
        <v>30623796</v>
      </c>
      <c r="H23" s="68">
        <f t="shared" si="8"/>
        <v>191801666</v>
      </c>
    </row>
    <row r="24" ht="15.75" customHeight="1">
      <c r="A24" s="95" t="s">
        <v>13</v>
      </c>
      <c r="B24" s="5"/>
      <c r="C24" s="5"/>
      <c r="D24" s="5"/>
      <c r="E24" s="5"/>
      <c r="F24" s="5"/>
      <c r="G24" s="6"/>
      <c r="H24" s="96">
        <f>+H23</f>
        <v>191801666</v>
      </c>
      <c r="J24" s="97"/>
    </row>
    <row r="25" ht="15.75" customHeight="1">
      <c r="A25" s="38"/>
      <c r="B25" s="37"/>
      <c r="C25" s="98"/>
      <c r="D25" s="38"/>
      <c r="E25" s="39"/>
      <c r="F25" s="60"/>
      <c r="G25" s="60"/>
      <c r="H25" s="60"/>
    </row>
    <row r="26" ht="15.75" customHeight="1">
      <c r="A26" s="99" t="s">
        <v>80</v>
      </c>
      <c r="B26" s="37"/>
      <c r="C26" s="98"/>
      <c r="D26" s="38"/>
      <c r="E26" s="39"/>
      <c r="H26" s="76"/>
      <c r="K26" s="100"/>
    </row>
    <row r="27" ht="15.75" customHeight="1">
      <c r="A27" s="74"/>
      <c r="B27" s="37"/>
      <c r="C27" s="98"/>
      <c r="D27" s="38"/>
      <c r="E27" s="39"/>
      <c r="H27" s="75"/>
      <c r="K27" s="100"/>
    </row>
    <row r="28" ht="15.75" customHeight="1">
      <c r="A28" s="38"/>
      <c r="B28" s="37"/>
      <c r="C28" s="98"/>
      <c r="D28" s="38"/>
      <c r="E28" s="39"/>
      <c r="H28" s="75"/>
    </row>
    <row r="29" ht="15.75" customHeight="1">
      <c r="A29" s="38"/>
      <c r="B29" s="37"/>
      <c r="C29" s="98"/>
      <c r="D29" s="38"/>
      <c r="E29" s="39"/>
      <c r="H29" s="75"/>
    </row>
    <row r="30" ht="15.75" customHeight="1">
      <c r="A30" s="38"/>
      <c r="B30" s="37"/>
      <c r="C30" s="98"/>
      <c r="D30" s="38"/>
      <c r="E30" s="39"/>
      <c r="H30" s="101"/>
    </row>
    <row r="31" ht="15.75" customHeight="1">
      <c r="A31" s="38"/>
      <c r="B31" s="37"/>
      <c r="C31" s="98"/>
      <c r="D31" s="38"/>
      <c r="E31" s="39"/>
    </row>
    <row r="32" ht="15.75" customHeight="1">
      <c r="A32" s="38"/>
      <c r="B32" s="37"/>
      <c r="C32" s="98"/>
      <c r="D32" s="38"/>
      <c r="E32" s="39"/>
    </row>
    <row r="33" ht="15.75" customHeight="1">
      <c r="A33" s="38"/>
      <c r="B33" s="37"/>
      <c r="C33" s="98"/>
      <c r="D33" s="38"/>
      <c r="E33" s="39"/>
    </row>
    <row r="34" ht="15.75" customHeight="1">
      <c r="A34" s="38"/>
      <c r="B34" s="37"/>
      <c r="C34" s="98"/>
      <c r="D34" s="38"/>
      <c r="E34" s="39"/>
    </row>
    <row r="35" ht="15.75" customHeight="1">
      <c r="A35" s="38"/>
      <c r="B35" s="37"/>
      <c r="C35" s="98"/>
      <c r="D35" s="38"/>
      <c r="E35" s="39"/>
    </row>
    <row r="36" ht="15.75" customHeight="1">
      <c r="A36" s="38"/>
      <c r="B36" s="37"/>
      <c r="C36" s="98"/>
      <c r="D36" s="38"/>
      <c r="E36" s="39"/>
    </row>
    <row r="37" ht="15.75" customHeight="1">
      <c r="A37" s="38"/>
      <c r="B37" s="37"/>
      <c r="C37" s="98"/>
      <c r="D37" s="38"/>
      <c r="E37" s="39"/>
    </row>
    <row r="38" ht="15.75" customHeight="1">
      <c r="A38" s="38"/>
      <c r="B38" s="37"/>
      <c r="C38" s="98"/>
      <c r="D38" s="38"/>
      <c r="E38" s="39"/>
    </row>
    <row r="39" ht="15.75" customHeight="1">
      <c r="A39" s="38"/>
      <c r="B39" s="37"/>
      <c r="C39" s="98"/>
      <c r="D39" s="38"/>
      <c r="E39" s="39"/>
    </row>
    <row r="40" ht="15.75" customHeight="1">
      <c r="A40" s="38"/>
      <c r="B40" s="37"/>
      <c r="C40" s="98"/>
      <c r="D40" s="38"/>
      <c r="E40" s="39"/>
    </row>
    <row r="41" ht="15.75" customHeight="1">
      <c r="A41" s="38"/>
      <c r="B41" s="37"/>
      <c r="C41" s="98"/>
      <c r="D41" s="38"/>
      <c r="E41" s="39"/>
    </row>
    <row r="42" ht="15.75" customHeight="1">
      <c r="A42" s="38"/>
      <c r="B42" s="37"/>
      <c r="C42" s="98"/>
      <c r="D42" s="38"/>
      <c r="E42" s="39"/>
    </row>
    <row r="43" ht="15.75" customHeight="1">
      <c r="A43" s="38"/>
      <c r="B43" s="37"/>
      <c r="C43" s="98"/>
      <c r="D43" s="38"/>
      <c r="E43" s="39"/>
    </row>
    <row r="44" ht="15.75" customHeight="1">
      <c r="A44" s="38"/>
      <c r="B44" s="37"/>
      <c r="C44" s="98"/>
      <c r="D44" s="38"/>
      <c r="E44" s="39"/>
    </row>
    <row r="45" ht="15.75" customHeight="1">
      <c r="A45" s="38"/>
      <c r="B45" s="37"/>
      <c r="C45" s="98"/>
      <c r="D45" s="38"/>
      <c r="E45" s="39"/>
    </row>
    <row r="46" ht="15.75" customHeight="1">
      <c r="A46" s="38"/>
      <c r="B46" s="37"/>
      <c r="C46" s="98"/>
      <c r="D46" s="38"/>
      <c r="E46" s="39"/>
    </row>
    <row r="47" ht="15.75" customHeight="1">
      <c r="A47" s="38"/>
      <c r="B47" s="37"/>
      <c r="C47" s="98"/>
      <c r="D47" s="38"/>
      <c r="E47" s="39"/>
    </row>
    <row r="48" ht="15.75" customHeight="1">
      <c r="A48" s="38"/>
      <c r="B48" s="37"/>
      <c r="C48" s="98"/>
      <c r="D48" s="38"/>
      <c r="E48" s="39"/>
    </row>
    <row r="49" ht="15.75" customHeight="1">
      <c r="A49" s="38"/>
      <c r="B49" s="37"/>
      <c r="C49" s="98"/>
      <c r="D49" s="38"/>
      <c r="E49" s="39"/>
    </row>
    <row r="50" ht="15.75" customHeight="1">
      <c r="A50" s="38"/>
      <c r="B50" s="37"/>
      <c r="C50" s="98"/>
      <c r="D50" s="38"/>
      <c r="E50" s="39"/>
    </row>
    <row r="51" ht="15.75" customHeight="1">
      <c r="A51" s="38"/>
      <c r="B51" s="37"/>
      <c r="C51" s="98"/>
      <c r="D51" s="38"/>
      <c r="E51" s="39"/>
    </row>
    <row r="52" ht="15.75" customHeight="1">
      <c r="A52" s="38"/>
      <c r="B52" s="37"/>
      <c r="C52" s="98"/>
      <c r="D52" s="38"/>
      <c r="E52" s="39"/>
    </row>
    <row r="53" ht="15.75" customHeight="1">
      <c r="A53" s="38"/>
      <c r="B53" s="37"/>
      <c r="C53" s="98"/>
      <c r="D53" s="38"/>
      <c r="E53" s="39"/>
    </row>
    <row r="54" ht="15.75" customHeight="1">
      <c r="A54" s="38"/>
      <c r="B54" s="37"/>
      <c r="C54" s="98"/>
      <c r="D54" s="38"/>
      <c r="E54" s="39"/>
    </row>
    <row r="55" ht="15.75" customHeight="1">
      <c r="A55" s="38"/>
      <c r="B55" s="37"/>
      <c r="C55" s="98"/>
      <c r="D55" s="38"/>
      <c r="E55" s="39"/>
    </row>
    <row r="56" ht="15.75" customHeight="1">
      <c r="A56" s="38"/>
      <c r="B56" s="37"/>
      <c r="C56" s="98"/>
      <c r="D56" s="38"/>
      <c r="E56" s="39"/>
    </row>
    <row r="57" ht="15.75" customHeight="1">
      <c r="A57" s="38"/>
      <c r="B57" s="37"/>
      <c r="C57" s="98"/>
      <c r="D57" s="38"/>
      <c r="E57" s="39"/>
    </row>
    <row r="58" ht="15.75" customHeight="1">
      <c r="A58" s="38"/>
      <c r="B58" s="37"/>
      <c r="C58" s="98"/>
      <c r="D58" s="38"/>
      <c r="E58" s="39"/>
    </row>
    <row r="59" ht="15.75" customHeight="1">
      <c r="A59" s="38"/>
      <c r="B59" s="37"/>
      <c r="C59" s="98"/>
      <c r="D59" s="38"/>
      <c r="E59" s="39"/>
    </row>
    <row r="60" ht="15.75" customHeight="1">
      <c r="A60" s="38"/>
      <c r="B60" s="37"/>
      <c r="C60" s="98"/>
      <c r="D60" s="38"/>
      <c r="E60" s="39"/>
    </row>
    <row r="61" ht="15.75" customHeight="1">
      <c r="A61" s="38"/>
      <c r="B61" s="37"/>
      <c r="C61" s="98"/>
      <c r="D61" s="38"/>
      <c r="E61" s="39"/>
    </row>
    <row r="62" ht="15.75" customHeight="1">
      <c r="A62" s="38"/>
      <c r="B62" s="37"/>
      <c r="C62" s="98"/>
      <c r="D62" s="38"/>
      <c r="E62" s="39"/>
    </row>
    <row r="63" ht="15.75" customHeight="1">
      <c r="A63" s="38"/>
      <c r="B63" s="37"/>
      <c r="C63" s="98"/>
      <c r="D63" s="38"/>
      <c r="E63" s="39"/>
    </row>
    <row r="64" ht="15.75" customHeight="1">
      <c r="A64" s="38"/>
      <c r="B64" s="37"/>
      <c r="C64" s="98"/>
      <c r="D64" s="38"/>
      <c r="E64" s="39"/>
    </row>
    <row r="65" ht="15.75" customHeight="1">
      <c r="A65" s="38"/>
      <c r="B65" s="37"/>
      <c r="C65" s="98"/>
      <c r="D65" s="38"/>
      <c r="E65" s="39"/>
    </row>
    <row r="66" ht="15.75" customHeight="1">
      <c r="A66" s="38"/>
      <c r="B66" s="37"/>
      <c r="C66" s="98"/>
      <c r="D66" s="38"/>
      <c r="E66" s="39"/>
    </row>
    <row r="67" ht="15.75" customHeight="1">
      <c r="A67" s="38"/>
      <c r="B67" s="37"/>
      <c r="C67" s="98"/>
      <c r="D67" s="38"/>
      <c r="E67" s="39"/>
    </row>
    <row r="68" ht="15.75" customHeight="1">
      <c r="A68" s="38"/>
      <c r="B68" s="37"/>
      <c r="C68" s="98"/>
      <c r="D68" s="38"/>
      <c r="E68" s="39"/>
    </row>
    <row r="69" ht="15.75" customHeight="1">
      <c r="A69" s="38"/>
      <c r="B69" s="37"/>
      <c r="C69" s="98"/>
      <c r="D69" s="38"/>
      <c r="E69" s="39"/>
    </row>
    <row r="70" ht="15.75" customHeight="1">
      <c r="A70" s="38"/>
      <c r="B70" s="37"/>
      <c r="C70" s="98"/>
      <c r="D70" s="38"/>
      <c r="E70" s="39"/>
    </row>
    <row r="71" ht="15.75" customHeight="1">
      <c r="A71" s="38"/>
      <c r="B71" s="37"/>
      <c r="C71" s="98"/>
      <c r="D71" s="38"/>
      <c r="E71" s="39"/>
    </row>
    <row r="72" ht="15.75" customHeight="1">
      <c r="A72" s="38"/>
      <c r="B72" s="37"/>
      <c r="C72" s="98"/>
      <c r="D72" s="38"/>
      <c r="E72" s="39"/>
    </row>
    <row r="73" ht="15.75" customHeight="1">
      <c r="A73" s="38"/>
      <c r="B73" s="37"/>
      <c r="C73" s="98"/>
      <c r="D73" s="38"/>
      <c r="E73" s="39"/>
    </row>
    <row r="74" ht="15.75" customHeight="1">
      <c r="A74" s="38"/>
      <c r="B74" s="37"/>
      <c r="C74" s="98"/>
      <c r="D74" s="38"/>
      <c r="E74" s="39"/>
    </row>
    <row r="75" ht="15.75" customHeight="1">
      <c r="A75" s="38"/>
      <c r="B75" s="37"/>
      <c r="C75" s="98"/>
      <c r="D75" s="38"/>
      <c r="E75" s="39"/>
    </row>
    <row r="76" ht="15.75" customHeight="1">
      <c r="A76" s="38"/>
      <c r="B76" s="37"/>
      <c r="C76" s="98"/>
      <c r="D76" s="38"/>
      <c r="E76" s="39"/>
    </row>
    <row r="77" ht="15.75" customHeight="1">
      <c r="A77" s="38"/>
      <c r="B77" s="37"/>
      <c r="C77" s="98"/>
      <c r="D77" s="38"/>
      <c r="E77" s="39"/>
    </row>
    <row r="78" ht="15.75" customHeight="1">
      <c r="A78" s="38"/>
      <c r="B78" s="37"/>
      <c r="C78" s="98"/>
      <c r="D78" s="38"/>
      <c r="E78" s="39"/>
    </row>
    <row r="79" ht="15.75" customHeight="1">
      <c r="A79" s="38"/>
      <c r="B79" s="37"/>
      <c r="C79" s="98"/>
      <c r="D79" s="38"/>
      <c r="E79" s="39"/>
    </row>
    <row r="80" ht="15.75" customHeight="1">
      <c r="A80" s="38"/>
      <c r="B80" s="37"/>
      <c r="C80" s="98"/>
      <c r="D80" s="38"/>
      <c r="E80" s="39"/>
    </row>
    <row r="81" ht="15.75" customHeight="1">
      <c r="A81" s="38"/>
      <c r="B81" s="37"/>
      <c r="C81" s="98"/>
      <c r="D81" s="38"/>
      <c r="E81" s="39"/>
    </row>
    <row r="82" ht="15.75" customHeight="1">
      <c r="A82" s="38"/>
      <c r="B82" s="37"/>
      <c r="C82" s="98"/>
      <c r="D82" s="38"/>
      <c r="E82" s="39"/>
    </row>
    <row r="83" ht="15.75" customHeight="1">
      <c r="A83" s="38"/>
      <c r="B83" s="37"/>
      <c r="C83" s="98"/>
      <c r="D83" s="38"/>
      <c r="E83" s="39"/>
    </row>
    <row r="84" ht="15.75" customHeight="1">
      <c r="A84" s="38"/>
      <c r="B84" s="37"/>
      <c r="C84" s="98"/>
      <c r="D84" s="38"/>
      <c r="E84" s="39"/>
    </row>
    <row r="85" ht="15.75" customHeight="1">
      <c r="A85" s="38"/>
      <c r="B85" s="37"/>
      <c r="C85" s="98"/>
      <c r="D85" s="38"/>
      <c r="E85" s="39"/>
    </row>
    <row r="86" ht="15.75" customHeight="1">
      <c r="A86" s="38"/>
      <c r="B86" s="37"/>
      <c r="C86" s="98"/>
      <c r="D86" s="38"/>
      <c r="E86" s="39"/>
    </row>
    <row r="87" ht="15.75" customHeight="1">
      <c r="A87" s="38"/>
      <c r="B87" s="37"/>
      <c r="C87" s="98"/>
      <c r="D87" s="38"/>
      <c r="E87" s="39"/>
    </row>
    <row r="88" ht="15.75" customHeight="1">
      <c r="A88" s="38"/>
      <c r="B88" s="37"/>
      <c r="C88" s="98"/>
      <c r="D88" s="38"/>
      <c r="E88" s="39"/>
    </row>
    <row r="89" ht="15.75" customHeight="1">
      <c r="A89" s="38"/>
      <c r="B89" s="37"/>
      <c r="C89" s="98"/>
      <c r="D89" s="38"/>
      <c r="E89" s="39"/>
    </row>
    <row r="90" ht="15.75" customHeight="1">
      <c r="A90" s="38"/>
      <c r="B90" s="37"/>
      <c r="C90" s="98"/>
      <c r="D90" s="38"/>
      <c r="E90" s="39"/>
    </row>
    <row r="91" ht="15.75" customHeight="1">
      <c r="A91" s="38"/>
      <c r="B91" s="37"/>
      <c r="C91" s="98"/>
      <c r="D91" s="38"/>
      <c r="E91" s="39"/>
    </row>
    <row r="92" ht="15.75" customHeight="1">
      <c r="A92" s="38"/>
      <c r="B92" s="37"/>
      <c r="C92" s="98"/>
      <c r="D92" s="38"/>
      <c r="E92" s="39"/>
    </row>
    <row r="93" ht="15.75" customHeight="1">
      <c r="A93" s="38"/>
      <c r="B93" s="37"/>
      <c r="C93" s="98"/>
      <c r="D93" s="38"/>
      <c r="E93" s="39"/>
    </row>
    <row r="94" ht="15.75" customHeight="1">
      <c r="A94" s="38"/>
      <c r="B94" s="37"/>
      <c r="C94" s="98"/>
      <c r="D94" s="38"/>
      <c r="E94" s="39"/>
    </row>
    <row r="95" ht="15.75" customHeight="1">
      <c r="A95" s="38"/>
      <c r="B95" s="37"/>
      <c r="C95" s="98"/>
      <c r="D95" s="38"/>
      <c r="E95" s="39"/>
    </row>
    <row r="96" ht="15.75" customHeight="1">
      <c r="A96" s="38"/>
      <c r="B96" s="37"/>
      <c r="C96" s="98"/>
      <c r="D96" s="38"/>
      <c r="E96" s="39"/>
    </row>
    <row r="97" ht="15.75" customHeight="1">
      <c r="A97" s="38"/>
      <c r="B97" s="37"/>
      <c r="C97" s="98"/>
      <c r="D97" s="38"/>
      <c r="E97" s="39"/>
    </row>
    <row r="98" ht="15.75" customHeight="1">
      <c r="A98" s="38"/>
      <c r="B98" s="37"/>
      <c r="C98" s="98"/>
      <c r="D98" s="38"/>
      <c r="E98" s="39"/>
    </row>
    <row r="99" ht="15.75" customHeight="1">
      <c r="A99" s="38"/>
      <c r="B99" s="37"/>
      <c r="C99" s="98"/>
      <c r="D99" s="38"/>
      <c r="E99" s="39"/>
    </row>
    <row r="100" ht="15.75" customHeight="1">
      <c r="A100" s="38"/>
      <c r="B100" s="37"/>
      <c r="C100" s="98"/>
      <c r="D100" s="38"/>
      <c r="E100" s="39"/>
    </row>
    <row r="101" ht="15.75" customHeight="1">
      <c r="A101" s="38"/>
      <c r="B101" s="37"/>
      <c r="C101" s="98"/>
      <c r="D101" s="38"/>
      <c r="E101" s="39"/>
    </row>
    <row r="102" ht="15.75" customHeight="1">
      <c r="A102" s="38"/>
      <c r="B102" s="37"/>
      <c r="C102" s="98"/>
      <c r="D102" s="38"/>
      <c r="E102" s="39"/>
    </row>
    <row r="103" ht="15.75" customHeight="1">
      <c r="A103" s="38"/>
      <c r="B103" s="37"/>
      <c r="C103" s="98"/>
      <c r="D103" s="38"/>
      <c r="E103" s="39"/>
    </row>
    <row r="104" ht="15.75" customHeight="1">
      <c r="A104" s="38"/>
      <c r="B104" s="37"/>
      <c r="C104" s="98"/>
      <c r="D104" s="38"/>
      <c r="E104" s="39"/>
    </row>
    <row r="105" ht="15.75" customHeight="1">
      <c r="A105" s="38"/>
      <c r="B105" s="37"/>
      <c r="C105" s="98"/>
      <c r="D105" s="38"/>
      <c r="E105" s="39"/>
    </row>
    <row r="106" ht="15.75" customHeight="1">
      <c r="A106" s="38"/>
      <c r="B106" s="37"/>
      <c r="C106" s="98"/>
      <c r="D106" s="38"/>
      <c r="E106" s="39"/>
    </row>
    <row r="107" ht="15.75" customHeight="1">
      <c r="A107" s="38"/>
      <c r="B107" s="37"/>
      <c r="C107" s="98"/>
      <c r="D107" s="38"/>
      <c r="E107" s="39"/>
    </row>
    <row r="108" ht="15.75" customHeight="1">
      <c r="A108" s="38"/>
      <c r="B108" s="37"/>
      <c r="C108" s="98"/>
      <c r="D108" s="38"/>
      <c r="E108" s="39"/>
    </row>
    <row r="109" ht="15.75" customHeight="1">
      <c r="A109" s="38"/>
      <c r="B109" s="37"/>
      <c r="C109" s="98"/>
      <c r="D109" s="38"/>
      <c r="E109" s="39"/>
    </row>
    <row r="110" ht="15.75" customHeight="1">
      <c r="A110" s="38"/>
      <c r="B110" s="37"/>
      <c r="C110" s="98"/>
      <c r="D110" s="38"/>
      <c r="E110" s="39"/>
    </row>
    <row r="111" ht="15.75" customHeight="1">
      <c r="A111" s="38"/>
      <c r="B111" s="37"/>
      <c r="C111" s="98"/>
      <c r="D111" s="38"/>
      <c r="E111" s="39"/>
    </row>
    <row r="112" ht="15.75" customHeight="1">
      <c r="A112" s="38"/>
      <c r="B112" s="37"/>
      <c r="C112" s="98"/>
      <c r="D112" s="38"/>
      <c r="E112" s="39"/>
    </row>
    <row r="113" ht="15.75" customHeight="1">
      <c r="A113" s="38"/>
      <c r="B113" s="37"/>
      <c r="C113" s="98"/>
      <c r="D113" s="38"/>
      <c r="E113" s="39"/>
    </row>
    <row r="114" ht="15.75" customHeight="1">
      <c r="A114" s="38"/>
      <c r="B114" s="37"/>
      <c r="C114" s="98"/>
      <c r="D114" s="38"/>
      <c r="E114" s="39"/>
    </row>
    <row r="115" ht="15.75" customHeight="1">
      <c r="A115" s="38"/>
      <c r="B115" s="37"/>
      <c r="C115" s="98"/>
      <c r="D115" s="38"/>
      <c r="E115" s="39"/>
    </row>
    <row r="116" ht="15.75" customHeight="1">
      <c r="A116" s="38"/>
      <c r="B116" s="37"/>
      <c r="C116" s="98"/>
      <c r="D116" s="38"/>
      <c r="E116" s="39"/>
    </row>
    <row r="117" ht="15.75" customHeight="1">
      <c r="A117" s="38"/>
      <c r="B117" s="37"/>
      <c r="C117" s="98"/>
      <c r="D117" s="38"/>
      <c r="E117" s="39"/>
    </row>
    <row r="118" ht="15.75" customHeight="1">
      <c r="A118" s="38"/>
      <c r="B118" s="37"/>
      <c r="C118" s="98"/>
      <c r="D118" s="38"/>
      <c r="E118" s="39"/>
    </row>
    <row r="119" ht="15.75" customHeight="1">
      <c r="A119" s="38"/>
      <c r="B119" s="37"/>
      <c r="C119" s="98"/>
      <c r="D119" s="38"/>
      <c r="E119" s="39"/>
    </row>
    <row r="120" ht="15.75" customHeight="1">
      <c r="A120" s="38"/>
      <c r="B120" s="37"/>
      <c r="C120" s="98"/>
      <c r="D120" s="38"/>
      <c r="E120" s="39"/>
    </row>
    <row r="121" ht="15.75" customHeight="1">
      <c r="A121" s="38"/>
      <c r="B121" s="37"/>
      <c r="C121" s="98"/>
      <c r="D121" s="38"/>
      <c r="E121" s="39"/>
    </row>
    <row r="122" ht="15.75" customHeight="1">
      <c r="A122" s="38"/>
      <c r="B122" s="37"/>
      <c r="C122" s="98"/>
      <c r="D122" s="38"/>
      <c r="E122" s="39"/>
    </row>
    <row r="123" ht="15.75" customHeight="1">
      <c r="A123" s="38"/>
      <c r="B123" s="37"/>
      <c r="C123" s="98"/>
      <c r="D123" s="38"/>
      <c r="E123" s="39"/>
    </row>
    <row r="124" ht="15.75" customHeight="1">
      <c r="A124" s="38"/>
      <c r="B124" s="37"/>
      <c r="C124" s="98"/>
      <c r="D124" s="38"/>
      <c r="E124" s="39"/>
    </row>
    <row r="125" ht="15.75" customHeight="1">
      <c r="A125" s="38"/>
      <c r="B125" s="37"/>
      <c r="C125" s="98"/>
      <c r="D125" s="38"/>
      <c r="E125" s="39"/>
    </row>
    <row r="126" ht="15.75" customHeight="1">
      <c r="A126" s="38"/>
      <c r="B126" s="37"/>
      <c r="C126" s="98"/>
      <c r="D126" s="38"/>
      <c r="E126" s="39"/>
    </row>
    <row r="127" ht="15.75" customHeight="1">
      <c r="A127" s="38"/>
      <c r="B127" s="37"/>
      <c r="C127" s="98"/>
      <c r="D127" s="38"/>
      <c r="E127" s="39"/>
    </row>
    <row r="128" ht="15.75" customHeight="1">
      <c r="A128" s="38"/>
      <c r="B128" s="37"/>
      <c r="C128" s="98"/>
      <c r="D128" s="38"/>
      <c r="E128" s="39"/>
    </row>
    <row r="129" ht="15.75" customHeight="1">
      <c r="A129" s="38"/>
      <c r="B129" s="37"/>
      <c r="C129" s="98"/>
      <c r="D129" s="38"/>
      <c r="E129" s="39"/>
    </row>
    <row r="130" ht="15.75" customHeight="1">
      <c r="A130" s="38"/>
      <c r="B130" s="37"/>
      <c r="C130" s="98"/>
      <c r="D130" s="38"/>
      <c r="E130" s="39"/>
    </row>
    <row r="131" ht="15.75" customHeight="1">
      <c r="A131" s="38"/>
      <c r="B131" s="37"/>
      <c r="C131" s="98"/>
      <c r="D131" s="38"/>
      <c r="E131" s="39"/>
    </row>
    <row r="132" ht="15.75" customHeight="1">
      <c r="A132" s="38"/>
      <c r="B132" s="37"/>
      <c r="C132" s="98"/>
      <c r="D132" s="38"/>
      <c r="E132" s="39"/>
    </row>
    <row r="133" ht="15.75" customHeight="1">
      <c r="A133" s="38"/>
      <c r="B133" s="37"/>
      <c r="C133" s="98"/>
      <c r="D133" s="38"/>
      <c r="E133" s="39"/>
    </row>
    <row r="134" ht="15.75" customHeight="1">
      <c r="A134" s="38"/>
      <c r="B134" s="37"/>
      <c r="C134" s="98"/>
      <c r="D134" s="38"/>
      <c r="E134" s="39"/>
    </row>
    <row r="135" ht="15.75" customHeight="1">
      <c r="A135" s="38"/>
      <c r="B135" s="37"/>
      <c r="C135" s="98"/>
      <c r="D135" s="38"/>
      <c r="E135" s="39"/>
    </row>
    <row r="136" ht="15.75" customHeight="1">
      <c r="A136" s="38"/>
      <c r="B136" s="37"/>
      <c r="C136" s="98"/>
      <c r="D136" s="38"/>
      <c r="E136" s="39"/>
    </row>
    <row r="137" ht="15.75" customHeight="1">
      <c r="A137" s="38"/>
      <c r="B137" s="37"/>
      <c r="C137" s="98"/>
      <c r="D137" s="38"/>
      <c r="E137" s="39"/>
    </row>
    <row r="138" ht="15.75" customHeight="1">
      <c r="A138" s="38"/>
      <c r="B138" s="37"/>
      <c r="C138" s="98"/>
      <c r="D138" s="38"/>
      <c r="E138" s="39"/>
    </row>
    <row r="139" ht="15.75" customHeight="1">
      <c r="A139" s="38"/>
      <c r="B139" s="37"/>
      <c r="C139" s="98"/>
      <c r="D139" s="38"/>
      <c r="E139" s="39"/>
    </row>
    <row r="140" ht="15.75" customHeight="1">
      <c r="A140" s="38"/>
      <c r="B140" s="37"/>
      <c r="C140" s="98"/>
      <c r="D140" s="38"/>
      <c r="E140" s="39"/>
    </row>
    <row r="141" ht="15.75" customHeight="1">
      <c r="A141" s="38"/>
      <c r="B141" s="37"/>
      <c r="C141" s="98"/>
      <c r="D141" s="38"/>
      <c r="E141" s="39"/>
    </row>
    <row r="142" ht="15.75" customHeight="1">
      <c r="A142" s="38"/>
      <c r="B142" s="37"/>
      <c r="C142" s="98"/>
      <c r="D142" s="38"/>
      <c r="E142" s="39"/>
    </row>
    <row r="143" ht="15.75" customHeight="1">
      <c r="A143" s="38"/>
      <c r="B143" s="37"/>
      <c r="C143" s="98"/>
      <c r="D143" s="38"/>
      <c r="E143" s="39"/>
    </row>
    <row r="144" ht="15.75" customHeight="1">
      <c r="A144" s="38"/>
      <c r="B144" s="37"/>
      <c r="C144" s="98"/>
      <c r="D144" s="38"/>
      <c r="E144" s="39"/>
    </row>
    <row r="145" ht="15.75" customHeight="1">
      <c r="A145" s="38"/>
      <c r="B145" s="37"/>
      <c r="C145" s="98"/>
      <c r="D145" s="38"/>
      <c r="E145" s="39"/>
    </row>
    <row r="146" ht="15.75" customHeight="1">
      <c r="A146" s="38"/>
      <c r="B146" s="37"/>
      <c r="C146" s="98"/>
      <c r="D146" s="38"/>
      <c r="E146" s="39"/>
    </row>
    <row r="147" ht="15.75" customHeight="1">
      <c r="A147" s="38"/>
      <c r="B147" s="37"/>
      <c r="C147" s="98"/>
      <c r="D147" s="38"/>
      <c r="E147" s="39"/>
    </row>
    <row r="148" ht="15.75" customHeight="1">
      <c r="A148" s="38"/>
      <c r="B148" s="37"/>
      <c r="C148" s="98"/>
      <c r="D148" s="38"/>
      <c r="E148" s="39"/>
    </row>
    <row r="149" ht="15.75" customHeight="1">
      <c r="A149" s="38"/>
      <c r="B149" s="37"/>
      <c r="C149" s="98"/>
      <c r="D149" s="38"/>
      <c r="E149" s="39"/>
    </row>
    <row r="150" ht="15.75" customHeight="1">
      <c r="A150" s="38"/>
      <c r="B150" s="37"/>
      <c r="C150" s="98"/>
      <c r="D150" s="38"/>
      <c r="E150" s="39"/>
    </row>
    <row r="151" ht="15.75" customHeight="1">
      <c r="A151" s="38"/>
      <c r="B151" s="37"/>
      <c r="C151" s="98"/>
      <c r="D151" s="38"/>
      <c r="E151" s="39"/>
    </row>
    <row r="152" ht="15.75" customHeight="1">
      <c r="A152" s="38"/>
      <c r="B152" s="37"/>
      <c r="C152" s="98"/>
      <c r="D152" s="38"/>
      <c r="E152" s="39"/>
    </row>
    <row r="153" ht="15.75" customHeight="1">
      <c r="A153" s="38"/>
      <c r="B153" s="37"/>
      <c r="C153" s="98"/>
      <c r="D153" s="38"/>
      <c r="E153" s="39"/>
    </row>
    <row r="154" ht="15.75" customHeight="1">
      <c r="A154" s="38"/>
      <c r="B154" s="37"/>
      <c r="C154" s="98"/>
      <c r="D154" s="38"/>
      <c r="E154" s="39"/>
    </row>
    <row r="155" ht="15.75" customHeight="1">
      <c r="A155" s="38"/>
      <c r="B155" s="37"/>
      <c r="C155" s="98"/>
      <c r="D155" s="38"/>
      <c r="E155" s="39"/>
    </row>
    <row r="156" ht="15.75" customHeight="1">
      <c r="A156" s="38"/>
      <c r="B156" s="37"/>
      <c r="C156" s="98"/>
      <c r="D156" s="38"/>
      <c r="E156" s="39"/>
    </row>
    <row r="157" ht="15.75" customHeight="1">
      <c r="A157" s="38"/>
      <c r="B157" s="37"/>
      <c r="C157" s="98"/>
      <c r="D157" s="38"/>
      <c r="E157" s="39"/>
    </row>
    <row r="158" ht="15.75" customHeight="1">
      <c r="A158" s="38"/>
      <c r="B158" s="37"/>
      <c r="C158" s="98"/>
      <c r="D158" s="38"/>
      <c r="E158" s="39"/>
    </row>
    <row r="159" ht="15.75" customHeight="1">
      <c r="A159" s="38"/>
      <c r="B159" s="37"/>
      <c r="C159" s="98"/>
      <c r="D159" s="38"/>
      <c r="E159" s="39"/>
    </row>
    <row r="160" ht="15.75" customHeight="1">
      <c r="A160" s="38"/>
      <c r="B160" s="37"/>
      <c r="C160" s="98"/>
      <c r="D160" s="38"/>
      <c r="E160" s="39"/>
    </row>
    <row r="161" ht="15.75" customHeight="1">
      <c r="A161" s="38"/>
      <c r="B161" s="37"/>
      <c r="C161" s="98"/>
      <c r="D161" s="38"/>
      <c r="E161" s="39"/>
    </row>
    <row r="162" ht="15.75" customHeight="1">
      <c r="A162" s="38"/>
      <c r="B162" s="37"/>
      <c r="C162" s="98"/>
      <c r="D162" s="38"/>
      <c r="E162" s="39"/>
    </row>
    <row r="163" ht="15.75" customHeight="1">
      <c r="A163" s="38"/>
      <c r="B163" s="37"/>
      <c r="C163" s="98"/>
      <c r="D163" s="38"/>
      <c r="E163" s="39"/>
    </row>
    <row r="164" ht="15.75" customHeight="1">
      <c r="A164" s="38"/>
      <c r="B164" s="37"/>
      <c r="C164" s="98"/>
      <c r="D164" s="38"/>
      <c r="E164" s="39"/>
    </row>
    <row r="165" ht="15.75" customHeight="1">
      <c r="A165" s="38"/>
      <c r="B165" s="37"/>
      <c r="C165" s="98"/>
      <c r="D165" s="38"/>
      <c r="E165" s="39"/>
    </row>
    <row r="166" ht="15.75" customHeight="1">
      <c r="A166" s="38"/>
      <c r="B166" s="37"/>
      <c r="C166" s="98"/>
      <c r="D166" s="38"/>
      <c r="E166" s="39"/>
    </row>
    <row r="167" ht="15.75" customHeight="1">
      <c r="A167" s="38"/>
      <c r="B167" s="37"/>
      <c r="C167" s="98"/>
      <c r="D167" s="38"/>
      <c r="E167" s="39"/>
    </row>
    <row r="168" ht="15.75" customHeight="1">
      <c r="A168" s="38"/>
      <c r="B168" s="37"/>
      <c r="C168" s="98"/>
      <c r="D168" s="38"/>
      <c r="E168" s="39"/>
    </row>
    <row r="169" ht="15.75" customHeight="1">
      <c r="A169" s="38"/>
      <c r="B169" s="37"/>
      <c r="C169" s="98"/>
      <c r="D169" s="38"/>
      <c r="E169" s="39"/>
    </row>
    <row r="170" ht="15.75" customHeight="1">
      <c r="A170" s="38"/>
      <c r="B170" s="37"/>
      <c r="C170" s="98"/>
      <c r="D170" s="38"/>
      <c r="E170" s="39"/>
    </row>
    <row r="171" ht="15.75" customHeight="1">
      <c r="A171" s="38"/>
      <c r="B171" s="37"/>
      <c r="C171" s="98"/>
      <c r="D171" s="38"/>
      <c r="E171" s="39"/>
    </row>
    <row r="172" ht="15.75" customHeight="1">
      <c r="A172" s="38"/>
      <c r="B172" s="37"/>
      <c r="C172" s="98"/>
      <c r="D172" s="38"/>
      <c r="E172" s="39"/>
    </row>
    <row r="173" ht="15.75" customHeight="1">
      <c r="A173" s="38"/>
      <c r="B173" s="37"/>
      <c r="C173" s="98"/>
      <c r="D173" s="38"/>
      <c r="E173" s="39"/>
    </row>
    <row r="174" ht="15.75" customHeight="1">
      <c r="A174" s="38"/>
      <c r="B174" s="37"/>
      <c r="C174" s="98"/>
      <c r="D174" s="38"/>
      <c r="E174" s="39"/>
    </row>
    <row r="175" ht="15.75" customHeight="1">
      <c r="A175" s="38"/>
      <c r="B175" s="37"/>
      <c r="C175" s="98"/>
      <c r="D175" s="38"/>
      <c r="E175" s="39"/>
    </row>
    <row r="176" ht="15.75" customHeight="1">
      <c r="A176" s="38"/>
      <c r="B176" s="37"/>
      <c r="C176" s="98"/>
      <c r="D176" s="38"/>
      <c r="E176" s="39"/>
    </row>
    <row r="177" ht="15.75" customHeight="1">
      <c r="A177" s="38"/>
      <c r="B177" s="37"/>
      <c r="C177" s="98"/>
      <c r="D177" s="38"/>
      <c r="E177" s="39"/>
    </row>
    <row r="178" ht="15.75" customHeight="1">
      <c r="A178" s="38"/>
      <c r="B178" s="37"/>
      <c r="C178" s="98"/>
      <c r="D178" s="38"/>
      <c r="E178" s="39"/>
    </row>
    <row r="179" ht="15.75" customHeight="1">
      <c r="A179" s="38"/>
      <c r="B179" s="37"/>
      <c r="C179" s="98"/>
      <c r="D179" s="38"/>
      <c r="E179" s="39"/>
    </row>
    <row r="180" ht="15.75" customHeight="1">
      <c r="A180" s="38"/>
      <c r="B180" s="37"/>
      <c r="C180" s="98"/>
      <c r="D180" s="38"/>
      <c r="E180" s="39"/>
    </row>
    <row r="181" ht="15.75" customHeight="1">
      <c r="A181" s="38"/>
      <c r="B181" s="37"/>
      <c r="C181" s="98"/>
      <c r="D181" s="38"/>
      <c r="E181" s="39"/>
    </row>
    <row r="182" ht="15.75" customHeight="1">
      <c r="A182" s="38"/>
      <c r="B182" s="37"/>
      <c r="C182" s="98"/>
      <c r="D182" s="38"/>
      <c r="E182" s="39"/>
    </row>
    <row r="183" ht="15.75" customHeight="1">
      <c r="A183" s="38"/>
      <c r="B183" s="37"/>
      <c r="C183" s="98"/>
      <c r="D183" s="38"/>
      <c r="E183" s="39"/>
    </row>
    <row r="184" ht="15.75" customHeight="1">
      <c r="A184" s="38"/>
      <c r="B184" s="37"/>
      <c r="C184" s="98"/>
      <c r="D184" s="38"/>
      <c r="E184" s="39"/>
    </row>
    <row r="185" ht="15.75" customHeight="1">
      <c r="A185" s="38"/>
      <c r="B185" s="37"/>
      <c r="C185" s="98"/>
      <c r="D185" s="38"/>
      <c r="E185" s="39"/>
    </row>
    <row r="186" ht="15.75" customHeight="1">
      <c r="A186" s="38"/>
      <c r="B186" s="37"/>
      <c r="C186" s="98"/>
      <c r="D186" s="38"/>
      <c r="E186" s="39"/>
    </row>
    <row r="187" ht="15.75" customHeight="1">
      <c r="A187" s="38"/>
      <c r="B187" s="37"/>
      <c r="C187" s="98"/>
      <c r="D187" s="38"/>
      <c r="E187" s="39"/>
    </row>
    <row r="188" ht="15.75" customHeight="1">
      <c r="A188" s="38"/>
      <c r="B188" s="37"/>
      <c r="C188" s="98"/>
      <c r="D188" s="38"/>
      <c r="E188" s="39"/>
    </row>
    <row r="189" ht="15.75" customHeight="1">
      <c r="A189" s="38"/>
      <c r="B189" s="37"/>
      <c r="C189" s="98"/>
      <c r="D189" s="38"/>
      <c r="E189" s="39"/>
    </row>
    <row r="190" ht="15.75" customHeight="1">
      <c r="A190" s="38"/>
      <c r="B190" s="37"/>
      <c r="C190" s="98"/>
      <c r="D190" s="38"/>
      <c r="E190" s="39"/>
    </row>
    <row r="191" ht="15.75" customHeight="1">
      <c r="A191" s="38"/>
      <c r="B191" s="37"/>
      <c r="C191" s="98"/>
      <c r="D191" s="38"/>
      <c r="E191" s="39"/>
    </row>
    <row r="192" ht="15.75" customHeight="1">
      <c r="A192" s="38"/>
      <c r="B192" s="37"/>
      <c r="C192" s="98"/>
      <c r="D192" s="38"/>
      <c r="E192" s="39"/>
    </row>
    <row r="193" ht="15.75" customHeight="1">
      <c r="A193" s="38"/>
      <c r="B193" s="37"/>
      <c r="C193" s="98"/>
      <c r="D193" s="38"/>
      <c r="E193" s="39"/>
    </row>
    <row r="194" ht="15.75" customHeight="1">
      <c r="A194" s="38"/>
      <c r="B194" s="37"/>
      <c r="C194" s="98"/>
      <c r="D194" s="38"/>
      <c r="E194" s="39"/>
    </row>
    <row r="195" ht="15.75" customHeight="1">
      <c r="A195" s="38"/>
      <c r="B195" s="37"/>
      <c r="C195" s="98"/>
      <c r="D195" s="38"/>
      <c r="E195" s="39"/>
    </row>
    <row r="196" ht="15.75" customHeight="1">
      <c r="A196" s="38"/>
      <c r="B196" s="37"/>
      <c r="C196" s="98"/>
      <c r="D196" s="38"/>
      <c r="E196" s="39"/>
    </row>
    <row r="197" ht="15.75" customHeight="1">
      <c r="A197" s="38"/>
      <c r="B197" s="37"/>
      <c r="C197" s="98"/>
      <c r="D197" s="38"/>
      <c r="E197" s="39"/>
    </row>
    <row r="198" ht="15.75" customHeight="1">
      <c r="A198" s="38"/>
      <c r="B198" s="37"/>
      <c r="C198" s="98"/>
      <c r="D198" s="38"/>
      <c r="E198" s="39"/>
    </row>
    <row r="199" ht="15.75" customHeight="1">
      <c r="A199" s="38"/>
      <c r="B199" s="37"/>
      <c r="C199" s="98"/>
      <c r="D199" s="38"/>
      <c r="E199" s="39"/>
    </row>
    <row r="200" ht="15.75" customHeight="1">
      <c r="A200" s="38"/>
      <c r="B200" s="37"/>
      <c r="C200" s="98"/>
      <c r="D200" s="38"/>
      <c r="E200" s="39"/>
    </row>
    <row r="201" ht="15.75" customHeight="1">
      <c r="A201" s="38"/>
      <c r="B201" s="37"/>
      <c r="C201" s="98"/>
      <c r="D201" s="38"/>
      <c r="E201" s="39"/>
    </row>
    <row r="202" ht="15.75" customHeight="1">
      <c r="A202" s="38"/>
      <c r="B202" s="37"/>
      <c r="C202" s="98"/>
      <c r="D202" s="38"/>
      <c r="E202" s="39"/>
    </row>
    <row r="203" ht="15.75" customHeight="1">
      <c r="A203" s="38"/>
      <c r="B203" s="37"/>
      <c r="C203" s="98"/>
      <c r="D203" s="38"/>
      <c r="E203" s="39"/>
    </row>
    <row r="204" ht="15.75" customHeight="1">
      <c r="A204" s="38"/>
      <c r="B204" s="37"/>
      <c r="C204" s="98"/>
      <c r="D204" s="38"/>
      <c r="E204" s="39"/>
    </row>
    <row r="205" ht="15.75" customHeight="1">
      <c r="A205" s="38"/>
      <c r="B205" s="37"/>
      <c r="C205" s="98"/>
      <c r="D205" s="38"/>
      <c r="E205" s="39"/>
    </row>
    <row r="206" ht="15.75" customHeight="1">
      <c r="A206" s="38"/>
      <c r="B206" s="37"/>
      <c r="C206" s="98"/>
      <c r="D206" s="38"/>
      <c r="E206" s="39"/>
    </row>
    <row r="207" ht="15.75" customHeight="1">
      <c r="A207" s="38"/>
      <c r="B207" s="37"/>
      <c r="C207" s="98"/>
      <c r="D207" s="38"/>
      <c r="E207" s="39"/>
    </row>
    <row r="208" ht="15.75" customHeight="1">
      <c r="A208" s="38"/>
      <c r="B208" s="37"/>
      <c r="C208" s="98"/>
      <c r="D208" s="38"/>
      <c r="E208" s="39"/>
    </row>
    <row r="209" ht="15.75" customHeight="1">
      <c r="A209" s="38"/>
      <c r="B209" s="37"/>
      <c r="C209" s="98"/>
      <c r="D209" s="38"/>
      <c r="E209" s="39"/>
    </row>
    <row r="210" ht="15.75" customHeight="1">
      <c r="A210" s="38"/>
      <c r="B210" s="37"/>
      <c r="C210" s="98"/>
      <c r="D210" s="38"/>
      <c r="E210" s="39"/>
    </row>
    <row r="211" ht="15.75" customHeight="1">
      <c r="A211" s="38"/>
      <c r="B211" s="37"/>
      <c r="C211" s="98"/>
      <c r="D211" s="38"/>
      <c r="E211" s="39"/>
    </row>
    <row r="212" ht="15.75" customHeight="1">
      <c r="A212" s="38"/>
      <c r="B212" s="37"/>
      <c r="C212" s="98"/>
      <c r="D212" s="38"/>
      <c r="E212" s="39"/>
    </row>
    <row r="213" ht="15.75" customHeight="1">
      <c r="A213" s="38"/>
      <c r="B213" s="37"/>
      <c r="C213" s="98"/>
      <c r="D213" s="38"/>
      <c r="E213" s="39"/>
    </row>
    <row r="214" ht="15.75" customHeight="1">
      <c r="A214" s="38"/>
      <c r="B214" s="37"/>
      <c r="C214" s="98"/>
      <c r="D214" s="38"/>
      <c r="E214" s="39"/>
    </row>
    <row r="215" ht="15.75" customHeight="1">
      <c r="A215" s="38"/>
      <c r="B215" s="37"/>
      <c r="C215" s="98"/>
      <c r="D215" s="38"/>
      <c r="E215" s="39"/>
    </row>
    <row r="216" ht="15.75" customHeight="1">
      <c r="A216" s="38"/>
      <c r="B216" s="37"/>
      <c r="C216" s="98"/>
      <c r="D216" s="38"/>
      <c r="E216" s="39"/>
    </row>
    <row r="217" ht="15.75" customHeight="1">
      <c r="A217" s="38"/>
      <c r="B217" s="37"/>
      <c r="C217" s="98"/>
      <c r="D217" s="38"/>
      <c r="E217" s="39"/>
    </row>
    <row r="218" ht="15.75" customHeight="1">
      <c r="A218" s="38"/>
      <c r="B218" s="37"/>
      <c r="C218" s="98"/>
      <c r="D218" s="38"/>
      <c r="E218" s="39"/>
    </row>
    <row r="219" ht="15.75" customHeight="1">
      <c r="A219" s="38"/>
      <c r="B219" s="37"/>
      <c r="C219" s="98"/>
      <c r="D219" s="38"/>
      <c r="E219" s="39"/>
    </row>
    <row r="220" ht="15.75" customHeight="1">
      <c r="A220" s="38"/>
      <c r="B220" s="37"/>
      <c r="C220" s="98"/>
      <c r="D220" s="38"/>
      <c r="E220" s="39"/>
    </row>
    <row r="221" ht="15.75" customHeight="1">
      <c r="A221" s="38"/>
      <c r="B221" s="37"/>
      <c r="C221" s="98"/>
      <c r="D221" s="38"/>
      <c r="E221" s="39"/>
    </row>
    <row r="222" ht="15.75" customHeight="1">
      <c r="A222" s="38"/>
      <c r="B222" s="37"/>
      <c r="C222" s="98"/>
      <c r="D222" s="38"/>
      <c r="E222" s="39"/>
    </row>
    <row r="223" ht="15.75" customHeight="1">
      <c r="A223" s="38"/>
      <c r="B223" s="37"/>
      <c r="C223" s="98"/>
      <c r="D223" s="38"/>
      <c r="E223" s="39"/>
    </row>
    <row r="224" ht="15.75" customHeight="1">
      <c r="A224" s="38"/>
      <c r="B224" s="37"/>
      <c r="C224" s="98"/>
      <c r="D224" s="38"/>
      <c r="E224" s="39"/>
    </row>
    <row r="225" ht="15.75" customHeight="1">
      <c r="A225" s="38"/>
      <c r="B225" s="37"/>
      <c r="C225" s="98"/>
      <c r="D225" s="38"/>
      <c r="E225" s="39"/>
    </row>
    <row r="226" ht="15.75" customHeight="1">
      <c r="A226" s="38"/>
      <c r="B226" s="37"/>
      <c r="C226" s="98"/>
      <c r="D226" s="38"/>
      <c r="E226" s="39"/>
    </row>
    <row r="227" ht="15.75" customHeight="1">
      <c r="A227" s="38"/>
      <c r="B227" s="37"/>
      <c r="C227" s="98"/>
      <c r="D227" s="38"/>
      <c r="E227" s="39"/>
    </row>
    <row r="228" ht="15.75" customHeight="1">
      <c r="A228" s="38"/>
      <c r="B228" s="37"/>
      <c r="C228" s="98"/>
      <c r="D228" s="38"/>
      <c r="E228" s="39"/>
    </row>
    <row r="229" ht="15.75" customHeight="1">
      <c r="A229" s="38"/>
      <c r="B229" s="37"/>
      <c r="C229" s="98"/>
      <c r="D229" s="38"/>
      <c r="E229" s="39"/>
    </row>
    <row r="230" ht="15.75" customHeight="1">
      <c r="A230" s="38"/>
      <c r="B230" s="37"/>
      <c r="C230" s="98"/>
      <c r="D230" s="38"/>
      <c r="E230" s="39"/>
    </row>
    <row r="231" ht="15.75" customHeight="1">
      <c r="A231" s="38"/>
      <c r="B231" s="37"/>
      <c r="C231" s="98"/>
      <c r="D231" s="38"/>
      <c r="E231" s="39"/>
    </row>
    <row r="232" ht="15.75" customHeight="1">
      <c r="A232" s="38"/>
      <c r="B232" s="37"/>
      <c r="C232" s="98"/>
      <c r="D232" s="38"/>
      <c r="E232" s="39"/>
    </row>
    <row r="233" ht="15.75" customHeight="1">
      <c r="A233" s="38"/>
      <c r="B233" s="37"/>
      <c r="C233" s="98"/>
      <c r="D233" s="38"/>
      <c r="E233" s="39"/>
    </row>
    <row r="234" ht="15.75" customHeight="1">
      <c r="A234" s="38"/>
      <c r="B234" s="37"/>
      <c r="C234" s="98"/>
      <c r="D234" s="38"/>
      <c r="E234" s="39"/>
    </row>
    <row r="235" ht="15.75" customHeight="1">
      <c r="A235" s="38"/>
      <c r="B235" s="37"/>
      <c r="C235" s="98"/>
      <c r="D235" s="38"/>
      <c r="E235" s="39"/>
    </row>
    <row r="236" ht="15.75" customHeight="1">
      <c r="A236" s="38"/>
      <c r="B236" s="37"/>
      <c r="C236" s="98"/>
      <c r="D236" s="38"/>
      <c r="E236" s="39"/>
    </row>
    <row r="237" ht="15.75" customHeight="1">
      <c r="A237" s="38"/>
      <c r="B237" s="37"/>
      <c r="C237" s="98"/>
      <c r="D237" s="38"/>
      <c r="E237" s="39"/>
    </row>
    <row r="238" ht="15.75" customHeight="1">
      <c r="A238" s="38"/>
      <c r="B238" s="37"/>
      <c r="C238" s="98"/>
      <c r="D238" s="38"/>
      <c r="E238" s="39"/>
    </row>
    <row r="239" ht="15.75" customHeight="1">
      <c r="A239" s="38"/>
      <c r="B239" s="37"/>
      <c r="C239" s="98"/>
      <c r="D239" s="38"/>
      <c r="E239" s="39"/>
    </row>
    <row r="240" ht="15.75" customHeight="1">
      <c r="A240" s="38"/>
      <c r="B240" s="37"/>
      <c r="C240" s="98"/>
      <c r="D240" s="38"/>
      <c r="E240" s="39"/>
    </row>
    <row r="241" ht="15.75" customHeight="1">
      <c r="A241" s="38"/>
      <c r="B241" s="37"/>
      <c r="C241" s="98"/>
      <c r="D241" s="38"/>
      <c r="E241" s="39"/>
    </row>
    <row r="242" ht="15.75" customHeight="1">
      <c r="A242" s="38"/>
      <c r="B242" s="37"/>
      <c r="C242" s="98"/>
      <c r="D242" s="38"/>
      <c r="E242" s="39"/>
    </row>
    <row r="243" ht="15.75" customHeight="1">
      <c r="A243" s="38"/>
      <c r="B243" s="37"/>
      <c r="C243" s="98"/>
      <c r="D243" s="38"/>
      <c r="E243" s="39"/>
    </row>
    <row r="244" ht="15.75" customHeight="1">
      <c r="A244" s="38"/>
      <c r="B244" s="37"/>
      <c r="C244" s="98"/>
      <c r="D244" s="38"/>
      <c r="E244" s="39"/>
    </row>
    <row r="245" ht="15.75" customHeight="1">
      <c r="A245" s="38"/>
      <c r="B245" s="37"/>
      <c r="C245" s="98"/>
      <c r="D245" s="38"/>
      <c r="E245" s="39"/>
    </row>
    <row r="246" ht="15.75" customHeight="1">
      <c r="A246" s="38"/>
      <c r="B246" s="37"/>
      <c r="C246" s="98"/>
      <c r="D246" s="38"/>
      <c r="E246" s="39"/>
    </row>
    <row r="247" ht="15.75" customHeight="1">
      <c r="A247" s="38"/>
      <c r="B247" s="37"/>
      <c r="C247" s="98"/>
      <c r="D247" s="38"/>
      <c r="E247" s="39"/>
    </row>
    <row r="248" ht="15.75" customHeight="1">
      <c r="A248" s="38"/>
      <c r="B248" s="37"/>
      <c r="C248" s="98"/>
      <c r="D248" s="38"/>
      <c r="E248" s="39"/>
    </row>
    <row r="249" ht="15.75" customHeight="1">
      <c r="A249" s="38"/>
      <c r="B249" s="37"/>
      <c r="C249" s="98"/>
      <c r="D249" s="38"/>
      <c r="E249" s="39"/>
    </row>
    <row r="250" ht="15.75" customHeight="1">
      <c r="A250" s="38"/>
      <c r="B250" s="37"/>
      <c r="C250" s="98"/>
      <c r="D250" s="38"/>
      <c r="E250" s="39"/>
    </row>
    <row r="251" ht="15.75" customHeight="1">
      <c r="A251" s="38"/>
      <c r="B251" s="37"/>
      <c r="C251" s="98"/>
      <c r="D251" s="38"/>
      <c r="E251" s="39"/>
    </row>
    <row r="252" ht="15.75" customHeight="1">
      <c r="A252" s="38"/>
      <c r="B252" s="37"/>
      <c r="C252" s="98"/>
      <c r="D252" s="38"/>
      <c r="E252" s="39"/>
    </row>
    <row r="253" ht="15.75" customHeight="1">
      <c r="A253" s="38"/>
      <c r="B253" s="37"/>
      <c r="C253" s="98"/>
      <c r="D253" s="38"/>
      <c r="E253" s="39"/>
    </row>
    <row r="254" ht="15.75" customHeight="1">
      <c r="A254" s="38"/>
      <c r="B254" s="37"/>
      <c r="C254" s="98"/>
      <c r="D254" s="38"/>
      <c r="E254" s="39"/>
    </row>
    <row r="255" ht="15.75" customHeight="1">
      <c r="A255" s="38"/>
      <c r="B255" s="37"/>
      <c r="C255" s="98"/>
      <c r="D255" s="38"/>
      <c r="E255" s="39"/>
    </row>
    <row r="256" ht="15.75" customHeight="1">
      <c r="A256" s="38"/>
      <c r="B256" s="37"/>
      <c r="C256" s="98"/>
      <c r="D256" s="38"/>
      <c r="E256" s="39"/>
    </row>
    <row r="257" ht="15.75" customHeight="1">
      <c r="A257" s="38"/>
      <c r="B257" s="37"/>
      <c r="C257" s="98"/>
      <c r="D257" s="38"/>
      <c r="E257" s="39"/>
    </row>
    <row r="258" ht="15.75" customHeight="1">
      <c r="A258" s="38"/>
      <c r="B258" s="37"/>
      <c r="C258" s="98"/>
      <c r="D258" s="38"/>
      <c r="E258" s="39"/>
    </row>
    <row r="259" ht="15.75" customHeight="1">
      <c r="A259" s="38"/>
      <c r="B259" s="37"/>
      <c r="C259" s="98"/>
      <c r="D259" s="38"/>
      <c r="E259" s="39"/>
    </row>
    <row r="260" ht="15.75" customHeight="1">
      <c r="A260" s="38"/>
      <c r="B260" s="37"/>
      <c r="C260" s="98"/>
      <c r="D260" s="38"/>
      <c r="E260" s="39"/>
    </row>
    <row r="261" ht="15.75" customHeight="1">
      <c r="A261" s="38"/>
      <c r="B261" s="37"/>
      <c r="C261" s="98"/>
      <c r="D261" s="38"/>
      <c r="E261" s="39"/>
    </row>
    <row r="262" ht="15.75" customHeight="1">
      <c r="A262" s="38"/>
      <c r="B262" s="37"/>
      <c r="C262" s="98"/>
      <c r="D262" s="38"/>
      <c r="E262" s="39"/>
    </row>
    <row r="263" ht="15.75" customHeight="1">
      <c r="A263" s="38"/>
      <c r="B263" s="37"/>
      <c r="C263" s="98"/>
      <c r="D263" s="38"/>
      <c r="E263" s="39"/>
    </row>
    <row r="264" ht="15.75" customHeight="1">
      <c r="A264" s="38"/>
      <c r="B264" s="37"/>
      <c r="C264" s="98"/>
      <c r="D264" s="38"/>
      <c r="E264" s="39"/>
    </row>
    <row r="265" ht="15.75" customHeight="1">
      <c r="A265" s="38"/>
      <c r="B265" s="37"/>
      <c r="C265" s="98"/>
      <c r="D265" s="38"/>
      <c r="E265" s="39"/>
    </row>
    <row r="266" ht="15.75" customHeight="1">
      <c r="A266" s="38"/>
      <c r="B266" s="37"/>
      <c r="C266" s="98"/>
      <c r="D266" s="38"/>
      <c r="E266" s="39"/>
    </row>
    <row r="267" ht="15.75" customHeight="1">
      <c r="A267" s="38"/>
      <c r="B267" s="37"/>
      <c r="C267" s="98"/>
      <c r="D267" s="38"/>
      <c r="E267" s="39"/>
    </row>
    <row r="268" ht="15.75" customHeight="1">
      <c r="A268" s="38"/>
      <c r="B268" s="37"/>
      <c r="C268" s="98"/>
      <c r="D268" s="38"/>
      <c r="E268" s="39"/>
    </row>
    <row r="269" ht="15.75" customHeight="1">
      <c r="A269" s="38"/>
      <c r="B269" s="37"/>
      <c r="C269" s="98"/>
      <c r="D269" s="38"/>
      <c r="E269" s="39"/>
    </row>
    <row r="270" ht="15.75" customHeight="1">
      <c r="A270" s="38"/>
      <c r="B270" s="37"/>
      <c r="C270" s="98"/>
      <c r="D270" s="38"/>
      <c r="E270" s="39"/>
    </row>
    <row r="271" ht="15.75" customHeight="1">
      <c r="A271" s="38"/>
      <c r="B271" s="37"/>
      <c r="C271" s="98"/>
      <c r="D271" s="38"/>
      <c r="E271" s="39"/>
    </row>
    <row r="272" ht="15.75" customHeight="1">
      <c r="A272" s="38"/>
      <c r="B272" s="37"/>
      <c r="C272" s="98"/>
      <c r="D272" s="38"/>
      <c r="E272" s="39"/>
    </row>
    <row r="273" ht="15.75" customHeight="1">
      <c r="A273" s="38"/>
      <c r="B273" s="37"/>
      <c r="C273" s="98"/>
      <c r="D273" s="38"/>
      <c r="E273" s="39"/>
    </row>
    <row r="274" ht="15.75" customHeight="1">
      <c r="A274" s="38"/>
      <c r="B274" s="37"/>
      <c r="C274" s="98"/>
      <c r="D274" s="38"/>
      <c r="E274" s="39"/>
    </row>
    <row r="275" ht="15.75" customHeight="1">
      <c r="A275" s="38"/>
      <c r="B275" s="37"/>
      <c r="C275" s="98"/>
      <c r="D275" s="38"/>
      <c r="E275" s="39"/>
    </row>
    <row r="276" ht="15.75" customHeight="1">
      <c r="A276" s="38"/>
      <c r="B276" s="37"/>
      <c r="C276" s="98"/>
      <c r="D276" s="38"/>
      <c r="E276" s="39"/>
    </row>
    <row r="277" ht="15.75" customHeight="1">
      <c r="A277" s="38"/>
      <c r="B277" s="37"/>
      <c r="C277" s="98"/>
      <c r="D277" s="38"/>
      <c r="E277" s="39"/>
    </row>
    <row r="278" ht="15.75" customHeight="1">
      <c r="A278" s="38"/>
      <c r="B278" s="37"/>
      <c r="C278" s="98"/>
      <c r="D278" s="38"/>
      <c r="E278" s="39"/>
    </row>
    <row r="279" ht="15.75" customHeight="1">
      <c r="A279" s="38"/>
      <c r="B279" s="37"/>
      <c r="C279" s="98"/>
      <c r="D279" s="38"/>
      <c r="E279" s="39"/>
    </row>
    <row r="280" ht="15.75" customHeight="1">
      <c r="A280" s="38"/>
      <c r="B280" s="37"/>
      <c r="C280" s="98"/>
      <c r="D280" s="38"/>
      <c r="E280" s="39"/>
    </row>
    <row r="281" ht="15.75" customHeight="1">
      <c r="A281" s="38"/>
      <c r="B281" s="37"/>
      <c r="C281" s="98"/>
      <c r="D281" s="38"/>
      <c r="E281" s="39"/>
    </row>
    <row r="282" ht="15.75" customHeight="1">
      <c r="A282" s="38"/>
      <c r="B282" s="37"/>
      <c r="C282" s="98"/>
      <c r="D282" s="38"/>
      <c r="E282" s="39"/>
    </row>
    <row r="283" ht="15.75" customHeight="1">
      <c r="A283" s="38"/>
      <c r="B283" s="37"/>
      <c r="C283" s="98"/>
      <c r="D283" s="38"/>
      <c r="E283" s="39"/>
    </row>
    <row r="284" ht="15.75" customHeight="1">
      <c r="A284" s="38"/>
      <c r="B284" s="37"/>
      <c r="C284" s="98"/>
      <c r="D284" s="38"/>
      <c r="E284" s="39"/>
    </row>
    <row r="285" ht="15.75" customHeight="1">
      <c r="A285" s="38"/>
      <c r="B285" s="37"/>
      <c r="C285" s="98"/>
      <c r="D285" s="38"/>
      <c r="E285" s="39"/>
    </row>
    <row r="286" ht="15.75" customHeight="1">
      <c r="A286" s="38"/>
      <c r="B286" s="37"/>
      <c r="C286" s="98"/>
      <c r="D286" s="38"/>
      <c r="E286" s="39"/>
    </row>
    <row r="287" ht="15.75" customHeight="1">
      <c r="A287" s="38"/>
      <c r="B287" s="37"/>
      <c r="C287" s="98"/>
      <c r="D287" s="38"/>
      <c r="E287" s="39"/>
    </row>
    <row r="288" ht="15.75" customHeight="1">
      <c r="A288" s="38"/>
      <c r="B288" s="37"/>
      <c r="C288" s="98"/>
      <c r="D288" s="38"/>
      <c r="E288" s="39"/>
    </row>
    <row r="289" ht="15.75" customHeight="1">
      <c r="A289" s="38"/>
      <c r="B289" s="37"/>
      <c r="C289" s="98"/>
      <c r="D289" s="38"/>
      <c r="E289" s="39"/>
    </row>
    <row r="290" ht="15.75" customHeight="1">
      <c r="A290" s="38"/>
      <c r="B290" s="37"/>
      <c r="C290" s="98"/>
      <c r="D290" s="38"/>
      <c r="E290" s="39"/>
    </row>
    <row r="291" ht="15.75" customHeight="1">
      <c r="A291" s="38"/>
      <c r="B291" s="37"/>
      <c r="C291" s="98"/>
      <c r="D291" s="38"/>
      <c r="E291" s="39"/>
    </row>
    <row r="292" ht="15.75" customHeight="1">
      <c r="A292" s="38"/>
      <c r="B292" s="37"/>
      <c r="C292" s="98"/>
      <c r="D292" s="38"/>
      <c r="E292" s="39"/>
    </row>
    <row r="293" ht="15.75" customHeight="1">
      <c r="A293" s="38"/>
      <c r="B293" s="37"/>
      <c r="C293" s="98"/>
      <c r="D293" s="38"/>
      <c r="E293" s="39"/>
    </row>
    <row r="294" ht="15.75" customHeight="1">
      <c r="A294" s="38"/>
      <c r="B294" s="37"/>
      <c r="C294" s="98"/>
      <c r="D294" s="38"/>
      <c r="E294" s="39"/>
    </row>
    <row r="295" ht="15.75" customHeight="1">
      <c r="A295" s="38"/>
      <c r="B295" s="37"/>
      <c r="C295" s="98"/>
      <c r="D295" s="38"/>
      <c r="E295" s="39"/>
    </row>
    <row r="296" ht="15.75" customHeight="1">
      <c r="A296" s="38"/>
      <c r="B296" s="37"/>
      <c r="C296" s="98"/>
      <c r="D296" s="38"/>
      <c r="E296" s="39"/>
    </row>
    <row r="297" ht="15.75" customHeight="1">
      <c r="A297" s="38"/>
      <c r="B297" s="37"/>
      <c r="C297" s="98"/>
      <c r="D297" s="38"/>
      <c r="E297" s="39"/>
    </row>
    <row r="298" ht="15.75" customHeight="1">
      <c r="A298" s="38"/>
      <c r="B298" s="37"/>
      <c r="C298" s="98"/>
      <c r="D298" s="38"/>
      <c r="E298" s="39"/>
    </row>
    <row r="299" ht="15.75" customHeight="1">
      <c r="A299" s="38"/>
      <c r="B299" s="37"/>
      <c r="C299" s="98"/>
      <c r="D299" s="38"/>
      <c r="E299" s="39"/>
    </row>
    <row r="300" ht="15.75" customHeight="1">
      <c r="A300" s="38"/>
      <c r="B300" s="37"/>
      <c r="C300" s="98"/>
      <c r="D300" s="38"/>
      <c r="E300" s="39"/>
    </row>
    <row r="301" ht="15.75" customHeight="1">
      <c r="A301" s="38"/>
      <c r="B301" s="37"/>
      <c r="C301" s="98"/>
      <c r="D301" s="38"/>
      <c r="E301" s="39"/>
    </row>
    <row r="302" ht="15.75" customHeight="1">
      <c r="A302" s="38"/>
      <c r="B302" s="37"/>
      <c r="C302" s="98"/>
      <c r="D302" s="38"/>
      <c r="E302" s="39"/>
    </row>
    <row r="303" ht="15.75" customHeight="1">
      <c r="A303" s="38"/>
      <c r="B303" s="37"/>
      <c r="C303" s="98"/>
      <c r="D303" s="38"/>
      <c r="E303" s="39"/>
    </row>
    <row r="304" ht="15.75" customHeight="1">
      <c r="A304" s="38"/>
      <c r="B304" s="37"/>
      <c r="C304" s="98"/>
      <c r="D304" s="38"/>
      <c r="E304" s="39"/>
    </row>
    <row r="305" ht="15.75" customHeight="1">
      <c r="A305" s="38"/>
      <c r="B305" s="37"/>
      <c r="C305" s="98"/>
      <c r="D305" s="38"/>
      <c r="E305" s="39"/>
    </row>
    <row r="306" ht="15.75" customHeight="1">
      <c r="A306" s="38"/>
      <c r="B306" s="37"/>
      <c r="C306" s="98"/>
      <c r="D306" s="38"/>
      <c r="E306" s="39"/>
    </row>
    <row r="307" ht="15.75" customHeight="1">
      <c r="A307" s="38"/>
      <c r="B307" s="37"/>
      <c r="C307" s="98"/>
      <c r="D307" s="38"/>
      <c r="E307" s="39"/>
    </row>
    <row r="308" ht="15.75" customHeight="1">
      <c r="A308" s="38"/>
      <c r="B308" s="37"/>
      <c r="C308" s="98"/>
      <c r="D308" s="38"/>
      <c r="E308" s="39"/>
    </row>
    <row r="309" ht="15.75" customHeight="1">
      <c r="A309" s="38"/>
      <c r="B309" s="37"/>
      <c r="C309" s="98"/>
      <c r="D309" s="38"/>
      <c r="E309" s="39"/>
    </row>
    <row r="310" ht="15.75" customHeight="1">
      <c r="A310" s="38"/>
      <c r="B310" s="37"/>
      <c r="C310" s="98"/>
      <c r="D310" s="38"/>
      <c r="E310" s="39"/>
    </row>
    <row r="311" ht="15.75" customHeight="1">
      <c r="A311" s="38"/>
      <c r="B311" s="37"/>
      <c r="C311" s="98"/>
      <c r="D311" s="38"/>
      <c r="E311" s="39"/>
    </row>
    <row r="312" ht="15.75" customHeight="1">
      <c r="A312" s="38"/>
      <c r="B312" s="37"/>
      <c r="C312" s="98"/>
      <c r="D312" s="38"/>
      <c r="E312" s="39"/>
    </row>
    <row r="313" ht="15.75" customHeight="1">
      <c r="A313" s="38"/>
      <c r="B313" s="37"/>
      <c r="C313" s="98"/>
      <c r="D313" s="38"/>
      <c r="E313" s="39"/>
    </row>
    <row r="314" ht="15.75" customHeight="1">
      <c r="A314" s="38"/>
      <c r="B314" s="37"/>
      <c r="C314" s="98"/>
      <c r="D314" s="38"/>
      <c r="E314" s="39"/>
    </row>
    <row r="315" ht="15.75" customHeight="1">
      <c r="A315" s="38"/>
      <c r="B315" s="37"/>
      <c r="C315" s="98"/>
      <c r="D315" s="38"/>
      <c r="E315" s="39"/>
    </row>
    <row r="316" ht="15.75" customHeight="1">
      <c r="A316" s="38"/>
      <c r="B316" s="37"/>
      <c r="C316" s="98"/>
      <c r="D316" s="38"/>
      <c r="E316" s="39"/>
    </row>
    <row r="317" ht="15.75" customHeight="1">
      <c r="A317" s="38"/>
      <c r="B317" s="37"/>
      <c r="C317" s="98"/>
      <c r="D317" s="38"/>
      <c r="E317" s="39"/>
    </row>
    <row r="318" ht="15.75" customHeight="1">
      <c r="A318" s="38"/>
      <c r="B318" s="37"/>
      <c r="C318" s="98"/>
      <c r="D318" s="38"/>
      <c r="E318" s="39"/>
    </row>
    <row r="319" ht="15.75" customHeight="1">
      <c r="A319" s="38"/>
      <c r="B319" s="37"/>
      <c r="C319" s="98"/>
      <c r="D319" s="38"/>
      <c r="E319" s="39"/>
    </row>
    <row r="320" ht="15.75" customHeight="1">
      <c r="A320" s="38"/>
      <c r="B320" s="37"/>
      <c r="C320" s="98"/>
      <c r="D320" s="38"/>
      <c r="E320" s="39"/>
    </row>
    <row r="321" ht="15.75" customHeight="1">
      <c r="A321" s="38"/>
      <c r="B321" s="37"/>
      <c r="C321" s="98"/>
      <c r="D321" s="38"/>
      <c r="E321" s="39"/>
    </row>
    <row r="322" ht="15.75" customHeight="1">
      <c r="A322" s="38"/>
      <c r="B322" s="37"/>
      <c r="C322" s="98"/>
      <c r="D322" s="38"/>
      <c r="E322" s="39"/>
    </row>
    <row r="323" ht="15.75" customHeight="1">
      <c r="A323" s="38"/>
      <c r="B323" s="37"/>
      <c r="C323" s="98"/>
      <c r="D323" s="38"/>
      <c r="E323" s="39"/>
    </row>
    <row r="324" ht="15.75" customHeight="1">
      <c r="A324" s="38"/>
      <c r="B324" s="37"/>
      <c r="C324" s="98"/>
      <c r="D324" s="38"/>
      <c r="E324" s="39"/>
    </row>
    <row r="325" ht="15.75" customHeight="1">
      <c r="A325" s="38"/>
      <c r="B325" s="37"/>
      <c r="C325" s="98"/>
      <c r="D325" s="38"/>
      <c r="E325" s="39"/>
    </row>
    <row r="326" ht="15.75" customHeight="1">
      <c r="A326" s="38"/>
      <c r="B326" s="37"/>
      <c r="C326" s="98"/>
      <c r="D326" s="38"/>
      <c r="E326" s="39"/>
    </row>
    <row r="327" ht="15.75" customHeight="1">
      <c r="A327" s="38"/>
      <c r="B327" s="37"/>
      <c r="C327" s="98"/>
      <c r="D327" s="38"/>
      <c r="E327" s="39"/>
    </row>
    <row r="328" ht="15.75" customHeight="1">
      <c r="A328" s="38"/>
      <c r="B328" s="37"/>
      <c r="C328" s="98"/>
      <c r="D328" s="38"/>
      <c r="E328" s="39"/>
    </row>
    <row r="329" ht="15.75" customHeight="1">
      <c r="A329" s="38"/>
      <c r="B329" s="37"/>
      <c r="C329" s="98"/>
      <c r="D329" s="38"/>
      <c r="E329" s="39"/>
    </row>
    <row r="330" ht="15.75" customHeight="1">
      <c r="A330" s="38"/>
      <c r="B330" s="37"/>
      <c r="C330" s="98"/>
      <c r="D330" s="38"/>
      <c r="E330" s="39"/>
    </row>
    <row r="331" ht="15.75" customHeight="1">
      <c r="A331" s="38"/>
      <c r="B331" s="37"/>
      <c r="C331" s="98"/>
      <c r="D331" s="38"/>
      <c r="E331" s="39"/>
    </row>
    <row r="332" ht="15.75" customHeight="1">
      <c r="A332" s="38"/>
      <c r="B332" s="37"/>
      <c r="C332" s="98"/>
      <c r="D332" s="38"/>
      <c r="E332" s="39"/>
    </row>
    <row r="333" ht="15.75" customHeight="1">
      <c r="A333" s="38"/>
      <c r="B333" s="37"/>
      <c r="C333" s="98"/>
      <c r="D333" s="38"/>
      <c r="E333" s="39"/>
    </row>
    <row r="334" ht="15.75" customHeight="1">
      <c r="A334" s="38"/>
      <c r="B334" s="37"/>
      <c r="C334" s="98"/>
      <c r="D334" s="38"/>
      <c r="E334" s="39"/>
    </row>
    <row r="335" ht="15.75" customHeight="1">
      <c r="A335" s="38"/>
      <c r="B335" s="37"/>
      <c r="C335" s="98"/>
      <c r="D335" s="38"/>
      <c r="E335" s="39"/>
    </row>
    <row r="336" ht="15.75" customHeight="1">
      <c r="A336" s="38"/>
      <c r="B336" s="37"/>
      <c r="C336" s="98"/>
      <c r="D336" s="38"/>
      <c r="E336" s="39"/>
    </row>
    <row r="337" ht="15.75" customHeight="1">
      <c r="A337" s="38"/>
      <c r="B337" s="37"/>
      <c r="C337" s="98"/>
      <c r="D337" s="38"/>
      <c r="E337" s="39"/>
    </row>
    <row r="338" ht="15.75" customHeight="1">
      <c r="A338" s="38"/>
      <c r="B338" s="37"/>
      <c r="C338" s="98"/>
      <c r="D338" s="38"/>
      <c r="E338" s="39"/>
    </row>
    <row r="339" ht="15.75" customHeight="1">
      <c r="A339" s="38"/>
      <c r="B339" s="37"/>
      <c r="C339" s="98"/>
      <c r="D339" s="38"/>
      <c r="E339" s="39"/>
    </row>
    <row r="340" ht="15.75" customHeight="1">
      <c r="A340" s="38"/>
      <c r="B340" s="37"/>
      <c r="C340" s="98"/>
      <c r="D340" s="38"/>
      <c r="E340" s="39"/>
    </row>
    <row r="341" ht="15.75" customHeight="1">
      <c r="A341" s="38"/>
      <c r="B341" s="37"/>
      <c r="C341" s="98"/>
      <c r="D341" s="38"/>
      <c r="E341" s="39"/>
    </row>
    <row r="342" ht="15.75" customHeight="1">
      <c r="A342" s="38"/>
      <c r="B342" s="37"/>
      <c r="C342" s="98"/>
      <c r="D342" s="38"/>
      <c r="E342" s="39"/>
    </row>
    <row r="343" ht="15.75" customHeight="1">
      <c r="A343" s="38"/>
      <c r="B343" s="37"/>
      <c r="C343" s="98"/>
      <c r="D343" s="38"/>
      <c r="E343" s="39"/>
    </row>
    <row r="344" ht="15.75" customHeight="1">
      <c r="A344" s="38"/>
      <c r="B344" s="37"/>
      <c r="C344" s="98"/>
      <c r="D344" s="38"/>
      <c r="E344" s="39"/>
    </row>
    <row r="345" ht="15.75" customHeight="1">
      <c r="A345" s="38"/>
      <c r="B345" s="37"/>
      <c r="C345" s="98"/>
      <c r="D345" s="38"/>
      <c r="E345" s="39"/>
    </row>
    <row r="346" ht="15.75" customHeight="1">
      <c r="A346" s="38"/>
      <c r="B346" s="37"/>
      <c r="C346" s="98"/>
      <c r="D346" s="38"/>
      <c r="E346" s="39"/>
    </row>
    <row r="347" ht="15.75" customHeight="1">
      <c r="A347" s="38"/>
      <c r="B347" s="37"/>
      <c r="C347" s="98"/>
      <c r="D347" s="38"/>
      <c r="E347" s="39"/>
    </row>
    <row r="348" ht="15.75" customHeight="1">
      <c r="A348" s="38"/>
      <c r="B348" s="37"/>
      <c r="C348" s="98"/>
      <c r="D348" s="38"/>
      <c r="E348" s="39"/>
    </row>
    <row r="349" ht="15.75" customHeight="1">
      <c r="A349" s="38"/>
      <c r="B349" s="37"/>
      <c r="C349" s="98"/>
      <c r="D349" s="38"/>
      <c r="E349" s="39"/>
    </row>
    <row r="350" ht="15.75" customHeight="1">
      <c r="A350" s="38"/>
      <c r="B350" s="37"/>
      <c r="C350" s="98"/>
      <c r="D350" s="38"/>
      <c r="E350" s="39"/>
    </row>
    <row r="351" ht="15.75" customHeight="1">
      <c r="A351" s="38"/>
      <c r="B351" s="37"/>
      <c r="C351" s="98"/>
      <c r="D351" s="38"/>
      <c r="E351" s="39"/>
    </row>
    <row r="352" ht="15.75" customHeight="1">
      <c r="A352" s="38"/>
      <c r="B352" s="37"/>
      <c r="C352" s="98"/>
      <c r="D352" s="38"/>
      <c r="E352" s="39"/>
    </row>
    <row r="353" ht="15.75" customHeight="1">
      <c r="A353" s="38"/>
      <c r="B353" s="37"/>
      <c r="C353" s="98"/>
      <c r="D353" s="38"/>
      <c r="E353" s="39"/>
    </row>
    <row r="354" ht="15.75" customHeight="1">
      <c r="A354" s="38"/>
      <c r="B354" s="37"/>
      <c r="C354" s="98"/>
      <c r="D354" s="38"/>
      <c r="E354" s="39"/>
    </row>
    <row r="355" ht="15.75" customHeight="1">
      <c r="A355" s="38"/>
      <c r="B355" s="37"/>
      <c r="C355" s="98"/>
      <c r="D355" s="38"/>
      <c r="E355" s="39"/>
    </row>
    <row r="356" ht="15.75" customHeight="1">
      <c r="A356" s="38"/>
      <c r="B356" s="37"/>
      <c r="C356" s="98"/>
      <c r="D356" s="38"/>
      <c r="E356" s="39"/>
    </row>
    <row r="357" ht="15.75" customHeight="1">
      <c r="A357" s="38"/>
      <c r="B357" s="37"/>
      <c r="C357" s="98"/>
      <c r="D357" s="38"/>
      <c r="E357" s="39"/>
    </row>
    <row r="358" ht="15.75" customHeight="1">
      <c r="A358" s="38"/>
      <c r="B358" s="37"/>
      <c r="C358" s="98"/>
      <c r="D358" s="38"/>
      <c r="E358" s="39"/>
    </row>
    <row r="359" ht="15.75" customHeight="1">
      <c r="A359" s="38"/>
      <c r="B359" s="37"/>
      <c r="C359" s="98"/>
      <c r="D359" s="38"/>
      <c r="E359" s="39"/>
    </row>
    <row r="360" ht="15.75" customHeight="1">
      <c r="A360" s="38"/>
      <c r="B360" s="37"/>
      <c r="C360" s="98"/>
      <c r="D360" s="38"/>
      <c r="E360" s="39"/>
    </row>
    <row r="361" ht="15.75" customHeight="1">
      <c r="A361" s="38"/>
      <c r="B361" s="37"/>
      <c r="C361" s="98"/>
      <c r="D361" s="38"/>
      <c r="E361" s="39"/>
    </row>
    <row r="362" ht="15.75" customHeight="1">
      <c r="A362" s="38"/>
      <c r="B362" s="37"/>
      <c r="C362" s="98"/>
      <c r="D362" s="38"/>
      <c r="E362" s="39"/>
    </row>
    <row r="363" ht="15.75" customHeight="1">
      <c r="A363" s="38"/>
      <c r="B363" s="37"/>
      <c r="C363" s="98"/>
      <c r="D363" s="38"/>
      <c r="E363" s="39"/>
    </row>
    <row r="364" ht="15.75" customHeight="1">
      <c r="A364" s="38"/>
      <c r="B364" s="37"/>
      <c r="C364" s="98"/>
      <c r="D364" s="38"/>
      <c r="E364" s="39"/>
    </row>
    <row r="365" ht="15.75" customHeight="1">
      <c r="A365" s="38"/>
      <c r="B365" s="37"/>
      <c r="C365" s="98"/>
      <c r="D365" s="38"/>
      <c r="E365" s="39"/>
    </row>
    <row r="366" ht="15.75" customHeight="1">
      <c r="A366" s="38"/>
      <c r="B366" s="37"/>
      <c r="C366" s="98"/>
      <c r="D366" s="38"/>
      <c r="E366" s="39"/>
    </row>
    <row r="367" ht="15.75" customHeight="1">
      <c r="A367" s="38"/>
      <c r="B367" s="37"/>
      <c r="C367" s="98"/>
      <c r="D367" s="38"/>
      <c r="E367" s="39"/>
    </row>
    <row r="368" ht="15.75" customHeight="1">
      <c r="A368" s="38"/>
      <c r="B368" s="37"/>
      <c r="C368" s="98"/>
      <c r="D368" s="38"/>
      <c r="E368" s="39"/>
    </row>
    <row r="369" ht="15.75" customHeight="1">
      <c r="A369" s="38"/>
      <c r="B369" s="37"/>
      <c r="C369" s="98"/>
      <c r="D369" s="38"/>
      <c r="E369" s="39"/>
    </row>
    <row r="370" ht="15.75" customHeight="1">
      <c r="A370" s="38"/>
      <c r="B370" s="37"/>
      <c r="C370" s="98"/>
      <c r="D370" s="38"/>
      <c r="E370" s="39"/>
    </row>
    <row r="371" ht="15.75" customHeight="1">
      <c r="A371" s="38"/>
      <c r="B371" s="37"/>
      <c r="C371" s="98"/>
      <c r="D371" s="38"/>
      <c r="E371" s="39"/>
    </row>
    <row r="372" ht="15.75" customHeight="1">
      <c r="A372" s="38"/>
      <c r="B372" s="37"/>
      <c r="C372" s="98"/>
      <c r="D372" s="38"/>
      <c r="E372" s="39"/>
    </row>
    <row r="373" ht="15.75" customHeight="1">
      <c r="A373" s="38"/>
      <c r="B373" s="37"/>
      <c r="C373" s="98"/>
      <c r="D373" s="38"/>
      <c r="E373" s="39"/>
    </row>
    <row r="374" ht="15.75" customHeight="1">
      <c r="A374" s="38"/>
      <c r="B374" s="37"/>
      <c r="C374" s="98"/>
      <c r="D374" s="38"/>
      <c r="E374" s="39"/>
    </row>
    <row r="375" ht="15.75" customHeight="1">
      <c r="A375" s="38"/>
      <c r="B375" s="37"/>
      <c r="C375" s="98"/>
      <c r="D375" s="38"/>
      <c r="E375" s="39"/>
    </row>
    <row r="376" ht="15.75" customHeight="1">
      <c r="A376" s="38"/>
      <c r="B376" s="37"/>
      <c r="C376" s="98"/>
      <c r="D376" s="38"/>
      <c r="E376" s="39"/>
    </row>
    <row r="377" ht="15.75" customHeight="1">
      <c r="A377" s="38"/>
      <c r="B377" s="37"/>
      <c r="C377" s="98"/>
      <c r="D377" s="38"/>
      <c r="E377" s="39"/>
    </row>
    <row r="378" ht="15.75" customHeight="1">
      <c r="A378" s="38"/>
      <c r="B378" s="37"/>
      <c r="C378" s="98"/>
      <c r="D378" s="38"/>
      <c r="E378" s="39"/>
    </row>
    <row r="379" ht="15.75" customHeight="1">
      <c r="A379" s="38"/>
      <c r="B379" s="37"/>
      <c r="C379" s="98"/>
      <c r="D379" s="38"/>
      <c r="E379" s="39"/>
    </row>
    <row r="380" ht="15.75" customHeight="1">
      <c r="A380" s="38"/>
      <c r="B380" s="37"/>
      <c r="C380" s="98"/>
      <c r="D380" s="38"/>
      <c r="E380" s="39"/>
    </row>
    <row r="381" ht="15.75" customHeight="1">
      <c r="A381" s="38"/>
      <c r="B381" s="37"/>
      <c r="C381" s="98"/>
      <c r="D381" s="38"/>
      <c r="E381" s="39"/>
    </row>
    <row r="382" ht="15.75" customHeight="1">
      <c r="A382" s="38"/>
      <c r="B382" s="37"/>
      <c r="C382" s="98"/>
      <c r="D382" s="38"/>
      <c r="E382" s="39"/>
    </row>
    <row r="383" ht="15.75" customHeight="1">
      <c r="A383" s="38"/>
      <c r="B383" s="37"/>
      <c r="C383" s="98"/>
      <c r="D383" s="38"/>
      <c r="E383" s="39"/>
    </row>
    <row r="384" ht="15.75" customHeight="1">
      <c r="A384" s="38"/>
      <c r="B384" s="37"/>
      <c r="C384" s="98"/>
      <c r="D384" s="38"/>
      <c r="E384" s="39"/>
    </row>
    <row r="385" ht="15.75" customHeight="1">
      <c r="A385" s="38"/>
      <c r="B385" s="37"/>
      <c r="C385" s="98"/>
      <c r="D385" s="38"/>
      <c r="E385" s="39"/>
    </row>
    <row r="386" ht="15.75" customHeight="1">
      <c r="A386" s="38"/>
      <c r="B386" s="37"/>
      <c r="C386" s="98"/>
      <c r="D386" s="38"/>
      <c r="E386" s="39"/>
    </row>
    <row r="387" ht="15.75" customHeight="1">
      <c r="A387" s="38"/>
      <c r="B387" s="37"/>
      <c r="C387" s="98"/>
      <c r="D387" s="38"/>
      <c r="E387" s="39"/>
    </row>
    <row r="388" ht="15.75" customHeight="1">
      <c r="A388" s="38"/>
      <c r="B388" s="37"/>
      <c r="C388" s="98"/>
      <c r="D388" s="38"/>
      <c r="E388" s="39"/>
    </row>
    <row r="389" ht="15.75" customHeight="1">
      <c r="A389" s="38"/>
      <c r="B389" s="37"/>
      <c r="C389" s="98"/>
      <c r="D389" s="38"/>
      <c r="E389" s="39"/>
    </row>
    <row r="390" ht="15.75" customHeight="1">
      <c r="A390" s="38"/>
      <c r="B390" s="37"/>
      <c r="C390" s="98"/>
      <c r="D390" s="38"/>
      <c r="E390" s="39"/>
    </row>
    <row r="391" ht="15.75" customHeight="1">
      <c r="A391" s="38"/>
      <c r="B391" s="37"/>
      <c r="C391" s="98"/>
      <c r="D391" s="38"/>
      <c r="E391" s="39"/>
    </row>
    <row r="392" ht="15.75" customHeight="1">
      <c r="A392" s="38"/>
      <c r="B392" s="37"/>
      <c r="C392" s="98"/>
      <c r="D392" s="38"/>
      <c r="E392" s="39"/>
    </row>
    <row r="393" ht="15.75" customHeight="1">
      <c r="A393" s="38"/>
      <c r="B393" s="37"/>
      <c r="C393" s="98"/>
      <c r="D393" s="38"/>
      <c r="E393" s="39"/>
    </row>
    <row r="394" ht="15.75" customHeight="1">
      <c r="A394" s="38"/>
      <c r="B394" s="37"/>
      <c r="C394" s="98"/>
      <c r="D394" s="38"/>
      <c r="E394" s="39"/>
    </row>
    <row r="395" ht="15.75" customHeight="1">
      <c r="A395" s="38"/>
      <c r="B395" s="37"/>
      <c r="C395" s="98"/>
      <c r="D395" s="38"/>
      <c r="E395" s="39"/>
    </row>
    <row r="396" ht="15.75" customHeight="1">
      <c r="A396" s="38"/>
      <c r="B396" s="37"/>
      <c r="C396" s="98"/>
      <c r="D396" s="38"/>
      <c r="E396" s="39"/>
    </row>
    <row r="397" ht="15.75" customHeight="1">
      <c r="A397" s="38"/>
      <c r="B397" s="37"/>
      <c r="C397" s="98"/>
      <c r="D397" s="38"/>
      <c r="E397" s="39"/>
    </row>
    <row r="398" ht="15.75" customHeight="1">
      <c r="A398" s="38"/>
      <c r="B398" s="37"/>
      <c r="C398" s="98"/>
      <c r="D398" s="38"/>
      <c r="E398" s="39"/>
    </row>
    <row r="399" ht="15.75" customHeight="1">
      <c r="A399" s="38"/>
      <c r="B399" s="37"/>
      <c r="C399" s="98"/>
      <c r="D399" s="38"/>
      <c r="E399" s="39"/>
    </row>
    <row r="400" ht="15.75" customHeight="1">
      <c r="A400" s="38"/>
      <c r="B400" s="37"/>
      <c r="C400" s="98"/>
      <c r="D400" s="38"/>
      <c r="E400" s="39"/>
    </row>
    <row r="401" ht="15.75" customHeight="1">
      <c r="A401" s="38"/>
      <c r="B401" s="37"/>
      <c r="C401" s="98"/>
      <c r="D401" s="38"/>
      <c r="E401" s="39"/>
    </row>
    <row r="402" ht="15.75" customHeight="1">
      <c r="A402" s="38"/>
      <c r="B402" s="37"/>
      <c r="C402" s="98"/>
      <c r="D402" s="38"/>
      <c r="E402" s="39"/>
    </row>
    <row r="403" ht="15.75" customHeight="1">
      <c r="A403" s="38"/>
      <c r="B403" s="37"/>
      <c r="C403" s="98"/>
      <c r="D403" s="38"/>
      <c r="E403" s="39"/>
    </row>
    <row r="404" ht="15.75" customHeight="1">
      <c r="A404" s="38"/>
      <c r="B404" s="37"/>
      <c r="C404" s="98"/>
      <c r="D404" s="38"/>
      <c r="E404" s="39"/>
    </row>
    <row r="405" ht="15.75" customHeight="1">
      <c r="A405" s="38"/>
      <c r="B405" s="37"/>
      <c r="C405" s="98"/>
      <c r="D405" s="38"/>
      <c r="E405" s="39"/>
    </row>
    <row r="406" ht="15.75" customHeight="1">
      <c r="A406" s="38"/>
      <c r="B406" s="37"/>
      <c r="C406" s="98"/>
      <c r="D406" s="38"/>
      <c r="E406" s="39"/>
    </row>
    <row r="407" ht="15.75" customHeight="1">
      <c r="A407" s="38"/>
      <c r="B407" s="37"/>
      <c r="C407" s="98"/>
      <c r="D407" s="38"/>
      <c r="E407" s="39"/>
    </row>
    <row r="408" ht="15.75" customHeight="1">
      <c r="A408" s="38"/>
      <c r="B408" s="37"/>
      <c r="C408" s="98"/>
      <c r="D408" s="38"/>
      <c r="E408" s="39"/>
    </row>
    <row r="409" ht="15.75" customHeight="1">
      <c r="A409" s="38"/>
      <c r="B409" s="37"/>
      <c r="C409" s="98"/>
      <c r="D409" s="38"/>
      <c r="E409" s="39"/>
    </row>
    <row r="410" ht="15.75" customHeight="1">
      <c r="A410" s="38"/>
      <c r="B410" s="37"/>
      <c r="C410" s="98"/>
      <c r="D410" s="38"/>
      <c r="E410" s="39"/>
    </row>
    <row r="411" ht="15.75" customHeight="1">
      <c r="A411" s="38"/>
      <c r="B411" s="37"/>
      <c r="C411" s="98"/>
      <c r="D411" s="38"/>
      <c r="E411" s="39"/>
    </row>
    <row r="412" ht="15.75" customHeight="1">
      <c r="A412" s="38"/>
      <c r="B412" s="37"/>
      <c r="C412" s="98"/>
      <c r="D412" s="38"/>
      <c r="E412" s="39"/>
    </row>
    <row r="413" ht="15.75" customHeight="1">
      <c r="A413" s="38"/>
      <c r="B413" s="37"/>
      <c r="C413" s="98"/>
      <c r="D413" s="38"/>
      <c r="E413" s="39"/>
    </row>
    <row r="414" ht="15.75" customHeight="1">
      <c r="A414" s="38"/>
      <c r="B414" s="37"/>
      <c r="C414" s="98"/>
      <c r="D414" s="38"/>
      <c r="E414" s="39"/>
    </row>
    <row r="415" ht="15.75" customHeight="1">
      <c r="A415" s="38"/>
      <c r="B415" s="37"/>
      <c r="C415" s="98"/>
      <c r="D415" s="38"/>
      <c r="E415" s="39"/>
    </row>
    <row r="416" ht="15.75" customHeight="1">
      <c r="A416" s="38"/>
      <c r="B416" s="37"/>
      <c r="C416" s="98"/>
      <c r="D416" s="38"/>
      <c r="E416" s="39"/>
    </row>
    <row r="417" ht="15.75" customHeight="1">
      <c r="A417" s="38"/>
      <c r="B417" s="37"/>
      <c r="C417" s="98"/>
      <c r="D417" s="38"/>
      <c r="E417" s="39"/>
    </row>
    <row r="418" ht="15.75" customHeight="1">
      <c r="A418" s="38"/>
      <c r="B418" s="37"/>
      <c r="C418" s="98"/>
      <c r="D418" s="38"/>
      <c r="E418" s="39"/>
    </row>
    <row r="419" ht="15.75" customHeight="1">
      <c r="A419" s="38"/>
      <c r="B419" s="37"/>
      <c r="C419" s="98"/>
      <c r="D419" s="38"/>
      <c r="E419" s="39"/>
    </row>
    <row r="420" ht="15.75" customHeight="1">
      <c r="A420" s="38"/>
      <c r="B420" s="37"/>
      <c r="C420" s="98"/>
      <c r="D420" s="38"/>
      <c r="E420" s="39"/>
    </row>
    <row r="421" ht="15.75" customHeight="1">
      <c r="A421" s="38"/>
      <c r="B421" s="37"/>
      <c r="C421" s="98"/>
      <c r="D421" s="38"/>
      <c r="E421" s="39"/>
    </row>
    <row r="422" ht="15.75" customHeight="1">
      <c r="A422" s="38"/>
      <c r="B422" s="37"/>
      <c r="C422" s="98"/>
      <c r="D422" s="38"/>
      <c r="E422" s="39"/>
    </row>
    <row r="423" ht="15.75" customHeight="1">
      <c r="A423" s="38"/>
      <c r="B423" s="37"/>
      <c r="C423" s="98"/>
      <c r="D423" s="38"/>
      <c r="E423" s="39"/>
    </row>
    <row r="424" ht="15.75" customHeight="1">
      <c r="A424" s="38"/>
      <c r="B424" s="37"/>
      <c r="C424" s="98"/>
      <c r="D424" s="38"/>
      <c r="E424" s="39"/>
    </row>
    <row r="425" ht="15.75" customHeight="1">
      <c r="A425" s="38"/>
      <c r="B425" s="37"/>
      <c r="C425" s="98"/>
      <c r="D425" s="38"/>
      <c r="E425" s="39"/>
    </row>
    <row r="426" ht="15.75" customHeight="1">
      <c r="A426" s="38"/>
      <c r="B426" s="37"/>
      <c r="C426" s="98"/>
      <c r="D426" s="38"/>
      <c r="E426" s="39"/>
    </row>
    <row r="427" ht="15.75" customHeight="1">
      <c r="A427" s="38"/>
      <c r="B427" s="37"/>
      <c r="C427" s="98"/>
      <c r="D427" s="38"/>
      <c r="E427" s="39"/>
    </row>
    <row r="428" ht="15.75" customHeight="1">
      <c r="A428" s="38"/>
      <c r="B428" s="37"/>
      <c r="C428" s="98"/>
      <c r="D428" s="38"/>
      <c r="E428" s="39"/>
    </row>
    <row r="429" ht="15.75" customHeight="1">
      <c r="A429" s="38"/>
      <c r="B429" s="37"/>
      <c r="C429" s="98"/>
      <c r="D429" s="38"/>
      <c r="E429" s="39"/>
    </row>
    <row r="430" ht="15.75" customHeight="1">
      <c r="A430" s="38"/>
      <c r="B430" s="37"/>
      <c r="C430" s="98"/>
      <c r="D430" s="38"/>
      <c r="E430" s="39"/>
    </row>
    <row r="431" ht="15.75" customHeight="1">
      <c r="A431" s="38"/>
      <c r="B431" s="37"/>
      <c r="C431" s="98"/>
      <c r="D431" s="38"/>
      <c r="E431" s="39"/>
    </row>
    <row r="432" ht="15.75" customHeight="1">
      <c r="A432" s="38"/>
      <c r="B432" s="37"/>
      <c r="C432" s="98"/>
      <c r="D432" s="38"/>
      <c r="E432" s="39"/>
    </row>
    <row r="433" ht="15.75" customHeight="1">
      <c r="A433" s="38"/>
      <c r="B433" s="37"/>
      <c r="C433" s="98"/>
      <c r="D433" s="38"/>
      <c r="E433" s="39"/>
    </row>
    <row r="434" ht="15.75" customHeight="1">
      <c r="A434" s="38"/>
      <c r="B434" s="37"/>
      <c r="C434" s="98"/>
      <c r="D434" s="38"/>
      <c r="E434" s="39"/>
    </row>
    <row r="435" ht="15.75" customHeight="1">
      <c r="A435" s="38"/>
      <c r="B435" s="37"/>
      <c r="C435" s="98"/>
      <c r="D435" s="38"/>
      <c r="E435" s="39"/>
    </row>
    <row r="436" ht="15.75" customHeight="1">
      <c r="A436" s="38"/>
      <c r="B436" s="37"/>
      <c r="C436" s="98"/>
      <c r="D436" s="38"/>
      <c r="E436" s="39"/>
    </row>
    <row r="437" ht="15.75" customHeight="1">
      <c r="A437" s="38"/>
      <c r="B437" s="37"/>
      <c r="C437" s="98"/>
      <c r="D437" s="38"/>
      <c r="E437" s="39"/>
    </row>
    <row r="438" ht="15.75" customHeight="1">
      <c r="A438" s="38"/>
      <c r="B438" s="37"/>
      <c r="C438" s="98"/>
      <c r="D438" s="38"/>
      <c r="E438" s="39"/>
    </row>
    <row r="439" ht="15.75" customHeight="1">
      <c r="A439" s="38"/>
      <c r="B439" s="37"/>
      <c r="C439" s="98"/>
      <c r="D439" s="38"/>
      <c r="E439" s="39"/>
    </row>
    <row r="440" ht="15.75" customHeight="1">
      <c r="A440" s="38"/>
      <c r="B440" s="37"/>
      <c r="C440" s="98"/>
      <c r="D440" s="38"/>
      <c r="E440" s="39"/>
    </row>
    <row r="441" ht="15.75" customHeight="1">
      <c r="A441" s="38"/>
      <c r="B441" s="37"/>
      <c r="C441" s="98"/>
      <c r="D441" s="38"/>
      <c r="E441" s="39"/>
    </row>
    <row r="442" ht="15.75" customHeight="1">
      <c r="A442" s="38"/>
      <c r="B442" s="37"/>
      <c r="C442" s="98"/>
      <c r="D442" s="38"/>
      <c r="E442" s="39"/>
    </row>
    <row r="443" ht="15.75" customHeight="1">
      <c r="A443" s="38"/>
      <c r="B443" s="37"/>
      <c r="C443" s="98"/>
      <c r="D443" s="38"/>
      <c r="E443" s="39"/>
    </row>
    <row r="444" ht="15.75" customHeight="1">
      <c r="A444" s="38"/>
      <c r="B444" s="37"/>
      <c r="C444" s="98"/>
      <c r="D444" s="38"/>
      <c r="E444" s="39"/>
    </row>
    <row r="445" ht="15.75" customHeight="1">
      <c r="A445" s="38"/>
      <c r="B445" s="37"/>
      <c r="C445" s="98"/>
      <c r="D445" s="38"/>
      <c r="E445" s="39"/>
    </row>
    <row r="446" ht="15.75" customHeight="1">
      <c r="A446" s="38"/>
      <c r="B446" s="37"/>
      <c r="C446" s="98"/>
      <c r="D446" s="38"/>
      <c r="E446" s="39"/>
    </row>
    <row r="447" ht="15.75" customHeight="1">
      <c r="A447" s="38"/>
      <c r="B447" s="37"/>
      <c r="C447" s="98"/>
      <c r="D447" s="38"/>
      <c r="E447" s="39"/>
    </row>
    <row r="448" ht="15.75" customHeight="1">
      <c r="A448" s="38"/>
      <c r="B448" s="37"/>
      <c r="C448" s="98"/>
      <c r="D448" s="38"/>
      <c r="E448" s="39"/>
    </row>
    <row r="449" ht="15.75" customHeight="1">
      <c r="A449" s="38"/>
      <c r="B449" s="37"/>
      <c r="C449" s="98"/>
      <c r="D449" s="38"/>
      <c r="E449" s="39"/>
    </row>
    <row r="450" ht="15.75" customHeight="1">
      <c r="A450" s="38"/>
      <c r="B450" s="37"/>
      <c r="C450" s="98"/>
      <c r="D450" s="38"/>
      <c r="E450" s="39"/>
    </row>
    <row r="451" ht="15.75" customHeight="1">
      <c r="A451" s="38"/>
      <c r="B451" s="37"/>
      <c r="C451" s="98"/>
      <c r="D451" s="38"/>
      <c r="E451" s="39"/>
    </row>
    <row r="452" ht="15.75" customHeight="1">
      <c r="A452" s="38"/>
      <c r="B452" s="37"/>
      <c r="C452" s="98"/>
      <c r="D452" s="38"/>
      <c r="E452" s="39"/>
    </row>
    <row r="453" ht="15.75" customHeight="1">
      <c r="A453" s="38"/>
      <c r="B453" s="37"/>
      <c r="C453" s="98"/>
      <c r="D453" s="38"/>
      <c r="E453" s="39"/>
    </row>
    <row r="454" ht="15.75" customHeight="1">
      <c r="A454" s="38"/>
      <c r="B454" s="37"/>
      <c r="C454" s="98"/>
      <c r="D454" s="38"/>
      <c r="E454" s="39"/>
    </row>
    <row r="455" ht="15.75" customHeight="1">
      <c r="A455" s="38"/>
      <c r="B455" s="37"/>
      <c r="C455" s="98"/>
      <c r="D455" s="38"/>
      <c r="E455" s="39"/>
    </row>
    <row r="456" ht="15.75" customHeight="1">
      <c r="A456" s="38"/>
      <c r="B456" s="37"/>
      <c r="C456" s="98"/>
      <c r="D456" s="38"/>
      <c r="E456" s="39"/>
    </row>
    <row r="457" ht="15.75" customHeight="1">
      <c r="A457" s="38"/>
      <c r="B457" s="37"/>
      <c r="C457" s="98"/>
      <c r="D457" s="38"/>
      <c r="E457" s="39"/>
    </row>
    <row r="458" ht="15.75" customHeight="1">
      <c r="A458" s="38"/>
      <c r="B458" s="37"/>
      <c r="C458" s="98"/>
      <c r="D458" s="38"/>
      <c r="E458" s="39"/>
    </row>
    <row r="459" ht="15.75" customHeight="1">
      <c r="A459" s="38"/>
      <c r="B459" s="37"/>
      <c r="C459" s="98"/>
      <c r="D459" s="38"/>
      <c r="E459" s="39"/>
    </row>
    <row r="460" ht="15.75" customHeight="1">
      <c r="A460" s="38"/>
      <c r="B460" s="37"/>
      <c r="C460" s="98"/>
      <c r="D460" s="38"/>
      <c r="E460" s="39"/>
    </row>
    <row r="461" ht="15.75" customHeight="1">
      <c r="A461" s="38"/>
      <c r="B461" s="37"/>
      <c r="C461" s="98"/>
      <c r="D461" s="38"/>
      <c r="E461" s="39"/>
    </row>
    <row r="462" ht="15.75" customHeight="1">
      <c r="A462" s="38"/>
      <c r="B462" s="37"/>
      <c r="C462" s="98"/>
      <c r="D462" s="38"/>
      <c r="E462" s="39"/>
    </row>
    <row r="463" ht="15.75" customHeight="1">
      <c r="A463" s="38"/>
      <c r="B463" s="37"/>
      <c r="C463" s="98"/>
      <c r="D463" s="38"/>
      <c r="E463" s="39"/>
    </row>
    <row r="464" ht="15.75" customHeight="1">
      <c r="A464" s="38"/>
      <c r="B464" s="37"/>
      <c r="C464" s="98"/>
      <c r="D464" s="38"/>
      <c r="E464" s="39"/>
    </row>
    <row r="465" ht="15.75" customHeight="1">
      <c r="A465" s="38"/>
      <c r="B465" s="37"/>
      <c r="C465" s="98"/>
      <c r="D465" s="38"/>
      <c r="E465" s="39"/>
    </row>
    <row r="466" ht="15.75" customHeight="1">
      <c r="A466" s="38"/>
      <c r="B466" s="37"/>
      <c r="C466" s="98"/>
      <c r="D466" s="38"/>
      <c r="E466" s="39"/>
    </row>
    <row r="467" ht="15.75" customHeight="1">
      <c r="A467" s="38"/>
      <c r="B467" s="37"/>
      <c r="C467" s="98"/>
      <c r="D467" s="38"/>
      <c r="E467" s="39"/>
    </row>
    <row r="468" ht="15.75" customHeight="1">
      <c r="A468" s="38"/>
      <c r="B468" s="37"/>
      <c r="C468" s="98"/>
      <c r="D468" s="38"/>
      <c r="E468" s="39"/>
    </row>
    <row r="469" ht="15.75" customHeight="1">
      <c r="A469" s="38"/>
      <c r="B469" s="37"/>
      <c r="C469" s="98"/>
      <c r="D469" s="38"/>
      <c r="E469" s="39"/>
    </row>
    <row r="470" ht="15.75" customHeight="1">
      <c r="A470" s="38"/>
      <c r="B470" s="37"/>
      <c r="C470" s="98"/>
      <c r="D470" s="38"/>
      <c r="E470" s="39"/>
    </row>
    <row r="471" ht="15.75" customHeight="1">
      <c r="A471" s="38"/>
      <c r="B471" s="37"/>
      <c r="C471" s="98"/>
      <c r="D471" s="38"/>
      <c r="E471" s="39"/>
    </row>
    <row r="472" ht="15.75" customHeight="1">
      <c r="A472" s="38"/>
      <c r="B472" s="37"/>
      <c r="C472" s="98"/>
      <c r="D472" s="38"/>
      <c r="E472" s="39"/>
    </row>
    <row r="473" ht="15.75" customHeight="1">
      <c r="A473" s="38"/>
      <c r="B473" s="37"/>
      <c r="C473" s="98"/>
      <c r="D473" s="38"/>
      <c r="E473" s="39"/>
    </row>
    <row r="474" ht="15.75" customHeight="1">
      <c r="A474" s="38"/>
      <c r="B474" s="37"/>
      <c r="C474" s="98"/>
      <c r="D474" s="38"/>
      <c r="E474" s="39"/>
    </row>
    <row r="475" ht="15.75" customHeight="1">
      <c r="A475" s="38"/>
      <c r="B475" s="37"/>
      <c r="C475" s="98"/>
      <c r="D475" s="38"/>
      <c r="E475" s="39"/>
    </row>
    <row r="476" ht="15.75" customHeight="1">
      <c r="A476" s="38"/>
      <c r="B476" s="37"/>
      <c r="C476" s="98"/>
      <c r="D476" s="38"/>
      <c r="E476" s="39"/>
    </row>
    <row r="477" ht="15.75" customHeight="1">
      <c r="A477" s="38"/>
      <c r="B477" s="37"/>
      <c r="C477" s="98"/>
      <c r="D477" s="38"/>
      <c r="E477" s="39"/>
    </row>
    <row r="478" ht="15.75" customHeight="1">
      <c r="A478" s="38"/>
      <c r="B478" s="37"/>
      <c r="C478" s="98"/>
      <c r="D478" s="38"/>
      <c r="E478" s="39"/>
    </row>
    <row r="479" ht="15.75" customHeight="1">
      <c r="A479" s="38"/>
      <c r="B479" s="37"/>
      <c r="C479" s="98"/>
      <c r="D479" s="38"/>
      <c r="E479" s="39"/>
    </row>
    <row r="480" ht="15.75" customHeight="1">
      <c r="A480" s="38"/>
      <c r="B480" s="37"/>
      <c r="C480" s="98"/>
      <c r="D480" s="38"/>
      <c r="E480" s="39"/>
    </row>
    <row r="481" ht="15.75" customHeight="1">
      <c r="A481" s="38"/>
      <c r="B481" s="37"/>
      <c r="C481" s="98"/>
      <c r="D481" s="38"/>
      <c r="E481" s="39"/>
    </row>
    <row r="482" ht="15.75" customHeight="1">
      <c r="A482" s="38"/>
      <c r="B482" s="37"/>
      <c r="C482" s="98"/>
      <c r="D482" s="38"/>
      <c r="E482" s="39"/>
    </row>
    <row r="483" ht="15.75" customHeight="1">
      <c r="A483" s="38"/>
      <c r="B483" s="37"/>
      <c r="C483" s="98"/>
      <c r="D483" s="38"/>
      <c r="E483" s="39"/>
    </row>
    <row r="484" ht="15.75" customHeight="1">
      <c r="A484" s="38"/>
      <c r="B484" s="37"/>
      <c r="C484" s="98"/>
      <c r="D484" s="38"/>
      <c r="E484" s="39"/>
    </row>
    <row r="485" ht="15.75" customHeight="1">
      <c r="A485" s="38"/>
      <c r="B485" s="37"/>
      <c r="C485" s="98"/>
      <c r="D485" s="38"/>
      <c r="E485" s="39"/>
    </row>
    <row r="486" ht="15.75" customHeight="1">
      <c r="A486" s="38"/>
      <c r="B486" s="37"/>
      <c r="C486" s="98"/>
      <c r="D486" s="38"/>
      <c r="E486" s="39"/>
    </row>
    <row r="487" ht="15.75" customHeight="1">
      <c r="A487" s="38"/>
      <c r="B487" s="37"/>
      <c r="C487" s="98"/>
      <c r="D487" s="38"/>
      <c r="E487" s="39"/>
    </row>
    <row r="488" ht="15.75" customHeight="1">
      <c r="A488" s="38"/>
      <c r="B488" s="37"/>
      <c r="C488" s="98"/>
      <c r="D488" s="38"/>
      <c r="E488" s="39"/>
    </row>
    <row r="489" ht="15.75" customHeight="1">
      <c r="A489" s="38"/>
      <c r="B489" s="37"/>
      <c r="C489" s="98"/>
      <c r="D489" s="38"/>
      <c r="E489" s="39"/>
    </row>
    <row r="490" ht="15.75" customHeight="1">
      <c r="A490" s="38"/>
      <c r="B490" s="37"/>
      <c r="C490" s="98"/>
      <c r="D490" s="38"/>
      <c r="E490" s="39"/>
    </row>
    <row r="491" ht="15.75" customHeight="1">
      <c r="A491" s="38"/>
      <c r="B491" s="37"/>
      <c r="C491" s="98"/>
      <c r="D491" s="38"/>
      <c r="E491" s="39"/>
    </row>
    <row r="492" ht="15.75" customHeight="1">
      <c r="A492" s="38"/>
      <c r="B492" s="37"/>
      <c r="C492" s="98"/>
      <c r="D492" s="38"/>
      <c r="E492" s="39"/>
    </row>
    <row r="493" ht="15.75" customHeight="1">
      <c r="A493" s="38"/>
      <c r="B493" s="37"/>
      <c r="C493" s="98"/>
      <c r="D493" s="38"/>
      <c r="E493" s="39"/>
    </row>
    <row r="494" ht="15.75" customHeight="1">
      <c r="A494" s="38"/>
      <c r="B494" s="37"/>
      <c r="C494" s="98"/>
      <c r="D494" s="38"/>
      <c r="E494" s="39"/>
    </row>
    <row r="495" ht="15.75" customHeight="1">
      <c r="A495" s="38"/>
      <c r="B495" s="37"/>
      <c r="C495" s="98"/>
      <c r="D495" s="38"/>
      <c r="E495" s="39"/>
    </row>
    <row r="496" ht="15.75" customHeight="1">
      <c r="A496" s="38"/>
      <c r="B496" s="37"/>
      <c r="C496" s="98"/>
      <c r="D496" s="38"/>
      <c r="E496" s="39"/>
    </row>
    <row r="497" ht="15.75" customHeight="1">
      <c r="A497" s="38"/>
      <c r="B497" s="37"/>
      <c r="C497" s="98"/>
      <c r="D497" s="38"/>
      <c r="E497" s="39"/>
    </row>
    <row r="498" ht="15.75" customHeight="1">
      <c r="A498" s="38"/>
      <c r="B498" s="37"/>
      <c r="C498" s="98"/>
      <c r="D498" s="38"/>
      <c r="E498" s="39"/>
    </row>
    <row r="499" ht="15.75" customHeight="1">
      <c r="A499" s="38"/>
      <c r="B499" s="37"/>
      <c r="C499" s="98"/>
      <c r="D499" s="38"/>
      <c r="E499" s="39"/>
    </row>
    <row r="500" ht="15.75" customHeight="1">
      <c r="A500" s="38"/>
      <c r="B500" s="37"/>
      <c r="C500" s="98"/>
      <c r="D500" s="38"/>
      <c r="E500" s="39"/>
    </row>
    <row r="501" ht="15.75" customHeight="1">
      <c r="A501" s="38"/>
      <c r="B501" s="37"/>
      <c r="C501" s="98"/>
      <c r="D501" s="38"/>
      <c r="E501" s="39"/>
    </row>
    <row r="502" ht="15.75" customHeight="1">
      <c r="A502" s="38"/>
      <c r="B502" s="37"/>
      <c r="C502" s="98"/>
      <c r="D502" s="38"/>
      <c r="E502" s="39"/>
    </row>
    <row r="503" ht="15.75" customHeight="1">
      <c r="A503" s="38"/>
      <c r="B503" s="37"/>
      <c r="C503" s="98"/>
      <c r="D503" s="38"/>
      <c r="E503" s="39"/>
    </row>
    <row r="504" ht="15.75" customHeight="1">
      <c r="A504" s="38"/>
      <c r="B504" s="37"/>
      <c r="C504" s="98"/>
      <c r="D504" s="38"/>
      <c r="E504" s="39"/>
    </row>
    <row r="505" ht="15.75" customHeight="1">
      <c r="A505" s="38"/>
      <c r="B505" s="37"/>
      <c r="C505" s="98"/>
      <c r="D505" s="38"/>
      <c r="E505" s="39"/>
    </row>
    <row r="506" ht="15.75" customHeight="1">
      <c r="A506" s="38"/>
      <c r="B506" s="37"/>
      <c r="C506" s="98"/>
      <c r="D506" s="38"/>
      <c r="E506" s="39"/>
    </row>
    <row r="507" ht="15.75" customHeight="1">
      <c r="A507" s="38"/>
      <c r="B507" s="37"/>
      <c r="C507" s="98"/>
      <c r="D507" s="38"/>
      <c r="E507" s="39"/>
    </row>
    <row r="508" ht="15.75" customHeight="1">
      <c r="A508" s="38"/>
      <c r="B508" s="37"/>
      <c r="C508" s="98"/>
      <c r="D508" s="38"/>
      <c r="E508" s="39"/>
    </row>
    <row r="509" ht="15.75" customHeight="1">
      <c r="A509" s="38"/>
      <c r="B509" s="37"/>
      <c r="C509" s="98"/>
      <c r="D509" s="38"/>
      <c r="E509" s="39"/>
    </row>
    <row r="510" ht="15.75" customHeight="1">
      <c r="A510" s="38"/>
      <c r="B510" s="37"/>
      <c r="C510" s="98"/>
      <c r="D510" s="38"/>
      <c r="E510" s="39"/>
    </row>
    <row r="511" ht="15.75" customHeight="1">
      <c r="A511" s="38"/>
      <c r="B511" s="37"/>
      <c r="C511" s="98"/>
      <c r="D511" s="38"/>
      <c r="E511" s="39"/>
    </row>
    <row r="512" ht="15.75" customHeight="1">
      <c r="A512" s="38"/>
      <c r="B512" s="37"/>
      <c r="C512" s="98"/>
      <c r="D512" s="38"/>
      <c r="E512" s="39"/>
    </row>
    <row r="513" ht="15.75" customHeight="1">
      <c r="A513" s="38"/>
      <c r="B513" s="37"/>
      <c r="C513" s="98"/>
      <c r="D513" s="38"/>
      <c r="E513" s="39"/>
    </row>
    <row r="514" ht="15.75" customHeight="1">
      <c r="A514" s="38"/>
      <c r="B514" s="37"/>
      <c r="C514" s="98"/>
      <c r="D514" s="38"/>
      <c r="E514" s="39"/>
    </row>
    <row r="515" ht="15.75" customHeight="1">
      <c r="A515" s="38"/>
      <c r="B515" s="37"/>
      <c r="C515" s="98"/>
      <c r="D515" s="38"/>
      <c r="E515" s="39"/>
    </row>
    <row r="516" ht="15.75" customHeight="1">
      <c r="A516" s="38"/>
      <c r="B516" s="37"/>
      <c r="C516" s="98"/>
      <c r="D516" s="38"/>
      <c r="E516" s="39"/>
    </row>
    <row r="517" ht="15.75" customHeight="1">
      <c r="A517" s="38"/>
      <c r="B517" s="37"/>
      <c r="C517" s="98"/>
      <c r="D517" s="38"/>
      <c r="E517" s="39"/>
    </row>
    <row r="518" ht="15.75" customHeight="1">
      <c r="A518" s="38"/>
      <c r="B518" s="37"/>
      <c r="C518" s="98"/>
      <c r="D518" s="38"/>
      <c r="E518" s="39"/>
    </row>
    <row r="519" ht="15.75" customHeight="1">
      <c r="A519" s="38"/>
      <c r="B519" s="37"/>
      <c r="C519" s="98"/>
      <c r="D519" s="38"/>
      <c r="E519" s="39"/>
    </row>
    <row r="520" ht="15.75" customHeight="1">
      <c r="A520" s="38"/>
      <c r="B520" s="37"/>
      <c r="C520" s="98"/>
      <c r="D520" s="38"/>
      <c r="E520" s="39"/>
    </row>
    <row r="521" ht="15.75" customHeight="1">
      <c r="A521" s="38"/>
      <c r="B521" s="37"/>
      <c r="C521" s="98"/>
      <c r="D521" s="38"/>
      <c r="E521" s="39"/>
    </row>
    <row r="522" ht="15.75" customHeight="1">
      <c r="A522" s="38"/>
      <c r="B522" s="37"/>
      <c r="C522" s="98"/>
      <c r="D522" s="38"/>
      <c r="E522" s="39"/>
    </row>
    <row r="523" ht="15.75" customHeight="1">
      <c r="A523" s="38"/>
      <c r="B523" s="37"/>
      <c r="C523" s="98"/>
      <c r="D523" s="38"/>
      <c r="E523" s="39"/>
    </row>
    <row r="524" ht="15.75" customHeight="1">
      <c r="A524" s="38"/>
      <c r="B524" s="37"/>
      <c r="C524" s="98"/>
      <c r="D524" s="38"/>
      <c r="E524" s="39"/>
    </row>
    <row r="525" ht="15.75" customHeight="1">
      <c r="A525" s="38"/>
      <c r="B525" s="37"/>
      <c r="C525" s="98"/>
      <c r="D525" s="38"/>
      <c r="E525" s="39"/>
    </row>
    <row r="526" ht="15.75" customHeight="1">
      <c r="A526" s="38"/>
      <c r="B526" s="37"/>
      <c r="C526" s="98"/>
      <c r="D526" s="38"/>
      <c r="E526" s="39"/>
    </row>
    <row r="527" ht="15.75" customHeight="1">
      <c r="A527" s="38"/>
      <c r="B527" s="37"/>
      <c r="C527" s="98"/>
      <c r="D527" s="38"/>
      <c r="E527" s="39"/>
    </row>
    <row r="528" ht="15.75" customHeight="1">
      <c r="A528" s="38"/>
      <c r="B528" s="37"/>
      <c r="C528" s="98"/>
      <c r="D528" s="38"/>
      <c r="E528" s="39"/>
    </row>
    <row r="529" ht="15.75" customHeight="1">
      <c r="A529" s="38"/>
      <c r="B529" s="37"/>
      <c r="C529" s="98"/>
      <c r="D529" s="38"/>
      <c r="E529" s="39"/>
    </row>
    <row r="530" ht="15.75" customHeight="1">
      <c r="A530" s="38"/>
      <c r="B530" s="37"/>
      <c r="C530" s="98"/>
      <c r="D530" s="38"/>
      <c r="E530" s="39"/>
    </row>
    <row r="531" ht="15.75" customHeight="1">
      <c r="A531" s="38"/>
      <c r="B531" s="37"/>
      <c r="C531" s="98"/>
      <c r="D531" s="38"/>
      <c r="E531" s="39"/>
    </row>
    <row r="532" ht="15.75" customHeight="1">
      <c r="A532" s="38"/>
      <c r="B532" s="37"/>
      <c r="C532" s="98"/>
      <c r="D532" s="38"/>
      <c r="E532" s="39"/>
    </row>
    <row r="533" ht="15.75" customHeight="1">
      <c r="A533" s="38"/>
      <c r="B533" s="37"/>
      <c r="C533" s="98"/>
      <c r="D533" s="38"/>
      <c r="E533" s="39"/>
    </row>
    <row r="534" ht="15.75" customHeight="1">
      <c r="A534" s="38"/>
      <c r="B534" s="37"/>
      <c r="C534" s="98"/>
      <c r="D534" s="38"/>
      <c r="E534" s="39"/>
    </row>
    <row r="535" ht="15.75" customHeight="1">
      <c r="A535" s="38"/>
      <c r="B535" s="37"/>
      <c r="C535" s="98"/>
      <c r="D535" s="38"/>
      <c r="E535" s="39"/>
    </row>
    <row r="536" ht="15.75" customHeight="1">
      <c r="A536" s="38"/>
      <c r="B536" s="37"/>
      <c r="C536" s="98"/>
      <c r="D536" s="38"/>
      <c r="E536" s="39"/>
    </row>
    <row r="537" ht="15.75" customHeight="1">
      <c r="A537" s="38"/>
      <c r="B537" s="37"/>
      <c r="C537" s="98"/>
      <c r="D537" s="38"/>
      <c r="E537" s="39"/>
    </row>
    <row r="538" ht="15.75" customHeight="1">
      <c r="A538" s="38"/>
      <c r="B538" s="37"/>
      <c r="C538" s="98"/>
      <c r="D538" s="38"/>
      <c r="E538" s="39"/>
    </row>
    <row r="539" ht="15.75" customHeight="1">
      <c r="A539" s="38"/>
      <c r="B539" s="37"/>
      <c r="C539" s="98"/>
      <c r="D539" s="38"/>
      <c r="E539" s="39"/>
    </row>
    <row r="540" ht="15.75" customHeight="1">
      <c r="A540" s="38"/>
      <c r="B540" s="37"/>
      <c r="C540" s="98"/>
      <c r="D540" s="38"/>
      <c r="E540" s="39"/>
    </row>
    <row r="541" ht="15.75" customHeight="1">
      <c r="A541" s="38"/>
      <c r="B541" s="37"/>
      <c r="C541" s="98"/>
      <c r="D541" s="38"/>
      <c r="E541" s="39"/>
    </row>
    <row r="542" ht="15.75" customHeight="1">
      <c r="A542" s="38"/>
      <c r="B542" s="37"/>
      <c r="C542" s="98"/>
      <c r="D542" s="38"/>
      <c r="E542" s="39"/>
    </row>
    <row r="543" ht="15.75" customHeight="1">
      <c r="A543" s="38"/>
      <c r="B543" s="37"/>
      <c r="C543" s="98"/>
      <c r="D543" s="38"/>
      <c r="E543" s="39"/>
    </row>
    <row r="544" ht="15.75" customHeight="1">
      <c r="A544" s="38"/>
      <c r="B544" s="37"/>
      <c r="C544" s="98"/>
      <c r="D544" s="38"/>
      <c r="E544" s="39"/>
    </row>
    <row r="545" ht="15.75" customHeight="1">
      <c r="A545" s="38"/>
      <c r="B545" s="37"/>
      <c r="C545" s="98"/>
      <c r="D545" s="38"/>
      <c r="E545" s="39"/>
    </row>
    <row r="546" ht="15.75" customHeight="1">
      <c r="A546" s="38"/>
      <c r="B546" s="37"/>
      <c r="C546" s="98"/>
      <c r="D546" s="38"/>
      <c r="E546" s="39"/>
    </row>
    <row r="547" ht="15.75" customHeight="1">
      <c r="A547" s="38"/>
      <c r="B547" s="37"/>
      <c r="C547" s="98"/>
      <c r="D547" s="38"/>
      <c r="E547" s="39"/>
    </row>
    <row r="548" ht="15.75" customHeight="1">
      <c r="A548" s="38"/>
      <c r="B548" s="37"/>
      <c r="C548" s="98"/>
      <c r="D548" s="38"/>
      <c r="E548" s="39"/>
    </row>
    <row r="549" ht="15.75" customHeight="1">
      <c r="A549" s="38"/>
      <c r="B549" s="37"/>
      <c r="C549" s="98"/>
      <c r="D549" s="38"/>
      <c r="E549" s="39"/>
    </row>
    <row r="550" ht="15.75" customHeight="1">
      <c r="A550" s="38"/>
      <c r="B550" s="37"/>
      <c r="C550" s="98"/>
      <c r="D550" s="38"/>
      <c r="E550" s="39"/>
    </row>
    <row r="551" ht="15.75" customHeight="1">
      <c r="A551" s="38"/>
      <c r="B551" s="37"/>
      <c r="C551" s="98"/>
      <c r="D551" s="38"/>
      <c r="E551" s="39"/>
    </row>
    <row r="552" ht="15.75" customHeight="1">
      <c r="A552" s="38"/>
      <c r="B552" s="37"/>
      <c r="C552" s="98"/>
      <c r="D552" s="38"/>
      <c r="E552" s="39"/>
    </row>
    <row r="553" ht="15.75" customHeight="1">
      <c r="A553" s="38"/>
      <c r="B553" s="37"/>
      <c r="C553" s="98"/>
      <c r="D553" s="38"/>
      <c r="E553" s="39"/>
    </row>
    <row r="554" ht="15.75" customHeight="1">
      <c r="A554" s="38"/>
      <c r="B554" s="37"/>
      <c r="C554" s="98"/>
      <c r="D554" s="38"/>
      <c r="E554" s="39"/>
    </row>
    <row r="555" ht="15.75" customHeight="1">
      <c r="A555" s="38"/>
      <c r="B555" s="37"/>
      <c r="C555" s="98"/>
      <c r="D555" s="38"/>
      <c r="E555" s="39"/>
    </row>
    <row r="556" ht="15.75" customHeight="1">
      <c r="A556" s="38"/>
      <c r="B556" s="37"/>
      <c r="C556" s="98"/>
      <c r="D556" s="38"/>
      <c r="E556" s="39"/>
    </row>
    <row r="557" ht="15.75" customHeight="1">
      <c r="A557" s="38"/>
      <c r="B557" s="37"/>
      <c r="C557" s="98"/>
      <c r="D557" s="38"/>
      <c r="E557" s="39"/>
    </row>
    <row r="558" ht="15.75" customHeight="1">
      <c r="A558" s="38"/>
      <c r="B558" s="37"/>
      <c r="C558" s="98"/>
      <c r="D558" s="38"/>
      <c r="E558" s="39"/>
    </row>
    <row r="559" ht="15.75" customHeight="1">
      <c r="A559" s="38"/>
      <c r="B559" s="37"/>
      <c r="C559" s="98"/>
      <c r="D559" s="38"/>
      <c r="E559" s="39"/>
    </row>
    <row r="560" ht="15.75" customHeight="1">
      <c r="A560" s="38"/>
      <c r="B560" s="37"/>
      <c r="C560" s="98"/>
      <c r="D560" s="38"/>
      <c r="E560" s="39"/>
    </row>
    <row r="561" ht="15.75" customHeight="1">
      <c r="A561" s="38"/>
      <c r="B561" s="37"/>
      <c r="C561" s="98"/>
      <c r="D561" s="38"/>
      <c r="E561" s="39"/>
    </row>
    <row r="562" ht="15.75" customHeight="1">
      <c r="A562" s="38"/>
      <c r="B562" s="37"/>
      <c r="C562" s="98"/>
      <c r="D562" s="38"/>
      <c r="E562" s="39"/>
    </row>
    <row r="563" ht="15.75" customHeight="1">
      <c r="A563" s="38"/>
      <c r="B563" s="37"/>
      <c r="C563" s="98"/>
      <c r="D563" s="38"/>
      <c r="E563" s="39"/>
    </row>
    <row r="564" ht="15.75" customHeight="1">
      <c r="A564" s="38"/>
      <c r="B564" s="37"/>
      <c r="C564" s="98"/>
      <c r="D564" s="38"/>
      <c r="E564" s="39"/>
    </row>
    <row r="565" ht="15.75" customHeight="1">
      <c r="A565" s="38"/>
      <c r="B565" s="37"/>
      <c r="C565" s="98"/>
      <c r="D565" s="38"/>
      <c r="E565" s="39"/>
    </row>
    <row r="566" ht="15.75" customHeight="1">
      <c r="A566" s="38"/>
      <c r="B566" s="37"/>
      <c r="C566" s="98"/>
      <c r="D566" s="38"/>
      <c r="E566" s="39"/>
    </row>
    <row r="567" ht="15.75" customHeight="1">
      <c r="A567" s="38"/>
      <c r="B567" s="37"/>
      <c r="C567" s="98"/>
      <c r="D567" s="38"/>
      <c r="E567" s="39"/>
    </row>
    <row r="568" ht="15.75" customHeight="1">
      <c r="A568" s="38"/>
      <c r="B568" s="37"/>
      <c r="C568" s="98"/>
      <c r="D568" s="38"/>
      <c r="E568" s="39"/>
    </row>
    <row r="569" ht="15.75" customHeight="1">
      <c r="A569" s="38"/>
      <c r="B569" s="37"/>
      <c r="C569" s="98"/>
      <c r="D569" s="38"/>
      <c r="E569" s="39"/>
    </row>
    <row r="570" ht="15.75" customHeight="1">
      <c r="A570" s="38"/>
      <c r="B570" s="37"/>
      <c r="C570" s="98"/>
      <c r="D570" s="38"/>
      <c r="E570" s="39"/>
    </row>
    <row r="571" ht="15.75" customHeight="1">
      <c r="A571" s="38"/>
      <c r="B571" s="37"/>
      <c r="C571" s="98"/>
      <c r="D571" s="38"/>
      <c r="E571" s="39"/>
    </row>
    <row r="572" ht="15.75" customHeight="1">
      <c r="A572" s="38"/>
      <c r="B572" s="37"/>
      <c r="C572" s="98"/>
      <c r="D572" s="38"/>
      <c r="E572" s="39"/>
    </row>
    <row r="573" ht="15.75" customHeight="1">
      <c r="A573" s="38"/>
      <c r="B573" s="37"/>
      <c r="C573" s="98"/>
      <c r="D573" s="38"/>
      <c r="E573" s="39"/>
    </row>
    <row r="574" ht="15.75" customHeight="1">
      <c r="A574" s="38"/>
      <c r="B574" s="37"/>
      <c r="C574" s="98"/>
      <c r="D574" s="38"/>
      <c r="E574" s="39"/>
    </row>
    <row r="575" ht="15.75" customHeight="1">
      <c r="A575" s="38"/>
      <c r="B575" s="37"/>
      <c r="C575" s="98"/>
      <c r="D575" s="38"/>
      <c r="E575" s="39"/>
    </row>
    <row r="576" ht="15.75" customHeight="1">
      <c r="A576" s="38"/>
      <c r="B576" s="37"/>
      <c r="C576" s="98"/>
      <c r="D576" s="38"/>
      <c r="E576" s="39"/>
    </row>
    <row r="577" ht="15.75" customHeight="1">
      <c r="A577" s="38"/>
      <c r="B577" s="37"/>
      <c r="C577" s="98"/>
      <c r="D577" s="38"/>
      <c r="E577" s="39"/>
    </row>
    <row r="578" ht="15.75" customHeight="1">
      <c r="A578" s="38"/>
      <c r="B578" s="37"/>
      <c r="C578" s="98"/>
      <c r="D578" s="38"/>
      <c r="E578" s="39"/>
    </row>
    <row r="579" ht="15.75" customHeight="1">
      <c r="A579" s="38"/>
      <c r="B579" s="37"/>
      <c r="C579" s="98"/>
      <c r="D579" s="38"/>
      <c r="E579" s="39"/>
    </row>
    <row r="580" ht="15.75" customHeight="1">
      <c r="A580" s="38"/>
      <c r="B580" s="37"/>
      <c r="C580" s="98"/>
      <c r="D580" s="38"/>
      <c r="E580" s="39"/>
    </row>
    <row r="581" ht="15.75" customHeight="1">
      <c r="A581" s="38"/>
      <c r="B581" s="37"/>
      <c r="C581" s="98"/>
      <c r="D581" s="38"/>
      <c r="E581" s="39"/>
    </row>
    <row r="582" ht="15.75" customHeight="1">
      <c r="A582" s="38"/>
      <c r="B582" s="37"/>
      <c r="C582" s="98"/>
      <c r="D582" s="38"/>
      <c r="E582" s="39"/>
    </row>
    <row r="583" ht="15.75" customHeight="1">
      <c r="A583" s="38"/>
      <c r="B583" s="37"/>
      <c r="C583" s="98"/>
      <c r="D583" s="38"/>
      <c r="E583" s="39"/>
    </row>
    <row r="584" ht="15.75" customHeight="1">
      <c r="A584" s="38"/>
      <c r="B584" s="37"/>
      <c r="C584" s="98"/>
      <c r="D584" s="38"/>
      <c r="E584" s="39"/>
    </row>
    <row r="585" ht="15.75" customHeight="1">
      <c r="A585" s="38"/>
      <c r="B585" s="37"/>
      <c r="C585" s="98"/>
      <c r="D585" s="38"/>
      <c r="E585" s="39"/>
    </row>
    <row r="586" ht="15.75" customHeight="1">
      <c r="A586" s="38"/>
      <c r="B586" s="37"/>
      <c r="C586" s="98"/>
      <c r="D586" s="38"/>
      <c r="E586" s="39"/>
    </row>
    <row r="587" ht="15.75" customHeight="1">
      <c r="A587" s="38"/>
      <c r="B587" s="37"/>
      <c r="C587" s="98"/>
      <c r="D587" s="38"/>
      <c r="E587" s="39"/>
    </row>
    <row r="588" ht="15.75" customHeight="1">
      <c r="A588" s="38"/>
      <c r="B588" s="37"/>
      <c r="C588" s="98"/>
      <c r="D588" s="38"/>
      <c r="E588" s="39"/>
    </row>
    <row r="589" ht="15.75" customHeight="1">
      <c r="A589" s="38"/>
      <c r="B589" s="37"/>
      <c r="C589" s="98"/>
      <c r="D589" s="38"/>
      <c r="E589" s="39"/>
    </row>
    <row r="590" ht="15.75" customHeight="1">
      <c r="A590" s="38"/>
      <c r="B590" s="37"/>
      <c r="C590" s="98"/>
      <c r="D590" s="38"/>
      <c r="E590" s="39"/>
    </row>
    <row r="591" ht="15.75" customHeight="1">
      <c r="A591" s="38"/>
      <c r="B591" s="37"/>
      <c r="C591" s="98"/>
      <c r="D591" s="38"/>
      <c r="E591" s="39"/>
    </row>
    <row r="592" ht="15.75" customHeight="1">
      <c r="A592" s="38"/>
      <c r="B592" s="37"/>
      <c r="C592" s="98"/>
      <c r="D592" s="38"/>
      <c r="E592" s="39"/>
    </row>
    <row r="593" ht="15.75" customHeight="1">
      <c r="A593" s="38"/>
      <c r="B593" s="37"/>
      <c r="C593" s="98"/>
      <c r="D593" s="38"/>
      <c r="E593" s="39"/>
    </row>
    <row r="594" ht="15.75" customHeight="1">
      <c r="A594" s="38"/>
      <c r="B594" s="37"/>
      <c r="C594" s="98"/>
      <c r="D594" s="38"/>
      <c r="E594" s="39"/>
    </row>
    <row r="595" ht="15.75" customHeight="1">
      <c r="A595" s="38"/>
      <c r="B595" s="37"/>
      <c r="C595" s="98"/>
      <c r="D595" s="38"/>
      <c r="E595" s="39"/>
    </row>
    <row r="596" ht="15.75" customHeight="1">
      <c r="A596" s="38"/>
      <c r="B596" s="37"/>
      <c r="C596" s="98"/>
      <c r="D596" s="38"/>
      <c r="E596" s="39"/>
    </row>
    <row r="597" ht="15.75" customHeight="1">
      <c r="A597" s="38"/>
      <c r="B597" s="37"/>
      <c r="C597" s="98"/>
      <c r="D597" s="38"/>
      <c r="E597" s="39"/>
    </row>
    <row r="598" ht="15.75" customHeight="1">
      <c r="A598" s="38"/>
      <c r="B598" s="37"/>
      <c r="C598" s="98"/>
      <c r="D598" s="38"/>
      <c r="E598" s="39"/>
    </row>
    <row r="599" ht="15.75" customHeight="1">
      <c r="A599" s="38"/>
      <c r="B599" s="37"/>
      <c r="C599" s="98"/>
      <c r="D599" s="38"/>
      <c r="E599" s="39"/>
    </row>
    <row r="600" ht="15.75" customHeight="1">
      <c r="A600" s="38"/>
      <c r="B600" s="37"/>
      <c r="C600" s="98"/>
      <c r="D600" s="38"/>
      <c r="E600" s="39"/>
    </row>
    <row r="601" ht="15.75" customHeight="1">
      <c r="A601" s="38"/>
      <c r="B601" s="37"/>
      <c r="C601" s="98"/>
      <c r="D601" s="38"/>
      <c r="E601" s="39"/>
    </row>
    <row r="602" ht="15.75" customHeight="1">
      <c r="A602" s="38"/>
      <c r="B602" s="37"/>
      <c r="C602" s="98"/>
      <c r="D602" s="38"/>
      <c r="E602" s="39"/>
    </row>
    <row r="603" ht="15.75" customHeight="1">
      <c r="A603" s="38"/>
      <c r="B603" s="37"/>
      <c r="C603" s="98"/>
      <c r="D603" s="38"/>
      <c r="E603" s="39"/>
    </row>
    <row r="604" ht="15.75" customHeight="1">
      <c r="A604" s="38"/>
      <c r="B604" s="37"/>
      <c r="C604" s="98"/>
      <c r="D604" s="38"/>
      <c r="E604" s="39"/>
    </row>
    <row r="605" ht="15.75" customHeight="1">
      <c r="A605" s="38"/>
      <c r="B605" s="37"/>
      <c r="C605" s="98"/>
      <c r="D605" s="38"/>
      <c r="E605" s="39"/>
    </row>
    <row r="606" ht="15.75" customHeight="1">
      <c r="A606" s="38"/>
      <c r="B606" s="37"/>
      <c r="C606" s="98"/>
      <c r="D606" s="38"/>
      <c r="E606" s="39"/>
    </row>
    <row r="607" ht="15.75" customHeight="1">
      <c r="A607" s="38"/>
      <c r="B607" s="37"/>
      <c r="C607" s="98"/>
      <c r="D607" s="38"/>
      <c r="E607" s="39"/>
    </row>
    <row r="608" ht="15.75" customHeight="1">
      <c r="A608" s="38"/>
      <c r="B608" s="37"/>
      <c r="C608" s="98"/>
      <c r="D608" s="38"/>
      <c r="E608" s="39"/>
    </row>
    <row r="609" ht="15.75" customHeight="1">
      <c r="A609" s="38"/>
      <c r="B609" s="37"/>
      <c r="C609" s="98"/>
      <c r="D609" s="38"/>
      <c r="E609" s="39"/>
    </row>
    <row r="610" ht="15.75" customHeight="1">
      <c r="A610" s="38"/>
      <c r="B610" s="37"/>
      <c r="C610" s="98"/>
      <c r="D610" s="38"/>
      <c r="E610" s="39"/>
    </row>
    <row r="611" ht="15.75" customHeight="1">
      <c r="A611" s="38"/>
      <c r="B611" s="37"/>
      <c r="C611" s="98"/>
      <c r="D611" s="38"/>
      <c r="E611" s="39"/>
    </row>
    <row r="612" ht="15.75" customHeight="1">
      <c r="A612" s="38"/>
      <c r="B612" s="37"/>
      <c r="C612" s="98"/>
      <c r="D612" s="38"/>
      <c r="E612" s="39"/>
    </row>
    <row r="613" ht="15.75" customHeight="1">
      <c r="A613" s="38"/>
      <c r="B613" s="37"/>
      <c r="C613" s="98"/>
      <c r="D613" s="38"/>
      <c r="E613" s="39"/>
    </row>
    <row r="614" ht="15.75" customHeight="1">
      <c r="A614" s="38"/>
      <c r="B614" s="37"/>
      <c r="C614" s="98"/>
      <c r="D614" s="38"/>
      <c r="E614" s="39"/>
    </row>
    <row r="615" ht="15.75" customHeight="1">
      <c r="A615" s="38"/>
      <c r="B615" s="37"/>
      <c r="C615" s="98"/>
      <c r="D615" s="38"/>
      <c r="E615" s="39"/>
    </row>
    <row r="616" ht="15.75" customHeight="1">
      <c r="A616" s="38"/>
      <c r="B616" s="37"/>
      <c r="C616" s="98"/>
      <c r="D616" s="38"/>
      <c r="E616" s="39"/>
    </row>
    <row r="617" ht="15.75" customHeight="1">
      <c r="A617" s="38"/>
      <c r="B617" s="37"/>
      <c r="C617" s="98"/>
      <c r="D617" s="38"/>
      <c r="E617" s="39"/>
    </row>
    <row r="618" ht="15.75" customHeight="1">
      <c r="A618" s="38"/>
      <c r="B618" s="37"/>
      <c r="C618" s="98"/>
      <c r="D618" s="38"/>
      <c r="E618" s="39"/>
    </row>
    <row r="619" ht="15.75" customHeight="1">
      <c r="A619" s="38"/>
      <c r="B619" s="37"/>
      <c r="C619" s="98"/>
      <c r="D619" s="38"/>
      <c r="E619" s="39"/>
    </row>
    <row r="620" ht="15.75" customHeight="1">
      <c r="A620" s="38"/>
      <c r="B620" s="37"/>
      <c r="C620" s="98"/>
      <c r="D620" s="38"/>
      <c r="E620" s="39"/>
    </row>
    <row r="621" ht="15.75" customHeight="1">
      <c r="A621" s="38"/>
      <c r="B621" s="37"/>
      <c r="C621" s="98"/>
      <c r="D621" s="38"/>
      <c r="E621" s="39"/>
    </row>
    <row r="622" ht="15.75" customHeight="1">
      <c r="A622" s="38"/>
      <c r="B622" s="37"/>
      <c r="C622" s="98"/>
      <c r="D622" s="38"/>
      <c r="E622" s="39"/>
    </row>
    <row r="623" ht="15.75" customHeight="1">
      <c r="A623" s="38"/>
      <c r="B623" s="37"/>
      <c r="C623" s="98"/>
      <c r="D623" s="38"/>
      <c r="E623" s="39"/>
    </row>
    <row r="624" ht="15.75" customHeight="1">
      <c r="A624" s="38"/>
      <c r="B624" s="37"/>
      <c r="C624" s="98"/>
      <c r="D624" s="38"/>
      <c r="E624" s="39"/>
    </row>
    <row r="625" ht="15.75" customHeight="1">
      <c r="A625" s="38"/>
      <c r="B625" s="37"/>
      <c r="C625" s="98"/>
      <c r="D625" s="38"/>
      <c r="E625" s="39"/>
    </row>
    <row r="626" ht="15.75" customHeight="1">
      <c r="A626" s="38"/>
      <c r="B626" s="37"/>
      <c r="C626" s="98"/>
      <c r="D626" s="38"/>
      <c r="E626" s="39"/>
    </row>
    <row r="627" ht="15.75" customHeight="1">
      <c r="A627" s="38"/>
      <c r="B627" s="37"/>
      <c r="C627" s="98"/>
      <c r="D627" s="38"/>
      <c r="E627" s="39"/>
    </row>
    <row r="628" ht="15.75" customHeight="1">
      <c r="A628" s="38"/>
      <c r="B628" s="37"/>
      <c r="C628" s="98"/>
      <c r="D628" s="38"/>
      <c r="E628" s="39"/>
    </row>
    <row r="629" ht="15.75" customHeight="1">
      <c r="A629" s="38"/>
      <c r="B629" s="37"/>
      <c r="C629" s="98"/>
      <c r="D629" s="38"/>
      <c r="E629" s="39"/>
    </row>
    <row r="630" ht="15.75" customHeight="1">
      <c r="A630" s="38"/>
      <c r="B630" s="37"/>
      <c r="C630" s="98"/>
      <c r="D630" s="38"/>
      <c r="E630" s="39"/>
    </row>
    <row r="631" ht="15.75" customHeight="1">
      <c r="A631" s="38"/>
      <c r="B631" s="37"/>
      <c r="C631" s="98"/>
      <c r="D631" s="38"/>
      <c r="E631" s="39"/>
    </row>
    <row r="632" ht="15.75" customHeight="1">
      <c r="A632" s="38"/>
      <c r="B632" s="37"/>
      <c r="C632" s="98"/>
      <c r="D632" s="38"/>
      <c r="E632" s="39"/>
    </row>
    <row r="633" ht="15.75" customHeight="1">
      <c r="A633" s="38"/>
      <c r="B633" s="37"/>
      <c r="C633" s="98"/>
      <c r="D633" s="38"/>
      <c r="E633" s="39"/>
    </row>
    <row r="634" ht="15.75" customHeight="1">
      <c r="A634" s="38"/>
      <c r="B634" s="37"/>
      <c r="C634" s="98"/>
      <c r="D634" s="38"/>
      <c r="E634" s="39"/>
    </row>
    <row r="635" ht="15.75" customHeight="1">
      <c r="A635" s="38"/>
      <c r="B635" s="37"/>
      <c r="C635" s="98"/>
      <c r="D635" s="38"/>
      <c r="E635" s="39"/>
    </row>
    <row r="636" ht="15.75" customHeight="1">
      <c r="A636" s="38"/>
      <c r="B636" s="37"/>
      <c r="C636" s="98"/>
      <c r="D636" s="38"/>
      <c r="E636" s="39"/>
    </row>
    <row r="637" ht="15.75" customHeight="1">
      <c r="A637" s="38"/>
      <c r="B637" s="37"/>
      <c r="C637" s="98"/>
      <c r="D637" s="38"/>
      <c r="E637" s="39"/>
    </row>
    <row r="638" ht="15.75" customHeight="1">
      <c r="A638" s="38"/>
      <c r="B638" s="37"/>
      <c r="C638" s="98"/>
      <c r="D638" s="38"/>
      <c r="E638" s="39"/>
    </row>
    <row r="639" ht="15.75" customHeight="1">
      <c r="A639" s="38"/>
      <c r="B639" s="37"/>
      <c r="C639" s="98"/>
      <c r="D639" s="38"/>
      <c r="E639" s="39"/>
    </row>
    <row r="640" ht="15.75" customHeight="1">
      <c r="A640" s="38"/>
      <c r="B640" s="37"/>
      <c r="C640" s="98"/>
      <c r="D640" s="38"/>
      <c r="E640" s="39"/>
    </row>
    <row r="641" ht="15.75" customHeight="1">
      <c r="A641" s="38"/>
      <c r="B641" s="37"/>
      <c r="C641" s="98"/>
      <c r="D641" s="38"/>
      <c r="E641" s="39"/>
    </row>
    <row r="642" ht="15.75" customHeight="1">
      <c r="A642" s="38"/>
      <c r="B642" s="37"/>
      <c r="C642" s="98"/>
      <c r="D642" s="38"/>
      <c r="E642" s="39"/>
    </row>
    <row r="643" ht="15.75" customHeight="1">
      <c r="A643" s="38"/>
      <c r="B643" s="37"/>
      <c r="C643" s="98"/>
      <c r="D643" s="38"/>
      <c r="E643" s="39"/>
    </row>
    <row r="644" ht="15.75" customHeight="1">
      <c r="A644" s="38"/>
      <c r="B644" s="37"/>
      <c r="C644" s="98"/>
      <c r="D644" s="38"/>
      <c r="E644" s="39"/>
    </row>
    <row r="645" ht="15.75" customHeight="1">
      <c r="A645" s="38"/>
      <c r="B645" s="37"/>
      <c r="C645" s="98"/>
      <c r="D645" s="38"/>
      <c r="E645" s="39"/>
    </row>
    <row r="646" ht="15.75" customHeight="1">
      <c r="A646" s="38"/>
      <c r="B646" s="37"/>
      <c r="C646" s="98"/>
      <c r="D646" s="38"/>
      <c r="E646" s="39"/>
    </row>
    <row r="647" ht="15.75" customHeight="1">
      <c r="A647" s="38"/>
      <c r="B647" s="37"/>
      <c r="C647" s="98"/>
      <c r="D647" s="38"/>
      <c r="E647" s="39"/>
    </row>
    <row r="648" ht="15.75" customHeight="1">
      <c r="A648" s="38"/>
      <c r="B648" s="37"/>
      <c r="C648" s="98"/>
      <c r="D648" s="38"/>
      <c r="E648" s="39"/>
    </row>
    <row r="649" ht="15.75" customHeight="1">
      <c r="A649" s="38"/>
      <c r="B649" s="37"/>
      <c r="C649" s="98"/>
      <c r="D649" s="38"/>
      <c r="E649" s="39"/>
    </row>
    <row r="650" ht="15.75" customHeight="1">
      <c r="A650" s="38"/>
      <c r="B650" s="37"/>
      <c r="C650" s="98"/>
      <c r="D650" s="38"/>
      <c r="E650" s="39"/>
    </row>
    <row r="651" ht="15.75" customHeight="1">
      <c r="A651" s="38"/>
      <c r="B651" s="37"/>
      <c r="C651" s="98"/>
      <c r="D651" s="38"/>
      <c r="E651" s="39"/>
    </row>
    <row r="652" ht="15.75" customHeight="1">
      <c r="A652" s="38"/>
      <c r="B652" s="37"/>
      <c r="C652" s="98"/>
      <c r="D652" s="38"/>
      <c r="E652" s="39"/>
    </row>
    <row r="653" ht="15.75" customHeight="1">
      <c r="A653" s="38"/>
      <c r="B653" s="37"/>
      <c r="C653" s="98"/>
      <c r="D653" s="38"/>
      <c r="E653" s="39"/>
    </row>
    <row r="654" ht="15.75" customHeight="1">
      <c r="A654" s="38"/>
      <c r="B654" s="37"/>
      <c r="C654" s="98"/>
      <c r="D654" s="38"/>
      <c r="E654" s="39"/>
    </row>
    <row r="655" ht="15.75" customHeight="1">
      <c r="A655" s="38"/>
      <c r="B655" s="37"/>
      <c r="C655" s="98"/>
      <c r="D655" s="38"/>
      <c r="E655" s="39"/>
    </row>
    <row r="656" ht="15.75" customHeight="1">
      <c r="A656" s="38"/>
      <c r="B656" s="37"/>
      <c r="C656" s="98"/>
      <c r="D656" s="38"/>
      <c r="E656" s="39"/>
    </row>
    <row r="657" ht="15.75" customHeight="1">
      <c r="A657" s="38"/>
      <c r="B657" s="37"/>
      <c r="C657" s="98"/>
      <c r="D657" s="38"/>
      <c r="E657" s="39"/>
    </row>
    <row r="658" ht="15.75" customHeight="1">
      <c r="A658" s="38"/>
      <c r="B658" s="37"/>
      <c r="C658" s="98"/>
      <c r="D658" s="38"/>
      <c r="E658" s="39"/>
    </row>
    <row r="659" ht="15.75" customHeight="1">
      <c r="A659" s="38"/>
      <c r="B659" s="37"/>
      <c r="C659" s="98"/>
      <c r="D659" s="38"/>
      <c r="E659" s="39"/>
    </row>
    <row r="660" ht="15.75" customHeight="1">
      <c r="A660" s="38"/>
      <c r="B660" s="37"/>
      <c r="C660" s="98"/>
      <c r="D660" s="38"/>
      <c r="E660" s="39"/>
    </row>
    <row r="661" ht="15.75" customHeight="1">
      <c r="A661" s="38"/>
      <c r="B661" s="37"/>
      <c r="C661" s="98"/>
      <c r="D661" s="38"/>
      <c r="E661" s="39"/>
    </row>
    <row r="662" ht="15.75" customHeight="1">
      <c r="A662" s="38"/>
      <c r="B662" s="37"/>
      <c r="C662" s="98"/>
      <c r="D662" s="38"/>
      <c r="E662" s="39"/>
    </row>
    <row r="663" ht="15.75" customHeight="1">
      <c r="A663" s="38"/>
      <c r="B663" s="37"/>
      <c r="C663" s="98"/>
      <c r="D663" s="38"/>
      <c r="E663" s="39"/>
    </row>
    <row r="664" ht="15.75" customHeight="1">
      <c r="A664" s="38"/>
      <c r="B664" s="37"/>
      <c r="C664" s="98"/>
      <c r="D664" s="38"/>
      <c r="E664" s="39"/>
    </row>
    <row r="665" ht="15.75" customHeight="1">
      <c r="A665" s="38"/>
      <c r="B665" s="37"/>
      <c r="C665" s="98"/>
      <c r="D665" s="38"/>
      <c r="E665" s="39"/>
    </row>
    <row r="666" ht="15.75" customHeight="1">
      <c r="A666" s="38"/>
      <c r="B666" s="37"/>
      <c r="C666" s="98"/>
      <c r="D666" s="38"/>
      <c r="E666" s="39"/>
    </row>
    <row r="667" ht="15.75" customHeight="1">
      <c r="A667" s="38"/>
      <c r="B667" s="37"/>
      <c r="C667" s="98"/>
      <c r="D667" s="38"/>
      <c r="E667" s="39"/>
    </row>
    <row r="668" ht="15.75" customHeight="1">
      <c r="A668" s="38"/>
      <c r="B668" s="37"/>
      <c r="C668" s="98"/>
      <c r="D668" s="38"/>
      <c r="E668" s="39"/>
    </row>
    <row r="669" ht="15.75" customHeight="1">
      <c r="A669" s="38"/>
      <c r="B669" s="37"/>
      <c r="C669" s="98"/>
      <c r="D669" s="38"/>
      <c r="E669" s="39"/>
    </row>
    <row r="670" ht="15.75" customHeight="1">
      <c r="A670" s="38"/>
      <c r="B670" s="37"/>
      <c r="C670" s="98"/>
      <c r="D670" s="38"/>
      <c r="E670" s="39"/>
    </row>
    <row r="671" ht="15.75" customHeight="1">
      <c r="A671" s="38"/>
      <c r="B671" s="37"/>
      <c r="C671" s="98"/>
      <c r="D671" s="38"/>
      <c r="E671" s="39"/>
    </row>
    <row r="672" ht="15.75" customHeight="1">
      <c r="A672" s="38"/>
      <c r="B672" s="37"/>
      <c r="C672" s="98"/>
      <c r="D672" s="38"/>
      <c r="E672" s="39"/>
    </row>
    <row r="673" ht="15.75" customHeight="1">
      <c r="A673" s="38"/>
      <c r="B673" s="37"/>
      <c r="C673" s="98"/>
      <c r="D673" s="38"/>
      <c r="E673" s="39"/>
    </row>
    <row r="674" ht="15.75" customHeight="1">
      <c r="A674" s="38"/>
      <c r="B674" s="37"/>
      <c r="C674" s="98"/>
      <c r="D674" s="38"/>
      <c r="E674" s="39"/>
    </row>
    <row r="675" ht="15.75" customHeight="1">
      <c r="A675" s="38"/>
      <c r="B675" s="37"/>
      <c r="C675" s="98"/>
      <c r="D675" s="38"/>
      <c r="E675" s="39"/>
    </row>
    <row r="676" ht="15.75" customHeight="1">
      <c r="A676" s="38"/>
      <c r="B676" s="37"/>
      <c r="C676" s="98"/>
      <c r="D676" s="38"/>
      <c r="E676" s="39"/>
    </row>
    <row r="677" ht="15.75" customHeight="1">
      <c r="A677" s="38"/>
      <c r="B677" s="37"/>
      <c r="C677" s="98"/>
      <c r="D677" s="38"/>
      <c r="E677" s="39"/>
    </row>
    <row r="678" ht="15.75" customHeight="1">
      <c r="A678" s="38"/>
      <c r="B678" s="37"/>
      <c r="C678" s="98"/>
      <c r="D678" s="38"/>
      <c r="E678" s="39"/>
    </row>
    <row r="679" ht="15.75" customHeight="1">
      <c r="A679" s="38"/>
      <c r="B679" s="37"/>
      <c r="C679" s="98"/>
      <c r="D679" s="38"/>
      <c r="E679" s="39"/>
    </row>
    <row r="680" ht="15.75" customHeight="1">
      <c r="A680" s="38"/>
      <c r="B680" s="37"/>
      <c r="C680" s="98"/>
      <c r="D680" s="38"/>
      <c r="E680" s="39"/>
    </row>
    <row r="681" ht="15.75" customHeight="1">
      <c r="A681" s="38"/>
      <c r="B681" s="37"/>
      <c r="C681" s="98"/>
      <c r="D681" s="38"/>
      <c r="E681" s="39"/>
    </row>
    <row r="682" ht="15.75" customHeight="1">
      <c r="A682" s="38"/>
      <c r="B682" s="37"/>
      <c r="C682" s="98"/>
      <c r="D682" s="38"/>
      <c r="E682" s="39"/>
    </row>
    <row r="683" ht="15.75" customHeight="1">
      <c r="A683" s="38"/>
      <c r="B683" s="37"/>
      <c r="C683" s="98"/>
      <c r="D683" s="38"/>
      <c r="E683" s="39"/>
    </row>
    <row r="684" ht="15.75" customHeight="1">
      <c r="A684" s="38"/>
      <c r="B684" s="37"/>
      <c r="C684" s="98"/>
      <c r="D684" s="38"/>
      <c r="E684" s="39"/>
    </row>
    <row r="685" ht="15.75" customHeight="1">
      <c r="A685" s="38"/>
      <c r="B685" s="37"/>
      <c r="C685" s="98"/>
      <c r="D685" s="38"/>
      <c r="E685" s="39"/>
    </row>
    <row r="686" ht="15.75" customHeight="1">
      <c r="A686" s="38"/>
      <c r="B686" s="37"/>
      <c r="C686" s="98"/>
      <c r="D686" s="38"/>
      <c r="E686" s="39"/>
    </row>
    <row r="687" ht="15.75" customHeight="1">
      <c r="A687" s="38"/>
      <c r="B687" s="37"/>
      <c r="C687" s="98"/>
      <c r="D687" s="38"/>
      <c r="E687" s="39"/>
    </row>
    <row r="688" ht="15.75" customHeight="1">
      <c r="A688" s="38"/>
      <c r="B688" s="37"/>
      <c r="C688" s="98"/>
      <c r="D688" s="38"/>
      <c r="E688" s="39"/>
    </row>
    <row r="689" ht="15.75" customHeight="1">
      <c r="A689" s="38"/>
      <c r="B689" s="37"/>
      <c r="C689" s="98"/>
      <c r="D689" s="38"/>
      <c r="E689" s="39"/>
    </row>
    <row r="690" ht="15.75" customHeight="1">
      <c r="A690" s="38"/>
      <c r="B690" s="37"/>
      <c r="C690" s="98"/>
      <c r="D690" s="38"/>
      <c r="E690" s="39"/>
    </row>
    <row r="691" ht="15.75" customHeight="1">
      <c r="A691" s="38"/>
      <c r="B691" s="37"/>
      <c r="C691" s="98"/>
      <c r="D691" s="38"/>
      <c r="E691" s="39"/>
    </row>
    <row r="692" ht="15.75" customHeight="1">
      <c r="A692" s="38"/>
      <c r="B692" s="37"/>
      <c r="C692" s="98"/>
      <c r="D692" s="38"/>
      <c r="E692" s="39"/>
    </row>
    <row r="693" ht="15.75" customHeight="1">
      <c r="A693" s="38"/>
      <c r="B693" s="37"/>
      <c r="C693" s="98"/>
      <c r="D693" s="38"/>
      <c r="E693" s="39"/>
    </row>
    <row r="694" ht="15.75" customHeight="1">
      <c r="A694" s="38"/>
      <c r="B694" s="37"/>
      <c r="C694" s="98"/>
      <c r="D694" s="38"/>
      <c r="E694" s="39"/>
    </row>
    <row r="695" ht="15.75" customHeight="1">
      <c r="A695" s="38"/>
      <c r="B695" s="37"/>
      <c r="C695" s="98"/>
      <c r="D695" s="38"/>
      <c r="E695" s="39"/>
    </row>
    <row r="696" ht="15.75" customHeight="1">
      <c r="A696" s="38"/>
      <c r="B696" s="37"/>
      <c r="C696" s="98"/>
      <c r="D696" s="38"/>
      <c r="E696" s="39"/>
    </row>
    <row r="697" ht="15.75" customHeight="1">
      <c r="A697" s="38"/>
      <c r="B697" s="37"/>
      <c r="C697" s="98"/>
      <c r="D697" s="38"/>
      <c r="E697" s="39"/>
    </row>
    <row r="698" ht="15.75" customHeight="1">
      <c r="A698" s="38"/>
      <c r="B698" s="37"/>
      <c r="C698" s="98"/>
      <c r="D698" s="38"/>
      <c r="E698" s="39"/>
    </row>
    <row r="699" ht="15.75" customHeight="1">
      <c r="A699" s="38"/>
      <c r="B699" s="37"/>
      <c r="C699" s="98"/>
      <c r="D699" s="38"/>
      <c r="E699" s="39"/>
    </row>
    <row r="700" ht="15.75" customHeight="1">
      <c r="A700" s="38"/>
      <c r="B700" s="37"/>
      <c r="C700" s="98"/>
      <c r="D700" s="38"/>
      <c r="E700" s="39"/>
    </row>
    <row r="701" ht="15.75" customHeight="1">
      <c r="A701" s="38"/>
      <c r="B701" s="37"/>
      <c r="C701" s="98"/>
      <c r="D701" s="38"/>
      <c r="E701" s="39"/>
    </row>
    <row r="702" ht="15.75" customHeight="1">
      <c r="A702" s="38"/>
      <c r="B702" s="37"/>
      <c r="C702" s="98"/>
      <c r="D702" s="38"/>
      <c r="E702" s="39"/>
    </row>
    <row r="703" ht="15.75" customHeight="1">
      <c r="A703" s="38"/>
      <c r="B703" s="37"/>
      <c r="C703" s="98"/>
      <c r="D703" s="38"/>
      <c r="E703" s="39"/>
    </row>
    <row r="704" ht="15.75" customHeight="1">
      <c r="A704" s="38"/>
      <c r="B704" s="37"/>
      <c r="C704" s="98"/>
      <c r="D704" s="38"/>
      <c r="E704" s="39"/>
    </row>
    <row r="705" ht="15.75" customHeight="1">
      <c r="A705" s="38"/>
      <c r="B705" s="37"/>
      <c r="C705" s="98"/>
      <c r="D705" s="38"/>
      <c r="E705" s="39"/>
    </row>
    <row r="706" ht="15.75" customHeight="1">
      <c r="A706" s="38"/>
      <c r="B706" s="37"/>
      <c r="C706" s="98"/>
      <c r="D706" s="38"/>
      <c r="E706" s="39"/>
    </row>
    <row r="707" ht="15.75" customHeight="1">
      <c r="A707" s="38"/>
      <c r="B707" s="37"/>
      <c r="C707" s="98"/>
      <c r="D707" s="38"/>
      <c r="E707" s="39"/>
    </row>
    <row r="708" ht="15.75" customHeight="1">
      <c r="A708" s="38"/>
      <c r="B708" s="37"/>
      <c r="C708" s="98"/>
      <c r="D708" s="38"/>
      <c r="E708" s="39"/>
    </row>
    <row r="709" ht="15.75" customHeight="1">
      <c r="A709" s="38"/>
      <c r="B709" s="37"/>
      <c r="C709" s="98"/>
      <c r="D709" s="38"/>
      <c r="E709" s="39"/>
    </row>
    <row r="710" ht="15.75" customHeight="1">
      <c r="A710" s="38"/>
      <c r="B710" s="37"/>
      <c r="C710" s="98"/>
      <c r="D710" s="38"/>
      <c r="E710" s="39"/>
    </row>
    <row r="711" ht="15.75" customHeight="1">
      <c r="A711" s="38"/>
      <c r="B711" s="37"/>
      <c r="C711" s="98"/>
      <c r="D711" s="38"/>
      <c r="E711" s="39"/>
    </row>
    <row r="712" ht="15.75" customHeight="1">
      <c r="A712" s="38"/>
      <c r="B712" s="37"/>
      <c r="C712" s="98"/>
      <c r="D712" s="38"/>
      <c r="E712" s="39"/>
    </row>
    <row r="713" ht="15.75" customHeight="1">
      <c r="A713" s="38"/>
      <c r="B713" s="37"/>
      <c r="C713" s="98"/>
      <c r="D713" s="38"/>
      <c r="E713" s="39"/>
    </row>
    <row r="714" ht="15.75" customHeight="1">
      <c r="A714" s="38"/>
      <c r="B714" s="37"/>
      <c r="C714" s="98"/>
      <c r="D714" s="38"/>
      <c r="E714" s="39"/>
    </row>
    <row r="715" ht="15.75" customHeight="1">
      <c r="A715" s="38"/>
      <c r="B715" s="37"/>
      <c r="C715" s="98"/>
      <c r="D715" s="38"/>
      <c r="E715" s="39"/>
    </row>
    <row r="716" ht="15.75" customHeight="1">
      <c r="A716" s="38"/>
      <c r="B716" s="37"/>
      <c r="C716" s="98"/>
      <c r="D716" s="38"/>
      <c r="E716" s="39"/>
    </row>
    <row r="717" ht="15.75" customHeight="1">
      <c r="A717" s="38"/>
      <c r="B717" s="37"/>
      <c r="C717" s="98"/>
      <c r="D717" s="38"/>
      <c r="E717" s="39"/>
    </row>
    <row r="718" ht="15.75" customHeight="1">
      <c r="A718" s="38"/>
      <c r="B718" s="37"/>
      <c r="C718" s="98"/>
      <c r="D718" s="38"/>
      <c r="E718" s="39"/>
    </row>
    <row r="719" ht="15.75" customHeight="1">
      <c r="A719" s="38"/>
      <c r="B719" s="37"/>
      <c r="C719" s="98"/>
      <c r="D719" s="38"/>
      <c r="E719" s="39"/>
    </row>
    <row r="720" ht="15.75" customHeight="1">
      <c r="A720" s="38"/>
      <c r="B720" s="37"/>
      <c r="C720" s="98"/>
      <c r="D720" s="38"/>
      <c r="E720" s="39"/>
    </row>
    <row r="721" ht="15.75" customHeight="1">
      <c r="A721" s="38"/>
      <c r="B721" s="37"/>
      <c r="C721" s="98"/>
      <c r="D721" s="38"/>
      <c r="E721" s="39"/>
    </row>
    <row r="722" ht="15.75" customHeight="1">
      <c r="A722" s="38"/>
      <c r="B722" s="37"/>
      <c r="C722" s="98"/>
      <c r="D722" s="38"/>
      <c r="E722" s="39"/>
    </row>
    <row r="723" ht="15.75" customHeight="1">
      <c r="A723" s="38"/>
      <c r="B723" s="37"/>
      <c r="C723" s="98"/>
      <c r="D723" s="38"/>
      <c r="E723" s="39"/>
    </row>
    <row r="724" ht="15.75" customHeight="1">
      <c r="A724" s="38"/>
      <c r="B724" s="37"/>
      <c r="C724" s="98"/>
      <c r="D724" s="38"/>
      <c r="E724" s="39"/>
    </row>
    <row r="725" ht="15.75" customHeight="1">
      <c r="A725" s="38"/>
      <c r="B725" s="37"/>
      <c r="C725" s="98"/>
      <c r="D725" s="38"/>
      <c r="E725" s="39"/>
    </row>
    <row r="726" ht="15.75" customHeight="1">
      <c r="A726" s="38"/>
      <c r="B726" s="37"/>
      <c r="C726" s="98"/>
      <c r="D726" s="38"/>
      <c r="E726" s="39"/>
    </row>
    <row r="727" ht="15.75" customHeight="1">
      <c r="A727" s="38"/>
      <c r="B727" s="37"/>
      <c r="C727" s="98"/>
      <c r="D727" s="38"/>
      <c r="E727" s="39"/>
    </row>
    <row r="728" ht="15.75" customHeight="1">
      <c r="A728" s="38"/>
      <c r="B728" s="37"/>
      <c r="C728" s="98"/>
      <c r="D728" s="38"/>
      <c r="E728" s="39"/>
    </row>
    <row r="729" ht="15.75" customHeight="1">
      <c r="A729" s="38"/>
      <c r="B729" s="37"/>
      <c r="C729" s="98"/>
      <c r="D729" s="38"/>
      <c r="E729" s="39"/>
    </row>
    <row r="730" ht="15.75" customHeight="1">
      <c r="A730" s="38"/>
      <c r="B730" s="37"/>
      <c r="C730" s="98"/>
      <c r="D730" s="38"/>
      <c r="E730" s="39"/>
    </row>
    <row r="731" ht="15.75" customHeight="1">
      <c r="A731" s="38"/>
      <c r="B731" s="37"/>
      <c r="C731" s="98"/>
      <c r="D731" s="38"/>
      <c r="E731" s="39"/>
    </row>
    <row r="732" ht="15.75" customHeight="1">
      <c r="A732" s="38"/>
      <c r="B732" s="37"/>
      <c r="C732" s="98"/>
      <c r="D732" s="38"/>
      <c r="E732" s="39"/>
    </row>
    <row r="733" ht="15.75" customHeight="1">
      <c r="A733" s="38"/>
      <c r="B733" s="37"/>
      <c r="C733" s="98"/>
      <c r="D733" s="38"/>
      <c r="E733" s="39"/>
    </row>
    <row r="734" ht="15.75" customHeight="1">
      <c r="A734" s="38"/>
      <c r="B734" s="37"/>
      <c r="C734" s="98"/>
      <c r="D734" s="38"/>
      <c r="E734" s="39"/>
    </row>
    <row r="735" ht="15.75" customHeight="1">
      <c r="A735" s="38"/>
      <c r="B735" s="37"/>
      <c r="C735" s="98"/>
      <c r="D735" s="38"/>
      <c r="E735" s="39"/>
    </row>
    <row r="736" ht="15.75" customHeight="1">
      <c r="A736" s="38"/>
      <c r="B736" s="37"/>
      <c r="C736" s="98"/>
      <c r="D736" s="38"/>
      <c r="E736" s="39"/>
    </row>
    <row r="737" ht="15.75" customHeight="1">
      <c r="A737" s="38"/>
      <c r="B737" s="37"/>
      <c r="C737" s="98"/>
      <c r="D737" s="38"/>
      <c r="E737" s="39"/>
    </row>
    <row r="738" ht="15.75" customHeight="1">
      <c r="A738" s="38"/>
      <c r="B738" s="37"/>
      <c r="C738" s="98"/>
      <c r="D738" s="38"/>
      <c r="E738" s="39"/>
    </row>
    <row r="739" ht="15.75" customHeight="1">
      <c r="A739" s="38"/>
      <c r="B739" s="37"/>
      <c r="C739" s="98"/>
      <c r="D739" s="38"/>
      <c r="E739" s="39"/>
    </row>
    <row r="740" ht="15.75" customHeight="1">
      <c r="A740" s="38"/>
      <c r="B740" s="37"/>
      <c r="C740" s="98"/>
      <c r="D740" s="38"/>
      <c r="E740" s="39"/>
    </row>
    <row r="741" ht="15.75" customHeight="1">
      <c r="A741" s="38"/>
      <c r="B741" s="37"/>
      <c r="C741" s="98"/>
      <c r="D741" s="38"/>
      <c r="E741" s="39"/>
    </row>
    <row r="742" ht="15.75" customHeight="1">
      <c r="A742" s="38"/>
      <c r="B742" s="37"/>
      <c r="C742" s="98"/>
      <c r="D742" s="38"/>
      <c r="E742" s="39"/>
    </row>
    <row r="743" ht="15.75" customHeight="1">
      <c r="A743" s="38"/>
      <c r="B743" s="37"/>
      <c r="C743" s="98"/>
      <c r="D743" s="38"/>
      <c r="E743" s="39"/>
    </row>
    <row r="744" ht="15.75" customHeight="1">
      <c r="A744" s="38"/>
      <c r="B744" s="37"/>
      <c r="C744" s="98"/>
      <c r="D744" s="38"/>
      <c r="E744" s="39"/>
    </row>
    <row r="745" ht="15.75" customHeight="1">
      <c r="A745" s="38"/>
      <c r="B745" s="37"/>
      <c r="C745" s="98"/>
      <c r="D745" s="38"/>
      <c r="E745" s="39"/>
    </row>
    <row r="746" ht="15.75" customHeight="1">
      <c r="A746" s="38"/>
      <c r="B746" s="37"/>
      <c r="C746" s="98"/>
      <c r="D746" s="38"/>
      <c r="E746" s="39"/>
    </row>
    <row r="747" ht="15.75" customHeight="1">
      <c r="A747" s="38"/>
      <c r="B747" s="37"/>
      <c r="C747" s="98"/>
      <c r="D747" s="38"/>
      <c r="E747" s="39"/>
    </row>
    <row r="748" ht="15.75" customHeight="1">
      <c r="A748" s="38"/>
      <c r="B748" s="37"/>
      <c r="C748" s="98"/>
      <c r="D748" s="38"/>
      <c r="E748" s="39"/>
    </row>
    <row r="749" ht="15.75" customHeight="1">
      <c r="A749" s="38"/>
      <c r="B749" s="37"/>
      <c r="C749" s="98"/>
      <c r="D749" s="38"/>
      <c r="E749" s="39"/>
    </row>
    <row r="750" ht="15.75" customHeight="1">
      <c r="A750" s="38"/>
      <c r="B750" s="37"/>
      <c r="C750" s="98"/>
      <c r="D750" s="38"/>
      <c r="E750" s="39"/>
    </row>
    <row r="751" ht="15.75" customHeight="1">
      <c r="A751" s="38"/>
      <c r="B751" s="37"/>
      <c r="C751" s="98"/>
      <c r="D751" s="38"/>
      <c r="E751" s="39"/>
    </row>
    <row r="752" ht="15.75" customHeight="1">
      <c r="A752" s="38"/>
      <c r="B752" s="37"/>
      <c r="C752" s="98"/>
      <c r="D752" s="38"/>
      <c r="E752" s="39"/>
    </row>
    <row r="753" ht="15.75" customHeight="1">
      <c r="A753" s="38"/>
      <c r="B753" s="37"/>
      <c r="C753" s="98"/>
      <c r="D753" s="38"/>
      <c r="E753" s="39"/>
    </row>
    <row r="754" ht="15.75" customHeight="1">
      <c r="A754" s="38"/>
      <c r="B754" s="37"/>
      <c r="C754" s="98"/>
      <c r="D754" s="38"/>
      <c r="E754" s="39"/>
    </row>
    <row r="755" ht="15.75" customHeight="1">
      <c r="A755" s="38"/>
      <c r="B755" s="37"/>
      <c r="C755" s="98"/>
      <c r="D755" s="38"/>
      <c r="E755" s="39"/>
    </row>
    <row r="756" ht="15.75" customHeight="1">
      <c r="A756" s="38"/>
      <c r="B756" s="37"/>
      <c r="C756" s="98"/>
      <c r="D756" s="38"/>
      <c r="E756" s="39"/>
    </row>
    <row r="757" ht="15.75" customHeight="1">
      <c r="A757" s="38"/>
      <c r="B757" s="37"/>
      <c r="C757" s="98"/>
      <c r="D757" s="38"/>
      <c r="E757" s="39"/>
    </row>
    <row r="758" ht="15.75" customHeight="1">
      <c r="A758" s="38"/>
      <c r="B758" s="37"/>
      <c r="C758" s="98"/>
      <c r="D758" s="38"/>
      <c r="E758" s="39"/>
    </row>
    <row r="759" ht="15.75" customHeight="1">
      <c r="A759" s="38"/>
      <c r="B759" s="37"/>
      <c r="C759" s="98"/>
      <c r="D759" s="38"/>
      <c r="E759" s="39"/>
    </row>
    <row r="760" ht="15.75" customHeight="1">
      <c r="A760" s="38"/>
      <c r="B760" s="37"/>
      <c r="C760" s="98"/>
      <c r="D760" s="38"/>
      <c r="E760" s="39"/>
    </row>
    <row r="761" ht="15.75" customHeight="1">
      <c r="A761" s="38"/>
      <c r="B761" s="37"/>
      <c r="C761" s="98"/>
      <c r="D761" s="38"/>
      <c r="E761" s="39"/>
    </row>
    <row r="762" ht="15.75" customHeight="1">
      <c r="A762" s="38"/>
      <c r="B762" s="37"/>
      <c r="C762" s="98"/>
      <c r="D762" s="38"/>
      <c r="E762" s="39"/>
    </row>
    <row r="763" ht="15.75" customHeight="1">
      <c r="A763" s="38"/>
      <c r="B763" s="37"/>
      <c r="C763" s="98"/>
      <c r="D763" s="38"/>
      <c r="E763" s="39"/>
    </row>
    <row r="764" ht="15.75" customHeight="1">
      <c r="A764" s="38"/>
      <c r="B764" s="37"/>
      <c r="C764" s="98"/>
      <c r="D764" s="38"/>
      <c r="E764" s="39"/>
    </row>
    <row r="765" ht="15.75" customHeight="1">
      <c r="A765" s="38"/>
      <c r="B765" s="37"/>
      <c r="C765" s="98"/>
      <c r="D765" s="38"/>
      <c r="E765" s="39"/>
    </row>
    <row r="766" ht="15.75" customHeight="1">
      <c r="A766" s="38"/>
      <c r="B766" s="37"/>
      <c r="C766" s="98"/>
      <c r="D766" s="38"/>
      <c r="E766" s="39"/>
    </row>
    <row r="767" ht="15.75" customHeight="1">
      <c r="A767" s="38"/>
      <c r="B767" s="37"/>
      <c r="C767" s="98"/>
      <c r="D767" s="38"/>
      <c r="E767" s="39"/>
    </row>
    <row r="768" ht="15.75" customHeight="1">
      <c r="A768" s="38"/>
      <c r="B768" s="37"/>
      <c r="C768" s="98"/>
      <c r="D768" s="38"/>
      <c r="E768" s="39"/>
    </row>
    <row r="769" ht="15.75" customHeight="1">
      <c r="A769" s="38"/>
      <c r="B769" s="37"/>
      <c r="C769" s="98"/>
      <c r="D769" s="38"/>
      <c r="E769" s="39"/>
    </row>
    <row r="770" ht="15.75" customHeight="1">
      <c r="A770" s="38"/>
      <c r="B770" s="37"/>
      <c r="C770" s="98"/>
      <c r="D770" s="38"/>
      <c r="E770" s="39"/>
    </row>
    <row r="771" ht="15.75" customHeight="1">
      <c r="A771" s="38"/>
      <c r="B771" s="37"/>
      <c r="C771" s="98"/>
      <c r="D771" s="38"/>
      <c r="E771" s="39"/>
    </row>
    <row r="772" ht="15.75" customHeight="1">
      <c r="A772" s="38"/>
      <c r="B772" s="37"/>
      <c r="C772" s="98"/>
      <c r="D772" s="38"/>
      <c r="E772" s="39"/>
    </row>
    <row r="773" ht="15.75" customHeight="1">
      <c r="A773" s="38"/>
      <c r="B773" s="37"/>
      <c r="C773" s="98"/>
      <c r="D773" s="38"/>
      <c r="E773" s="39"/>
    </row>
    <row r="774" ht="15.75" customHeight="1">
      <c r="A774" s="38"/>
      <c r="B774" s="37"/>
      <c r="C774" s="98"/>
      <c r="D774" s="38"/>
      <c r="E774" s="39"/>
    </row>
    <row r="775" ht="15.75" customHeight="1">
      <c r="A775" s="38"/>
      <c r="B775" s="37"/>
      <c r="C775" s="98"/>
      <c r="D775" s="38"/>
      <c r="E775" s="39"/>
    </row>
    <row r="776" ht="15.75" customHeight="1">
      <c r="A776" s="38"/>
      <c r="B776" s="37"/>
      <c r="C776" s="98"/>
      <c r="D776" s="38"/>
      <c r="E776" s="39"/>
    </row>
    <row r="777" ht="15.75" customHeight="1">
      <c r="A777" s="38"/>
      <c r="B777" s="37"/>
      <c r="C777" s="98"/>
      <c r="D777" s="38"/>
      <c r="E777" s="39"/>
    </row>
    <row r="778" ht="15.75" customHeight="1">
      <c r="A778" s="38"/>
      <c r="B778" s="37"/>
      <c r="C778" s="98"/>
      <c r="D778" s="38"/>
      <c r="E778" s="39"/>
    </row>
    <row r="779" ht="15.75" customHeight="1">
      <c r="A779" s="38"/>
      <c r="B779" s="37"/>
      <c r="C779" s="98"/>
      <c r="D779" s="38"/>
      <c r="E779" s="39"/>
    </row>
    <row r="780" ht="15.75" customHeight="1">
      <c r="A780" s="38"/>
      <c r="B780" s="37"/>
      <c r="C780" s="98"/>
      <c r="D780" s="38"/>
      <c r="E780" s="39"/>
    </row>
    <row r="781" ht="15.75" customHeight="1">
      <c r="A781" s="38"/>
      <c r="B781" s="37"/>
      <c r="C781" s="98"/>
      <c r="D781" s="38"/>
      <c r="E781" s="39"/>
    </row>
    <row r="782" ht="15.75" customHeight="1">
      <c r="A782" s="38"/>
      <c r="B782" s="37"/>
      <c r="C782" s="98"/>
      <c r="D782" s="38"/>
      <c r="E782" s="39"/>
    </row>
    <row r="783" ht="15.75" customHeight="1">
      <c r="A783" s="38"/>
      <c r="B783" s="37"/>
      <c r="C783" s="98"/>
      <c r="D783" s="38"/>
      <c r="E783" s="39"/>
    </row>
    <row r="784" ht="15.75" customHeight="1">
      <c r="A784" s="38"/>
      <c r="B784" s="37"/>
      <c r="C784" s="98"/>
      <c r="D784" s="38"/>
      <c r="E784" s="39"/>
    </row>
    <row r="785" ht="15.75" customHeight="1">
      <c r="A785" s="38"/>
      <c r="B785" s="37"/>
      <c r="C785" s="98"/>
      <c r="D785" s="38"/>
      <c r="E785" s="39"/>
    </row>
    <row r="786" ht="15.75" customHeight="1">
      <c r="A786" s="38"/>
      <c r="B786" s="37"/>
      <c r="C786" s="98"/>
      <c r="D786" s="38"/>
      <c r="E786" s="39"/>
    </row>
    <row r="787" ht="15.75" customHeight="1">
      <c r="A787" s="38"/>
      <c r="B787" s="37"/>
      <c r="C787" s="98"/>
      <c r="D787" s="38"/>
      <c r="E787" s="39"/>
    </row>
    <row r="788" ht="15.75" customHeight="1">
      <c r="A788" s="38"/>
      <c r="B788" s="37"/>
      <c r="C788" s="98"/>
      <c r="D788" s="38"/>
      <c r="E788" s="39"/>
    </row>
    <row r="789" ht="15.75" customHeight="1">
      <c r="A789" s="38"/>
      <c r="B789" s="37"/>
      <c r="C789" s="98"/>
      <c r="D789" s="38"/>
      <c r="E789" s="39"/>
    </row>
    <row r="790" ht="15.75" customHeight="1">
      <c r="A790" s="38"/>
      <c r="B790" s="37"/>
      <c r="C790" s="98"/>
      <c r="D790" s="38"/>
      <c r="E790" s="39"/>
    </row>
    <row r="791" ht="15.75" customHeight="1">
      <c r="A791" s="38"/>
      <c r="B791" s="37"/>
      <c r="C791" s="98"/>
      <c r="D791" s="38"/>
      <c r="E791" s="39"/>
    </row>
    <row r="792" ht="15.75" customHeight="1">
      <c r="A792" s="38"/>
      <c r="B792" s="37"/>
      <c r="C792" s="98"/>
      <c r="D792" s="38"/>
      <c r="E792" s="39"/>
    </row>
    <row r="793" ht="15.75" customHeight="1">
      <c r="A793" s="38"/>
      <c r="B793" s="37"/>
      <c r="C793" s="98"/>
      <c r="D793" s="38"/>
      <c r="E793" s="39"/>
    </row>
    <row r="794" ht="15.75" customHeight="1">
      <c r="A794" s="38"/>
      <c r="B794" s="37"/>
      <c r="C794" s="98"/>
      <c r="D794" s="38"/>
      <c r="E794" s="39"/>
    </row>
    <row r="795" ht="15.75" customHeight="1">
      <c r="A795" s="38"/>
      <c r="B795" s="37"/>
      <c r="C795" s="98"/>
      <c r="D795" s="38"/>
      <c r="E795" s="39"/>
    </row>
    <row r="796" ht="15.75" customHeight="1">
      <c r="A796" s="38"/>
      <c r="B796" s="37"/>
      <c r="C796" s="98"/>
      <c r="D796" s="38"/>
      <c r="E796" s="39"/>
    </row>
    <row r="797" ht="15.75" customHeight="1">
      <c r="A797" s="38"/>
      <c r="B797" s="37"/>
      <c r="C797" s="98"/>
      <c r="D797" s="38"/>
      <c r="E797" s="39"/>
    </row>
    <row r="798" ht="15.75" customHeight="1">
      <c r="A798" s="38"/>
      <c r="B798" s="37"/>
      <c r="C798" s="98"/>
      <c r="D798" s="38"/>
      <c r="E798" s="39"/>
    </row>
    <row r="799" ht="15.75" customHeight="1">
      <c r="A799" s="38"/>
      <c r="B799" s="37"/>
      <c r="C799" s="98"/>
      <c r="D799" s="38"/>
      <c r="E799" s="39"/>
    </row>
    <row r="800" ht="15.75" customHeight="1">
      <c r="A800" s="38"/>
      <c r="B800" s="37"/>
      <c r="C800" s="98"/>
      <c r="D800" s="38"/>
      <c r="E800" s="39"/>
    </row>
    <row r="801" ht="15.75" customHeight="1">
      <c r="A801" s="38"/>
      <c r="B801" s="37"/>
      <c r="C801" s="98"/>
      <c r="D801" s="38"/>
      <c r="E801" s="39"/>
    </row>
    <row r="802" ht="15.75" customHeight="1">
      <c r="A802" s="38"/>
      <c r="B802" s="37"/>
      <c r="C802" s="98"/>
      <c r="D802" s="38"/>
      <c r="E802" s="39"/>
    </row>
    <row r="803" ht="15.75" customHeight="1">
      <c r="A803" s="38"/>
      <c r="B803" s="37"/>
      <c r="C803" s="98"/>
      <c r="D803" s="38"/>
      <c r="E803" s="39"/>
    </row>
    <row r="804" ht="15.75" customHeight="1">
      <c r="A804" s="38"/>
      <c r="B804" s="37"/>
      <c r="C804" s="98"/>
      <c r="D804" s="38"/>
      <c r="E804" s="39"/>
    </row>
    <row r="805" ht="15.75" customHeight="1">
      <c r="A805" s="38"/>
      <c r="B805" s="37"/>
      <c r="C805" s="98"/>
      <c r="D805" s="38"/>
      <c r="E805" s="39"/>
    </row>
    <row r="806" ht="15.75" customHeight="1">
      <c r="A806" s="38"/>
      <c r="B806" s="37"/>
      <c r="C806" s="98"/>
      <c r="D806" s="38"/>
      <c r="E806" s="39"/>
    </row>
    <row r="807" ht="15.75" customHeight="1">
      <c r="A807" s="38"/>
      <c r="B807" s="37"/>
      <c r="C807" s="98"/>
      <c r="D807" s="38"/>
      <c r="E807" s="39"/>
    </row>
    <row r="808" ht="15.75" customHeight="1">
      <c r="A808" s="38"/>
      <c r="B808" s="37"/>
      <c r="C808" s="98"/>
      <c r="D808" s="38"/>
      <c r="E808" s="39"/>
    </row>
    <row r="809" ht="15.75" customHeight="1">
      <c r="A809" s="38"/>
      <c r="B809" s="37"/>
      <c r="C809" s="98"/>
      <c r="D809" s="38"/>
      <c r="E809" s="39"/>
    </row>
    <row r="810" ht="15.75" customHeight="1">
      <c r="A810" s="38"/>
      <c r="B810" s="37"/>
      <c r="C810" s="98"/>
      <c r="D810" s="38"/>
      <c r="E810" s="39"/>
    </row>
    <row r="811" ht="15.75" customHeight="1">
      <c r="A811" s="38"/>
      <c r="B811" s="37"/>
      <c r="C811" s="98"/>
      <c r="D811" s="38"/>
      <c r="E811" s="39"/>
    </row>
    <row r="812" ht="15.75" customHeight="1">
      <c r="A812" s="38"/>
      <c r="B812" s="37"/>
      <c r="C812" s="98"/>
      <c r="D812" s="38"/>
      <c r="E812" s="39"/>
    </row>
    <row r="813" ht="15.75" customHeight="1">
      <c r="A813" s="38"/>
      <c r="B813" s="37"/>
      <c r="C813" s="98"/>
      <c r="D813" s="38"/>
      <c r="E813" s="39"/>
    </row>
    <row r="814" ht="15.75" customHeight="1">
      <c r="A814" s="38"/>
      <c r="B814" s="37"/>
      <c r="C814" s="98"/>
      <c r="D814" s="38"/>
      <c r="E814" s="39"/>
    </row>
    <row r="815" ht="15.75" customHeight="1">
      <c r="A815" s="38"/>
      <c r="B815" s="37"/>
      <c r="C815" s="98"/>
      <c r="D815" s="38"/>
      <c r="E815" s="39"/>
    </row>
    <row r="816" ht="15.75" customHeight="1">
      <c r="A816" s="38"/>
      <c r="B816" s="37"/>
      <c r="C816" s="98"/>
      <c r="D816" s="38"/>
      <c r="E816" s="39"/>
    </row>
    <row r="817" ht="15.75" customHeight="1">
      <c r="A817" s="38"/>
      <c r="B817" s="37"/>
      <c r="C817" s="98"/>
      <c r="D817" s="38"/>
      <c r="E817" s="39"/>
    </row>
    <row r="818" ht="15.75" customHeight="1">
      <c r="A818" s="38"/>
      <c r="B818" s="37"/>
      <c r="C818" s="98"/>
      <c r="D818" s="38"/>
      <c r="E818" s="39"/>
    </row>
    <row r="819" ht="15.75" customHeight="1">
      <c r="A819" s="38"/>
      <c r="B819" s="37"/>
      <c r="C819" s="98"/>
      <c r="D819" s="38"/>
      <c r="E819" s="39"/>
    </row>
    <row r="820" ht="15.75" customHeight="1">
      <c r="A820" s="38"/>
      <c r="B820" s="37"/>
      <c r="C820" s="98"/>
      <c r="D820" s="38"/>
      <c r="E820" s="39"/>
    </row>
    <row r="821" ht="15.75" customHeight="1">
      <c r="A821" s="38"/>
      <c r="B821" s="37"/>
      <c r="C821" s="98"/>
      <c r="D821" s="38"/>
      <c r="E821" s="39"/>
    </row>
    <row r="822" ht="15.75" customHeight="1">
      <c r="A822" s="38"/>
      <c r="B822" s="37"/>
      <c r="C822" s="98"/>
      <c r="D822" s="38"/>
      <c r="E822" s="39"/>
    </row>
    <row r="823" ht="15.75" customHeight="1">
      <c r="A823" s="38"/>
      <c r="B823" s="37"/>
      <c r="C823" s="98"/>
      <c r="D823" s="38"/>
      <c r="E823" s="39"/>
    </row>
    <row r="824" ht="15.75" customHeight="1">
      <c r="A824" s="38"/>
      <c r="B824" s="37"/>
      <c r="C824" s="98"/>
      <c r="D824" s="38"/>
      <c r="E824" s="39"/>
    </row>
    <row r="825" ht="15.75" customHeight="1">
      <c r="A825" s="38"/>
      <c r="B825" s="37"/>
      <c r="C825" s="98"/>
      <c r="D825" s="38"/>
      <c r="E825" s="39"/>
    </row>
    <row r="826" ht="15.75" customHeight="1">
      <c r="A826" s="38"/>
      <c r="B826" s="37"/>
      <c r="C826" s="98"/>
      <c r="D826" s="38"/>
      <c r="E826" s="39"/>
    </row>
    <row r="827" ht="15.75" customHeight="1">
      <c r="A827" s="38"/>
      <c r="B827" s="37"/>
      <c r="C827" s="98"/>
      <c r="D827" s="38"/>
      <c r="E827" s="39"/>
    </row>
    <row r="828" ht="15.75" customHeight="1">
      <c r="A828" s="38"/>
      <c r="B828" s="37"/>
      <c r="C828" s="98"/>
      <c r="D828" s="38"/>
      <c r="E828" s="39"/>
    </row>
    <row r="829" ht="15.75" customHeight="1">
      <c r="A829" s="38"/>
      <c r="B829" s="37"/>
      <c r="C829" s="98"/>
      <c r="D829" s="38"/>
      <c r="E829" s="39"/>
    </row>
    <row r="830" ht="15.75" customHeight="1">
      <c r="A830" s="38"/>
      <c r="B830" s="37"/>
      <c r="C830" s="98"/>
      <c r="D830" s="38"/>
      <c r="E830" s="39"/>
    </row>
    <row r="831" ht="15.75" customHeight="1">
      <c r="A831" s="38"/>
      <c r="B831" s="37"/>
      <c r="C831" s="98"/>
      <c r="D831" s="38"/>
      <c r="E831" s="39"/>
    </row>
    <row r="832" ht="15.75" customHeight="1">
      <c r="A832" s="38"/>
      <c r="B832" s="37"/>
      <c r="C832" s="98"/>
      <c r="D832" s="38"/>
      <c r="E832" s="39"/>
    </row>
    <row r="833" ht="15.75" customHeight="1">
      <c r="A833" s="38"/>
      <c r="B833" s="37"/>
      <c r="C833" s="98"/>
      <c r="D833" s="38"/>
      <c r="E833" s="39"/>
    </row>
    <row r="834" ht="15.75" customHeight="1">
      <c r="A834" s="38"/>
      <c r="B834" s="37"/>
      <c r="C834" s="98"/>
      <c r="D834" s="38"/>
      <c r="E834" s="39"/>
    </row>
    <row r="835" ht="15.75" customHeight="1">
      <c r="A835" s="38"/>
      <c r="B835" s="37"/>
      <c r="C835" s="98"/>
      <c r="D835" s="38"/>
      <c r="E835" s="39"/>
    </row>
    <row r="836" ht="15.75" customHeight="1">
      <c r="A836" s="38"/>
      <c r="B836" s="37"/>
      <c r="C836" s="98"/>
      <c r="D836" s="38"/>
      <c r="E836" s="39"/>
    </row>
    <row r="837" ht="15.75" customHeight="1">
      <c r="A837" s="38"/>
      <c r="B837" s="37"/>
      <c r="C837" s="98"/>
      <c r="D837" s="38"/>
      <c r="E837" s="39"/>
    </row>
    <row r="838" ht="15.75" customHeight="1">
      <c r="A838" s="38"/>
      <c r="B838" s="37"/>
      <c r="C838" s="98"/>
      <c r="D838" s="38"/>
      <c r="E838" s="39"/>
    </row>
    <row r="839" ht="15.75" customHeight="1">
      <c r="A839" s="38"/>
      <c r="B839" s="37"/>
      <c r="C839" s="98"/>
      <c r="D839" s="38"/>
      <c r="E839" s="39"/>
    </row>
    <row r="840" ht="15.75" customHeight="1">
      <c r="A840" s="38"/>
      <c r="B840" s="37"/>
      <c r="C840" s="98"/>
      <c r="D840" s="38"/>
      <c r="E840" s="39"/>
    </row>
    <row r="841" ht="15.75" customHeight="1">
      <c r="A841" s="38"/>
      <c r="B841" s="37"/>
      <c r="C841" s="98"/>
      <c r="D841" s="38"/>
      <c r="E841" s="39"/>
    </row>
    <row r="842" ht="15.75" customHeight="1">
      <c r="A842" s="38"/>
      <c r="B842" s="37"/>
      <c r="C842" s="98"/>
      <c r="D842" s="38"/>
      <c r="E842" s="39"/>
    </row>
    <row r="843" ht="15.75" customHeight="1">
      <c r="A843" s="38"/>
      <c r="B843" s="37"/>
      <c r="C843" s="98"/>
      <c r="D843" s="38"/>
      <c r="E843" s="39"/>
    </row>
    <row r="844" ht="15.75" customHeight="1">
      <c r="A844" s="38"/>
      <c r="B844" s="37"/>
      <c r="C844" s="98"/>
      <c r="D844" s="38"/>
      <c r="E844" s="39"/>
    </row>
    <row r="845" ht="15.75" customHeight="1">
      <c r="A845" s="38"/>
      <c r="B845" s="37"/>
      <c r="C845" s="98"/>
      <c r="D845" s="38"/>
      <c r="E845" s="39"/>
    </row>
    <row r="846" ht="15.75" customHeight="1">
      <c r="A846" s="38"/>
      <c r="B846" s="37"/>
      <c r="C846" s="98"/>
      <c r="D846" s="38"/>
      <c r="E846" s="39"/>
    </row>
    <row r="847" ht="15.75" customHeight="1">
      <c r="A847" s="38"/>
      <c r="B847" s="37"/>
      <c r="C847" s="98"/>
      <c r="D847" s="38"/>
      <c r="E847" s="39"/>
    </row>
    <row r="848" ht="15.75" customHeight="1">
      <c r="A848" s="38"/>
      <c r="B848" s="37"/>
      <c r="C848" s="98"/>
      <c r="D848" s="38"/>
      <c r="E848" s="39"/>
    </row>
    <row r="849" ht="15.75" customHeight="1">
      <c r="A849" s="38"/>
      <c r="B849" s="37"/>
      <c r="C849" s="98"/>
      <c r="D849" s="38"/>
      <c r="E849" s="39"/>
    </row>
    <row r="850" ht="15.75" customHeight="1">
      <c r="A850" s="38"/>
      <c r="B850" s="37"/>
      <c r="C850" s="98"/>
      <c r="D850" s="38"/>
      <c r="E850" s="39"/>
    </row>
    <row r="851" ht="15.75" customHeight="1">
      <c r="A851" s="38"/>
      <c r="B851" s="37"/>
      <c r="C851" s="98"/>
      <c r="D851" s="38"/>
      <c r="E851" s="39"/>
    </row>
    <row r="852" ht="15.75" customHeight="1">
      <c r="A852" s="38"/>
      <c r="B852" s="37"/>
      <c r="C852" s="98"/>
      <c r="D852" s="38"/>
      <c r="E852" s="39"/>
    </row>
    <row r="853" ht="15.75" customHeight="1">
      <c r="A853" s="38"/>
      <c r="B853" s="37"/>
      <c r="C853" s="98"/>
      <c r="D853" s="38"/>
      <c r="E853" s="39"/>
    </row>
    <row r="854" ht="15.75" customHeight="1">
      <c r="A854" s="38"/>
      <c r="B854" s="37"/>
      <c r="C854" s="98"/>
      <c r="D854" s="38"/>
      <c r="E854" s="39"/>
    </row>
    <row r="855" ht="15.75" customHeight="1">
      <c r="A855" s="38"/>
      <c r="B855" s="37"/>
      <c r="C855" s="98"/>
      <c r="D855" s="38"/>
      <c r="E855" s="39"/>
    </row>
    <row r="856" ht="15.75" customHeight="1">
      <c r="A856" s="38"/>
      <c r="B856" s="37"/>
      <c r="C856" s="98"/>
      <c r="D856" s="38"/>
      <c r="E856" s="39"/>
    </row>
    <row r="857" ht="15.75" customHeight="1">
      <c r="A857" s="38"/>
      <c r="B857" s="37"/>
      <c r="C857" s="98"/>
      <c r="D857" s="38"/>
      <c r="E857" s="39"/>
    </row>
    <row r="858" ht="15.75" customHeight="1">
      <c r="A858" s="38"/>
      <c r="B858" s="37"/>
      <c r="C858" s="98"/>
      <c r="D858" s="38"/>
      <c r="E858" s="39"/>
    </row>
    <row r="859" ht="15.75" customHeight="1">
      <c r="A859" s="38"/>
      <c r="B859" s="37"/>
      <c r="C859" s="98"/>
      <c r="D859" s="38"/>
      <c r="E859" s="39"/>
    </row>
    <row r="860" ht="15.75" customHeight="1">
      <c r="A860" s="38"/>
      <c r="B860" s="37"/>
      <c r="C860" s="98"/>
      <c r="D860" s="38"/>
      <c r="E860" s="39"/>
    </row>
    <row r="861" ht="15.75" customHeight="1">
      <c r="A861" s="38"/>
      <c r="B861" s="37"/>
      <c r="C861" s="98"/>
      <c r="D861" s="38"/>
      <c r="E861" s="39"/>
    </row>
    <row r="862" ht="15.75" customHeight="1">
      <c r="A862" s="38"/>
      <c r="B862" s="37"/>
      <c r="C862" s="98"/>
      <c r="D862" s="38"/>
      <c r="E862" s="39"/>
    </row>
    <row r="863" ht="15.75" customHeight="1">
      <c r="A863" s="38"/>
      <c r="B863" s="37"/>
      <c r="C863" s="98"/>
      <c r="D863" s="38"/>
      <c r="E863" s="39"/>
    </row>
    <row r="864" ht="15.75" customHeight="1">
      <c r="A864" s="38"/>
      <c r="B864" s="37"/>
      <c r="C864" s="98"/>
      <c r="D864" s="38"/>
      <c r="E864" s="39"/>
    </row>
    <row r="865" ht="15.75" customHeight="1">
      <c r="A865" s="38"/>
      <c r="B865" s="37"/>
      <c r="C865" s="98"/>
      <c r="D865" s="38"/>
      <c r="E865" s="39"/>
    </row>
    <row r="866" ht="15.75" customHeight="1">
      <c r="A866" s="38"/>
      <c r="B866" s="37"/>
      <c r="C866" s="98"/>
      <c r="D866" s="38"/>
      <c r="E866" s="39"/>
    </row>
    <row r="867" ht="15.75" customHeight="1">
      <c r="A867" s="38"/>
      <c r="B867" s="37"/>
      <c r="C867" s="98"/>
      <c r="D867" s="38"/>
      <c r="E867" s="39"/>
    </row>
    <row r="868" ht="15.75" customHeight="1">
      <c r="A868" s="38"/>
      <c r="B868" s="37"/>
      <c r="C868" s="98"/>
      <c r="D868" s="38"/>
      <c r="E868" s="39"/>
    </row>
    <row r="869" ht="15.75" customHeight="1">
      <c r="A869" s="38"/>
      <c r="B869" s="37"/>
      <c r="C869" s="98"/>
      <c r="D869" s="38"/>
      <c r="E869" s="39"/>
    </row>
    <row r="870" ht="15.75" customHeight="1">
      <c r="A870" s="38"/>
      <c r="B870" s="37"/>
      <c r="C870" s="98"/>
      <c r="D870" s="38"/>
      <c r="E870" s="39"/>
    </row>
    <row r="871" ht="15.75" customHeight="1">
      <c r="A871" s="38"/>
      <c r="B871" s="37"/>
      <c r="C871" s="98"/>
      <c r="D871" s="38"/>
      <c r="E871" s="39"/>
    </row>
    <row r="872" ht="15.75" customHeight="1">
      <c r="A872" s="38"/>
      <c r="B872" s="37"/>
      <c r="C872" s="98"/>
      <c r="D872" s="38"/>
      <c r="E872" s="39"/>
    </row>
    <row r="873" ht="15.75" customHeight="1">
      <c r="A873" s="38"/>
      <c r="B873" s="37"/>
      <c r="C873" s="98"/>
      <c r="D873" s="38"/>
      <c r="E873" s="39"/>
    </row>
    <row r="874" ht="15.75" customHeight="1">
      <c r="A874" s="38"/>
      <c r="B874" s="37"/>
      <c r="C874" s="98"/>
      <c r="D874" s="38"/>
      <c r="E874" s="39"/>
    </row>
    <row r="875" ht="15.75" customHeight="1">
      <c r="A875" s="38"/>
      <c r="B875" s="37"/>
      <c r="C875" s="98"/>
      <c r="D875" s="38"/>
      <c r="E875" s="39"/>
    </row>
    <row r="876" ht="15.75" customHeight="1">
      <c r="A876" s="38"/>
      <c r="B876" s="37"/>
      <c r="C876" s="98"/>
      <c r="D876" s="38"/>
      <c r="E876" s="39"/>
    </row>
    <row r="877" ht="15.75" customHeight="1">
      <c r="A877" s="38"/>
      <c r="B877" s="37"/>
      <c r="C877" s="98"/>
      <c r="D877" s="38"/>
      <c r="E877" s="39"/>
    </row>
    <row r="878" ht="15.75" customHeight="1">
      <c r="A878" s="38"/>
      <c r="B878" s="37"/>
      <c r="C878" s="98"/>
      <c r="D878" s="38"/>
      <c r="E878" s="39"/>
    </row>
    <row r="879" ht="15.75" customHeight="1">
      <c r="A879" s="38"/>
      <c r="B879" s="37"/>
      <c r="C879" s="98"/>
      <c r="D879" s="38"/>
      <c r="E879" s="39"/>
    </row>
    <row r="880" ht="15.75" customHeight="1">
      <c r="A880" s="38"/>
      <c r="B880" s="37"/>
      <c r="C880" s="98"/>
      <c r="D880" s="38"/>
      <c r="E880" s="39"/>
    </row>
    <row r="881" ht="15.75" customHeight="1">
      <c r="A881" s="38"/>
      <c r="B881" s="37"/>
      <c r="C881" s="98"/>
      <c r="D881" s="38"/>
      <c r="E881" s="39"/>
    </row>
    <row r="882" ht="15.75" customHeight="1">
      <c r="A882" s="38"/>
      <c r="B882" s="37"/>
      <c r="C882" s="98"/>
      <c r="D882" s="38"/>
      <c r="E882" s="39"/>
    </row>
    <row r="883" ht="15.75" customHeight="1">
      <c r="A883" s="38"/>
      <c r="B883" s="37"/>
      <c r="C883" s="98"/>
      <c r="D883" s="38"/>
      <c r="E883" s="39"/>
    </row>
    <row r="884" ht="15.75" customHeight="1">
      <c r="A884" s="38"/>
      <c r="B884" s="37"/>
      <c r="C884" s="98"/>
      <c r="D884" s="38"/>
      <c r="E884" s="39"/>
    </row>
    <row r="885" ht="15.75" customHeight="1">
      <c r="A885" s="38"/>
      <c r="B885" s="37"/>
      <c r="C885" s="98"/>
      <c r="D885" s="38"/>
      <c r="E885" s="39"/>
    </row>
    <row r="886" ht="15.75" customHeight="1">
      <c r="A886" s="38"/>
      <c r="B886" s="37"/>
      <c r="C886" s="98"/>
      <c r="D886" s="38"/>
      <c r="E886" s="39"/>
    </row>
    <row r="887" ht="15.75" customHeight="1">
      <c r="A887" s="38"/>
      <c r="B887" s="37"/>
      <c r="C887" s="98"/>
      <c r="D887" s="38"/>
      <c r="E887" s="39"/>
    </row>
    <row r="888" ht="15.75" customHeight="1">
      <c r="A888" s="38"/>
      <c r="B888" s="37"/>
      <c r="C888" s="98"/>
      <c r="D888" s="38"/>
      <c r="E888" s="39"/>
    </row>
    <row r="889" ht="15.75" customHeight="1">
      <c r="A889" s="38"/>
      <c r="B889" s="37"/>
      <c r="C889" s="98"/>
      <c r="D889" s="38"/>
      <c r="E889" s="39"/>
    </row>
    <row r="890" ht="15.75" customHeight="1">
      <c r="A890" s="38"/>
      <c r="B890" s="37"/>
      <c r="C890" s="98"/>
      <c r="D890" s="38"/>
      <c r="E890" s="39"/>
    </row>
    <row r="891" ht="15.75" customHeight="1">
      <c r="A891" s="38"/>
      <c r="B891" s="37"/>
      <c r="C891" s="98"/>
      <c r="D891" s="38"/>
      <c r="E891" s="39"/>
    </row>
    <row r="892" ht="15.75" customHeight="1">
      <c r="A892" s="38"/>
      <c r="B892" s="37"/>
      <c r="C892" s="98"/>
      <c r="D892" s="38"/>
      <c r="E892" s="39"/>
    </row>
    <row r="893" ht="15.75" customHeight="1">
      <c r="A893" s="38"/>
      <c r="B893" s="37"/>
      <c r="C893" s="98"/>
      <c r="D893" s="38"/>
      <c r="E893" s="39"/>
    </row>
    <row r="894" ht="15.75" customHeight="1">
      <c r="A894" s="38"/>
      <c r="B894" s="37"/>
      <c r="C894" s="98"/>
      <c r="D894" s="38"/>
      <c r="E894" s="39"/>
    </row>
    <row r="895" ht="15.75" customHeight="1">
      <c r="A895" s="38"/>
      <c r="B895" s="37"/>
      <c r="C895" s="98"/>
      <c r="D895" s="38"/>
      <c r="E895" s="39"/>
    </row>
    <row r="896" ht="15.75" customHeight="1">
      <c r="A896" s="38"/>
      <c r="B896" s="37"/>
      <c r="C896" s="98"/>
      <c r="D896" s="38"/>
      <c r="E896" s="39"/>
    </row>
    <row r="897" ht="15.75" customHeight="1">
      <c r="A897" s="38"/>
      <c r="B897" s="37"/>
      <c r="C897" s="98"/>
      <c r="D897" s="38"/>
      <c r="E897" s="39"/>
    </row>
    <row r="898" ht="15.75" customHeight="1">
      <c r="A898" s="38"/>
      <c r="B898" s="37"/>
      <c r="C898" s="98"/>
      <c r="D898" s="38"/>
      <c r="E898" s="39"/>
    </row>
    <row r="899" ht="15.75" customHeight="1">
      <c r="A899" s="38"/>
      <c r="B899" s="37"/>
      <c r="C899" s="98"/>
      <c r="D899" s="38"/>
      <c r="E899" s="39"/>
    </row>
    <row r="900" ht="15.75" customHeight="1">
      <c r="A900" s="38"/>
      <c r="B900" s="37"/>
      <c r="C900" s="98"/>
      <c r="D900" s="38"/>
      <c r="E900" s="39"/>
    </row>
    <row r="901" ht="15.75" customHeight="1">
      <c r="A901" s="38"/>
      <c r="B901" s="37"/>
      <c r="C901" s="98"/>
      <c r="D901" s="38"/>
      <c r="E901" s="39"/>
    </row>
    <row r="902" ht="15.75" customHeight="1">
      <c r="A902" s="38"/>
      <c r="B902" s="37"/>
      <c r="C902" s="98"/>
      <c r="D902" s="38"/>
      <c r="E902" s="39"/>
    </row>
    <row r="903" ht="15.75" customHeight="1">
      <c r="A903" s="38"/>
      <c r="B903" s="37"/>
      <c r="C903" s="98"/>
      <c r="D903" s="38"/>
      <c r="E903" s="39"/>
    </row>
    <row r="904" ht="15.75" customHeight="1">
      <c r="A904" s="38"/>
      <c r="B904" s="37"/>
      <c r="C904" s="98"/>
      <c r="D904" s="38"/>
      <c r="E904" s="39"/>
    </row>
    <row r="905" ht="15.75" customHeight="1">
      <c r="A905" s="38"/>
      <c r="B905" s="37"/>
      <c r="C905" s="98"/>
      <c r="D905" s="38"/>
      <c r="E905" s="39"/>
    </row>
    <row r="906" ht="15.75" customHeight="1">
      <c r="A906" s="38"/>
      <c r="B906" s="37"/>
      <c r="C906" s="98"/>
      <c r="D906" s="38"/>
      <c r="E906" s="39"/>
    </row>
    <row r="907" ht="15.75" customHeight="1">
      <c r="A907" s="38"/>
      <c r="B907" s="37"/>
      <c r="C907" s="98"/>
      <c r="D907" s="38"/>
      <c r="E907" s="39"/>
    </row>
    <row r="908" ht="15.75" customHeight="1">
      <c r="A908" s="38"/>
      <c r="B908" s="37"/>
      <c r="C908" s="98"/>
      <c r="D908" s="38"/>
      <c r="E908" s="39"/>
    </row>
    <row r="909" ht="15.75" customHeight="1">
      <c r="A909" s="38"/>
      <c r="B909" s="37"/>
      <c r="C909" s="98"/>
      <c r="D909" s="38"/>
      <c r="E909" s="39"/>
    </row>
    <row r="910" ht="15.75" customHeight="1">
      <c r="A910" s="38"/>
      <c r="B910" s="37"/>
      <c r="C910" s="98"/>
      <c r="D910" s="38"/>
      <c r="E910" s="39"/>
    </row>
    <row r="911" ht="15.75" customHeight="1">
      <c r="A911" s="38"/>
      <c r="B911" s="37"/>
      <c r="C911" s="98"/>
      <c r="D911" s="38"/>
      <c r="E911" s="39"/>
    </row>
    <row r="912" ht="15.75" customHeight="1">
      <c r="A912" s="38"/>
      <c r="B912" s="37"/>
      <c r="C912" s="98"/>
      <c r="D912" s="38"/>
      <c r="E912" s="39"/>
    </row>
    <row r="913" ht="15.75" customHeight="1">
      <c r="A913" s="38"/>
      <c r="B913" s="37"/>
      <c r="C913" s="98"/>
      <c r="D913" s="38"/>
      <c r="E913" s="39"/>
    </row>
    <row r="914" ht="15.75" customHeight="1">
      <c r="A914" s="38"/>
      <c r="B914" s="37"/>
      <c r="C914" s="98"/>
      <c r="D914" s="38"/>
      <c r="E914" s="39"/>
    </row>
    <row r="915" ht="15.75" customHeight="1">
      <c r="A915" s="38"/>
      <c r="B915" s="37"/>
      <c r="C915" s="98"/>
      <c r="D915" s="38"/>
      <c r="E915" s="39"/>
    </row>
    <row r="916" ht="15.75" customHeight="1">
      <c r="A916" s="38"/>
      <c r="B916" s="37"/>
      <c r="C916" s="98"/>
      <c r="D916" s="38"/>
      <c r="E916" s="39"/>
    </row>
    <row r="917" ht="15.75" customHeight="1">
      <c r="A917" s="38"/>
      <c r="B917" s="37"/>
      <c r="C917" s="98"/>
      <c r="D917" s="38"/>
      <c r="E917" s="39"/>
    </row>
    <row r="918" ht="15.75" customHeight="1">
      <c r="A918" s="38"/>
      <c r="B918" s="37"/>
      <c r="C918" s="98"/>
      <c r="D918" s="38"/>
      <c r="E918" s="39"/>
    </row>
    <row r="919" ht="15.75" customHeight="1">
      <c r="A919" s="38"/>
      <c r="B919" s="37"/>
      <c r="C919" s="98"/>
      <c r="D919" s="38"/>
      <c r="E919" s="39"/>
    </row>
    <row r="920" ht="15.75" customHeight="1">
      <c r="A920" s="38"/>
      <c r="B920" s="37"/>
      <c r="C920" s="98"/>
      <c r="D920" s="38"/>
      <c r="E920" s="39"/>
    </row>
    <row r="921" ht="15.75" customHeight="1">
      <c r="A921" s="38"/>
      <c r="B921" s="37"/>
      <c r="C921" s="98"/>
      <c r="D921" s="38"/>
      <c r="E921" s="39"/>
    </row>
    <row r="922" ht="15.75" customHeight="1">
      <c r="A922" s="38"/>
      <c r="B922" s="37"/>
      <c r="C922" s="98"/>
      <c r="D922" s="38"/>
      <c r="E922" s="39"/>
    </row>
    <row r="923" ht="15.75" customHeight="1">
      <c r="A923" s="38"/>
      <c r="B923" s="37"/>
      <c r="C923" s="98"/>
      <c r="D923" s="38"/>
      <c r="E923" s="39"/>
    </row>
    <row r="924" ht="15.75" customHeight="1">
      <c r="A924" s="38"/>
      <c r="B924" s="37"/>
      <c r="C924" s="98"/>
      <c r="D924" s="38"/>
      <c r="E924" s="39"/>
    </row>
    <row r="925" ht="15.75" customHeight="1">
      <c r="A925" s="38"/>
      <c r="B925" s="37"/>
      <c r="C925" s="98"/>
      <c r="D925" s="38"/>
      <c r="E925" s="39"/>
    </row>
    <row r="926" ht="15.75" customHeight="1">
      <c r="A926" s="38"/>
      <c r="B926" s="37"/>
      <c r="C926" s="98"/>
      <c r="D926" s="38"/>
      <c r="E926" s="39"/>
    </row>
    <row r="927" ht="15.75" customHeight="1">
      <c r="A927" s="38"/>
      <c r="B927" s="37"/>
      <c r="C927" s="98"/>
      <c r="D927" s="38"/>
      <c r="E927" s="39"/>
    </row>
    <row r="928" ht="15.75" customHeight="1">
      <c r="A928" s="38"/>
      <c r="B928" s="37"/>
      <c r="C928" s="98"/>
      <c r="D928" s="38"/>
      <c r="E928" s="39"/>
    </row>
    <row r="929" ht="15.75" customHeight="1">
      <c r="A929" s="38"/>
      <c r="B929" s="37"/>
      <c r="C929" s="98"/>
      <c r="D929" s="38"/>
      <c r="E929" s="39"/>
    </row>
    <row r="930" ht="15.75" customHeight="1">
      <c r="A930" s="38"/>
      <c r="B930" s="37"/>
      <c r="C930" s="98"/>
      <c r="D930" s="38"/>
      <c r="E930" s="39"/>
    </row>
    <row r="931" ht="15.75" customHeight="1">
      <c r="A931" s="38"/>
      <c r="B931" s="37"/>
      <c r="C931" s="98"/>
      <c r="D931" s="38"/>
      <c r="E931" s="39"/>
    </row>
    <row r="932" ht="15.75" customHeight="1">
      <c r="A932" s="38"/>
      <c r="B932" s="37"/>
      <c r="C932" s="98"/>
      <c r="D932" s="38"/>
      <c r="E932" s="39"/>
    </row>
    <row r="933" ht="15.75" customHeight="1">
      <c r="A933" s="38"/>
      <c r="B933" s="37"/>
      <c r="C933" s="98"/>
      <c r="D933" s="38"/>
      <c r="E933" s="39"/>
    </row>
    <row r="934" ht="15.75" customHeight="1">
      <c r="A934" s="38"/>
      <c r="B934" s="37"/>
      <c r="C934" s="98"/>
      <c r="D934" s="38"/>
      <c r="E934" s="39"/>
    </row>
    <row r="935" ht="15.75" customHeight="1">
      <c r="A935" s="38"/>
      <c r="B935" s="37"/>
      <c r="C935" s="98"/>
      <c r="D935" s="38"/>
      <c r="E935" s="39"/>
    </row>
    <row r="936" ht="15.75" customHeight="1">
      <c r="A936" s="38"/>
      <c r="B936" s="37"/>
      <c r="C936" s="98"/>
      <c r="D936" s="38"/>
      <c r="E936" s="39"/>
    </row>
    <row r="937" ht="15.75" customHeight="1">
      <c r="A937" s="38"/>
      <c r="B937" s="37"/>
      <c r="C937" s="98"/>
      <c r="D937" s="38"/>
      <c r="E937" s="39"/>
    </row>
    <row r="938" ht="15.75" customHeight="1">
      <c r="A938" s="38"/>
      <c r="B938" s="37"/>
      <c r="C938" s="98"/>
      <c r="D938" s="38"/>
      <c r="E938" s="39"/>
    </row>
    <row r="939" ht="15.75" customHeight="1">
      <c r="A939" s="38"/>
      <c r="B939" s="37"/>
      <c r="C939" s="98"/>
      <c r="D939" s="38"/>
      <c r="E939" s="39"/>
    </row>
    <row r="940" ht="15.75" customHeight="1">
      <c r="A940" s="38"/>
      <c r="B940" s="37"/>
      <c r="C940" s="98"/>
      <c r="D940" s="38"/>
      <c r="E940" s="39"/>
    </row>
    <row r="941" ht="15.75" customHeight="1">
      <c r="A941" s="38"/>
      <c r="B941" s="37"/>
      <c r="C941" s="98"/>
      <c r="D941" s="38"/>
      <c r="E941" s="39"/>
    </row>
    <row r="942" ht="15.75" customHeight="1">
      <c r="A942" s="38"/>
      <c r="B942" s="37"/>
      <c r="C942" s="98"/>
      <c r="D942" s="38"/>
      <c r="E942" s="39"/>
    </row>
    <row r="943" ht="15.75" customHeight="1">
      <c r="A943" s="38"/>
      <c r="B943" s="37"/>
      <c r="C943" s="98"/>
      <c r="D943" s="38"/>
      <c r="E943" s="39"/>
    </row>
    <row r="944" ht="15.75" customHeight="1">
      <c r="A944" s="38"/>
      <c r="B944" s="37"/>
      <c r="C944" s="98"/>
      <c r="D944" s="38"/>
      <c r="E944" s="39"/>
    </row>
    <row r="945" ht="15.75" customHeight="1">
      <c r="A945" s="38"/>
      <c r="B945" s="37"/>
      <c r="C945" s="98"/>
      <c r="D945" s="38"/>
      <c r="E945" s="39"/>
    </row>
    <row r="946" ht="15.75" customHeight="1">
      <c r="A946" s="38"/>
      <c r="B946" s="37"/>
      <c r="C946" s="98"/>
      <c r="D946" s="38"/>
      <c r="E946" s="39"/>
    </row>
    <row r="947" ht="15.75" customHeight="1">
      <c r="A947" s="38"/>
      <c r="B947" s="37"/>
      <c r="C947" s="98"/>
      <c r="D947" s="38"/>
      <c r="E947" s="39"/>
    </row>
    <row r="948" ht="15.75" customHeight="1">
      <c r="A948" s="38"/>
      <c r="B948" s="37"/>
      <c r="C948" s="98"/>
      <c r="D948" s="38"/>
      <c r="E948" s="39"/>
    </row>
    <row r="949" ht="15.75" customHeight="1">
      <c r="A949" s="38"/>
      <c r="B949" s="37"/>
      <c r="C949" s="98"/>
      <c r="D949" s="38"/>
      <c r="E949" s="39"/>
    </row>
    <row r="950" ht="15.75" customHeight="1">
      <c r="A950" s="38"/>
      <c r="B950" s="37"/>
      <c r="C950" s="98"/>
      <c r="D950" s="38"/>
      <c r="E950" s="39"/>
    </row>
    <row r="951" ht="15.75" customHeight="1">
      <c r="A951" s="38"/>
      <c r="B951" s="37"/>
      <c r="C951" s="98"/>
      <c r="D951" s="38"/>
      <c r="E951" s="39"/>
    </row>
    <row r="952" ht="15.75" customHeight="1">
      <c r="A952" s="38"/>
      <c r="B952" s="37"/>
      <c r="C952" s="98"/>
      <c r="D952" s="38"/>
      <c r="E952" s="39"/>
    </row>
    <row r="953" ht="15.75" customHeight="1">
      <c r="A953" s="38"/>
      <c r="B953" s="37"/>
      <c r="C953" s="98"/>
      <c r="D953" s="38"/>
      <c r="E953" s="39"/>
    </row>
    <row r="954" ht="15.75" customHeight="1">
      <c r="A954" s="38"/>
      <c r="B954" s="37"/>
      <c r="C954" s="98"/>
      <c r="D954" s="38"/>
      <c r="E954" s="39"/>
    </row>
    <row r="955" ht="15.75" customHeight="1">
      <c r="A955" s="38"/>
      <c r="B955" s="37"/>
      <c r="C955" s="98"/>
      <c r="D955" s="38"/>
      <c r="E955" s="39"/>
    </row>
    <row r="956" ht="15.75" customHeight="1">
      <c r="A956" s="38"/>
      <c r="B956" s="37"/>
      <c r="C956" s="98"/>
      <c r="D956" s="38"/>
      <c r="E956" s="39"/>
    </row>
    <row r="957" ht="15.75" customHeight="1">
      <c r="A957" s="38"/>
      <c r="B957" s="37"/>
      <c r="C957" s="98"/>
      <c r="D957" s="38"/>
      <c r="E957" s="39"/>
    </row>
    <row r="958" ht="15.75" customHeight="1">
      <c r="A958" s="38"/>
      <c r="B958" s="37"/>
      <c r="C958" s="98"/>
      <c r="D958" s="38"/>
      <c r="E958" s="39"/>
    </row>
    <row r="959" ht="15.75" customHeight="1">
      <c r="A959" s="38"/>
      <c r="B959" s="37"/>
      <c r="C959" s="98"/>
      <c r="D959" s="38"/>
      <c r="E959" s="39"/>
    </row>
    <row r="960" ht="15.75" customHeight="1">
      <c r="A960" s="38"/>
      <c r="B960" s="37"/>
      <c r="C960" s="98"/>
      <c r="D960" s="38"/>
      <c r="E960" s="39"/>
    </row>
    <row r="961" ht="15.75" customHeight="1">
      <c r="A961" s="38"/>
      <c r="B961" s="37"/>
      <c r="C961" s="98"/>
      <c r="D961" s="38"/>
      <c r="E961" s="39"/>
    </row>
    <row r="962" ht="15.75" customHeight="1">
      <c r="A962" s="38"/>
      <c r="B962" s="37"/>
      <c r="C962" s="98"/>
      <c r="D962" s="38"/>
      <c r="E962" s="39"/>
    </row>
    <row r="963" ht="15.75" customHeight="1">
      <c r="A963" s="38"/>
      <c r="B963" s="37"/>
      <c r="C963" s="98"/>
      <c r="D963" s="38"/>
      <c r="E963" s="39"/>
    </row>
    <row r="964" ht="15.75" customHeight="1">
      <c r="A964" s="38"/>
      <c r="B964" s="37"/>
      <c r="C964" s="98"/>
      <c r="D964" s="38"/>
      <c r="E964" s="39"/>
    </row>
    <row r="965" ht="15.75" customHeight="1">
      <c r="A965" s="38"/>
      <c r="B965" s="37"/>
      <c r="C965" s="98"/>
      <c r="D965" s="38"/>
      <c r="E965" s="39"/>
    </row>
    <row r="966" ht="15.75" customHeight="1">
      <c r="A966" s="38"/>
      <c r="B966" s="37"/>
      <c r="C966" s="98"/>
      <c r="D966" s="38"/>
      <c r="E966" s="39"/>
    </row>
    <row r="967" ht="15.75" customHeight="1">
      <c r="A967" s="38"/>
      <c r="B967" s="37"/>
      <c r="C967" s="98"/>
      <c r="D967" s="38"/>
      <c r="E967" s="39"/>
    </row>
    <row r="968" ht="15.75" customHeight="1">
      <c r="A968" s="38"/>
      <c r="B968" s="37"/>
      <c r="C968" s="98"/>
      <c r="D968" s="38"/>
      <c r="E968" s="39"/>
    </row>
    <row r="969" ht="15.75" customHeight="1">
      <c r="A969" s="38"/>
      <c r="B969" s="37"/>
      <c r="C969" s="98"/>
      <c r="D969" s="38"/>
      <c r="E969" s="39"/>
    </row>
    <row r="970" ht="15.75" customHeight="1">
      <c r="A970" s="38"/>
      <c r="B970" s="37"/>
      <c r="C970" s="98"/>
      <c r="D970" s="38"/>
      <c r="E970" s="39"/>
    </row>
    <row r="971" ht="15.75" customHeight="1">
      <c r="A971" s="38"/>
      <c r="B971" s="37"/>
      <c r="C971" s="98"/>
      <c r="D971" s="38"/>
      <c r="E971" s="39"/>
    </row>
    <row r="972" ht="15.75" customHeight="1">
      <c r="A972" s="38"/>
      <c r="B972" s="37"/>
      <c r="C972" s="98"/>
      <c r="D972" s="38"/>
      <c r="E972" s="39"/>
    </row>
    <row r="973" ht="15.75" customHeight="1">
      <c r="A973" s="38"/>
      <c r="B973" s="37"/>
      <c r="C973" s="98"/>
      <c r="D973" s="38"/>
      <c r="E973" s="39"/>
    </row>
    <row r="974" ht="15.75" customHeight="1">
      <c r="A974" s="38"/>
      <c r="B974" s="37"/>
      <c r="C974" s="98"/>
      <c r="D974" s="38"/>
      <c r="E974" s="39"/>
    </row>
    <row r="975" ht="15.75" customHeight="1">
      <c r="A975" s="38"/>
      <c r="B975" s="37"/>
      <c r="C975" s="98"/>
      <c r="D975" s="38"/>
      <c r="E975" s="39"/>
    </row>
    <row r="976" ht="15.75" customHeight="1">
      <c r="A976" s="38"/>
      <c r="B976" s="37"/>
      <c r="C976" s="98"/>
      <c r="D976" s="38"/>
      <c r="E976" s="39"/>
    </row>
    <row r="977" ht="15.75" customHeight="1">
      <c r="A977" s="38"/>
      <c r="B977" s="37"/>
      <c r="C977" s="98"/>
      <c r="D977" s="38"/>
      <c r="E977" s="39"/>
    </row>
    <row r="978" ht="15.75" customHeight="1">
      <c r="A978" s="38"/>
      <c r="B978" s="37"/>
      <c r="C978" s="98"/>
      <c r="D978" s="38"/>
      <c r="E978" s="39"/>
    </row>
    <row r="979" ht="15.75" customHeight="1">
      <c r="A979" s="38"/>
      <c r="B979" s="37"/>
      <c r="C979" s="98"/>
      <c r="D979" s="38"/>
      <c r="E979" s="39"/>
    </row>
    <row r="980" ht="15.75" customHeight="1">
      <c r="A980" s="38"/>
      <c r="B980" s="37"/>
      <c r="C980" s="98"/>
      <c r="D980" s="38"/>
      <c r="E980" s="39"/>
    </row>
    <row r="981" ht="15.75" customHeight="1">
      <c r="A981" s="38"/>
      <c r="B981" s="37"/>
      <c r="C981" s="98"/>
      <c r="D981" s="38"/>
      <c r="E981" s="39"/>
    </row>
    <row r="982" ht="15.75" customHeight="1">
      <c r="A982" s="38"/>
      <c r="B982" s="37"/>
      <c r="C982" s="98"/>
      <c r="D982" s="38"/>
      <c r="E982" s="39"/>
    </row>
    <row r="983" ht="15.75" customHeight="1">
      <c r="A983" s="38"/>
      <c r="B983" s="37"/>
      <c r="C983" s="98"/>
      <c r="D983" s="38"/>
      <c r="E983" s="39"/>
    </row>
    <row r="984" ht="15.75" customHeight="1">
      <c r="A984" s="38"/>
      <c r="B984" s="37"/>
      <c r="C984" s="98"/>
      <c r="D984" s="38"/>
      <c r="E984" s="39"/>
    </row>
    <row r="985" ht="15.75" customHeight="1">
      <c r="A985" s="38"/>
      <c r="B985" s="37"/>
      <c r="C985" s="98"/>
      <c r="D985" s="38"/>
      <c r="E985" s="39"/>
    </row>
    <row r="986" ht="15.75" customHeight="1">
      <c r="A986" s="38"/>
      <c r="B986" s="37"/>
      <c r="C986" s="98"/>
      <c r="D986" s="38"/>
      <c r="E986" s="39"/>
    </row>
    <row r="987" ht="15.75" customHeight="1">
      <c r="A987" s="38"/>
      <c r="B987" s="37"/>
      <c r="C987" s="98"/>
      <c r="D987" s="38"/>
      <c r="E987" s="39"/>
    </row>
    <row r="988" ht="15.75" customHeight="1">
      <c r="A988" s="38"/>
      <c r="B988" s="37"/>
      <c r="C988" s="98"/>
      <c r="D988" s="38"/>
      <c r="E988" s="39"/>
    </row>
    <row r="989" ht="15.75" customHeight="1">
      <c r="A989" s="38"/>
      <c r="B989" s="37"/>
      <c r="C989" s="98"/>
      <c r="D989" s="38"/>
      <c r="E989" s="39"/>
    </row>
    <row r="990" ht="15.75" customHeight="1">
      <c r="A990" s="38"/>
      <c r="B990" s="37"/>
      <c r="C990" s="98"/>
      <c r="D990" s="38"/>
      <c r="E990" s="39"/>
    </row>
    <row r="991" ht="15.75" customHeight="1">
      <c r="A991" s="38"/>
      <c r="B991" s="37"/>
      <c r="C991" s="98"/>
      <c r="D991" s="38"/>
      <c r="E991" s="39"/>
    </row>
    <row r="992" ht="15.75" customHeight="1">
      <c r="A992" s="38"/>
      <c r="B992" s="37"/>
      <c r="C992" s="98"/>
      <c r="D992" s="38"/>
      <c r="E992" s="39"/>
    </row>
    <row r="993" ht="15.75" customHeight="1">
      <c r="A993" s="38"/>
      <c r="B993" s="37"/>
      <c r="C993" s="98"/>
      <c r="D993" s="38"/>
      <c r="E993" s="39"/>
    </row>
    <row r="994" ht="15.75" customHeight="1">
      <c r="A994" s="38"/>
      <c r="B994" s="37"/>
      <c r="C994" s="98"/>
      <c r="D994" s="38"/>
      <c r="E994" s="39"/>
    </row>
    <row r="995" ht="15.75" customHeight="1">
      <c r="A995" s="38"/>
      <c r="B995" s="37"/>
      <c r="C995" s="98"/>
      <c r="D995" s="38"/>
      <c r="E995" s="39"/>
    </row>
    <row r="996" ht="15.75" customHeight="1">
      <c r="A996" s="38"/>
      <c r="B996" s="37"/>
      <c r="C996" s="98"/>
      <c r="D996" s="38"/>
      <c r="E996" s="39"/>
    </row>
    <row r="997" ht="15.75" customHeight="1">
      <c r="A997" s="38"/>
      <c r="B997" s="37"/>
      <c r="C997" s="98"/>
      <c r="D997" s="38"/>
      <c r="E997" s="39"/>
    </row>
    <row r="998" ht="15.75" customHeight="1">
      <c r="A998" s="38"/>
      <c r="B998" s="37"/>
      <c r="C998" s="98"/>
      <c r="D998" s="38"/>
      <c r="E998" s="39"/>
    </row>
    <row r="999" ht="15.75" customHeight="1">
      <c r="A999" s="38"/>
      <c r="B999" s="37"/>
      <c r="C999" s="98"/>
      <c r="D999" s="38"/>
      <c r="E999" s="39"/>
    </row>
    <row r="1000" ht="15.75" customHeight="1">
      <c r="A1000" s="38"/>
      <c r="B1000" s="37"/>
      <c r="C1000" s="98"/>
      <c r="D1000" s="38"/>
      <c r="E1000" s="39"/>
    </row>
  </sheetData>
  <mergeCells count="12">
    <mergeCell ref="F6:F7"/>
    <mergeCell ref="H6:H7"/>
    <mergeCell ref="B22:E22"/>
    <mergeCell ref="A23:E23"/>
    <mergeCell ref="A24:G24"/>
    <mergeCell ref="B4:H4"/>
    <mergeCell ref="A5:H5"/>
    <mergeCell ref="A6:A7"/>
    <mergeCell ref="B6:B7"/>
    <mergeCell ref="C6:C7"/>
    <mergeCell ref="D6:D7"/>
    <mergeCell ref="E6:E7"/>
  </mergeCell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4"/>
    <pageSetUpPr/>
  </sheetPr>
  <sheetViews>
    <sheetView showGridLines="0" workbookViewId="0"/>
  </sheetViews>
  <sheetFormatPr customHeight="1" defaultColWidth="14.43" defaultRowHeight="15.0"/>
  <cols>
    <col customWidth="1" min="1" max="1" width="9.71"/>
    <col customWidth="1" min="2" max="2" width="54.71"/>
    <col customWidth="1" min="3" max="3" width="7.43"/>
    <col customWidth="1" min="4" max="4" width="9.71"/>
    <col customWidth="1" min="5" max="5" width="15.0"/>
    <col customWidth="1" min="6" max="6" width="19.14"/>
    <col customWidth="1" min="7" max="7" width="18.0"/>
    <col customWidth="1" min="8" max="8" width="18.86"/>
    <col customWidth="1" min="9" max="9" width="3.71"/>
    <col customWidth="1" min="10" max="10" width="18.14"/>
    <col customWidth="1" min="11" max="11" width="18.57"/>
    <col customWidth="1" min="12" max="12" width="10.71"/>
    <col customWidth="1" min="13" max="13" width="15.29"/>
    <col customWidth="1" min="14" max="26" width="10.71"/>
  </cols>
  <sheetData>
    <row r="1" ht="13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6.0" customHeight="1">
      <c r="A2" s="3" t="s">
        <v>14</v>
      </c>
      <c r="B2" s="42" t="s">
        <v>15</v>
      </c>
      <c r="C2" s="5"/>
      <c r="D2" s="5"/>
      <c r="E2" s="5"/>
      <c r="F2" s="5"/>
      <c r="G2" s="5"/>
      <c r="H2" s="6"/>
    </row>
    <row r="3">
      <c r="A3" s="43" t="s">
        <v>81</v>
      </c>
      <c r="B3" s="5"/>
      <c r="C3" s="5"/>
      <c r="D3" s="5"/>
      <c r="E3" s="5"/>
      <c r="F3" s="5"/>
      <c r="G3" s="5"/>
      <c r="H3" s="6"/>
    </row>
    <row r="4">
      <c r="A4" s="9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44" t="s">
        <v>8</v>
      </c>
      <c r="H4" s="10" t="s">
        <v>9</v>
      </c>
      <c r="I4" s="45"/>
      <c r="J4" s="45"/>
      <c r="K4" s="45"/>
      <c r="L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>
      <c r="A5" s="17"/>
      <c r="B5" s="17"/>
      <c r="C5" s="17"/>
      <c r="D5" s="17"/>
      <c r="E5" s="17"/>
      <c r="F5" s="17"/>
      <c r="G5" s="46">
        <v>0.19</v>
      </c>
      <c r="H5" s="17"/>
      <c r="I5" s="45"/>
      <c r="J5" s="45"/>
      <c r="K5" s="45"/>
      <c r="L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>
      <c r="A6" s="65" t="s">
        <v>17</v>
      </c>
      <c r="B6" s="65" t="s">
        <v>18</v>
      </c>
      <c r="C6" s="65"/>
      <c r="D6" s="65"/>
      <c r="E6" s="65"/>
      <c r="F6" s="65"/>
      <c r="G6" s="65"/>
      <c r="H6" s="65"/>
    </row>
    <row r="7">
      <c r="A7" s="48" t="s">
        <v>19</v>
      </c>
      <c r="B7" s="49" t="s">
        <v>20</v>
      </c>
      <c r="C7" s="50" t="s">
        <v>21</v>
      </c>
      <c r="D7" s="51">
        <v>2789.0</v>
      </c>
      <c r="E7" s="52">
        <v>3114.0</v>
      </c>
      <c r="F7" s="53">
        <f t="shared" ref="F7:F13" si="1">ROUND(D7*E7,0)</f>
        <v>8684946</v>
      </c>
      <c r="G7" s="53">
        <f t="shared" ref="G7:G14" si="2">ROUND(F7*$G$5,0)</f>
        <v>1650140</v>
      </c>
      <c r="H7" s="53">
        <f t="shared" ref="H7:H14" si="3">ROUND(F7+G7,0)</f>
        <v>10335086</v>
      </c>
      <c r="J7" s="60"/>
      <c r="K7" s="60"/>
    </row>
    <row r="8">
      <c r="A8" s="48" t="s">
        <v>22</v>
      </c>
      <c r="B8" s="49" t="s">
        <v>23</v>
      </c>
      <c r="C8" s="50" t="s">
        <v>4</v>
      </c>
      <c r="D8" s="51">
        <v>6.0</v>
      </c>
      <c r="E8" s="52">
        <v>915646.0</v>
      </c>
      <c r="F8" s="53">
        <f t="shared" si="1"/>
        <v>5493876</v>
      </c>
      <c r="G8" s="53">
        <f t="shared" si="2"/>
        <v>1043836</v>
      </c>
      <c r="H8" s="53">
        <f t="shared" si="3"/>
        <v>6537712</v>
      </c>
      <c r="J8" s="60"/>
      <c r="K8" s="60"/>
    </row>
    <row r="9">
      <c r="A9" s="48" t="s">
        <v>24</v>
      </c>
      <c r="B9" s="102" t="s">
        <v>25</v>
      </c>
      <c r="C9" s="50" t="s">
        <v>12</v>
      </c>
      <c r="D9" s="57">
        <v>1.0</v>
      </c>
      <c r="E9" s="52">
        <v>2.3916795E7</v>
      </c>
      <c r="F9" s="53">
        <f t="shared" si="1"/>
        <v>23916795</v>
      </c>
      <c r="G9" s="53">
        <f t="shared" si="2"/>
        <v>4544191</v>
      </c>
      <c r="H9" s="53">
        <f t="shared" si="3"/>
        <v>28460986</v>
      </c>
      <c r="J9" s="60"/>
      <c r="K9" s="60"/>
    </row>
    <row r="10">
      <c r="A10" s="48" t="s">
        <v>26</v>
      </c>
      <c r="B10" s="102" t="s">
        <v>27</v>
      </c>
      <c r="C10" s="50" t="s">
        <v>12</v>
      </c>
      <c r="D10" s="51">
        <v>1.0</v>
      </c>
      <c r="E10" s="52">
        <v>3.4173864E7</v>
      </c>
      <c r="F10" s="53">
        <f t="shared" si="1"/>
        <v>34173864</v>
      </c>
      <c r="G10" s="53">
        <f t="shared" si="2"/>
        <v>6493034</v>
      </c>
      <c r="H10" s="53">
        <f t="shared" si="3"/>
        <v>40666898</v>
      </c>
      <c r="J10" s="60"/>
      <c r="K10" s="60"/>
    </row>
    <row r="11">
      <c r="A11" s="48" t="s">
        <v>28</v>
      </c>
      <c r="B11" s="59" t="s">
        <v>29</v>
      </c>
      <c r="C11" s="50" t="s">
        <v>4</v>
      </c>
      <c r="D11" s="51">
        <v>6.0</v>
      </c>
      <c r="E11" s="52">
        <v>2284094.0</v>
      </c>
      <c r="F11" s="53">
        <f t="shared" si="1"/>
        <v>13704564</v>
      </c>
      <c r="G11" s="53">
        <f t="shared" si="2"/>
        <v>2603867</v>
      </c>
      <c r="H11" s="53">
        <f t="shared" si="3"/>
        <v>16308431</v>
      </c>
      <c r="J11" s="60"/>
      <c r="K11" s="60"/>
    </row>
    <row r="12" ht="61.5" customHeight="1">
      <c r="A12" s="48" t="s">
        <v>30</v>
      </c>
      <c r="B12" s="59" t="s">
        <v>31</v>
      </c>
      <c r="C12" s="50" t="s">
        <v>12</v>
      </c>
      <c r="D12" s="51">
        <v>2.0</v>
      </c>
      <c r="E12" s="52">
        <v>3.26634E7</v>
      </c>
      <c r="F12" s="53">
        <f t="shared" si="1"/>
        <v>65326800</v>
      </c>
      <c r="G12" s="52">
        <f t="shared" si="2"/>
        <v>12412092</v>
      </c>
      <c r="H12" s="53">
        <f t="shared" si="3"/>
        <v>77738892</v>
      </c>
      <c r="J12" s="60"/>
      <c r="K12" s="60"/>
    </row>
    <row r="13" ht="57.75" customHeight="1">
      <c r="A13" s="48" t="s">
        <v>32</v>
      </c>
      <c r="B13" s="59" t="s">
        <v>33</v>
      </c>
      <c r="C13" s="50" t="s">
        <v>12</v>
      </c>
      <c r="D13" s="51">
        <v>2.0</v>
      </c>
      <c r="E13" s="52">
        <v>4.898996E7</v>
      </c>
      <c r="F13" s="53">
        <f t="shared" si="1"/>
        <v>97979920</v>
      </c>
      <c r="G13" s="53">
        <f t="shared" si="2"/>
        <v>18616185</v>
      </c>
      <c r="H13" s="53">
        <f t="shared" si="3"/>
        <v>116596105</v>
      </c>
      <c r="J13" s="60"/>
      <c r="K13" s="60"/>
    </row>
    <row r="14">
      <c r="A14" s="48" t="s">
        <v>68</v>
      </c>
      <c r="B14" s="103" t="s">
        <v>82</v>
      </c>
      <c r="C14" s="86" t="s">
        <v>12</v>
      </c>
      <c r="D14" s="51">
        <v>2.0</v>
      </c>
      <c r="E14" s="88">
        <v>2.530014E7</v>
      </c>
      <c r="F14" s="88">
        <f>ROUND(D14*E14,)</f>
        <v>50600280</v>
      </c>
      <c r="G14" s="53">
        <f t="shared" si="2"/>
        <v>9614053</v>
      </c>
      <c r="H14" s="53">
        <f t="shared" si="3"/>
        <v>60214333</v>
      </c>
      <c r="K14" s="60"/>
    </row>
    <row r="15">
      <c r="A15" s="65" t="s">
        <v>34</v>
      </c>
      <c r="B15" s="65" t="s">
        <v>35</v>
      </c>
      <c r="C15" s="65"/>
      <c r="D15" s="65"/>
      <c r="E15" s="65"/>
      <c r="F15" s="65"/>
      <c r="G15" s="65"/>
      <c r="H15" s="65"/>
      <c r="J15" s="60"/>
      <c r="K15" s="60"/>
    </row>
    <row r="16">
      <c r="A16" s="48" t="s">
        <v>36</v>
      </c>
      <c r="B16" s="49" t="s">
        <v>37</v>
      </c>
      <c r="C16" s="50" t="s">
        <v>38</v>
      </c>
      <c r="D16" s="51">
        <v>3855.9163</v>
      </c>
      <c r="E16" s="52">
        <v>8019.0</v>
      </c>
      <c r="F16" s="53">
        <f t="shared" ref="F16:F18" si="4">ROUND(D16*E16,0)</f>
        <v>30920593</v>
      </c>
      <c r="G16" s="53">
        <f t="shared" ref="G16:G18" si="5">ROUND(F16*$G$5,0)</f>
        <v>5874913</v>
      </c>
      <c r="H16" s="53">
        <f t="shared" ref="H16:H18" si="6">ROUND(F16+G16,0)</f>
        <v>36795506</v>
      </c>
      <c r="J16" s="104"/>
      <c r="K16" s="60"/>
    </row>
    <row r="17">
      <c r="A17" s="48" t="s">
        <v>39</v>
      </c>
      <c r="B17" s="49" t="s">
        <v>40</v>
      </c>
      <c r="C17" s="50" t="s">
        <v>4</v>
      </c>
      <c r="D17" s="51">
        <v>4.0</v>
      </c>
      <c r="E17" s="52">
        <v>915646.0</v>
      </c>
      <c r="F17" s="53">
        <f t="shared" si="4"/>
        <v>3662584</v>
      </c>
      <c r="G17" s="53">
        <f t="shared" si="5"/>
        <v>695891</v>
      </c>
      <c r="H17" s="53">
        <f t="shared" si="6"/>
        <v>4358475</v>
      </c>
      <c r="J17" s="60"/>
      <c r="K17" s="60"/>
    </row>
    <row r="18">
      <c r="A18" s="48" t="s">
        <v>41</v>
      </c>
      <c r="B18" s="49" t="s">
        <v>42</v>
      </c>
      <c r="C18" s="50" t="s">
        <v>4</v>
      </c>
      <c r="D18" s="51">
        <v>8.0</v>
      </c>
      <c r="E18" s="52">
        <v>2284094.0</v>
      </c>
      <c r="F18" s="53">
        <f t="shared" si="4"/>
        <v>18272752</v>
      </c>
      <c r="G18" s="53">
        <f t="shared" si="5"/>
        <v>3471823</v>
      </c>
      <c r="H18" s="53">
        <f t="shared" si="6"/>
        <v>21744575</v>
      </c>
      <c r="J18" s="60"/>
      <c r="K18" s="60"/>
    </row>
    <row r="19">
      <c r="A19" s="65" t="s">
        <v>43</v>
      </c>
      <c r="B19" s="65" t="s">
        <v>44</v>
      </c>
      <c r="C19" s="61"/>
      <c r="D19" s="65"/>
      <c r="E19" s="65"/>
      <c r="F19" s="65"/>
      <c r="G19" s="65"/>
      <c r="H19" s="65"/>
      <c r="J19" s="60"/>
      <c r="K19" s="60"/>
    </row>
    <row r="20" ht="59.25" customHeight="1">
      <c r="A20" s="48" t="s">
        <v>45</v>
      </c>
      <c r="B20" s="49" t="s">
        <v>46</v>
      </c>
      <c r="C20" s="62" t="s">
        <v>12</v>
      </c>
      <c r="D20" s="63">
        <v>1.0</v>
      </c>
      <c r="E20" s="64">
        <v>3.26634E7</v>
      </c>
      <c r="F20" s="53">
        <f t="shared" ref="F20:F22" si="7">ROUND(D20*E20,0)</f>
        <v>32663400</v>
      </c>
      <c r="G20" s="53">
        <f t="shared" ref="G20:G22" si="8">ROUND(F20*$G$5,0)</f>
        <v>6206046</v>
      </c>
      <c r="H20" s="53">
        <f t="shared" ref="H20:H22" si="9">ROUND(F20+G20,0)</f>
        <v>38869446</v>
      </c>
      <c r="J20" s="60"/>
      <c r="K20" s="60"/>
    </row>
    <row r="21" ht="48.0" customHeight="1">
      <c r="A21" s="48" t="s">
        <v>47</v>
      </c>
      <c r="B21" s="49" t="s">
        <v>48</v>
      </c>
      <c r="C21" s="62" t="s">
        <v>12</v>
      </c>
      <c r="D21" s="63">
        <v>1.0</v>
      </c>
      <c r="E21" s="64">
        <v>2.685152E7</v>
      </c>
      <c r="F21" s="53">
        <f t="shared" si="7"/>
        <v>26851520</v>
      </c>
      <c r="G21" s="53">
        <f t="shared" si="8"/>
        <v>5101789</v>
      </c>
      <c r="H21" s="53">
        <f t="shared" si="9"/>
        <v>31953309</v>
      </c>
      <c r="J21" s="60"/>
      <c r="K21" s="60"/>
    </row>
    <row r="22" ht="15.75" customHeight="1">
      <c r="A22" s="48" t="s">
        <v>83</v>
      </c>
      <c r="B22" s="49" t="s">
        <v>84</v>
      </c>
      <c r="C22" s="62" t="s">
        <v>12</v>
      </c>
      <c r="D22" s="63">
        <v>1.0</v>
      </c>
      <c r="E22" s="64">
        <v>1.97504E7</v>
      </c>
      <c r="F22" s="53">
        <f t="shared" si="7"/>
        <v>19750400</v>
      </c>
      <c r="G22" s="53">
        <f t="shared" si="8"/>
        <v>3752576</v>
      </c>
      <c r="H22" s="53">
        <f t="shared" si="9"/>
        <v>23502976</v>
      </c>
      <c r="K22" s="60"/>
    </row>
    <row r="23" ht="15.75" customHeight="1">
      <c r="A23" s="65" t="s">
        <v>49</v>
      </c>
      <c r="B23" s="65" t="s">
        <v>50</v>
      </c>
      <c r="C23" s="61"/>
      <c r="D23" s="65"/>
      <c r="E23" s="65"/>
      <c r="F23" s="65"/>
      <c r="G23" s="65"/>
      <c r="H23" s="65"/>
      <c r="J23" s="60"/>
      <c r="K23" s="60"/>
    </row>
    <row r="24" ht="15.75" customHeight="1">
      <c r="A24" s="48" t="s">
        <v>51</v>
      </c>
      <c r="B24" s="21" t="s">
        <v>52</v>
      </c>
      <c r="C24" s="62" t="s">
        <v>12</v>
      </c>
      <c r="D24" s="63">
        <v>1.0</v>
      </c>
      <c r="E24" s="52">
        <v>1.725024E7</v>
      </c>
      <c r="F24" s="53">
        <f>ROUND(D24*E24,0)</f>
        <v>17250240</v>
      </c>
      <c r="G24" s="53">
        <f>ROUND(F24*$G$5,0)</f>
        <v>3277546</v>
      </c>
      <c r="H24" s="53">
        <f>ROUND(F24+G24,0)</f>
        <v>20527786</v>
      </c>
      <c r="K24" s="60"/>
    </row>
    <row r="25" ht="15.75" customHeight="1">
      <c r="A25" s="65" t="s">
        <v>53</v>
      </c>
      <c r="B25" s="65" t="s">
        <v>54</v>
      </c>
      <c r="C25" s="61"/>
      <c r="D25" s="65"/>
      <c r="E25" s="65"/>
      <c r="F25" s="65"/>
      <c r="G25" s="65"/>
      <c r="H25" s="65"/>
      <c r="J25" s="60"/>
      <c r="K25" s="60"/>
    </row>
    <row r="26" ht="15.75" customHeight="1">
      <c r="A26" s="48" t="s">
        <v>55</v>
      </c>
      <c r="B26" s="21" t="s">
        <v>56</v>
      </c>
      <c r="C26" s="62" t="s">
        <v>12</v>
      </c>
      <c r="D26" s="63">
        <v>1.0</v>
      </c>
      <c r="E26" s="52">
        <v>8617800.0</v>
      </c>
      <c r="F26" s="53">
        <f t="shared" ref="F26:F27" si="10">ROUND(D26*E26,0)</f>
        <v>8617800</v>
      </c>
      <c r="G26" s="53">
        <f t="shared" ref="G26:G27" si="11">ROUND(F26*$G$5,0)</f>
        <v>1637382</v>
      </c>
      <c r="H26" s="53">
        <f t="shared" ref="H26:H27" si="12">ROUND(F26+G26,0)</f>
        <v>10255182</v>
      </c>
      <c r="J26" s="60"/>
      <c r="K26" s="60"/>
    </row>
    <row r="27" ht="15.75" customHeight="1">
      <c r="A27" s="48" t="s">
        <v>57</v>
      </c>
      <c r="B27" s="21" t="s">
        <v>58</v>
      </c>
      <c r="C27" s="62" t="s">
        <v>12</v>
      </c>
      <c r="D27" s="63">
        <v>1.0</v>
      </c>
      <c r="E27" s="52">
        <v>7830180.0</v>
      </c>
      <c r="F27" s="53">
        <f t="shared" si="10"/>
        <v>7830180</v>
      </c>
      <c r="G27" s="53">
        <f t="shared" si="11"/>
        <v>1487734</v>
      </c>
      <c r="H27" s="53">
        <f t="shared" si="12"/>
        <v>9317914</v>
      </c>
      <c r="K27" s="60"/>
    </row>
    <row r="28" ht="15.75" customHeight="1">
      <c r="A28" s="67" t="s">
        <v>9</v>
      </c>
      <c r="B28" s="5"/>
      <c r="C28" s="5"/>
      <c r="D28" s="5"/>
      <c r="E28" s="6"/>
      <c r="F28" s="68">
        <f t="shared" ref="F28:H28" si="13">SUM(F6:F27)</f>
        <v>465700514</v>
      </c>
      <c r="G28" s="68">
        <f t="shared" si="13"/>
        <v>88483098</v>
      </c>
      <c r="H28" s="68">
        <f t="shared" si="13"/>
        <v>554183612</v>
      </c>
      <c r="J28" s="75"/>
    </row>
    <row r="29" ht="15.75" customHeight="1">
      <c r="A29" s="105"/>
      <c r="B29" s="106"/>
      <c r="C29" s="106"/>
      <c r="D29" s="106"/>
      <c r="E29" s="106"/>
      <c r="F29" s="106"/>
      <c r="G29" s="107" t="s">
        <v>9</v>
      </c>
      <c r="H29" s="108">
        <f>H28</f>
        <v>554183612</v>
      </c>
      <c r="J29" s="76"/>
    </row>
    <row r="30" ht="15.75" customHeight="1">
      <c r="A30" s="60"/>
      <c r="B30" s="60"/>
      <c r="C30" s="60"/>
      <c r="D30" s="60"/>
      <c r="E30" s="60"/>
      <c r="F30" s="60"/>
      <c r="G30" s="60"/>
      <c r="H30" s="60"/>
      <c r="J30" s="109"/>
    </row>
    <row r="31" ht="15.75" customHeight="1">
      <c r="A31" s="74"/>
    </row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F4:F5"/>
    <mergeCell ref="H4:H5"/>
    <mergeCell ref="B2:H2"/>
    <mergeCell ref="A3:H3"/>
    <mergeCell ref="A4:A5"/>
    <mergeCell ref="B4:B5"/>
    <mergeCell ref="C4:C5"/>
    <mergeCell ref="D4:D5"/>
    <mergeCell ref="E4:E5"/>
    <mergeCell ref="A28:E28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5"/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2" width="45.29"/>
    <col customWidth="1" min="3" max="3" width="13.71"/>
    <col customWidth="1" min="4" max="4" width="15.29"/>
    <col customWidth="1" min="5" max="5" width="22.0"/>
    <col customWidth="1" min="6" max="6" width="15.71"/>
    <col customWidth="1" min="7" max="7" width="17.43"/>
    <col customWidth="1" min="8" max="8" width="19.57"/>
    <col customWidth="1" min="9" max="9" width="17.43"/>
    <col customWidth="1" min="10" max="10" width="17.29"/>
    <col customWidth="1" min="11" max="11" width="36.71"/>
    <col customWidth="1" min="12" max="26" width="10.71"/>
  </cols>
  <sheetData>
    <row r="1">
      <c r="A1" s="2"/>
      <c r="B1" s="2"/>
      <c r="C1" s="2"/>
      <c r="D1" s="2"/>
      <c r="E1" s="2"/>
      <c r="F1" s="2"/>
      <c r="G1" s="2"/>
      <c r="H1" s="2"/>
    </row>
    <row r="2">
      <c r="A2" s="2"/>
      <c r="B2" s="2"/>
      <c r="C2" s="2"/>
      <c r="D2" s="2"/>
      <c r="E2" s="2"/>
      <c r="F2" s="2"/>
      <c r="G2" s="2"/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2"/>
      <c r="B4" s="2"/>
      <c r="C4" s="2"/>
      <c r="D4" s="2"/>
      <c r="E4" s="2"/>
      <c r="F4" s="2"/>
      <c r="G4" s="2"/>
      <c r="H4" s="2"/>
    </row>
    <row r="5">
      <c r="A5" s="2"/>
      <c r="B5" s="2"/>
      <c r="C5" s="2"/>
      <c r="D5" s="2"/>
      <c r="E5" s="2"/>
      <c r="F5" s="2"/>
      <c r="G5" s="2"/>
      <c r="H5" s="2"/>
    </row>
    <row r="6">
      <c r="A6" s="2"/>
      <c r="B6" s="2"/>
      <c r="C6" s="2"/>
      <c r="D6" s="2"/>
      <c r="E6" s="2"/>
      <c r="F6" s="2"/>
      <c r="G6" s="2"/>
      <c r="H6" s="2"/>
    </row>
    <row r="7">
      <c r="A7" s="2"/>
      <c r="B7" s="2"/>
      <c r="C7" s="2"/>
      <c r="D7" s="2"/>
      <c r="E7" s="2"/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 ht="28.5" customHeight="1">
      <c r="A10" s="110" t="s">
        <v>85</v>
      </c>
      <c r="B10" s="111" t="s">
        <v>86</v>
      </c>
      <c r="C10" s="5"/>
      <c r="D10" s="5"/>
      <c r="E10" s="5"/>
      <c r="F10" s="5"/>
      <c r="G10" s="5"/>
      <c r="H10" s="5"/>
      <c r="I10" s="5"/>
      <c r="J10" s="6"/>
    </row>
    <row r="11" ht="47.25" customHeight="1">
      <c r="A11" s="112" t="s">
        <v>2</v>
      </c>
      <c r="B11" s="113" t="s">
        <v>87</v>
      </c>
      <c r="C11" s="113" t="s">
        <v>88</v>
      </c>
      <c r="D11" s="113" t="s">
        <v>89</v>
      </c>
      <c r="E11" s="114" t="s">
        <v>90</v>
      </c>
      <c r="F11" s="113" t="s">
        <v>91</v>
      </c>
      <c r="G11" s="115" t="s">
        <v>92</v>
      </c>
      <c r="H11" s="114" t="s">
        <v>93</v>
      </c>
      <c r="I11" s="114" t="s">
        <v>8</v>
      </c>
      <c r="J11" s="113" t="s">
        <v>9</v>
      </c>
    </row>
    <row r="12">
      <c r="A12" s="17"/>
      <c r="B12" s="17"/>
      <c r="C12" s="17"/>
      <c r="D12" s="17"/>
      <c r="E12" s="114" t="s">
        <v>94</v>
      </c>
      <c r="F12" s="17"/>
      <c r="G12" s="17"/>
      <c r="H12" s="114">
        <v>2.6</v>
      </c>
      <c r="I12" s="116">
        <v>0.19</v>
      </c>
      <c r="J12" s="17"/>
    </row>
    <row r="13">
      <c r="A13" s="117" t="s">
        <v>95</v>
      </c>
      <c r="B13" s="118" t="s">
        <v>96</v>
      </c>
      <c r="C13" s="5"/>
      <c r="D13" s="5"/>
      <c r="E13" s="5"/>
      <c r="F13" s="5"/>
      <c r="G13" s="5"/>
      <c r="H13" s="5"/>
      <c r="I13" s="5"/>
      <c r="J13" s="6"/>
    </row>
    <row r="14">
      <c r="A14" s="119" t="s">
        <v>97</v>
      </c>
      <c r="B14" s="119" t="s">
        <v>98</v>
      </c>
      <c r="C14" s="21"/>
      <c r="D14" s="21"/>
      <c r="E14" s="21"/>
      <c r="F14" s="21"/>
      <c r="G14" s="21"/>
      <c r="H14" s="120"/>
      <c r="I14" s="120"/>
      <c r="J14" s="121"/>
    </row>
    <row r="15">
      <c r="A15" s="91" t="s">
        <v>99</v>
      </c>
      <c r="B15" s="91" t="s">
        <v>100</v>
      </c>
      <c r="C15" s="21"/>
      <c r="D15" s="21"/>
      <c r="E15" s="21"/>
      <c r="F15" s="21"/>
      <c r="G15" s="21"/>
      <c r="H15" s="120"/>
      <c r="I15" s="120"/>
      <c r="J15" s="122"/>
    </row>
    <row r="16">
      <c r="A16" s="91" t="s">
        <v>101</v>
      </c>
      <c r="B16" s="91" t="s">
        <v>102</v>
      </c>
      <c r="C16" s="123">
        <v>7035600.0</v>
      </c>
      <c r="D16" s="124">
        <v>1.0</v>
      </c>
      <c r="E16" s="124">
        <v>3.0</v>
      </c>
      <c r="F16" s="125">
        <v>0.5</v>
      </c>
      <c r="G16" s="123">
        <f t="shared" ref="G16:G20" si="1">+ROUND(C16*D16*E16*F16,0)</f>
        <v>10553400</v>
      </c>
      <c r="H16" s="123">
        <f t="shared" ref="H16:H20" si="2">G16*$H$12</f>
        <v>27438840</v>
      </c>
      <c r="I16" s="126">
        <f t="shared" ref="I16:I20" si="3">H16*$I$12</f>
        <v>5213379.6</v>
      </c>
      <c r="J16" s="126">
        <f t="shared" ref="J16:J20" si="4">ROUND(H16+I16,)</f>
        <v>32652220</v>
      </c>
    </row>
    <row r="17">
      <c r="A17" s="91" t="s">
        <v>103</v>
      </c>
      <c r="B17" s="91" t="s">
        <v>104</v>
      </c>
      <c r="C17" s="123">
        <v>5662800.0</v>
      </c>
      <c r="D17" s="124">
        <v>1.0</v>
      </c>
      <c r="E17" s="124">
        <v>3.0</v>
      </c>
      <c r="F17" s="125">
        <v>0.3</v>
      </c>
      <c r="G17" s="123">
        <f t="shared" si="1"/>
        <v>5096520</v>
      </c>
      <c r="H17" s="123">
        <f t="shared" si="2"/>
        <v>13250952</v>
      </c>
      <c r="I17" s="126">
        <f t="shared" si="3"/>
        <v>2517680.88</v>
      </c>
      <c r="J17" s="126">
        <f t="shared" si="4"/>
        <v>15768633</v>
      </c>
    </row>
    <row r="18">
      <c r="A18" s="91" t="s">
        <v>105</v>
      </c>
      <c r="B18" s="91" t="s">
        <v>106</v>
      </c>
      <c r="C18" s="123">
        <v>5662800.0</v>
      </c>
      <c r="D18" s="124">
        <v>1.0</v>
      </c>
      <c r="E18" s="124">
        <v>3.0</v>
      </c>
      <c r="F18" s="125">
        <v>0.2</v>
      </c>
      <c r="G18" s="123">
        <f t="shared" si="1"/>
        <v>3397680</v>
      </c>
      <c r="H18" s="123">
        <f t="shared" si="2"/>
        <v>8833968</v>
      </c>
      <c r="I18" s="126">
        <f t="shared" si="3"/>
        <v>1678453.92</v>
      </c>
      <c r="J18" s="126">
        <f t="shared" si="4"/>
        <v>10512422</v>
      </c>
    </row>
    <row r="19">
      <c r="A19" s="91" t="s">
        <v>107</v>
      </c>
      <c r="B19" s="91" t="s">
        <v>108</v>
      </c>
      <c r="C19" s="123">
        <v>4804800.0</v>
      </c>
      <c r="D19" s="124">
        <v>1.0</v>
      </c>
      <c r="E19" s="124">
        <v>3.0</v>
      </c>
      <c r="F19" s="125">
        <v>0.2</v>
      </c>
      <c r="G19" s="123">
        <f t="shared" si="1"/>
        <v>2882880</v>
      </c>
      <c r="H19" s="123">
        <f t="shared" si="2"/>
        <v>7495488</v>
      </c>
      <c r="I19" s="126">
        <f t="shared" si="3"/>
        <v>1424142.72</v>
      </c>
      <c r="J19" s="126">
        <f t="shared" si="4"/>
        <v>8919631</v>
      </c>
    </row>
    <row r="20">
      <c r="A20" s="91" t="s">
        <v>109</v>
      </c>
      <c r="B20" s="91" t="s">
        <v>110</v>
      </c>
      <c r="C20" s="123">
        <v>4804800.0</v>
      </c>
      <c r="D20" s="124">
        <v>1.0</v>
      </c>
      <c r="E20" s="124">
        <v>3.0</v>
      </c>
      <c r="F20" s="125">
        <v>0.2</v>
      </c>
      <c r="G20" s="123">
        <f t="shared" si="1"/>
        <v>2882880</v>
      </c>
      <c r="H20" s="123">
        <f t="shared" si="2"/>
        <v>7495488</v>
      </c>
      <c r="I20" s="126">
        <f t="shared" si="3"/>
        <v>1424142.72</v>
      </c>
      <c r="J20" s="126">
        <f t="shared" si="4"/>
        <v>8919631</v>
      </c>
    </row>
    <row r="21" ht="15.75" customHeight="1">
      <c r="A21" s="127"/>
      <c r="B21" s="128" t="s">
        <v>111</v>
      </c>
      <c r="C21" s="5"/>
      <c r="D21" s="5"/>
      <c r="E21" s="5"/>
      <c r="F21" s="6"/>
      <c r="G21" s="129">
        <f t="shared" ref="G21:J21" si="5">SUM(G16:G20)</f>
        <v>24813360</v>
      </c>
      <c r="H21" s="129">
        <f t="shared" si="5"/>
        <v>64514736</v>
      </c>
      <c r="I21" s="129">
        <f t="shared" si="5"/>
        <v>12257799.84</v>
      </c>
      <c r="J21" s="129">
        <f t="shared" si="5"/>
        <v>76772537</v>
      </c>
    </row>
    <row r="22" ht="15.75" customHeight="1">
      <c r="A22" s="130" t="s">
        <v>112</v>
      </c>
      <c r="B22" s="119" t="s">
        <v>113</v>
      </c>
      <c r="C22" s="21"/>
      <c r="D22" s="21"/>
      <c r="E22" s="131"/>
      <c r="F22" s="21"/>
      <c r="G22" s="132"/>
      <c r="H22" s="126"/>
      <c r="I22" s="126"/>
      <c r="J22" s="133"/>
    </row>
    <row r="23" ht="15.75" customHeight="1">
      <c r="A23" s="134" t="s">
        <v>114</v>
      </c>
      <c r="B23" s="91" t="s">
        <v>115</v>
      </c>
      <c r="C23" s="135">
        <v>1320000.0</v>
      </c>
      <c r="D23" s="123"/>
      <c r="E23" s="124">
        <v>3.0</v>
      </c>
      <c r="F23" s="125">
        <v>1.0</v>
      </c>
      <c r="G23" s="136">
        <f>C23*E23*F23</f>
        <v>3960000</v>
      </c>
      <c r="H23" s="137"/>
      <c r="I23" s="138">
        <f>G23*$I$12</f>
        <v>752400</v>
      </c>
      <c r="J23" s="126">
        <f>ROUND(G23+I23,)</f>
        <v>4712400</v>
      </c>
    </row>
    <row r="24" ht="15.75" customHeight="1">
      <c r="A24" s="134" t="s">
        <v>116</v>
      </c>
      <c r="B24" s="91" t="s">
        <v>117</v>
      </c>
      <c r="C24" s="135">
        <v>1188000.0</v>
      </c>
      <c r="D24" s="123"/>
      <c r="E24" s="124"/>
      <c r="F24" s="125"/>
      <c r="G24" s="136"/>
      <c r="H24" s="123"/>
      <c r="I24" s="138"/>
      <c r="J24" s="126"/>
    </row>
    <row r="25" ht="42.0" customHeight="1">
      <c r="A25" s="134" t="s">
        <v>118</v>
      </c>
      <c r="B25" s="91" t="s">
        <v>119</v>
      </c>
      <c r="C25" s="135">
        <v>594000.0</v>
      </c>
      <c r="D25" s="123"/>
      <c r="E25" s="124">
        <v>3.0</v>
      </c>
      <c r="F25" s="125">
        <v>1.0005</v>
      </c>
      <c r="G25" s="136">
        <f>C25*E25*F25</f>
        <v>1782891</v>
      </c>
      <c r="H25" s="123"/>
      <c r="I25" s="126">
        <f>G25*$I$12</f>
        <v>338749.29</v>
      </c>
      <c r="J25" s="126">
        <f>ROUND(G25+I25,)</f>
        <v>2121640</v>
      </c>
    </row>
    <row r="26" ht="15.75" customHeight="1">
      <c r="A26" s="139" t="s">
        <v>120</v>
      </c>
      <c r="B26" s="5"/>
      <c r="C26" s="5"/>
      <c r="D26" s="5"/>
      <c r="E26" s="5"/>
      <c r="F26" s="6"/>
      <c r="G26" s="140">
        <f t="shared" ref="G26:J26" si="6">SUM(G23:G25)</f>
        <v>5742891</v>
      </c>
      <c r="H26" s="140">
        <f t="shared" si="6"/>
        <v>0</v>
      </c>
      <c r="I26" s="140">
        <f t="shared" si="6"/>
        <v>1091149.29</v>
      </c>
      <c r="J26" s="140">
        <f t="shared" si="6"/>
        <v>6834040</v>
      </c>
    </row>
    <row r="27" ht="15.75" customHeight="1">
      <c r="A27" s="141"/>
      <c r="B27" s="142" t="s">
        <v>13</v>
      </c>
      <c r="C27" s="5"/>
      <c r="D27" s="5"/>
      <c r="E27" s="5"/>
      <c r="F27" s="6"/>
      <c r="G27" s="143">
        <f t="shared" ref="G27:J27" si="7">G21+G26</f>
        <v>30556251</v>
      </c>
      <c r="H27" s="143">
        <f t="shared" si="7"/>
        <v>64514736</v>
      </c>
      <c r="I27" s="143">
        <f t="shared" si="7"/>
        <v>13348949.13</v>
      </c>
      <c r="J27" s="144">
        <f t="shared" si="7"/>
        <v>83606577</v>
      </c>
      <c r="K27" s="39"/>
    </row>
    <row r="28" ht="15.75" customHeight="1">
      <c r="A28" s="117" t="s">
        <v>121</v>
      </c>
      <c r="B28" s="118" t="s">
        <v>122</v>
      </c>
      <c r="C28" s="5"/>
      <c r="D28" s="5"/>
      <c r="E28" s="5"/>
      <c r="F28" s="5"/>
      <c r="G28" s="5"/>
      <c r="H28" s="5"/>
      <c r="I28" s="5"/>
      <c r="J28" s="6"/>
    </row>
    <row r="29" ht="15.75" customHeight="1">
      <c r="A29" s="119" t="s">
        <v>123</v>
      </c>
      <c r="B29" s="119" t="s">
        <v>98</v>
      </c>
      <c r="C29" s="21"/>
      <c r="D29" s="21"/>
      <c r="E29" s="21"/>
      <c r="F29" s="21"/>
      <c r="G29" s="21"/>
      <c r="H29" s="120"/>
      <c r="I29" s="120"/>
      <c r="J29" s="121"/>
    </row>
    <row r="30" ht="15.75" customHeight="1">
      <c r="A30" s="91" t="s">
        <v>124</v>
      </c>
      <c r="B30" s="91" t="s">
        <v>100</v>
      </c>
      <c r="C30" s="21"/>
      <c r="D30" s="21"/>
      <c r="E30" s="21"/>
      <c r="F30" s="21"/>
      <c r="G30" s="21"/>
      <c r="H30" s="120"/>
      <c r="I30" s="120"/>
      <c r="J30" s="122"/>
    </row>
    <row r="31" ht="15.75" customHeight="1">
      <c r="A31" s="91" t="s">
        <v>125</v>
      </c>
      <c r="B31" s="91" t="s">
        <v>102</v>
      </c>
      <c r="C31" s="123">
        <v>7035600.0</v>
      </c>
      <c r="D31" s="124">
        <v>1.0</v>
      </c>
      <c r="E31" s="124">
        <v>2.0</v>
      </c>
      <c r="F31" s="125">
        <v>0.5</v>
      </c>
      <c r="G31" s="123">
        <f t="shared" ref="G31:G35" si="8">+ROUND(C31*D31*E31*F31,0)</f>
        <v>7035600</v>
      </c>
      <c r="H31" s="123">
        <f t="shared" ref="H31:H35" si="9">G31*$H$12</f>
        <v>18292560</v>
      </c>
      <c r="I31" s="126">
        <f t="shared" ref="I31:I35" si="10">H31*$I$12</f>
        <v>3475586.4</v>
      </c>
      <c r="J31" s="126">
        <f t="shared" ref="J31:J35" si="11">ROUND(H31+I31,)</f>
        <v>21768146</v>
      </c>
    </row>
    <row r="32" ht="15.75" customHeight="1">
      <c r="A32" s="91" t="s">
        <v>126</v>
      </c>
      <c r="B32" s="91" t="s">
        <v>104</v>
      </c>
      <c r="C32" s="123">
        <v>5662800.0</v>
      </c>
      <c r="D32" s="124">
        <v>1.0</v>
      </c>
      <c r="E32" s="124">
        <v>2.0</v>
      </c>
      <c r="F32" s="125">
        <v>0.3</v>
      </c>
      <c r="G32" s="123">
        <f t="shared" si="8"/>
        <v>3397680</v>
      </c>
      <c r="H32" s="123">
        <f t="shared" si="9"/>
        <v>8833968</v>
      </c>
      <c r="I32" s="126">
        <f t="shared" si="10"/>
        <v>1678453.92</v>
      </c>
      <c r="J32" s="126">
        <f t="shared" si="11"/>
        <v>10512422</v>
      </c>
    </row>
    <row r="33" ht="15.75" customHeight="1">
      <c r="A33" s="91" t="s">
        <v>127</v>
      </c>
      <c r="B33" s="91" t="s">
        <v>106</v>
      </c>
      <c r="C33" s="123">
        <v>5662800.0</v>
      </c>
      <c r="D33" s="124">
        <v>1.0</v>
      </c>
      <c r="E33" s="124">
        <v>2.0</v>
      </c>
      <c r="F33" s="125">
        <v>0.15</v>
      </c>
      <c r="G33" s="123">
        <f t="shared" si="8"/>
        <v>1698840</v>
      </c>
      <c r="H33" s="123">
        <f t="shared" si="9"/>
        <v>4416984</v>
      </c>
      <c r="I33" s="126">
        <f t="shared" si="10"/>
        <v>839226.96</v>
      </c>
      <c r="J33" s="126">
        <f t="shared" si="11"/>
        <v>5256211</v>
      </c>
    </row>
    <row r="34" ht="15.75" customHeight="1">
      <c r="A34" s="91" t="s">
        <v>128</v>
      </c>
      <c r="B34" s="91" t="s">
        <v>108</v>
      </c>
      <c r="C34" s="123">
        <v>4804800.0</v>
      </c>
      <c r="D34" s="124">
        <v>1.0</v>
      </c>
      <c r="E34" s="124">
        <v>2.0</v>
      </c>
      <c r="F34" s="125">
        <v>0.1</v>
      </c>
      <c r="G34" s="123">
        <f t="shared" si="8"/>
        <v>960960</v>
      </c>
      <c r="H34" s="123">
        <f t="shared" si="9"/>
        <v>2498496</v>
      </c>
      <c r="I34" s="126">
        <f t="shared" si="10"/>
        <v>474714.24</v>
      </c>
      <c r="J34" s="126">
        <f t="shared" si="11"/>
        <v>2973210</v>
      </c>
    </row>
    <row r="35" ht="15.75" customHeight="1">
      <c r="A35" s="91" t="s">
        <v>129</v>
      </c>
      <c r="B35" s="91" t="s">
        <v>110</v>
      </c>
      <c r="C35" s="123">
        <v>4804800.0</v>
      </c>
      <c r="D35" s="124">
        <v>1.0</v>
      </c>
      <c r="E35" s="124">
        <v>2.0</v>
      </c>
      <c r="F35" s="125">
        <v>0.1</v>
      </c>
      <c r="G35" s="123">
        <f t="shared" si="8"/>
        <v>960960</v>
      </c>
      <c r="H35" s="123">
        <f t="shared" si="9"/>
        <v>2498496</v>
      </c>
      <c r="I35" s="126">
        <f t="shared" si="10"/>
        <v>474714.24</v>
      </c>
      <c r="J35" s="126">
        <f t="shared" si="11"/>
        <v>2973210</v>
      </c>
    </row>
    <row r="36" ht="15.75" customHeight="1">
      <c r="A36" s="127"/>
      <c r="B36" s="128" t="s">
        <v>111</v>
      </c>
      <c r="C36" s="5"/>
      <c r="D36" s="5"/>
      <c r="E36" s="5"/>
      <c r="F36" s="6"/>
      <c r="G36" s="129">
        <f t="shared" ref="G36:J36" si="12">SUM(G31:G35)</f>
        <v>14054040</v>
      </c>
      <c r="H36" s="129">
        <f t="shared" si="12"/>
        <v>36540504</v>
      </c>
      <c r="I36" s="129">
        <f t="shared" si="12"/>
        <v>6942695.76</v>
      </c>
      <c r="J36" s="129">
        <f t="shared" si="12"/>
        <v>43483199</v>
      </c>
    </row>
    <row r="37" ht="15.75" customHeight="1">
      <c r="A37" s="130" t="s">
        <v>130</v>
      </c>
      <c r="B37" s="119" t="s">
        <v>113</v>
      </c>
      <c r="C37" s="21"/>
      <c r="D37" s="21"/>
      <c r="E37" s="131"/>
      <c r="F37" s="21"/>
      <c r="G37" s="132"/>
      <c r="H37" s="126"/>
      <c r="I37" s="126"/>
      <c r="J37" s="133"/>
    </row>
    <row r="38" ht="15.75" customHeight="1">
      <c r="A38" s="134" t="s">
        <v>131</v>
      </c>
      <c r="B38" s="91" t="s">
        <v>115</v>
      </c>
      <c r="C38" s="135">
        <v>1320000.0</v>
      </c>
      <c r="D38" s="123"/>
      <c r="E38" s="124">
        <v>2.0</v>
      </c>
      <c r="F38" s="125">
        <v>1.0</v>
      </c>
      <c r="G38" s="136">
        <f>C38*E38*F38</f>
        <v>2640000</v>
      </c>
      <c r="H38" s="137"/>
      <c r="I38" s="138">
        <f>G38*$I$12</f>
        <v>501600</v>
      </c>
      <c r="J38" s="126">
        <f>ROUND(G38+I38,)</f>
        <v>3141600</v>
      </c>
    </row>
    <row r="39" ht="15.75" customHeight="1">
      <c r="A39" s="134" t="s">
        <v>132</v>
      </c>
      <c r="B39" s="91" t="s">
        <v>117</v>
      </c>
      <c r="C39" s="135">
        <v>1188000.0</v>
      </c>
      <c r="D39" s="123"/>
      <c r="E39" s="124"/>
      <c r="F39" s="125"/>
      <c r="G39" s="136"/>
      <c r="H39" s="123"/>
      <c r="I39" s="138"/>
      <c r="J39" s="126"/>
      <c r="K39" s="145"/>
    </row>
    <row r="40" ht="45.0" customHeight="1">
      <c r="A40" s="134" t="s">
        <v>133</v>
      </c>
      <c r="B40" s="91" t="s">
        <v>119</v>
      </c>
      <c r="C40" s="135">
        <v>594000.0</v>
      </c>
      <c r="D40" s="123"/>
      <c r="E40" s="124">
        <v>2.0</v>
      </c>
      <c r="F40" s="125">
        <v>1.0005</v>
      </c>
      <c r="G40" s="136">
        <f>C40*E40*F40</f>
        <v>1188594</v>
      </c>
      <c r="H40" s="123"/>
      <c r="I40" s="126">
        <f>G40*$I$12</f>
        <v>225832.86</v>
      </c>
      <c r="J40" s="126">
        <f>ROUND(G40+I40,)</f>
        <v>1414427</v>
      </c>
      <c r="K40" s="145"/>
    </row>
    <row r="41" ht="15.75" customHeight="1">
      <c r="A41" s="139" t="s">
        <v>120</v>
      </c>
      <c r="B41" s="5"/>
      <c r="C41" s="5"/>
      <c r="D41" s="5"/>
      <c r="E41" s="5"/>
      <c r="F41" s="6"/>
      <c r="G41" s="140">
        <f t="shared" ref="G41:J41" si="13">SUM(G38:G40)</f>
        <v>3828594</v>
      </c>
      <c r="H41" s="140">
        <f t="shared" si="13"/>
        <v>0</v>
      </c>
      <c r="I41" s="140">
        <f t="shared" si="13"/>
        <v>727432.86</v>
      </c>
      <c r="J41" s="140">
        <f t="shared" si="13"/>
        <v>4556027</v>
      </c>
      <c r="K41" s="145"/>
    </row>
    <row r="42" ht="15.75" customHeight="1">
      <c r="A42" s="141"/>
      <c r="B42" s="142" t="s">
        <v>13</v>
      </c>
      <c r="C42" s="5"/>
      <c r="D42" s="5"/>
      <c r="E42" s="5"/>
      <c r="F42" s="6"/>
      <c r="G42" s="143">
        <f t="shared" ref="G42:J42" si="14">G36+G41</f>
        <v>17882634</v>
      </c>
      <c r="H42" s="143">
        <f t="shared" si="14"/>
        <v>36540504</v>
      </c>
      <c r="I42" s="143">
        <f t="shared" si="14"/>
        <v>7670128.62</v>
      </c>
      <c r="J42" s="144">
        <f t="shared" si="14"/>
        <v>48039226</v>
      </c>
      <c r="K42" s="145"/>
    </row>
    <row r="43" ht="15.75" customHeight="1">
      <c r="A43" s="117" t="s">
        <v>134</v>
      </c>
      <c r="B43" s="118" t="s">
        <v>135</v>
      </c>
      <c r="C43" s="5"/>
      <c r="D43" s="5"/>
      <c r="E43" s="5"/>
      <c r="F43" s="5"/>
      <c r="G43" s="5"/>
      <c r="H43" s="5"/>
      <c r="I43" s="5"/>
      <c r="J43" s="6"/>
      <c r="K43" s="145"/>
    </row>
    <row r="44" ht="15.75" customHeight="1">
      <c r="A44" s="119" t="s">
        <v>136</v>
      </c>
      <c r="B44" s="119" t="s">
        <v>98</v>
      </c>
      <c r="C44" s="21"/>
      <c r="D44" s="21"/>
      <c r="E44" s="21"/>
      <c r="F44" s="21"/>
      <c r="G44" s="21"/>
      <c r="H44" s="120"/>
      <c r="I44" s="120"/>
      <c r="J44" s="121"/>
    </row>
    <row r="45" ht="15.75" customHeight="1">
      <c r="A45" s="91" t="s">
        <v>137</v>
      </c>
      <c r="B45" s="91" t="s">
        <v>100</v>
      </c>
      <c r="C45" s="21"/>
      <c r="D45" s="21"/>
      <c r="E45" s="21"/>
      <c r="F45" s="21"/>
      <c r="G45" s="21"/>
      <c r="H45" s="120"/>
      <c r="I45" s="120"/>
      <c r="J45" s="122"/>
    </row>
    <row r="46" ht="15.75" customHeight="1">
      <c r="A46" s="91" t="s">
        <v>138</v>
      </c>
      <c r="B46" s="91" t="s">
        <v>102</v>
      </c>
      <c r="C46" s="123">
        <v>7035600.0</v>
      </c>
      <c r="D46" s="124">
        <v>1.0</v>
      </c>
      <c r="E46" s="124">
        <v>4.0</v>
      </c>
      <c r="F46" s="125">
        <v>0.5</v>
      </c>
      <c r="G46" s="123">
        <f t="shared" ref="G46:G50" si="15">+ROUND(C46*D46*E46*F46,0)</f>
        <v>14071200</v>
      </c>
      <c r="H46" s="123">
        <f t="shared" ref="H46:H50" si="16">G46*$H$12</f>
        <v>36585120</v>
      </c>
      <c r="I46" s="126">
        <f t="shared" ref="I46:I50" si="17">H46*$I$12</f>
        <v>6951172.8</v>
      </c>
      <c r="J46" s="126">
        <f t="shared" ref="J46:J50" si="18">ROUND(H46+I46,)</f>
        <v>43536293</v>
      </c>
    </row>
    <row r="47" ht="15.75" customHeight="1">
      <c r="A47" s="91" t="s">
        <v>139</v>
      </c>
      <c r="B47" s="91" t="s">
        <v>104</v>
      </c>
      <c r="C47" s="123">
        <v>5662800.0</v>
      </c>
      <c r="D47" s="124">
        <v>2.0</v>
      </c>
      <c r="E47" s="124">
        <v>4.0</v>
      </c>
      <c r="F47" s="125">
        <v>0.25</v>
      </c>
      <c r="G47" s="123">
        <f t="shared" si="15"/>
        <v>11325600</v>
      </c>
      <c r="H47" s="123">
        <f t="shared" si="16"/>
        <v>29446560</v>
      </c>
      <c r="I47" s="126">
        <f t="shared" si="17"/>
        <v>5594846.4</v>
      </c>
      <c r="J47" s="126">
        <f t="shared" si="18"/>
        <v>35041406</v>
      </c>
    </row>
    <row r="48" ht="15.75" customHeight="1">
      <c r="A48" s="91" t="s">
        <v>140</v>
      </c>
      <c r="B48" s="91" t="s">
        <v>106</v>
      </c>
      <c r="C48" s="123">
        <v>5662800.0</v>
      </c>
      <c r="D48" s="124">
        <v>2.0</v>
      </c>
      <c r="E48" s="124">
        <v>4.0</v>
      </c>
      <c r="F48" s="125">
        <v>0.15</v>
      </c>
      <c r="G48" s="123">
        <f t="shared" si="15"/>
        <v>6795360</v>
      </c>
      <c r="H48" s="123">
        <f t="shared" si="16"/>
        <v>17667936</v>
      </c>
      <c r="I48" s="126">
        <f t="shared" si="17"/>
        <v>3356907.84</v>
      </c>
      <c r="J48" s="126">
        <f t="shared" si="18"/>
        <v>21024844</v>
      </c>
    </row>
    <row r="49" ht="15.75" customHeight="1">
      <c r="A49" s="91" t="s">
        <v>141</v>
      </c>
      <c r="B49" s="91" t="s">
        <v>108</v>
      </c>
      <c r="C49" s="123">
        <v>4804800.0</v>
      </c>
      <c r="D49" s="124">
        <v>2.0</v>
      </c>
      <c r="E49" s="124">
        <v>4.0</v>
      </c>
      <c r="F49" s="125">
        <v>0.1450001</v>
      </c>
      <c r="G49" s="123">
        <f t="shared" si="15"/>
        <v>5573572</v>
      </c>
      <c r="H49" s="123">
        <f t="shared" si="16"/>
        <v>14491287.2</v>
      </c>
      <c r="I49" s="126">
        <f t="shared" si="17"/>
        <v>2753344.568</v>
      </c>
      <c r="J49" s="126">
        <f t="shared" si="18"/>
        <v>17244632</v>
      </c>
    </row>
    <row r="50" ht="15.75" customHeight="1">
      <c r="A50" s="91" t="s">
        <v>142</v>
      </c>
      <c r="B50" s="91" t="s">
        <v>110</v>
      </c>
      <c r="C50" s="123">
        <v>4804800.0</v>
      </c>
      <c r="D50" s="124">
        <v>2.0</v>
      </c>
      <c r="E50" s="124">
        <v>4.0</v>
      </c>
      <c r="F50" s="125">
        <v>0.1</v>
      </c>
      <c r="G50" s="123">
        <f t="shared" si="15"/>
        <v>3843840</v>
      </c>
      <c r="H50" s="123">
        <f t="shared" si="16"/>
        <v>9993984</v>
      </c>
      <c r="I50" s="126">
        <f t="shared" si="17"/>
        <v>1898856.96</v>
      </c>
      <c r="J50" s="126">
        <f t="shared" si="18"/>
        <v>11892841</v>
      </c>
    </row>
    <row r="51" ht="15.75" customHeight="1">
      <c r="A51" s="127"/>
      <c r="B51" s="128" t="s">
        <v>111</v>
      </c>
      <c r="C51" s="5"/>
      <c r="D51" s="5"/>
      <c r="E51" s="5"/>
      <c r="F51" s="6"/>
      <c r="G51" s="129">
        <f t="shared" ref="G51:J51" si="19">SUM(G46:G50)</f>
        <v>41609572</v>
      </c>
      <c r="H51" s="129">
        <f t="shared" si="19"/>
        <v>108184887.2</v>
      </c>
      <c r="I51" s="129">
        <f t="shared" si="19"/>
        <v>20555128.57</v>
      </c>
      <c r="J51" s="129">
        <f t="shared" si="19"/>
        <v>128740016</v>
      </c>
    </row>
    <row r="52" ht="15.75" customHeight="1">
      <c r="A52" s="130" t="s">
        <v>136</v>
      </c>
      <c r="B52" s="119" t="s">
        <v>113</v>
      </c>
      <c r="C52" s="21"/>
      <c r="D52" s="21"/>
      <c r="E52" s="131"/>
      <c r="F52" s="21"/>
      <c r="G52" s="132"/>
      <c r="H52" s="126"/>
      <c r="I52" s="126"/>
      <c r="J52" s="133"/>
    </row>
    <row r="53" ht="15.75" customHeight="1">
      <c r="A53" s="134" t="s">
        <v>137</v>
      </c>
      <c r="B53" s="91" t="s">
        <v>115</v>
      </c>
      <c r="C53" s="135">
        <v>1320000.0</v>
      </c>
      <c r="D53" s="123"/>
      <c r="E53" s="124">
        <v>4.0</v>
      </c>
      <c r="F53" s="125">
        <v>1.0</v>
      </c>
      <c r="G53" s="136">
        <f>C53*E53*F53</f>
        <v>5280000</v>
      </c>
      <c r="H53" s="137"/>
      <c r="I53" s="138">
        <f>G53*$I$12</f>
        <v>1003200</v>
      </c>
      <c r="J53" s="126">
        <f>ROUND(G53+I53,)</f>
        <v>6283200</v>
      </c>
    </row>
    <row r="54" ht="15.75" customHeight="1">
      <c r="A54" s="134" t="s">
        <v>138</v>
      </c>
      <c r="B54" s="91" t="s">
        <v>117</v>
      </c>
      <c r="C54" s="135">
        <v>1188000.0</v>
      </c>
      <c r="D54" s="123"/>
      <c r="E54" s="124"/>
      <c r="F54" s="125"/>
      <c r="G54" s="136"/>
      <c r="H54" s="123"/>
      <c r="I54" s="138"/>
      <c r="J54" s="126"/>
    </row>
    <row r="55" ht="42.0" customHeight="1">
      <c r="A55" s="134" t="s">
        <v>139</v>
      </c>
      <c r="B55" s="91" t="s">
        <v>119</v>
      </c>
      <c r="C55" s="135">
        <v>594000.0</v>
      </c>
      <c r="D55" s="123"/>
      <c r="E55" s="124">
        <v>4.0</v>
      </c>
      <c r="F55" s="125">
        <v>1.0005</v>
      </c>
      <c r="G55" s="136">
        <f>C55*E55*F55</f>
        <v>2377188</v>
      </c>
      <c r="H55" s="123"/>
      <c r="I55" s="126">
        <f>G55*$I$12</f>
        <v>451665.72</v>
      </c>
      <c r="J55" s="126">
        <f>ROUND(G55+I55,)</f>
        <v>2828854</v>
      </c>
    </row>
    <row r="56" ht="15.75" customHeight="1">
      <c r="A56" s="139" t="s">
        <v>120</v>
      </c>
      <c r="B56" s="5"/>
      <c r="C56" s="5"/>
      <c r="D56" s="5"/>
      <c r="E56" s="5"/>
      <c r="F56" s="6"/>
      <c r="G56" s="140">
        <f t="shared" ref="G56:J56" si="20">SUM(G53:G55)</f>
        <v>7657188</v>
      </c>
      <c r="H56" s="140">
        <f t="shared" si="20"/>
        <v>0</v>
      </c>
      <c r="I56" s="140">
        <f t="shared" si="20"/>
        <v>1454865.72</v>
      </c>
      <c r="J56" s="140">
        <f t="shared" si="20"/>
        <v>9112054</v>
      </c>
    </row>
    <row r="57" ht="15.75" customHeight="1">
      <c r="A57" s="141"/>
      <c r="B57" s="142" t="s">
        <v>13</v>
      </c>
      <c r="C57" s="5"/>
      <c r="D57" s="5"/>
      <c r="E57" s="5"/>
      <c r="F57" s="6"/>
      <c r="G57" s="143">
        <f t="shared" ref="G57:J57" si="21">G51+G56</f>
        <v>49266760</v>
      </c>
      <c r="H57" s="143">
        <f t="shared" si="21"/>
        <v>108184887.2</v>
      </c>
      <c r="I57" s="143">
        <f t="shared" si="21"/>
        <v>22009994.29</v>
      </c>
      <c r="J57" s="144">
        <f t="shared" si="21"/>
        <v>137852070</v>
      </c>
      <c r="K57" s="145"/>
    </row>
    <row r="58" ht="15.75" customHeight="1">
      <c r="A58" s="146"/>
      <c r="B58" s="146"/>
      <c r="C58" s="146"/>
      <c r="D58" s="146"/>
      <c r="E58" s="146"/>
      <c r="F58" s="146"/>
      <c r="G58" s="147" t="s">
        <v>143</v>
      </c>
      <c r="H58" s="148"/>
      <c r="I58" s="149"/>
      <c r="J58" s="150">
        <f>+J27+J42+J57</f>
        <v>269497873</v>
      </c>
      <c r="K58" s="145"/>
    </row>
    <row r="59" ht="15.75" customHeight="1"/>
    <row r="60" ht="15.75" customHeight="1">
      <c r="K60" s="145"/>
    </row>
    <row r="61" ht="36.75" customHeight="1">
      <c r="A61" s="117" t="s">
        <v>121</v>
      </c>
      <c r="B61" s="118" t="s">
        <v>144</v>
      </c>
      <c r="C61" s="5"/>
      <c r="D61" s="5"/>
      <c r="E61" s="5"/>
      <c r="F61" s="5"/>
      <c r="G61" s="5"/>
      <c r="H61" s="5"/>
      <c r="I61" s="5"/>
      <c r="J61" s="6"/>
    </row>
    <row r="62" ht="15.75" customHeight="1">
      <c r="A62" s="119" t="s">
        <v>123</v>
      </c>
      <c r="B62" s="119" t="s">
        <v>98</v>
      </c>
      <c r="C62" s="21"/>
      <c r="D62" s="21"/>
      <c r="E62" s="21"/>
      <c r="F62" s="21"/>
      <c r="G62" s="21"/>
      <c r="H62" s="120"/>
      <c r="I62" s="120"/>
      <c r="J62" s="121"/>
    </row>
    <row r="63" ht="15.75" customHeight="1">
      <c r="A63" s="91" t="s">
        <v>124</v>
      </c>
      <c r="B63" s="91" t="s">
        <v>100</v>
      </c>
      <c r="C63" s="21"/>
      <c r="D63" s="21"/>
      <c r="E63" s="21"/>
      <c r="F63" s="21"/>
      <c r="G63" s="21"/>
      <c r="H63" s="120"/>
      <c r="I63" s="120"/>
      <c r="J63" s="122"/>
    </row>
    <row r="64" ht="15.75" customHeight="1">
      <c r="A64" s="91" t="s">
        <v>125</v>
      </c>
      <c r="B64" s="91" t="s">
        <v>102</v>
      </c>
      <c r="C64" s="123">
        <v>7035600.0</v>
      </c>
      <c r="D64" s="124">
        <v>1.0</v>
      </c>
      <c r="E64" s="124">
        <v>3.0</v>
      </c>
      <c r="F64" s="125">
        <v>0.2</v>
      </c>
      <c r="G64" s="123">
        <f t="shared" ref="G64:G67" si="22">+ROUND(C64*D64*E64*F64,0)</f>
        <v>4221360</v>
      </c>
      <c r="H64" s="123">
        <f t="shared" ref="H64:H67" si="23">G64*$H$12</f>
        <v>10975536</v>
      </c>
      <c r="I64" s="126">
        <f t="shared" ref="I64:I67" si="24">H64*$I$12</f>
        <v>2085351.84</v>
      </c>
      <c r="J64" s="126">
        <f t="shared" ref="J64:J67" si="25">ROUND(H64+I64,)</f>
        <v>13060888</v>
      </c>
    </row>
    <row r="65" ht="15.75" customHeight="1">
      <c r="A65" s="91" t="s">
        <v>126</v>
      </c>
      <c r="B65" s="91" t="s">
        <v>104</v>
      </c>
      <c r="C65" s="123">
        <v>5662800.0</v>
      </c>
      <c r="D65" s="124">
        <v>1.0</v>
      </c>
      <c r="E65" s="124">
        <v>3.0</v>
      </c>
      <c r="F65" s="125">
        <v>0.2</v>
      </c>
      <c r="G65" s="123">
        <f t="shared" si="22"/>
        <v>3397680</v>
      </c>
      <c r="H65" s="123">
        <f t="shared" si="23"/>
        <v>8833968</v>
      </c>
      <c r="I65" s="126">
        <f t="shared" si="24"/>
        <v>1678453.92</v>
      </c>
      <c r="J65" s="126">
        <f t="shared" si="25"/>
        <v>10512422</v>
      </c>
    </row>
    <row r="66" ht="15.75" customHeight="1">
      <c r="A66" s="91" t="s">
        <v>126</v>
      </c>
      <c r="B66" s="91" t="s">
        <v>106</v>
      </c>
      <c r="C66" s="123">
        <v>5662800.0</v>
      </c>
      <c r="D66" s="124">
        <v>1.0</v>
      </c>
      <c r="E66" s="124">
        <v>3.0</v>
      </c>
      <c r="F66" s="125">
        <v>0.7</v>
      </c>
      <c r="G66" s="123">
        <f t="shared" si="22"/>
        <v>11891880</v>
      </c>
      <c r="H66" s="123">
        <f t="shared" si="23"/>
        <v>30918888</v>
      </c>
      <c r="I66" s="126">
        <f t="shared" si="24"/>
        <v>5874588.72</v>
      </c>
      <c r="J66" s="126">
        <f t="shared" si="25"/>
        <v>36793477</v>
      </c>
    </row>
    <row r="67" ht="15.75" customHeight="1">
      <c r="A67" s="91" t="s">
        <v>127</v>
      </c>
      <c r="B67" s="91" t="s">
        <v>108</v>
      </c>
      <c r="C67" s="123">
        <v>4804800.0</v>
      </c>
      <c r="D67" s="124">
        <v>1.0</v>
      </c>
      <c r="E67" s="124">
        <v>3.0</v>
      </c>
      <c r="F67" s="125">
        <v>0.5</v>
      </c>
      <c r="G67" s="123">
        <f t="shared" si="22"/>
        <v>7207200</v>
      </c>
      <c r="H67" s="123">
        <f t="shared" si="23"/>
        <v>18738720</v>
      </c>
      <c r="I67" s="126">
        <f t="shared" si="24"/>
        <v>3560356.8</v>
      </c>
      <c r="J67" s="126">
        <f t="shared" si="25"/>
        <v>22299077</v>
      </c>
    </row>
    <row r="68" ht="15.75" customHeight="1">
      <c r="A68" s="127"/>
      <c r="B68" s="128" t="s">
        <v>111</v>
      </c>
      <c r="C68" s="5"/>
      <c r="D68" s="5"/>
      <c r="E68" s="5"/>
      <c r="F68" s="6"/>
      <c r="G68" s="129">
        <f t="shared" ref="G68:J68" si="26">SUM(G64:G67)</f>
        <v>26718120</v>
      </c>
      <c r="H68" s="129">
        <f t="shared" si="26"/>
        <v>69467112</v>
      </c>
      <c r="I68" s="129">
        <f t="shared" si="26"/>
        <v>13198751.28</v>
      </c>
      <c r="J68" s="129">
        <f t="shared" si="26"/>
        <v>82665864</v>
      </c>
    </row>
    <row r="69" ht="15.75" customHeight="1">
      <c r="A69" s="130" t="s">
        <v>130</v>
      </c>
      <c r="B69" s="119" t="s">
        <v>113</v>
      </c>
      <c r="C69" s="21"/>
      <c r="D69" s="21"/>
      <c r="E69" s="131"/>
      <c r="F69" s="21"/>
      <c r="G69" s="132"/>
      <c r="H69" s="126"/>
      <c r="I69" s="126"/>
      <c r="J69" s="133"/>
    </row>
    <row r="70" ht="15.75" customHeight="1">
      <c r="A70" s="134" t="s">
        <v>131</v>
      </c>
      <c r="B70" s="91" t="s">
        <v>115</v>
      </c>
      <c r="C70" s="135">
        <v>1320000.0</v>
      </c>
      <c r="D70" s="123"/>
      <c r="E70" s="124">
        <v>3.0</v>
      </c>
      <c r="F70" s="125">
        <v>1.0</v>
      </c>
      <c r="G70" s="136">
        <f>C70*E70*F70</f>
        <v>3960000</v>
      </c>
      <c r="H70" s="137"/>
      <c r="I70" s="138">
        <f>G70*$I$12</f>
        <v>752400</v>
      </c>
      <c r="J70" s="126">
        <f>ROUND(G70+I70,)</f>
        <v>4712400</v>
      </c>
    </row>
    <row r="71" ht="15.75" customHeight="1">
      <c r="A71" s="134" t="s">
        <v>132</v>
      </c>
      <c r="B71" s="91" t="s">
        <v>117</v>
      </c>
      <c r="C71" s="135">
        <v>1188000.0</v>
      </c>
      <c r="D71" s="123"/>
      <c r="E71" s="124"/>
      <c r="F71" s="125"/>
      <c r="G71" s="136"/>
      <c r="H71" s="123"/>
      <c r="I71" s="138"/>
      <c r="J71" s="126"/>
    </row>
    <row r="72" ht="44.25" customHeight="1">
      <c r="A72" s="134" t="s">
        <v>133</v>
      </c>
      <c r="B72" s="91" t="s">
        <v>119</v>
      </c>
      <c r="C72" s="135">
        <v>594000.0</v>
      </c>
      <c r="D72" s="123"/>
      <c r="E72" s="124">
        <v>3.0</v>
      </c>
      <c r="F72" s="125">
        <v>1.0005</v>
      </c>
      <c r="G72" s="136">
        <f>C72*E72*F72</f>
        <v>1782891</v>
      </c>
      <c r="H72" s="123"/>
      <c r="I72" s="126">
        <f>G72*$I$12</f>
        <v>338749.29</v>
      </c>
      <c r="J72" s="126">
        <f>ROUND(G72+I72,)</f>
        <v>2121640</v>
      </c>
    </row>
    <row r="73" ht="15.75" customHeight="1">
      <c r="A73" s="139" t="s">
        <v>120</v>
      </c>
      <c r="B73" s="5"/>
      <c r="C73" s="5"/>
      <c r="D73" s="5"/>
      <c r="E73" s="5"/>
      <c r="F73" s="6"/>
      <c r="G73" s="140">
        <f t="shared" ref="G73:J73" si="27">SUM(G70:G72)</f>
        <v>5742891</v>
      </c>
      <c r="H73" s="140">
        <f t="shared" si="27"/>
        <v>0</v>
      </c>
      <c r="I73" s="140">
        <f t="shared" si="27"/>
        <v>1091149.29</v>
      </c>
      <c r="J73" s="140">
        <f t="shared" si="27"/>
        <v>6834040</v>
      </c>
    </row>
    <row r="74" ht="15.75" customHeight="1">
      <c r="A74" s="141"/>
      <c r="B74" s="142" t="s">
        <v>13</v>
      </c>
      <c r="C74" s="5"/>
      <c r="D74" s="5"/>
      <c r="E74" s="5"/>
      <c r="F74" s="6"/>
      <c r="G74" s="143">
        <f t="shared" ref="G74:J74" si="28">G68+G73</f>
        <v>32461011</v>
      </c>
      <c r="H74" s="143">
        <f t="shared" si="28"/>
        <v>69467112</v>
      </c>
      <c r="I74" s="143">
        <f t="shared" si="28"/>
        <v>14289900.57</v>
      </c>
      <c r="J74" s="144">
        <f t="shared" si="28"/>
        <v>89499904</v>
      </c>
    </row>
    <row r="75" ht="15.75" customHeight="1"/>
    <row r="76" ht="15.75" customHeight="1">
      <c r="J76" s="151"/>
    </row>
    <row r="77" ht="15.75" customHeight="1">
      <c r="J77" s="152"/>
    </row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25">
    <mergeCell ref="B10:J10"/>
    <mergeCell ref="A11:A12"/>
    <mergeCell ref="B11:B12"/>
    <mergeCell ref="C11:C12"/>
    <mergeCell ref="D11:D12"/>
    <mergeCell ref="F11:F12"/>
    <mergeCell ref="G11:G12"/>
    <mergeCell ref="J11:J12"/>
    <mergeCell ref="B13:J13"/>
    <mergeCell ref="B21:F21"/>
    <mergeCell ref="A26:F26"/>
    <mergeCell ref="B27:F27"/>
    <mergeCell ref="B28:J28"/>
    <mergeCell ref="B36:F36"/>
    <mergeCell ref="B57:F57"/>
    <mergeCell ref="B68:F68"/>
    <mergeCell ref="A73:F73"/>
    <mergeCell ref="B74:F74"/>
    <mergeCell ref="A41:F41"/>
    <mergeCell ref="B42:F42"/>
    <mergeCell ref="B43:J43"/>
    <mergeCell ref="B51:F51"/>
    <mergeCell ref="A56:F56"/>
    <mergeCell ref="G58:I58"/>
    <mergeCell ref="B61:J61"/>
  </mergeCells>
  <printOptions/>
  <pageMargins bottom="0.75" footer="0.0" header="0.0" left="0.7" right="0.7" top="0.75"/>
  <pageSetup scale="50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showGridLines="0" workbookViewId="0"/>
  </sheetViews>
  <sheetFormatPr customHeight="1" defaultColWidth="14.43" defaultRowHeight="15.0"/>
  <cols>
    <col customWidth="1" min="1" max="1" width="11.71"/>
    <col customWidth="1" min="2" max="2" width="51.86"/>
    <col customWidth="1" min="3" max="3" width="5.43"/>
    <col customWidth="1" min="4" max="4" width="6.57"/>
    <col customWidth="1" min="5" max="5" width="13.86"/>
    <col customWidth="1" min="6" max="6" width="15.0"/>
    <col customWidth="1" min="7" max="7" width="12.86"/>
    <col customWidth="1" min="8" max="8" width="13.86"/>
    <col customWidth="1" min="9" max="9" width="11.29"/>
    <col customWidth="1" min="10" max="10" width="12.86"/>
    <col customWidth="1" min="11" max="11" width="16.71"/>
    <col customWidth="1" min="12" max="12" width="24.29"/>
    <col customWidth="1" min="13" max="13" width="14.0"/>
    <col customWidth="1" min="14" max="15" width="10.71"/>
    <col customWidth="1" min="16" max="16" width="11.71"/>
    <col customWidth="1" min="17" max="17" width="14.0"/>
    <col customWidth="1" min="18" max="26" width="10.71"/>
  </cols>
  <sheetData>
    <row r="1" ht="126.7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2.25" customHeight="1">
      <c r="A2" s="153" t="s">
        <v>145</v>
      </c>
      <c r="B2" s="154" t="s">
        <v>146</v>
      </c>
      <c r="C2" s="5"/>
      <c r="D2" s="5"/>
      <c r="E2" s="5"/>
      <c r="F2" s="5"/>
      <c r="G2" s="5"/>
      <c r="H2" s="5"/>
      <c r="I2" s="5"/>
      <c r="J2" s="5"/>
      <c r="K2" s="6"/>
      <c r="L2" s="155"/>
      <c r="M2" s="155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33.0" customHeight="1">
      <c r="A3" s="156" t="s">
        <v>147</v>
      </c>
      <c r="B3" s="5"/>
      <c r="C3" s="5"/>
      <c r="D3" s="5"/>
      <c r="E3" s="5"/>
      <c r="F3" s="5"/>
      <c r="G3" s="5"/>
      <c r="H3" s="5"/>
      <c r="I3" s="5"/>
      <c r="J3" s="5"/>
      <c r="K3" s="6"/>
      <c r="L3" s="155"/>
      <c r="M3" s="155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157" t="s">
        <v>2</v>
      </c>
      <c r="B4" s="158" t="s">
        <v>3</v>
      </c>
      <c r="C4" s="157" t="s">
        <v>4</v>
      </c>
      <c r="D4" s="159" t="s">
        <v>5</v>
      </c>
      <c r="E4" s="160" t="s">
        <v>6</v>
      </c>
      <c r="F4" s="161" t="s">
        <v>7</v>
      </c>
      <c r="G4" s="162" t="s">
        <v>8</v>
      </c>
      <c r="H4" s="162"/>
      <c r="I4" s="162"/>
      <c r="J4" s="162"/>
      <c r="K4" s="161" t="s">
        <v>9</v>
      </c>
      <c r="L4" s="155"/>
      <c r="M4" s="155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17"/>
      <c r="B5" s="17"/>
      <c r="C5" s="17"/>
      <c r="D5" s="17"/>
      <c r="E5" s="17"/>
      <c r="F5" s="17"/>
      <c r="G5" s="163">
        <v>0.19</v>
      </c>
      <c r="H5" s="162"/>
      <c r="I5" s="164"/>
      <c r="J5" s="162"/>
      <c r="K5" s="17"/>
      <c r="L5" s="155"/>
      <c r="M5" s="155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>
      <c r="A6" s="78" t="s">
        <v>148</v>
      </c>
      <c r="B6" s="165" t="s">
        <v>149</v>
      </c>
      <c r="C6" s="5"/>
      <c r="D6" s="5"/>
      <c r="E6" s="5"/>
      <c r="F6" s="5"/>
      <c r="G6" s="5"/>
      <c r="H6" s="5"/>
      <c r="I6" s="5"/>
      <c r="J6" s="5"/>
      <c r="K6" s="6"/>
      <c r="L6" s="155"/>
      <c r="M6" s="155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166" t="s">
        <v>150</v>
      </c>
      <c r="B7" s="167" t="s">
        <v>151</v>
      </c>
      <c r="C7" s="5"/>
      <c r="D7" s="5"/>
      <c r="E7" s="5"/>
      <c r="F7" s="5"/>
      <c r="G7" s="5"/>
      <c r="H7" s="5"/>
      <c r="I7" s="5"/>
      <c r="J7" s="5"/>
      <c r="K7" s="6"/>
      <c r="L7" s="155"/>
      <c r="M7" s="155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ht="40.5" customHeight="1">
      <c r="A8" s="48" t="s">
        <v>152</v>
      </c>
      <c r="B8" s="168" t="s">
        <v>153</v>
      </c>
      <c r="C8" s="50" t="s">
        <v>4</v>
      </c>
      <c r="D8" s="23">
        <v>1.0</v>
      </c>
      <c r="E8" s="169">
        <v>8617800.0</v>
      </c>
      <c r="F8" s="25">
        <f>ROUND(D8*E8,0)</f>
        <v>8617800</v>
      </c>
      <c r="G8" s="24">
        <f>+ROUND(F8*$G$5,0)</f>
        <v>1637382</v>
      </c>
      <c r="H8" s="25"/>
      <c r="I8" s="25"/>
      <c r="J8" s="25"/>
      <c r="K8" s="24">
        <f>SUM(F8:J8)</f>
        <v>10255182</v>
      </c>
      <c r="L8" s="155"/>
      <c r="M8" s="155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67" t="s">
        <v>154</v>
      </c>
      <c r="B9" s="5"/>
      <c r="C9" s="5"/>
      <c r="D9" s="5"/>
      <c r="E9" s="6"/>
      <c r="F9" s="68">
        <f t="shared" ref="F9:K9" si="1">SUM(F8)</f>
        <v>8617800</v>
      </c>
      <c r="G9" s="68">
        <f t="shared" si="1"/>
        <v>1637382</v>
      </c>
      <c r="H9" s="68">
        <f t="shared" si="1"/>
        <v>0</v>
      </c>
      <c r="I9" s="68">
        <f t="shared" si="1"/>
        <v>0</v>
      </c>
      <c r="J9" s="68">
        <f t="shared" si="1"/>
        <v>0</v>
      </c>
      <c r="K9" s="68">
        <f t="shared" si="1"/>
        <v>10255182</v>
      </c>
      <c r="L9" s="155"/>
      <c r="M9" s="155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ht="28.5" customHeight="1">
      <c r="A10" s="157" t="s">
        <v>2</v>
      </c>
      <c r="B10" s="158" t="s">
        <v>3</v>
      </c>
      <c r="C10" s="157" t="s">
        <v>4</v>
      </c>
      <c r="D10" s="159" t="s">
        <v>5</v>
      </c>
      <c r="E10" s="160" t="s">
        <v>6</v>
      </c>
      <c r="F10" s="161" t="s">
        <v>7</v>
      </c>
      <c r="G10" s="162" t="s">
        <v>155</v>
      </c>
      <c r="H10" s="162" t="s">
        <v>156</v>
      </c>
      <c r="I10" s="162" t="s">
        <v>157</v>
      </c>
      <c r="J10" s="162" t="s">
        <v>158</v>
      </c>
      <c r="K10" s="161" t="s">
        <v>9</v>
      </c>
      <c r="L10" s="155"/>
      <c r="M10" s="155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17"/>
      <c r="B11" s="17"/>
      <c r="C11" s="17"/>
      <c r="D11" s="17"/>
      <c r="E11" s="17"/>
      <c r="F11" s="17"/>
      <c r="G11" s="170">
        <v>0.02</v>
      </c>
      <c r="H11" s="171">
        <v>0.295</v>
      </c>
      <c r="I11" s="171">
        <v>0.005</v>
      </c>
      <c r="J11" s="170">
        <v>0.05</v>
      </c>
      <c r="K11" s="17"/>
      <c r="L11" s="155"/>
      <c r="M11" s="155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78" t="s">
        <v>159</v>
      </c>
      <c r="B12" s="165" t="s">
        <v>160</v>
      </c>
      <c r="C12" s="5"/>
      <c r="D12" s="5"/>
      <c r="E12" s="5"/>
      <c r="F12" s="5"/>
      <c r="G12" s="5"/>
      <c r="H12" s="5"/>
      <c r="I12" s="5"/>
      <c r="J12" s="5"/>
      <c r="K12" s="6"/>
      <c r="L12" s="19"/>
      <c r="M12" s="172"/>
      <c r="N12" s="151"/>
      <c r="O12" s="151"/>
      <c r="P12" s="151"/>
      <c r="Q12" s="151"/>
      <c r="R12" s="45"/>
      <c r="S12" s="45"/>
      <c r="T12" s="45"/>
      <c r="U12" s="45"/>
      <c r="V12" s="45"/>
      <c r="W12" s="45"/>
      <c r="X12" s="45"/>
      <c r="Y12" s="45"/>
      <c r="Z12" s="45"/>
    </row>
    <row r="13" ht="68.25" customHeight="1">
      <c r="A13" s="48" t="s">
        <v>161</v>
      </c>
      <c r="B13" s="168" t="s">
        <v>162</v>
      </c>
      <c r="C13" s="50" t="s">
        <v>4</v>
      </c>
      <c r="D13" s="23">
        <v>1.0</v>
      </c>
      <c r="E13" s="169">
        <v>3.9986477E7</v>
      </c>
      <c r="F13" s="25">
        <f t="shared" ref="F13:F14" si="2">ROUND(D13*E13,0)</f>
        <v>39986477</v>
      </c>
      <c r="G13" s="24">
        <f t="shared" ref="G13:G14" si="3">+ROUND(F13*$G$11,0)</f>
        <v>799730</v>
      </c>
      <c r="H13" s="24">
        <f t="shared" ref="H13:H14" si="4">+ROUND(SUM(F13:G13)*$H$11,0)</f>
        <v>12031931</v>
      </c>
      <c r="I13" s="24">
        <f t="shared" ref="I13:I14" si="5">+ROUND(SUM(F13:G13)*$I$11,0)</f>
        <v>203931</v>
      </c>
      <c r="J13" s="24">
        <f t="shared" ref="J13:J14" si="6">+ROUND(SUM(F13:G13)*$J$11,0)</f>
        <v>2039310</v>
      </c>
      <c r="K13" s="24">
        <f t="shared" ref="K13:K14" si="7">+ROUND(SUM(F13:J13),0)</f>
        <v>55061379</v>
      </c>
      <c r="L13" s="155"/>
      <c r="M13" s="172"/>
      <c r="N13" s="151"/>
      <c r="O13" s="151"/>
      <c r="P13" s="151"/>
      <c r="Q13" s="151"/>
      <c r="R13" s="45"/>
      <c r="S13" s="45"/>
      <c r="T13" s="45"/>
      <c r="U13" s="45"/>
      <c r="V13" s="45"/>
      <c r="W13" s="45"/>
      <c r="X13" s="45"/>
      <c r="Y13" s="45"/>
      <c r="Z13" s="45"/>
    </row>
    <row r="14" ht="70.5" customHeight="1">
      <c r="A14" s="48" t="s">
        <v>163</v>
      </c>
      <c r="B14" s="168" t="s">
        <v>164</v>
      </c>
      <c r="C14" s="50" t="s">
        <v>4</v>
      </c>
      <c r="D14" s="23">
        <v>1.0</v>
      </c>
      <c r="E14" s="169">
        <v>3.8409624E7</v>
      </c>
      <c r="F14" s="25">
        <f t="shared" si="2"/>
        <v>38409624</v>
      </c>
      <c r="G14" s="24">
        <f t="shared" si="3"/>
        <v>768192</v>
      </c>
      <c r="H14" s="24">
        <f t="shared" si="4"/>
        <v>11557456</v>
      </c>
      <c r="I14" s="24">
        <f t="shared" si="5"/>
        <v>195889</v>
      </c>
      <c r="J14" s="24">
        <f t="shared" si="6"/>
        <v>1958891</v>
      </c>
      <c r="K14" s="24">
        <f t="shared" si="7"/>
        <v>52890052</v>
      </c>
      <c r="L14" s="155"/>
      <c r="M14" s="172"/>
      <c r="N14" s="151"/>
      <c r="O14" s="151"/>
      <c r="P14" s="151"/>
      <c r="Q14" s="151"/>
      <c r="R14" s="45"/>
      <c r="S14" s="45"/>
      <c r="T14" s="45"/>
      <c r="U14" s="45"/>
      <c r="V14" s="45"/>
      <c r="W14" s="45"/>
      <c r="X14" s="45"/>
      <c r="Y14" s="45"/>
      <c r="Z14" s="45"/>
    </row>
    <row r="15">
      <c r="A15" s="67" t="s">
        <v>165</v>
      </c>
      <c r="B15" s="5"/>
      <c r="C15" s="5"/>
      <c r="D15" s="5"/>
      <c r="E15" s="6"/>
      <c r="F15" s="68">
        <f t="shared" ref="F15:K15" si="8">SUM(F13:F14)</f>
        <v>78396101</v>
      </c>
      <c r="G15" s="68">
        <f t="shared" si="8"/>
        <v>1567922</v>
      </c>
      <c r="H15" s="68">
        <f t="shared" si="8"/>
        <v>23589387</v>
      </c>
      <c r="I15" s="68">
        <f t="shared" si="8"/>
        <v>399820</v>
      </c>
      <c r="J15" s="68">
        <f t="shared" si="8"/>
        <v>3998201</v>
      </c>
      <c r="K15" s="68">
        <f t="shared" si="8"/>
        <v>107951431</v>
      </c>
      <c r="L15" s="19"/>
      <c r="M15" s="172"/>
      <c r="N15" s="151"/>
      <c r="O15" s="151"/>
      <c r="P15" s="151"/>
      <c r="Q15" s="151"/>
      <c r="R15" s="45"/>
      <c r="S15" s="45"/>
      <c r="T15" s="45"/>
      <c r="U15" s="45"/>
      <c r="V15" s="45"/>
      <c r="W15" s="45"/>
      <c r="X15" s="45"/>
      <c r="Y15" s="45"/>
      <c r="Z15" s="45"/>
    </row>
    <row r="16">
      <c r="A16" s="78" t="s">
        <v>166</v>
      </c>
      <c r="B16" s="165" t="s">
        <v>167</v>
      </c>
      <c r="C16" s="5"/>
      <c r="D16" s="5"/>
      <c r="E16" s="5"/>
      <c r="F16" s="5"/>
      <c r="G16" s="5"/>
      <c r="H16" s="5"/>
      <c r="I16" s="5"/>
      <c r="J16" s="5"/>
      <c r="K16" s="6"/>
      <c r="L16" s="19"/>
      <c r="M16" s="172"/>
      <c r="N16" s="172"/>
      <c r="O16" s="172"/>
      <c r="P16" s="172"/>
      <c r="Q16" s="172"/>
      <c r="R16" s="19"/>
      <c r="S16" s="19"/>
      <c r="T16" s="19"/>
      <c r="U16" s="19"/>
      <c r="V16" s="19"/>
      <c r="W16" s="19"/>
      <c r="X16" s="19"/>
      <c r="Y16" s="19"/>
      <c r="Z16" s="19"/>
    </row>
    <row r="17">
      <c r="A17" s="48" t="s">
        <v>168</v>
      </c>
      <c r="B17" s="168" t="s">
        <v>169</v>
      </c>
      <c r="C17" s="50" t="s">
        <v>21</v>
      </c>
      <c r="D17" s="23">
        <v>57.0</v>
      </c>
      <c r="E17" s="169">
        <v>54389.0</v>
      </c>
      <c r="F17" s="25">
        <f t="shared" ref="F17:F18" si="9">ROUND(D17*E17,0)</f>
        <v>3100173</v>
      </c>
      <c r="G17" s="24">
        <f t="shared" ref="G17:G18" si="10">+ROUND(F17*$G$11,0)</f>
        <v>62003</v>
      </c>
      <c r="H17" s="24">
        <f t="shared" ref="H17:H18" si="11">+ROUND(SUM(F17:G17)*$H$11,0)</f>
        <v>932842</v>
      </c>
      <c r="I17" s="24">
        <f t="shared" ref="I17:I18" si="12">+ROUND(SUM(F17:G17)*$I$11,0)</f>
        <v>15811</v>
      </c>
      <c r="J17" s="24">
        <f t="shared" ref="J17:J18" si="13">+ROUND(SUM(F17:G17)*$J$11,0)</f>
        <v>158109</v>
      </c>
      <c r="K17" s="24">
        <f t="shared" ref="K17:K18" si="14">+ROUND(SUM(F17:J17),0)</f>
        <v>4268938</v>
      </c>
      <c r="L17" s="155"/>
      <c r="M17" s="172"/>
      <c r="N17" s="151"/>
      <c r="O17" s="151"/>
      <c r="P17" s="151"/>
      <c r="Q17" s="151"/>
      <c r="R17" s="45"/>
      <c r="S17" s="45"/>
      <c r="T17" s="45"/>
      <c r="U17" s="45"/>
      <c r="V17" s="45"/>
      <c r="W17" s="45"/>
      <c r="X17" s="45"/>
      <c r="Y17" s="45"/>
      <c r="Z17" s="45"/>
    </row>
    <row r="18">
      <c r="A18" s="48" t="s">
        <v>170</v>
      </c>
      <c r="B18" s="168" t="s">
        <v>171</v>
      </c>
      <c r="C18" s="50" t="s">
        <v>4</v>
      </c>
      <c r="D18" s="23">
        <v>1.0</v>
      </c>
      <c r="E18" s="169">
        <v>4.5344579E7</v>
      </c>
      <c r="F18" s="25">
        <f t="shared" si="9"/>
        <v>45344579</v>
      </c>
      <c r="G18" s="24">
        <f t="shared" si="10"/>
        <v>906892</v>
      </c>
      <c r="H18" s="24">
        <f t="shared" si="11"/>
        <v>13644184</v>
      </c>
      <c r="I18" s="24">
        <f t="shared" si="12"/>
        <v>231257</v>
      </c>
      <c r="J18" s="24">
        <f t="shared" si="13"/>
        <v>2312574</v>
      </c>
      <c r="K18" s="24">
        <f t="shared" si="14"/>
        <v>62439486</v>
      </c>
      <c r="L18" s="155"/>
      <c r="M18" s="172"/>
      <c r="N18" s="151"/>
      <c r="O18" s="151"/>
      <c r="P18" s="151"/>
      <c r="Q18" s="151"/>
      <c r="R18" s="45"/>
      <c r="S18" s="45"/>
      <c r="T18" s="45"/>
      <c r="U18" s="45"/>
      <c r="V18" s="45"/>
      <c r="W18" s="45"/>
      <c r="X18" s="45"/>
      <c r="Y18" s="45"/>
      <c r="Z18" s="45"/>
    </row>
    <row r="19">
      <c r="A19" s="67" t="s">
        <v>172</v>
      </c>
      <c r="B19" s="5"/>
      <c r="C19" s="5"/>
      <c r="D19" s="5"/>
      <c r="E19" s="6"/>
      <c r="F19" s="68">
        <f t="shared" ref="F19:K19" si="15">SUM(F17:F18)</f>
        <v>48444752</v>
      </c>
      <c r="G19" s="68">
        <f t="shared" si="15"/>
        <v>968895</v>
      </c>
      <c r="H19" s="68">
        <f t="shared" si="15"/>
        <v>14577026</v>
      </c>
      <c r="I19" s="68">
        <f t="shared" si="15"/>
        <v>247068</v>
      </c>
      <c r="J19" s="68">
        <f t="shared" si="15"/>
        <v>2470683</v>
      </c>
      <c r="K19" s="68">
        <f t="shared" si="15"/>
        <v>66708424</v>
      </c>
      <c r="L19" s="19"/>
      <c r="M19" s="172"/>
      <c r="N19" s="151"/>
      <c r="O19" s="151"/>
      <c r="P19" s="151"/>
      <c r="Q19" s="151"/>
      <c r="R19" s="45"/>
      <c r="S19" s="45"/>
      <c r="T19" s="45"/>
      <c r="U19" s="45"/>
      <c r="V19" s="45"/>
      <c r="W19" s="45"/>
      <c r="X19" s="45"/>
      <c r="Y19" s="45"/>
      <c r="Z19" s="45"/>
    </row>
    <row r="20">
      <c r="A20" s="78" t="s">
        <v>173</v>
      </c>
      <c r="B20" s="165" t="s">
        <v>174</v>
      </c>
      <c r="C20" s="5"/>
      <c r="D20" s="5"/>
      <c r="E20" s="5"/>
      <c r="F20" s="5"/>
      <c r="G20" s="5"/>
      <c r="H20" s="5"/>
      <c r="I20" s="5"/>
      <c r="J20" s="5"/>
      <c r="K20" s="6"/>
      <c r="L20" s="19"/>
      <c r="M20" s="172"/>
      <c r="N20" s="172"/>
      <c r="O20" s="172"/>
      <c r="P20" s="172"/>
      <c r="Q20" s="172"/>
      <c r="R20" s="19"/>
      <c r="S20" s="19"/>
      <c r="T20" s="19"/>
      <c r="U20" s="19"/>
      <c r="V20" s="19"/>
      <c r="W20" s="19"/>
      <c r="X20" s="19"/>
      <c r="Y20" s="19"/>
      <c r="Z20" s="19"/>
    </row>
    <row r="21" ht="15.75" customHeight="1">
      <c r="A21" s="48" t="s">
        <v>175</v>
      </c>
      <c r="B21" s="168" t="s">
        <v>176</v>
      </c>
      <c r="C21" s="50" t="s">
        <v>21</v>
      </c>
      <c r="D21" s="23">
        <v>42.0</v>
      </c>
      <c r="E21" s="169">
        <v>49626.0</v>
      </c>
      <c r="F21" s="25">
        <f t="shared" ref="F21:F23" si="16">ROUND(D21*E21,0)</f>
        <v>2084292</v>
      </c>
      <c r="G21" s="24">
        <f t="shared" ref="G21:G23" si="17">+ROUND(F21*$G$11,0)</f>
        <v>41686</v>
      </c>
      <c r="H21" s="24">
        <f t="shared" ref="H21:H23" si="18">+ROUND(SUM(F21:G21)*$H$11,0)</f>
        <v>627164</v>
      </c>
      <c r="I21" s="24">
        <f t="shared" ref="I21:I23" si="19">+ROUND(SUM(F21:G21)*$I$11,0)</f>
        <v>10630</v>
      </c>
      <c r="J21" s="24">
        <f t="shared" ref="J21:J23" si="20">+ROUND(SUM(F21:G21)*$J$11,0)</f>
        <v>106299</v>
      </c>
      <c r="K21" s="24">
        <f t="shared" ref="K21:K23" si="21">+ROUND(SUM(F21:J21),0)</f>
        <v>2870071</v>
      </c>
      <c r="L21" s="155"/>
      <c r="M21" s="172"/>
      <c r="N21" s="173"/>
      <c r="O21" s="173"/>
      <c r="P21" s="173"/>
      <c r="Q21" s="173"/>
      <c r="R21" s="174"/>
      <c r="S21" s="174"/>
      <c r="T21" s="174"/>
      <c r="U21" s="174"/>
      <c r="V21" s="174"/>
      <c r="W21" s="174"/>
      <c r="X21" s="174"/>
      <c r="Y21" s="174"/>
      <c r="Z21" s="174"/>
    </row>
    <row r="22" ht="15.75" customHeight="1">
      <c r="A22" s="48" t="s">
        <v>177</v>
      </c>
      <c r="B22" s="168" t="s">
        <v>178</v>
      </c>
      <c r="C22" s="50" t="s">
        <v>4</v>
      </c>
      <c r="D22" s="23">
        <v>9.0</v>
      </c>
      <c r="E22" s="169">
        <v>594867.0</v>
      </c>
      <c r="F22" s="25">
        <f t="shared" si="16"/>
        <v>5353803</v>
      </c>
      <c r="G22" s="24">
        <f t="shared" si="17"/>
        <v>107076</v>
      </c>
      <c r="H22" s="24">
        <f t="shared" si="18"/>
        <v>1610959</v>
      </c>
      <c r="I22" s="24">
        <f t="shared" si="19"/>
        <v>27304</v>
      </c>
      <c r="J22" s="24">
        <f t="shared" si="20"/>
        <v>273044</v>
      </c>
      <c r="K22" s="24">
        <f t="shared" si="21"/>
        <v>7372186</v>
      </c>
      <c r="L22" s="155"/>
      <c r="M22" s="172"/>
      <c r="N22" s="173"/>
      <c r="O22" s="173"/>
      <c r="P22" s="173"/>
      <c r="Q22" s="173"/>
      <c r="R22" s="174"/>
      <c r="S22" s="174"/>
      <c r="T22" s="174"/>
      <c r="U22" s="174"/>
      <c r="V22" s="174"/>
      <c r="W22" s="174"/>
      <c r="X22" s="174"/>
      <c r="Y22" s="174"/>
      <c r="Z22" s="174"/>
    </row>
    <row r="23" ht="15.75" customHeight="1">
      <c r="A23" s="48" t="s">
        <v>179</v>
      </c>
      <c r="B23" s="168" t="s">
        <v>180</v>
      </c>
      <c r="C23" s="50" t="s">
        <v>21</v>
      </c>
      <c r="D23" s="23">
        <v>61.710866</v>
      </c>
      <c r="E23" s="169">
        <v>397432.0</v>
      </c>
      <c r="F23" s="25">
        <f t="shared" si="16"/>
        <v>24525873</v>
      </c>
      <c r="G23" s="24">
        <f t="shared" si="17"/>
        <v>490517</v>
      </c>
      <c r="H23" s="24">
        <f t="shared" si="18"/>
        <v>7379835</v>
      </c>
      <c r="I23" s="24">
        <f t="shared" si="19"/>
        <v>125082</v>
      </c>
      <c r="J23" s="24">
        <f t="shared" si="20"/>
        <v>1250820</v>
      </c>
      <c r="K23" s="24">
        <f t="shared" si="21"/>
        <v>33772127</v>
      </c>
      <c r="L23" s="155"/>
      <c r="M23" s="172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</row>
    <row r="24" ht="15.75" customHeight="1">
      <c r="A24" s="48" t="s">
        <v>181</v>
      </c>
      <c r="B24" s="168" t="s">
        <v>171</v>
      </c>
      <c r="C24" s="50" t="s">
        <v>4</v>
      </c>
      <c r="D24" s="23">
        <v>1.0</v>
      </c>
      <c r="E24" s="169">
        <v>4.5344579E7</v>
      </c>
      <c r="F24" s="25">
        <v>4.1222345E7</v>
      </c>
      <c r="G24" s="24">
        <v>824447.0</v>
      </c>
      <c r="H24" s="24">
        <v>1.2403804E7</v>
      </c>
      <c r="I24" s="24">
        <v>210234.0</v>
      </c>
      <c r="J24" s="24">
        <v>2102340.0</v>
      </c>
      <c r="K24" s="24">
        <v>5.676317E7</v>
      </c>
      <c r="L24" s="155"/>
      <c r="M24" s="172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</row>
    <row r="25" ht="15.75" customHeight="1">
      <c r="A25" s="67" t="s">
        <v>182</v>
      </c>
      <c r="B25" s="5"/>
      <c r="C25" s="5"/>
      <c r="D25" s="5"/>
      <c r="E25" s="6"/>
      <c r="F25" s="68">
        <f t="shared" ref="F25:K25" si="22">SUM(F21:F23)</f>
        <v>31963968</v>
      </c>
      <c r="G25" s="68">
        <f t="shared" si="22"/>
        <v>639279</v>
      </c>
      <c r="H25" s="68">
        <f t="shared" si="22"/>
        <v>9617958</v>
      </c>
      <c r="I25" s="68">
        <f t="shared" si="22"/>
        <v>163016</v>
      </c>
      <c r="J25" s="68">
        <f t="shared" si="22"/>
        <v>1630163</v>
      </c>
      <c r="K25" s="68">
        <f t="shared" si="22"/>
        <v>44014384</v>
      </c>
      <c r="L25" s="172"/>
      <c r="M25" s="19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</row>
    <row r="26" ht="15.75" customHeight="1">
      <c r="A26" s="175" t="s">
        <v>183</v>
      </c>
      <c r="B26" s="165" t="s">
        <v>184</v>
      </c>
      <c r="C26" s="5"/>
      <c r="D26" s="5"/>
      <c r="E26" s="5"/>
      <c r="F26" s="5"/>
      <c r="G26" s="5"/>
      <c r="H26" s="5"/>
      <c r="I26" s="5"/>
      <c r="J26" s="5"/>
      <c r="K26" s="6"/>
      <c r="L26" s="19"/>
      <c r="M26" s="19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</row>
    <row r="27" ht="15.75" customHeight="1">
      <c r="A27" s="91" t="s">
        <v>185</v>
      </c>
      <c r="B27" s="91" t="s">
        <v>186</v>
      </c>
      <c r="C27" s="176" t="s">
        <v>4</v>
      </c>
      <c r="D27" s="23">
        <v>5.0</v>
      </c>
      <c r="E27" s="177">
        <v>120140.0</v>
      </c>
      <c r="F27" s="24">
        <f t="shared" ref="F27:F30" si="23">ROUND(D27*E27,0)</f>
        <v>600700</v>
      </c>
      <c r="G27" s="24">
        <f t="shared" ref="G27:G30" si="24">+ROUND(F27*$G$11,0)</f>
        <v>12014</v>
      </c>
      <c r="H27" s="24">
        <f t="shared" ref="H27:H30" si="25">+ROUND(SUM(F27:G27)*$H$11,0)</f>
        <v>180751</v>
      </c>
      <c r="I27" s="24">
        <f t="shared" ref="I27:I30" si="26">+ROUND(SUM(F27:G27)*$I$11,0)</f>
        <v>3064</v>
      </c>
      <c r="J27" s="24">
        <f t="shared" ref="J27:J30" si="27">+ROUND(SUM(F27:G27)*$J$11,0)</f>
        <v>30636</v>
      </c>
      <c r="K27" s="24">
        <f t="shared" ref="K27:K30" si="28">+ROUND(SUM(F27:J27),0)</f>
        <v>827165</v>
      </c>
      <c r="L27" s="155"/>
      <c r="M27" s="60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</row>
    <row r="28" ht="15.75" customHeight="1">
      <c r="A28" s="91" t="s">
        <v>187</v>
      </c>
      <c r="B28" s="91" t="s">
        <v>188</v>
      </c>
      <c r="C28" s="176" t="s">
        <v>21</v>
      </c>
      <c r="D28" s="23">
        <v>20.0</v>
      </c>
      <c r="E28" s="177">
        <v>14825.0</v>
      </c>
      <c r="F28" s="24">
        <f t="shared" si="23"/>
        <v>296500</v>
      </c>
      <c r="G28" s="24">
        <f t="shared" si="24"/>
        <v>5930</v>
      </c>
      <c r="H28" s="24">
        <f t="shared" si="25"/>
        <v>89217</v>
      </c>
      <c r="I28" s="24">
        <f t="shared" si="26"/>
        <v>1512</v>
      </c>
      <c r="J28" s="24">
        <f t="shared" si="27"/>
        <v>15122</v>
      </c>
      <c r="K28" s="24">
        <f t="shared" si="28"/>
        <v>408281</v>
      </c>
      <c r="L28" s="155"/>
      <c r="M28" s="60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</row>
    <row r="29" ht="15.75" customHeight="1">
      <c r="A29" s="91" t="s">
        <v>189</v>
      </c>
      <c r="B29" s="91" t="s">
        <v>190</v>
      </c>
      <c r="C29" s="176" t="s">
        <v>4</v>
      </c>
      <c r="D29" s="23">
        <v>3.0</v>
      </c>
      <c r="E29" s="177">
        <v>98321.0</v>
      </c>
      <c r="F29" s="24">
        <f t="shared" si="23"/>
        <v>294963</v>
      </c>
      <c r="G29" s="24">
        <f t="shared" si="24"/>
        <v>5899</v>
      </c>
      <c r="H29" s="24">
        <f t="shared" si="25"/>
        <v>88754</v>
      </c>
      <c r="I29" s="24">
        <f t="shared" si="26"/>
        <v>1504</v>
      </c>
      <c r="J29" s="24">
        <f t="shared" si="27"/>
        <v>15043</v>
      </c>
      <c r="K29" s="24">
        <f t="shared" si="28"/>
        <v>406163</v>
      </c>
      <c r="L29" s="155"/>
      <c r="M29" s="60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</row>
    <row r="30" ht="15.75" customHeight="1">
      <c r="A30" s="91" t="s">
        <v>191</v>
      </c>
      <c r="B30" s="91" t="s">
        <v>192</v>
      </c>
      <c r="C30" s="176" t="s">
        <v>4</v>
      </c>
      <c r="D30" s="23">
        <v>1.0</v>
      </c>
      <c r="E30" s="24">
        <v>3930519.0</v>
      </c>
      <c r="F30" s="25">
        <f t="shared" si="23"/>
        <v>3930519</v>
      </c>
      <c r="G30" s="24">
        <f t="shared" si="24"/>
        <v>78610</v>
      </c>
      <c r="H30" s="24">
        <f t="shared" si="25"/>
        <v>1182693</v>
      </c>
      <c r="I30" s="24">
        <f t="shared" si="26"/>
        <v>20046</v>
      </c>
      <c r="J30" s="24">
        <f t="shared" si="27"/>
        <v>200456</v>
      </c>
      <c r="K30" s="24">
        <f t="shared" si="28"/>
        <v>5412324</v>
      </c>
      <c r="L30" s="155"/>
      <c r="M30" s="19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</row>
    <row r="31" ht="15.75" customHeight="1">
      <c r="A31" s="67" t="s">
        <v>193</v>
      </c>
      <c r="B31" s="5"/>
      <c r="C31" s="5"/>
      <c r="D31" s="5"/>
      <c r="E31" s="6"/>
      <c r="F31" s="68">
        <f t="shared" ref="F31:K31" si="29">SUM(F27:F30)</f>
        <v>5122682</v>
      </c>
      <c r="G31" s="68">
        <f t="shared" si="29"/>
        <v>102453</v>
      </c>
      <c r="H31" s="68">
        <f t="shared" si="29"/>
        <v>1541415</v>
      </c>
      <c r="I31" s="68">
        <f t="shared" si="29"/>
        <v>26126</v>
      </c>
      <c r="J31" s="68">
        <f t="shared" si="29"/>
        <v>261257</v>
      </c>
      <c r="K31" s="68">
        <f t="shared" si="29"/>
        <v>7053933</v>
      </c>
      <c r="L31" s="19"/>
      <c r="M31" s="19"/>
    </row>
    <row r="32" ht="15.75" customHeight="1">
      <c r="A32" s="178" t="s">
        <v>194</v>
      </c>
      <c r="B32" s="5"/>
      <c r="C32" s="5"/>
      <c r="D32" s="5"/>
      <c r="E32" s="6"/>
      <c r="F32" s="179">
        <f t="shared" ref="F32:K32" si="30">F25+F19+F15+F9+F31</f>
        <v>172545303</v>
      </c>
      <c r="G32" s="179">
        <f t="shared" si="30"/>
        <v>4915931</v>
      </c>
      <c r="H32" s="179">
        <f t="shared" si="30"/>
        <v>49325786</v>
      </c>
      <c r="I32" s="179">
        <f t="shared" si="30"/>
        <v>836030</v>
      </c>
      <c r="J32" s="179">
        <f t="shared" si="30"/>
        <v>8360304</v>
      </c>
      <c r="K32" s="179">
        <f t="shared" si="30"/>
        <v>235983354</v>
      </c>
      <c r="L32" s="19"/>
      <c r="M32" s="19"/>
    </row>
    <row r="33" ht="15.75" customHeight="1">
      <c r="A33" s="180" t="s">
        <v>9</v>
      </c>
      <c r="B33" s="5"/>
      <c r="C33" s="5"/>
      <c r="D33" s="5"/>
      <c r="E33" s="5"/>
      <c r="F33" s="5"/>
      <c r="G33" s="5"/>
      <c r="H33" s="5"/>
      <c r="I33" s="5"/>
      <c r="J33" s="6"/>
      <c r="K33" s="181">
        <f>K32</f>
        <v>235983354</v>
      </c>
      <c r="L33" s="19"/>
      <c r="M33" s="19"/>
    </row>
    <row r="34" ht="15.75" customHeight="1">
      <c r="A34" s="182"/>
      <c r="B34" s="182"/>
      <c r="C34" s="182"/>
      <c r="D34" s="182"/>
      <c r="E34" s="182"/>
      <c r="F34" s="182"/>
      <c r="G34" s="182"/>
      <c r="H34" s="182"/>
      <c r="I34" s="182"/>
      <c r="J34" s="19"/>
      <c r="K34" s="183"/>
      <c r="L34" s="60"/>
      <c r="M34" s="60"/>
    </row>
    <row r="35" ht="15.75" customHeight="1">
      <c r="A35" s="184"/>
      <c r="B35" s="182"/>
      <c r="C35" s="182"/>
      <c r="D35" s="182"/>
      <c r="E35" s="182"/>
      <c r="F35" s="182"/>
      <c r="G35" s="182"/>
      <c r="H35" s="182"/>
      <c r="I35" s="182"/>
      <c r="J35" s="19"/>
      <c r="K35" s="183"/>
      <c r="L35" s="60"/>
      <c r="M35" s="60"/>
    </row>
    <row r="36" ht="15.75" customHeight="1">
      <c r="A36" s="182"/>
      <c r="B36" s="182"/>
      <c r="C36" s="182"/>
      <c r="D36" s="182"/>
      <c r="E36" s="182"/>
      <c r="F36" s="185"/>
      <c r="G36" s="185"/>
      <c r="H36" s="185"/>
      <c r="I36" s="185"/>
      <c r="J36" s="185"/>
      <c r="K36" s="185"/>
      <c r="L36" s="60"/>
      <c r="M36" s="60"/>
    </row>
    <row r="37" ht="15.75" customHeight="1">
      <c r="A37" s="182"/>
      <c r="B37" s="182"/>
      <c r="C37" s="182"/>
      <c r="D37" s="182"/>
      <c r="E37" s="182"/>
      <c r="F37" s="182"/>
      <c r="G37" s="182"/>
      <c r="H37" s="182"/>
      <c r="I37" s="182"/>
      <c r="J37" s="19"/>
      <c r="K37" s="183"/>
      <c r="L37" s="60"/>
      <c r="M37" s="60"/>
    </row>
    <row r="38" ht="15.75" customHeight="1">
      <c r="A38" s="182"/>
      <c r="B38" s="182"/>
      <c r="C38" s="182"/>
      <c r="D38" s="182"/>
      <c r="E38" s="182"/>
      <c r="F38" s="182"/>
      <c r="G38" s="186"/>
      <c r="H38" s="186"/>
      <c r="I38" s="186"/>
      <c r="J38" s="19"/>
      <c r="K38" s="183"/>
      <c r="L38" s="60"/>
      <c r="M38" s="60"/>
    </row>
    <row r="39" ht="15.75" customHeight="1">
      <c r="A39" s="37"/>
      <c r="B39" s="37"/>
      <c r="C39" s="37"/>
      <c r="D39" s="37"/>
      <c r="E39" s="37"/>
      <c r="F39" s="37"/>
      <c r="G39" s="187"/>
      <c r="H39" s="187"/>
      <c r="I39" s="187"/>
      <c r="J39" s="60"/>
      <c r="K39" s="188"/>
      <c r="L39" s="60"/>
      <c r="M39" s="60"/>
    </row>
    <row r="40" ht="15.75" customHeight="1">
      <c r="A40" s="189"/>
      <c r="B40" s="189"/>
      <c r="C40" s="189"/>
      <c r="D40" s="189"/>
      <c r="E40" s="189"/>
      <c r="F40" s="189"/>
      <c r="G40" s="189"/>
      <c r="H40" s="189"/>
      <c r="I40" s="189"/>
      <c r="K40" s="101"/>
    </row>
    <row r="41" ht="15.75" customHeight="1">
      <c r="A41" s="189"/>
      <c r="B41" s="189"/>
      <c r="C41" s="189"/>
      <c r="D41" s="189"/>
      <c r="E41" s="189"/>
      <c r="F41" s="189"/>
      <c r="G41" s="189"/>
      <c r="H41" s="189"/>
      <c r="I41" s="189"/>
      <c r="K41" s="101"/>
    </row>
    <row r="42" ht="15.75" customHeight="1">
      <c r="A42" s="189"/>
      <c r="B42" s="189"/>
      <c r="C42" s="189"/>
      <c r="D42" s="189"/>
      <c r="E42" s="189"/>
      <c r="F42" s="189"/>
      <c r="G42" s="189"/>
      <c r="H42" s="189"/>
      <c r="I42" s="189"/>
      <c r="K42" s="101"/>
    </row>
    <row r="43" ht="15.75" customHeight="1">
      <c r="A43" s="189"/>
      <c r="B43" s="189"/>
      <c r="C43" s="189"/>
      <c r="D43" s="189"/>
      <c r="E43" s="189"/>
      <c r="F43" s="189"/>
      <c r="G43" s="189"/>
      <c r="H43" s="189"/>
      <c r="I43" s="189"/>
      <c r="K43" s="101"/>
    </row>
    <row r="44" ht="15.75" customHeight="1">
      <c r="A44" s="189"/>
      <c r="B44" s="189"/>
      <c r="C44" s="189"/>
      <c r="D44" s="189"/>
      <c r="E44" s="189"/>
      <c r="F44" s="189"/>
      <c r="G44" s="189"/>
      <c r="H44" s="189"/>
      <c r="I44" s="189"/>
      <c r="K44" s="101"/>
    </row>
    <row r="45" ht="15.75" customHeight="1">
      <c r="A45" s="189"/>
      <c r="B45" s="189"/>
      <c r="C45" s="189"/>
      <c r="D45" s="189"/>
      <c r="E45" s="189"/>
      <c r="F45" s="189"/>
      <c r="G45" s="189"/>
      <c r="H45" s="189"/>
      <c r="I45" s="189"/>
      <c r="K45" s="101"/>
    </row>
    <row r="46" ht="15.75" customHeight="1">
      <c r="A46" s="189"/>
      <c r="B46" s="189"/>
      <c r="C46" s="189"/>
      <c r="D46" s="189"/>
      <c r="E46" s="189"/>
      <c r="F46" s="189"/>
      <c r="G46" s="189"/>
      <c r="H46" s="189"/>
      <c r="I46" s="189"/>
      <c r="K46" s="101"/>
    </row>
    <row r="47" ht="15.75" customHeight="1">
      <c r="A47" s="189"/>
      <c r="B47" s="189"/>
      <c r="C47" s="189"/>
      <c r="D47" s="189"/>
      <c r="E47" s="189"/>
      <c r="F47" s="189"/>
      <c r="G47" s="189"/>
      <c r="H47" s="189"/>
      <c r="I47" s="189"/>
      <c r="K47" s="101"/>
    </row>
    <row r="48" ht="15.75" customHeight="1">
      <c r="A48" s="189"/>
      <c r="B48" s="189"/>
      <c r="C48" s="189"/>
      <c r="D48" s="189"/>
      <c r="E48" s="189"/>
      <c r="F48" s="189"/>
      <c r="G48" s="189"/>
      <c r="H48" s="189"/>
      <c r="I48" s="189"/>
      <c r="K48" s="101"/>
    </row>
    <row r="49" ht="15.75" customHeight="1">
      <c r="A49" s="189"/>
      <c r="B49" s="189"/>
      <c r="C49" s="189"/>
      <c r="D49" s="189"/>
      <c r="E49" s="189"/>
      <c r="F49" s="189"/>
      <c r="G49" s="189"/>
      <c r="H49" s="189"/>
      <c r="I49" s="189"/>
      <c r="K49" s="101"/>
    </row>
    <row r="50" ht="15.75" customHeight="1">
      <c r="A50" s="189"/>
      <c r="B50" s="189"/>
      <c r="C50" s="189"/>
      <c r="D50" s="189"/>
      <c r="E50" s="189"/>
      <c r="F50" s="189"/>
      <c r="G50" s="189"/>
      <c r="H50" s="189"/>
      <c r="I50" s="189"/>
      <c r="K50" s="101"/>
    </row>
    <row r="51" ht="15.75" customHeight="1">
      <c r="A51" s="189"/>
      <c r="B51" s="189"/>
      <c r="C51" s="189"/>
      <c r="D51" s="189"/>
      <c r="E51" s="189"/>
      <c r="F51" s="189"/>
      <c r="G51" s="189"/>
      <c r="H51" s="189"/>
      <c r="I51" s="189"/>
      <c r="K51" s="101"/>
    </row>
    <row r="52" ht="15.75" customHeight="1">
      <c r="A52" s="189"/>
      <c r="B52" s="189"/>
      <c r="C52" s="189"/>
      <c r="D52" s="189"/>
      <c r="E52" s="189"/>
      <c r="F52" s="189"/>
      <c r="G52" s="189"/>
      <c r="H52" s="189"/>
      <c r="I52" s="189"/>
      <c r="K52" s="101"/>
    </row>
    <row r="53" ht="15.75" customHeight="1">
      <c r="A53" s="189"/>
      <c r="B53" s="189"/>
      <c r="C53" s="189"/>
      <c r="D53" s="189"/>
      <c r="E53" s="189"/>
      <c r="F53" s="189"/>
      <c r="G53" s="189"/>
      <c r="H53" s="189"/>
      <c r="I53" s="189"/>
      <c r="K53" s="101"/>
    </row>
    <row r="54" ht="15.75" customHeight="1">
      <c r="A54" s="189"/>
      <c r="B54" s="189"/>
      <c r="C54" s="189"/>
      <c r="D54" s="189"/>
      <c r="E54" s="189"/>
      <c r="F54" s="189"/>
      <c r="G54" s="189"/>
      <c r="H54" s="189"/>
      <c r="I54" s="189"/>
      <c r="K54" s="101"/>
    </row>
    <row r="55" ht="15.75" customHeight="1">
      <c r="A55" s="189"/>
      <c r="B55" s="189"/>
      <c r="C55" s="189"/>
      <c r="D55" s="189"/>
      <c r="E55" s="189"/>
      <c r="F55" s="189"/>
      <c r="G55" s="189"/>
      <c r="H55" s="189"/>
      <c r="I55" s="189"/>
      <c r="K55" s="101"/>
    </row>
    <row r="56" ht="15.75" customHeight="1">
      <c r="A56" s="189"/>
      <c r="B56" s="189"/>
      <c r="C56" s="189"/>
      <c r="D56" s="189"/>
      <c r="E56" s="189"/>
      <c r="F56" s="189"/>
      <c r="G56" s="189"/>
      <c r="H56" s="189"/>
      <c r="I56" s="189"/>
      <c r="K56" s="101"/>
    </row>
    <row r="57" ht="15.75" customHeight="1">
      <c r="A57" s="189"/>
      <c r="B57" s="189"/>
      <c r="C57" s="189"/>
      <c r="D57" s="189"/>
      <c r="E57" s="189"/>
      <c r="F57" s="189"/>
      <c r="G57" s="189"/>
      <c r="H57" s="189"/>
      <c r="I57" s="189"/>
      <c r="K57" s="101"/>
    </row>
    <row r="58" ht="15.75" customHeight="1">
      <c r="A58" s="189"/>
      <c r="B58" s="189"/>
      <c r="C58" s="189"/>
      <c r="D58" s="189"/>
      <c r="E58" s="189"/>
      <c r="F58" s="189"/>
      <c r="G58" s="189"/>
      <c r="H58" s="189"/>
      <c r="I58" s="189"/>
      <c r="K58" s="101"/>
    </row>
    <row r="59" ht="15.75" customHeight="1">
      <c r="A59" s="189"/>
      <c r="B59" s="189"/>
      <c r="C59" s="189"/>
      <c r="D59" s="189"/>
      <c r="E59" s="189"/>
      <c r="F59" s="189"/>
      <c r="G59" s="189"/>
      <c r="H59" s="189"/>
      <c r="I59" s="189"/>
      <c r="K59" s="101"/>
    </row>
    <row r="60" ht="15.75" customHeight="1">
      <c r="A60" s="189"/>
      <c r="B60" s="189"/>
      <c r="C60" s="189"/>
      <c r="D60" s="189"/>
      <c r="E60" s="189"/>
      <c r="F60" s="189"/>
      <c r="G60" s="189"/>
      <c r="H60" s="189"/>
      <c r="I60" s="189"/>
      <c r="K60" s="101"/>
    </row>
    <row r="61" ht="15.75" customHeight="1">
      <c r="A61" s="189"/>
      <c r="B61" s="189"/>
      <c r="C61" s="189"/>
      <c r="D61" s="189"/>
      <c r="E61" s="189"/>
      <c r="F61" s="189"/>
      <c r="G61" s="189"/>
      <c r="H61" s="189"/>
      <c r="I61" s="189"/>
      <c r="K61" s="101"/>
    </row>
    <row r="62" ht="15.75" customHeight="1">
      <c r="A62" s="189"/>
      <c r="B62" s="189"/>
      <c r="C62" s="189"/>
      <c r="D62" s="189"/>
      <c r="E62" s="189"/>
      <c r="F62" s="189"/>
      <c r="G62" s="189"/>
      <c r="H62" s="189"/>
      <c r="I62" s="189"/>
      <c r="K62" s="101"/>
    </row>
    <row r="63" ht="15.75" customHeight="1">
      <c r="A63" s="189"/>
      <c r="B63" s="189"/>
      <c r="C63" s="189"/>
      <c r="D63" s="189"/>
      <c r="E63" s="189"/>
      <c r="F63" s="189"/>
      <c r="G63" s="189"/>
      <c r="H63" s="189"/>
      <c r="I63" s="189"/>
      <c r="K63" s="101"/>
    </row>
    <row r="64" ht="15.75" customHeight="1">
      <c r="A64" s="189"/>
      <c r="B64" s="189"/>
      <c r="C64" s="189"/>
      <c r="D64" s="189"/>
      <c r="E64" s="189"/>
      <c r="F64" s="189"/>
      <c r="G64" s="189"/>
      <c r="H64" s="189"/>
      <c r="I64" s="189"/>
      <c r="K64" s="101"/>
    </row>
    <row r="65" ht="15.75" customHeight="1">
      <c r="A65" s="189"/>
      <c r="B65" s="189"/>
      <c r="C65" s="189"/>
      <c r="D65" s="189"/>
      <c r="E65" s="189"/>
      <c r="F65" s="189"/>
      <c r="G65" s="189"/>
      <c r="H65" s="189"/>
      <c r="I65" s="189"/>
      <c r="K65" s="101"/>
    </row>
    <row r="66" ht="15.75" customHeight="1">
      <c r="A66" s="189"/>
      <c r="B66" s="189"/>
      <c r="C66" s="189"/>
      <c r="D66" s="189"/>
      <c r="E66" s="189"/>
      <c r="F66" s="189"/>
      <c r="G66" s="189"/>
      <c r="H66" s="189"/>
      <c r="I66" s="189"/>
      <c r="K66" s="101"/>
    </row>
    <row r="67" ht="15.75" customHeight="1">
      <c r="A67" s="189"/>
      <c r="B67" s="189"/>
      <c r="C67" s="189"/>
      <c r="D67" s="189"/>
      <c r="E67" s="189"/>
      <c r="F67" s="189"/>
      <c r="G67" s="189"/>
      <c r="H67" s="189"/>
      <c r="I67" s="189"/>
      <c r="K67" s="101"/>
    </row>
    <row r="68" ht="15.75" customHeight="1">
      <c r="A68" s="189"/>
      <c r="B68" s="189"/>
      <c r="C68" s="189"/>
      <c r="D68" s="189"/>
      <c r="E68" s="189"/>
      <c r="F68" s="189"/>
      <c r="G68" s="189"/>
      <c r="H68" s="189"/>
      <c r="I68" s="189"/>
      <c r="K68" s="101"/>
    </row>
    <row r="69" ht="15.75" customHeight="1">
      <c r="A69" s="189"/>
      <c r="B69" s="189"/>
      <c r="C69" s="189"/>
      <c r="D69" s="189"/>
      <c r="E69" s="189"/>
      <c r="F69" s="189"/>
      <c r="G69" s="189"/>
      <c r="H69" s="189"/>
      <c r="I69" s="189"/>
      <c r="K69" s="101"/>
    </row>
    <row r="70" ht="15.75" customHeight="1">
      <c r="A70" s="189"/>
      <c r="B70" s="189"/>
      <c r="C70" s="189"/>
      <c r="D70" s="189"/>
      <c r="E70" s="189"/>
      <c r="F70" s="189"/>
      <c r="G70" s="189"/>
      <c r="H70" s="189"/>
      <c r="I70" s="189"/>
      <c r="K70" s="101"/>
    </row>
    <row r="71" ht="15.75" customHeight="1">
      <c r="A71" s="189"/>
      <c r="B71" s="189"/>
      <c r="C71" s="189"/>
      <c r="D71" s="189"/>
      <c r="E71" s="189"/>
      <c r="F71" s="189"/>
      <c r="G71" s="189"/>
      <c r="H71" s="189"/>
      <c r="I71" s="189"/>
      <c r="K71" s="101"/>
    </row>
    <row r="72" ht="15.75" customHeight="1">
      <c r="A72" s="189"/>
      <c r="B72" s="189"/>
      <c r="C72" s="189"/>
      <c r="D72" s="189"/>
      <c r="E72" s="189"/>
      <c r="F72" s="189"/>
      <c r="G72" s="189"/>
      <c r="H72" s="189"/>
      <c r="I72" s="189"/>
      <c r="K72" s="101"/>
    </row>
    <row r="73" ht="15.75" customHeight="1">
      <c r="A73" s="189"/>
      <c r="B73" s="189"/>
      <c r="C73" s="189"/>
      <c r="D73" s="189"/>
      <c r="E73" s="189"/>
      <c r="F73" s="189"/>
      <c r="G73" s="189"/>
      <c r="H73" s="189"/>
      <c r="I73" s="189"/>
      <c r="K73" s="101"/>
    </row>
    <row r="74" ht="15.75" customHeight="1">
      <c r="A74" s="189"/>
      <c r="B74" s="189"/>
      <c r="C74" s="189"/>
      <c r="D74" s="189"/>
      <c r="E74" s="189"/>
      <c r="F74" s="189"/>
      <c r="G74" s="189"/>
      <c r="H74" s="189"/>
      <c r="I74" s="189"/>
      <c r="K74" s="101"/>
    </row>
    <row r="75" ht="15.75" customHeight="1">
      <c r="A75" s="189"/>
      <c r="B75" s="189"/>
      <c r="C75" s="189"/>
      <c r="D75" s="189"/>
      <c r="E75" s="189"/>
      <c r="F75" s="189"/>
      <c r="G75" s="189"/>
      <c r="H75" s="189"/>
      <c r="I75" s="189"/>
      <c r="K75" s="101"/>
    </row>
    <row r="76" ht="15.75" customHeight="1">
      <c r="A76" s="189"/>
      <c r="B76" s="189"/>
      <c r="C76" s="189"/>
      <c r="D76" s="189"/>
      <c r="E76" s="189"/>
      <c r="F76" s="189"/>
      <c r="G76" s="189"/>
      <c r="H76" s="189"/>
      <c r="I76" s="189"/>
      <c r="K76" s="101"/>
    </row>
    <row r="77" ht="15.75" customHeight="1">
      <c r="A77" s="189"/>
      <c r="B77" s="189"/>
      <c r="C77" s="189"/>
      <c r="D77" s="189"/>
      <c r="E77" s="189"/>
      <c r="F77" s="189"/>
      <c r="G77" s="189"/>
      <c r="H77" s="189"/>
      <c r="I77" s="189"/>
      <c r="K77" s="101"/>
    </row>
    <row r="78" ht="15.75" customHeight="1">
      <c r="A78" s="189"/>
      <c r="B78" s="189"/>
      <c r="C78" s="189"/>
      <c r="D78" s="189"/>
      <c r="E78" s="189"/>
      <c r="F78" s="189"/>
      <c r="G78" s="189"/>
      <c r="H78" s="189"/>
      <c r="I78" s="189"/>
      <c r="K78" s="101"/>
    </row>
    <row r="79" ht="15.75" customHeight="1">
      <c r="A79" s="189"/>
      <c r="B79" s="189"/>
      <c r="C79" s="189"/>
      <c r="D79" s="189"/>
      <c r="E79" s="189"/>
      <c r="F79" s="189"/>
      <c r="G79" s="189"/>
      <c r="H79" s="189"/>
      <c r="I79" s="189"/>
      <c r="K79" s="101"/>
    </row>
    <row r="80" ht="15.75" customHeight="1">
      <c r="A80" s="189"/>
      <c r="B80" s="189"/>
      <c r="C80" s="189"/>
      <c r="D80" s="189"/>
      <c r="E80" s="189"/>
      <c r="F80" s="189"/>
      <c r="G80" s="189"/>
      <c r="H80" s="189"/>
      <c r="I80" s="189"/>
      <c r="K80" s="101"/>
    </row>
    <row r="81" ht="15.75" customHeight="1">
      <c r="A81" s="189"/>
      <c r="B81" s="189"/>
      <c r="C81" s="189"/>
      <c r="D81" s="189"/>
      <c r="E81" s="189"/>
      <c r="F81" s="189"/>
      <c r="G81" s="189"/>
      <c r="H81" s="189"/>
      <c r="I81" s="189"/>
      <c r="K81" s="101"/>
    </row>
    <row r="82" ht="15.75" customHeight="1">
      <c r="A82" s="189"/>
      <c r="B82" s="189"/>
      <c r="C82" s="189"/>
      <c r="D82" s="189"/>
      <c r="E82" s="189"/>
      <c r="F82" s="189"/>
      <c r="G82" s="189"/>
      <c r="H82" s="189"/>
      <c r="I82" s="189"/>
      <c r="K82" s="101"/>
    </row>
    <row r="83" ht="15.75" customHeight="1">
      <c r="A83" s="189"/>
      <c r="B83" s="189"/>
      <c r="C83" s="189"/>
      <c r="D83" s="189"/>
      <c r="E83" s="189"/>
      <c r="F83" s="189"/>
      <c r="G83" s="189"/>
      <c r="H83" s="189"/>
      <c r="I83" s="189"/>
      <c r="K83" s="101"/>
    </row>
    <row r="84" ht="15.75" customHeight="1">
      <c r="A84" s="189"/>
      <c r="B84" s="189"/>
      <c r="C84" s="189"/>
      <c r="D84" s="189"/>
      <c r="E84" s="189"/>
      <c r="F84" s="189"/>
      <c r="G84" s="189"/>
      <c r="H84" s="189"/>
      <c r="I84" s="189"/>
      <c r="K84" s="101"/>
    </row>
    <row r="85" ht="15.75" customHeight="1">
      <c r="A85" s="189"/>
      <c r="B85" s="189"/>
      <c r="C85" s="189"/>
      <c r="D85" s="189"/>
      <c r="E85" s="189"/>
      <c r="F85" s="189"/>
      <c r="G85" s="189"/>
      <c r="H85" s="189"/>
      <c r="I85" s="189"/>
      <c r="K85" s="101"/>
    </row>
    <row r="86" ht="15.75" customHeight="1">
      <c r="A86" s="189"/>
      <c r="B86" s="189"/>
      <c r="C86" s="189"/>
      <c r="D86" s="189"/>
      <c r="E86" s="189"/>
      <c r="F86" s="189"/>
      <c r="G86" s="189"/>
      <c r="H86" s="189"/>
      <c r="I86" s="189"/>
      <c r="K86" s="101"/>
    </row>
    <row r="87" ht="15.75" customHeight="1">
      <c r="A87" s="189"/>
      <c r="B87" s="189"/>
      <c r="C87" s="189"/>
      <c r="D87" s="189"/>
      <c r="E87" s="189"/>
      <c r="F87" s="189"/>
      <c r="G87" s="189"/>
      <c r="H87" s="189"/>
      <c r="I87" s="189"/>
      <c r="K87" s="101"/>
    </row>
    <row r="88" ht="15.75" customHeight="1">
      <c r="A88" s="189"/>
      <c r="B88" s="189"/>
      <c r="C88" s="189"/>
      <c r="D88" s="189"/>
      <c r="E88" s="189"/>
      <c r="F88" s="189"/>
      <c r="G88" s="189"/>
      <c r="H88" s="189"/>
      <c r="I88" s="189"/>
      <c r="K88" s="101"/>
    </row>
    <row r="89" ht="15.75" customHeight="1">
      <c r="A89" s="189"/>
      <c r="B89" s="189"/>
      <c r="C89" s="189"/>
      <c r="D89" s="189"/>
      <c r="E89" s="189"/>
      <c r="F89" s="189"/>
      <c r="G89" s="189"/>
      <c r="H89" s="189"/>
      <c r="I89" s="189"/>
      <c r="K89" s="101"/>
    </row>
    <row r="90" ht="15.75" customHeight="1">
      <c r="A90" s="189"/>
      <c r="B90" s="189"/>
      <c r="C90" s="189"/>
      <c r="D90" s="189"/>
      <c r="E90" s="189"/>
      <c r="F90" s="189"/>
      <c r="G90" s="189"/>
      <c r="H90" s="189"/>
      <c r="I90" s="189"/>
      <c r="K90" s="101"/>
    </row>
    <row r="91" ht="15.75" customHeight="1">
      <c r="A91" s="189"/>
      <c r="B91" s="189"/>
      <c r="C91" s="189"/>
      <c r="D91" s="189"/>
      <c r="E91" s="189"/>
      <c r="F91" s="189"/>
      <c r="G91" s="189"/>
      <c r="H91" s="189"/>
      <c r="I91" s="189"/>
      <c r="K91" s="101"/>
    </row>
    <row r="92" ht="15.75" customHeight="1">
      <c r="A92" s="189"/>
      <c r="B92" s="189"/>
      <c r="C92" s="189"/>
      <c r="D92" s="189"/>
      <c r="E92" s="189"/>
      <c r="F92" s="189"/>
      <c r="G92" s="189"/>
      <c r="H92" s="189"/>
      <c r="I92" s="189"/>
      <c r="K92" s="101"/>
    </row>
    <row r="93" ht="15.75" customHeight="1">
      <c r="A93" s="189"/>
      <c r="B93" s="189"/>
      <c r="C93" s="189"/>
      <c r="D93" s="189"/>
      <c r="E93" s="189"/>
      <c r="F93" s="189"/>
      <c r="G93" s="189"/>
      <c r="H93" s="189"/>
      <c r="I93" s="189"/>
      <c r="K93" s="101"/>
    </row>
    <row r="94" ht="15.75" customHeight="1">
      <c r="A94" s="189"/>
      <c r="B94" s="189"/>
      <c r="C94" s="189"/>
      <c r="D94" s="189"/>
      <c r="E94" s="189"/>
      <c r="F94" s="189"/>
      <c r="G94" s="189"/>
      <c r="H94" s="189"/>
      <c r="I94" s="189"/>
      <c r="K94" s="101"/>
    </row>
    <row r="95" ht="15.75" customHeight="1">
      <c r="A95" s="189"/>
      <c r="B95" s="189"/>
      <c r="C95" s="189"/>
      <c r="D95" s="189"/>
      <c r="E95" s="189"/>
      <c r="F95" s="189"/>
      <c r="G95" s="189"/>
      <c r="H95" s="189"/>
      <c r="I95" s="189"/>
      <c r="K95" s="101"/>
    </row>
    <row r="96" ht="15.75" customHeight="1">
      <c r="A96" s="189"/>
      <c r="B96" s="189"/>
      <c r="C96" s="189"/>
      <c r="D96" s="189"/>
      <c r="E96" s="189"/>
      <c r="F96" s="189"/>
      <c r="G96" s="189"/>
      <c r="H96" s="189"/>
      <c r="I96" s="189"/>
      <c r="K96" s="101"/>
    </row>
    <row r="97" ht="15.75" customHeight="1">
      <c r="A97" s="189"/>
      <c r="B97" s="189"/>
      <c r="C97" s="189"/>
      <c r="D97" s="189"/>
      <c r="E97" s="189"/>
      <c r="F97" s="189"/>
      <c r="G97" s="189"/>
      <c r="H97" s="189"/>
      <c r="I97" s="189"/>
      <c r="K97" s="101"/>
    </row>
    <row r="98" ht="15.75" customHeight="1">
      <c r="A98" s="189"/>
      <c r="B98" s="189"/>
      <c r="C98" s="189"/>
      <c r="D98" s="189"/>
      <c r="E98" s="189"/>
      <c r="F98" s="189"/>
      <c r="G98" s="189"/>
      <c r="H98" s="189"/>
      <c r="I98" s="189"/>
      <c r="K98" s="101"/>
    </row>
    <row r="99" ht="15.75" customHeight="1">
      <c r="A99" s="189"/>
      <c r="B99" s="189"/>
      <c r="C99" s="189"/>
      <c r="D99" s="189"/>
      <c r="E99" s="189"/>
      <c r="F99" s="189"/>
      <c r="G99" s="189"/>
      <c r="H99" s="189"/>
      <c r="I99" s="189"/>
      <c r="K99" s="101"/>
    </row>
    <row r="100" ht="15.75" customHeight="1">
      <c r="A100" s="189"/>
      <c r="B100" s="189"/>
      <c r="C100" s="189"/>
      <c r="D100" s="189"/>
      <c r="E100" s="189"/>
      <c r="F100" s="189"/>
      <c r="G100" s="189"/>
      <c r="H100" s="189"/>
      <c r="I100" s="189"/>
      <c r="K100" s="101"/>
    </row>
    <row r="101" ht="15.75" customHeight="1">
      <c r="A101" s="189"/>
      <c r="B101" s="189"/>
      <c r="C101" s="189"/>
      <c r="D101" s="189"/>
      <c r="E101" s="189"/>
      <c r="F101" s="189"/>
      <c r="G101" s="189"/>
      <c r="H101" s="189"/>
      <c r="I101" s="189"/>
      <c r="K101" s="101"/>
    </row>
    <row r="102" ht="15.75" customHeight="1">
      <c r="A102" s="189"/>
      <c r="B102" s="189"/>
      <c r="C102" s="189"/>
      <c r="D102" s="189"/>
      <c r="E102" s="189"/>
      <c r="F102" s="189"/>
      <c r="G102" s="189"/>
      <c r="H102" s="189"/>
      <c r="I102" s="189"/>
      <c r="K102" s="101"/>
    </row>
    <row r="103" ht="15.75" customHeight="1">
      <c r="A103" s="189"/>
      <c r="B103" s="189"/>
      <c r="C103" s="189"/>
      <c r="D103" s="189"/>
      <c r="E103" s="189"/>
      <c r="F103" s="189"/>
      <c r="G103" s="189"/>
      <c r="H103" s="189"/>
      <c r="I103" s="189"/>
      <c r="K103" s="101"/>
    </row>
    <row r="104" ht="15.75" customHeight="1">
      <c r="A104" s="189"/>
      <c r="B104" s="189"/>
      <c r="C104" s="189"/>
      <c r="D104" s="189"/>
      <c r="E104" s="189"/>
      <c r="F104" s="189"/>
      <c r="G104" s="189"/>
      <c r="H104" s="189"/>
      <c r="I104" s="189"/>
      <c r="K104" s="101"/>
    </row>
    <row r="105" ht="15.75" customHeight="1">
      <c r="A105" s="189"/>
      <c r="B105" s="189"/>
      <c r="C105" s="189"/>
      <c r="D105" s="189"/>
      <c r="E105" s="189"/>
      <c r="F105" s="189"/>
      <c r="G105" s="189"/>
      <c r="H105" s="189"/>
      <c r="I105" s="189"/>
      <c r="K105" s="101"/>
    </row>
    <row r="106" ht="15.75" customHeight="1">
      <c r="A106" s="189"/>
      <c r="B106" s="189"/>
      <c r="C106" s="189"/>
      <c r="D106" s="189"/>
      <c r="E106" s="189"/>
      <c r="F106" s="189"/>
      <c r="G106" s="189"/>
      <c r="H106" s="189"/>
      <c r="I106" s="189"/>
      <c r="K106" s="101"/>
    </row>
    <row r="107" ht="15.75" customHeight="1">
      <c r="A107" s="189"/>
      <c r="B107" s="189"/>
      <c r="C107" s="189"/>
      <c r="D107" s="189"/>
      <c r="E107" s="189"/>
      <c r="F107" s="189"/>
      <c r="G107" s="189"/>
      <c r="H107" s="189"/>
      <c r="I107" s="189"/>
      <c r="K107" s="101"/>
    </row>
    <row r="108" ht="15.75" customHeight="1">
      <c r="A108" s="189"/>
      <c r="B108" s="189"/>
      <c r="C108" s="189"/>
      <c r="D108" s="189"/>
      <c r="E108" s="189"/>
      <c r="F108" s="189"/>
      <c r="G108" s="189"/>
      <c r="H108" s="189"/>
      <c r="I108" s="189"/>
      <c r="K108" s="101"/>
    </row>
    <row r="109" ht="15.75" customHeight="1">
      <c r="A109" s="189"/>
      <c r="B109" s="189"/>
      <c r="C109" s="189"/>
      <c r="D109" s="189"/>
      <c r="E109" s="189"/>
      <c r="F109" s="189"/>
      <c r="G109" s="189"/>
      <c r="H109" s="189"/>
      <c r="I109" s="189"/>
      <c r="K109" s="101"/>
    </row>
    <row r="110" ht="15.75" customHeight="1">
      <c r="A110" s="189"/>
      <c r="B110" s="189"/>
      <c r="C110" s="189"/>
      <c r="D110" s="189"/>
      <c r="E110" s="189"/>
      <c r="F110" s="189"/>
      <c r="G110" s="189"/>
      <c r="H110" s="189"/>
      <c r="I110" s="189"/>
      <c r="K110" s="101"/>
    </row>
    <row r="111" ht="15.75" customHeight="1">
      <c r="A111" s="189"/>
      <c r="B111" s="189"/>
      <c r="C111" s="189"/>
      <c r="D111" s="189"/>
      <c r="E111" s="189"/>
      <c r="F111" s="189"/>
      <c r="G111" s="189"/>
      <c r="H111" s="189"/>
      <c r="I111" s="189"/>
      <c r="K111" s="101"/>
    </row>
    <row r="112" ht="15.75" customHeight="1">
      <c r="A112" s="189"/>
      <c r="B112" s="189"/>
      <c r="C112" s="189"/>
      <c r="D112" s="189"/>
      <c r="E112" s="189"/>
      <c r="F112" s="189"/>
      <c r="G112" s="189"/>
      <c r="H112" s="189"/>
      <c r="I112" s="189"/>
      <c r="K112" s="101"/>
    </row>
    <row r="113" ht="15.75" customHeight="1">
      <c r="A113" s="189"/>
      <c r="B113" s="189"/>
      <c r="C113" s="189"/>
      <c r="D113" s="189"/>
      <c r="E113" s="189"/>
      <c r="F113" s="189"/>
      <c r="G113" s="189"/>
      <c r="H113" s="189"/>
      <c r="I113" s="189"/>
      <c r="K113" s="101"/>
    </row>
    <row r="114" ht="15.75" customHeight="1">
      <c r="A114" s="189"/>
      <c r="B114" s="189"/>
      <c r="C114" s="189"/>
      <c r="D114" s="189"/>
      <c r="E114" s="189"/>
      <c r="F114" s="189"/>
      <c r="G114" s="189"/>
      <c r="H114" s="189"/>
      <c r="I114" s="189"/>
      <c r="K114" s="101"/>
    </row>
    <row r="115" ht="15.75" customHeight="1">
      <c r="A115" s="189"/>
      <c r="B115" s="189"/>
      <c r="C115" s="189"/>
      <c r="D115" s="189"/>
      <c r="E115" s="189"/>
      <c r="F115" s="189"/>
      <c r="G115" s="189"/>
      <c r="H115" s="189"/>
      <c r="I115" s="189"/>
      <c r="K115" s="101"/>
    </row>
    <row r="116" ht="15.75" customHeight="1">
      <c r="A116" s="189"/>
      <c r="B116" s="189"/>
      <c r="C116" s="189"/>
      <c r="D116" s="189"/>
      <c r="E116" s="189"/>
      <c r="F116" s="189"/>
      <c r="G116" s="189"/>
      <c r="H116" s="189"/>
      <c r="I116" s="189"/>
      <c r="K116" s="101"/>
    </row>
    <row r="117" ht="15.75" customHeight="1">
      <c r="A117" s="189"/>
      <c r="B117" s="189"/>
      <c r="C117" s="189"/>
      <c r="D117" s="189"/>
      <c r="E117" s="189"/>
      <c r="F117" s="189"/>
      <c r="G117" s="189"/>
      <c r="H117" s="189"/>
      <c r="I117" s="189"/>
      <c r="K117" s="101"/>
    </row>
    <row r="118" ht="15.75" customHeight="1">
      <c r="A118" s="189"/>
      <c r="B118" s="189"/>
      <c r="C118" s="189"/>
      <c r="D118" s="189"/>
      <c r="E118" s="189"/>
      <c r="F118" s="189"/>
      <c r="G118" s="189"/>
      <c r="H118" s="189"/>
      <c r="I118" s="189"/>
      <c r="K118" s="101"/>
    </row>
    <row r="119" ht="15.75" customHeight="1">
      <c r="A119" s="189"/>
      <c r="B119" s="189"/>
      <c r="C119" s="189"/>
      <c r="D119" s="189"/>
      <c r="E119" s="189"/>
      <c r="F119" s="189"/>
      <c r="G119" s="189"/>
      <c r="H119" s="189"/>
      <c r="I119" s="189"/>
      <c r="K119" s="101"/>
    </row>
    <row r="120" ht="15.75" customHeight="1">
      <c r="A120" s="189"/>
      <c r="B120" s="189"/>
      <c r="C120" s="189"/>
      <c r="D120" s="189"/>
      <c r="E120" s="189"/>
      <c r="F120" s="189"/>
      <c r="G120" s="189"/>
      <c r="H120" s="189"/>
      <c r="I120" s="189"/>
      <c r="K120" s="101"/>
    </row>
    <row r="121" ht="15.75" customHeight="1">
      <c r="A121" s="189"/>
      <c r="B121" s="189"/>
      <c r="C121" s="189"/>
      <c r="D121" s="189"/>
      <c r="E121" s="189"/>
      <c r="F121" s="189"/>
      <c r="G121" s="189"/>
      <c r="H121" s="189"/>
      <c r="I121" s="189"/>
      <c r="K121" s="101"/>
    </row>
    <row r="122" ht="15.75" customHeight="1">
      <c r="A122" s="189"/>
      <c r="B122" s="189"/>
      <c r="C122" s="189"/>
      <c r="D122" s="189"/>
      <c r="E122" s="189"/>
      <c r="F122" s="189"/>
      <c r="G122" s="189"/>
      <c r="H122" s="189"/>
      <c r="I122" s="189"/>
      <c r="K122" s="101"/>
    </row>
    <row r="123" ht="15.75" customHeight="1">
      <c r="A123" s="189"/>
      <c r="B123" s="189"/>
      <c r="C123" s="189"/>
      <c r="D123" s="189"/>
      <c r="E123" s="189"/>
      <c r="F123" s="189"/>
      <c r="G123" s="189"/>
      <c r="H123" s="189"/>
      <c r="I123" s="189"/>
      <c r="K123" s="101"/>
    </row>
    <row r="124" ht="15.75" customHeight="1">
      <c r="A124" s="189"/>
      <c r="B124" s="189"/>
      <c r="C124" s="189"/>
      <c r="D124" s="189"/>
      <c r="E124" s="189"/>
      <c r="F124" s="189"/>
      <c r="G124" s="189"/>
      <c r="H124" s="189"/>
      <c r="I124" s="189"/>
      <c r="K124" s="101"/>
    </row>
    <row r="125" ht="15.75" customHeight="1">
      <c r="A125" s="189"/>
      <c r="B125" s="189"/>
      <c r="C125" s="189"/>
      <c r="D125" s="189"/>
      <c r="E125" s="189"/>
      <c r="F125" s="189"/>
      <c r="G125" s="189"/>
      <c r="H125" s="189"/>
      <c r="I125" s="189"/>
      <c r="K125" s="101"/>
    </row>
    <row r="126" ht="15.75" customHeight="1">
      <c r="A126" s="189"/>
      <c r="B126" s="189"/>
      <c r="C126" s="189"/>
      <c r="D126" s="189"/>
      <c r="E126" s="189"/>
      <c r="F126" s="189"/>
      <c r="G126" s="189"/>
      <c r="H126" s="189"/>
      <c r="I126" s="189"/>
      <c r="K126" s="101"/>
    </row>
    <row r="127" ht="15.75" customHeight="1">
      <c r="A127" s="189"/>
      <c r="B127" s="189"/>
      <c r="C127" s="189"/>
      <c r="D127" s="189"/>
      <c r="E127" s="189"/>
      <c r="F127" s="189"/>
      <c r="G127" s="189"/>
      <c r="H127" s="189"/>
      <c r="I127" s="189"/>
      <c r="K127" s="101"/>
    </row>
    <row r="128" ht="15.75" customHeight="1">
      <c r="A128" s="189"/>
      <c r="B128" s="189"/>
      <c r="C128" s="189"/>
      <c r="D128" s="189"/>
      <c r="E128" s="189"/>
      <c r="F128" s="189"/>
      <c r="G128" s="189"/>
      <c r="H128" s="189"/>
      <c r="I128" s="189"/>
      <c r="K128" s="101"/>
    </row>
    <row r="129" ht="15.75" customHeight="1">
      <c r="A129" s="189"/>
      <c r="B129" s="189"/>
      <c r="C129" s="189"/>
      <c r="D129" s="189"/>
      <c r="E129" s="189"/>
      <c r="F129" s="189"/>
      <c r="G129" s="189"/>
      <c r="H129" s="189"/>
      <c r="I129" s="189"/>
      <c r="K129" s="101"/>
    </row>
    <row r="130" ht="15.75" customHeight="1">
      <c r="A130" s="189"/>
      <c r="B130" s="189"/>
      <c r="C130" s="189"/>
      <c r="D130" s="189"/>
      <c r="E130" s="189"/>
      <c r="F130" s="189"/>
      <c r="G130" s="189"/>
      <c r="H130" s="189"/>
      <c r="I130" s="189"/>
      <c r="K130" s="101"/>
    </row>
    <row r="131" ht="15.75" customHeight="1">
      <c r="A131" s="189"/>
      <c r="B131" s="189"/>
      <c r="C131" s="189"/>
      <c r="D131" s="189"/>
      <c r="E131" s="189"/>
      <c r="F131" s="189"/>
      <c r="G131" s="189"/>
      <c r="H131" s="189"/>
      <c r="I131" s="189"/>
      <c r="K131" s="101"/>
    </row>
    <row r="132" ht="15.75" customHeight="1">
      <c r="A132" s="189"/>
      <c r="B132" s="189"/>
      <c r="C132" s="189"/>
      <c r="D132" s="189"/>
      <c r="E132" s="189"/>
      <c r="F132" s="189"/>
      <c r="G132" s="189"/>
      <c r="H132" s="189"/>
      <c r="I132" s="189"/>
      <c r="K132" s="101"/>
    </row>
    <row r="133" ht="15.75" customHeight="1">
      <c r="A133" s="189"/>
      <c r="B133" s="189"/>
      <c r="C133" s="189"/>
      <c r="D133" s="189"/>
      <c r="E133" s="189"/>
      <c r="F133" s="189"/>
      <c r="G133" s="189"/>
      <c r="H133" s="189"/>
      <c r="I133" s="189"/>
      <c r="K133" s="101"/>
    </row>
    <row r="134" ht="15.75" customHeight="1">
      <c r="A134" s="189"/>
      <c r="B134" s="189"/>
      <c r="C134" s="189"/>
      <c r="D134" s="189"/>
      <c r="E134" s="189"/>
      <c r="F134" s="189"/>
      <c r="G134" s="189"/>
      <c r="H134" s="189"/>
      <c r="I134" s="189"/>
      <c r="K134" s="101"/>
    </row>
    <row r="135" ht="15.75" customHeight="1">
      <c r="A135" s="189"/>
      <c r="B135" s="189"/>
      <c r="C135" s="189"/>
      <c r="D135" s="189"/>
      <c r="E135" s="189"/>
      <c r="F135" s="189"/>
      <c r="G135" s="189"/>
      <c r="H135" s="189"/>
      <c r="I135" s="189"/>
      <c r="K135" s="101"/>
    </row>
    <row r="136" ht="15.75" customHeight="1">
      <c r="A136" s="189"/>
      <c r="B136" s="189"/>
      <c r="C136" s="189"/>
      <c r="D136" s="189"/>
      <c r="E136" s="189"/>
      <c r="F136" s="189"/>
      <c r="G136" s="189"/>
      <c r="H136" s="189"/>
      <c r="I136" s="189"/>
      <c r="K136" s="101"/>
    </row>
    <row r="137" ht="15.75" customHeight="1">
      <c r="A137" s="189"/>
      <c r="B137" s="189"/>
      <c r="C137" s="189"/>
      <c r="D137" s="189"/>
      <c r="E137" s="189"/>
      <c r="F137" s="189"/>
      <c r="G137" s="189"/>
      <c r="H137" s="189"/>
      <c r="I137" s="189"/>
      <c r="K137" s="101"/>
    </row>
    <row r="138" ht="15.75" customHeight="1">
      <c r="A138" s="189"/>
      <c r="B138" s="189"/>
      <c r="C138" s="189"/>
      <c r="D138" s="189"/>
      <c r="E138" s="189"/>
      <c r="F138" s="189"/>
      <c r="G138" s="189"/>
      <c r="H138" s="189"/>
      <c r="I138" s="189"/>
      <c r="K138" s="101"/>
    </row>
    <row r="139" ht="15.75" customHeight="1">
      <c r="A139" s="189"/>
      <c r="B139" s="189"/>
      <c r="C139" s="189"/>
      <c r="D139" s="189"/>
      <c r="E139" s="189"/>
      <c r="F139" s="189"/>
      <c r="G139" s="189"/>
      <c r="H139" s="189"/>
      <c r="I139" s="189"/>
      <c r="K139" s="101"/>
    </row>
    <row r="140" ht="15.75" customHeight="1">
      <c r="A140" s="189"/>
      <c r="B140" s="189"/>
      <c r="C140" s="189"/>
      <c r="D140" s="189"/>
      <c r="E140" s="189"/>
      <c r="F140" s="189"/>
      <c r="G140" s="189"/>
      <c r="H140" s="189"/>
      <c r="I140" s="189"/>
      <c r="K140" s="101"/>
    </row>
    <row r="141" ht="15.75" customHeight="1">
      <c r="A141" s="189"/>
      <c r="B141" s="189"/>
      <c r="C141" s="189"/>
      <c r="D141" s="189"/>
      <c r="E141" s="189"/>
      <c r="F141" s="189"/>
      <c r="G141" s="189"/>
      <c r="H141" s="189"/>
      <c r="I141" s="189"/>
      <c r="K141" s="101"/>
    </row>
    <row r="142" ht="15.75" customHeight="1">
      <c r="A142" s="189"/>
      <c r="B142" s="189"/>
      <c r="C142" s="189"/>
      <c r="D142" s="189"/>
      <c r="E142" s="189"/>
      <c r="F142" s="189"/>
      <c r="G142" s="189"/>
      <c r="H142" s="189"/>
      <c r="I142" s="189"/>
      <c r="K142" s="101"/>
    </row>
    <row r="143" ht="15.75" customHeight="1">
      <c r="A143" s="189"/>
      <c r="B143" s="189"/>
      <c r="C143" s="189"/>
      <c r="D143" s="189"/>
      <c r="E143" s="189"/>
      <c r="F143" s="189"/>
      <c r="G143" s="189"/>
      <c r="H143" s="189"/>
      <c r="I143" s="189"/>
      <c r="K143" s="101"/>
    </row>
    <row r="144" ht="15.75" customHeight="1">
      <c r="A144" s="189"/>
      <c r="B144" s="189"/>
      <c r="C144" s="189"/>
      <c r="D144" s="189"/>
      <c r="E144" s="189"/>
      <c r="F144" s="189"/>
      <c r="G144" s="189"/>
      <c r="H144" s="189"/>
      <c r="I144" s="189"/>
      <c r="K144" s="101"/>
    </row>
    <row r="145" ht="15.75" customHeight="1">
      <c r="A145" s="189"/>
      <c r="B145" s="189"/>
      <c r="C145" s="189"/>
      <c r="D145" s="189"/>
      <c r="E145" s="189"/>
      <c r="F145" s="189"/>
      <c r="G145" s="189"/>
      <c r="H145" s="189"/>
      <c r="I145" s="189"/>
      <c r="K145" s="101"/>
    </row>
    <row r="146" ht="15.75" customHeight="1">
      <c r="A146" s="189"/>
      <c r="B146" s="189"/>
      <c r="C146" s="189"/>
      <c r="D146" s="189"/>
      <c r="E146" s="189"/>
      <c r="F146" s="189"/>
      <c r="G146" s="189"/>
      <c r="H146" s="189"/>
      <c r="I146" s="189"/>
      <c r="K146" s="101"/>
    </row>
    <row r="147" ht="15.75" customHeight="1">
      <c r="A147" s="189"/>
      <c r="B147" s="189"/>
      <c r="C147" s="189"/>
      <c r="D147" s="189"/>
      <c r="E147" s="189"/>
      <c r="F147" s="189"/>
      <c r="G147" s="189"/>
      <c r="H147" s="189"/>
      <c r="I147" s="189"/>
      <c r="K147" s="101"/>
    </row>
    <row r="148" ht="15.75" customHeight="1">
      <c r="A148" s="189"/>
      <c r="B148" s="189"/>
      <c r="C148" s="189"/>
      <c r="D148" s="189"/>
      <c r="E148" s="189"/>
      <c r="F148" s="189"/>
      <c r="G148" s="189"/>
      <c r="H148" s="189"/>
      <c r="I148" s="189"/>
      <c r="K148" s="101"/>
    </row>
    <row r="149" ht="15.75" customHeight="1">
      <c r="A149" s="189"/>
      <c r="B149" s="189"/>
      <c r="C149" s="189"/>
      <c r="D149" s="189"/>
      <c r="E149" s="189"/>
      <c r="F149" s="189"/>
      <c r="G149" s="189"/>
      <c r="H149" s="189"/>
      <c r="I149" s="189"/>
      <c r="K149" s="101"/>
    </row>
    <row r="150" ht="15.75" customHeight="1">
      <c r="A150" s="189"/>
      <c r="B150" s="189"/>
      <c r="C150" s="189"/>
      <c r="D150" s="189"/>
      <c r="E150" s="189"/>
      <c r="F150" s="189"/>
      <c r="G150" s="189"/>
      <c r="H150" s="189"/>
      <c r="I150" s="189"/>
      <c r="K150" s="101"/>
    </row>
    <row r="151" ht="15.75" customHeight="1">
      <c r="A151" s="189"/>
      <c r="B151" s="189"/>
      <c r="C151" s="189"/>
      <c r="D151" s="189"/>
      <c r="E151" s="189"/>
      <c r="F151" s="189"/>
      <c r="G151" s="189"/>
      <c r="H151" s="189"/>
      <c r="I151" s="189"/>
      <c r="K151" s="101"/>
    </row>
    <row r="152" ht="15.75" customHeight="1">
      <c r="A152" s="189"/>
      <c r="B152" s="189"/>
      <c r="C152" s="189"/>
      <c r="D152" s="189"/>
      <c r="E152" s="189"/>
      <c r="F152" s="189"/>
      <c r="G152" s="189"/>
      <c r="H152" s="189"/>
      <c r="I152" s="189"/>
      <c r="K152" s="101"/>
    </row>
    <row r="153" ht="15.75" customHeight="1">
      <c r="A153" s="189"/>
      <c r="B153" s="189"/>
      <c r="C153" s="189"/>
      <c r="D153" s="189"/>
      <c r="E153" s="189"/>
      <c r="F153" s="189"/>
      <c r="G153" s="189"/>
      <c r="H153" s="189"/>
      <c r="I153" s="189"/>
      <c r="K153" s="101"/>
    </row>
    <row r="154" ht="15.75" customHeight="1">
      <c r="A154" s="189"/>
      <c r="B154" s="189"/>
      <c r="C154" s="189"/>
      <c r="D154" s="189"/>
      <c r="E154" s="189"/>
      <c r="F154" s="189"/>
      <c r="G154" s="189"/>
      <c r="H154" s="189"/>
      <c r="I154" s="189"/>
      <c r="K154" s="101"/>
    </row>
    <row r="155" ht="15.75" customHeight="1">
      <c r="A155" s="189"/>
      <c r="B155" s="189"/>
      <c r="C155" s="189"/>
      <c r="D155" s="189"/>
      <c r="E155" s="189"/>
      <c r="F155" s="189"/>
      <c r="G155" s="189"/>
      <c r="H155" s="189"/>
      <c r="I155" s="189"/>
      <c r="K155" s="101"/>
    </row>
    <row r="156" ht="15.75" customHeight="1">
      <c r="A156" s="189"/>
      <c r="B156" s="189"/>
      <c r="C156" s="189"/>
      <c r="D156" s="189"/>
      <c r="E156" s="189"/>
      <c r="F156" s="189"/>
      <c r="G156" s="189"/>
      <c r="H156" s="189"/>
      <c r="I156" s="189"/>
      <c r="K156" s="101"/>
    </row>
    <row r="157" ht="15.75" customHeight="1">
      <c r="A157" s="189"/>
      <c r="B157" s="189"/>
      <c r="C157" s="189"/>
      <c r="D157" s="189"/>
      <c r="E157" s="189"/>
      <c r="F157" s="189"/>
      <c r="G157" s="189"/>
      <c r="H157" s="189"/>
      <c r="I157" s="189"/>
      <c r="K157" s="101"/>
    </row>
    <row r="158" ht="15.75" customHeight="1">
      <c r="A158" s="189"/>
      <c r="B158" s="189"/>
      <c r="C158" s="189"/>
      <c r="D158" s="189"/>
      <c r="E158" s="189"/>
      <c r="F158" s="189"/>
      <c r="G158" s="189"/>
      <c r="H158" s="189"/>
      <c r="I158" s="189"/>
      <c r="K158" s="101"/>
    </row>
    <row r="159" ht="15.75" customHeight="1">
      <c r="A159" s="189"/>
      <c r="B159" s="189"/>
      <c r="C159" s="189"/>
      <c r="D159" s="189"/>
      <c r="E159" s="189"/>
      <c r="F159" s="189"/>
      <c r="G159" s="189"/>
      <c r="H159" s="189"/>
      <c r="I159" s="189"/>
      <c r="K159" s="101"/>
    </row>
    <row r="160" ht="15.75" customHeight="1">
      <c r="A160" s="189"/>
      <c r="B160" s="189"/>
      <c r="C160" s="189"/>
      <c r="D160" s="189"/>
      <c r="E160" s="189"/>
      <c r="F160" s="189"/>
      <c r="G160" s="189"/>
      <c r="H160" s="189"/>
      <c r="I160" s="189"/>
      <c r="K160" s="101"/>
    </row>
    <row r="161" ht="15.75" customHeight="1">
      <c r="A161" s="189"/>
      <c r="B161" s="189"/>
      <c r="C161" s="189"/>
      <c r="D161" s="189"/>
      <c r="E161" s="189"/>
      <c r="F161" s="189"/>
      <c r="G161" s="189"/>
      <c r="H161" s="189"/>
      <c r="I161" s="189"/>
      <c r="K161" s="101"/>
    </row>
    <row r="162" ht="15.75" customHeight="1">
      <c r="A162" s="189"/>
      <c r="B162" s="189"/>
      <c r="C162" s="189"/>
      <c r="D162" s="189"/>
      <c r="E162" s="189"/>
      <c r="F162" s="189"/>
      <c r="G162" s="189"/>
      <c r="H162" s="189"/>
      <c r="I162" s="189"/>
      <c r="K162" s="101"/>
    </row>
    <row r="163" ht="15.75" customHeight="1">
      <c r="A163" s="189"/>
      <c r="B163" s="189"/>
      <c r="C163" s="189"/>
      <c r="D163" s="189"/>
      <c r="E163" s="189"/>
      <c r="F163" s="189"/>
      <c r="G163" s="189"/>
      <c r="H163" s="189"/>
      <c r="I163" s="189"/>
      <c r="K163" s="101"/>
    </row>
    <row r="164" ht="15.75" customHeight="1">
      <c r="A164" s="189"/>
      <c r="B164" s="189"/>
      <c r="C164" s="189"/>
      <c r="D164" s="189"/>
      <c r="E164" s="189"/>
      <c r="F164" s="189"/>
      <c r="G164" s="189"/>
      <c r="H164" s="189"/>
      <c r="I164" s="189"/>
      <c r="K164" s="101"/>
    </row>
    <row r="165" ht="15.75" customHeight="1">
      <c r="A165" s="189"/>
      <c r="B165" s="189"/>
      <c r="C165" s="189"/>
      <c r="D165" s="189"/>
      <c r="E165" s="189"/>
      <c r="F165" s="189"/>
      <c r="G165" s="189"/>
      <c r="H165" s="189"/>
      <c r="I165" s="189"/>
      <c r="K165" s="101"/>
    </row>
    <row r="166" ht="15.75" customHeight="1">
      <c r="A166" s="189"/>
      <c r="B166" s="189"/>
      <c r="C166" s="189"/>
      <c r="D166" s="189"/>
      <c r="E166" s="189"/>
      <c r="F166" s="189"/>
      <c r="G166" s="189"/>
      <c r="H166" s="189"/>
      <c r="I166" s="189"/>
      <c r="K166" s="101"/>
    </row>
    <row r="167" ht="15.75" customHeight="1">
      <c r="A167" s="189"/>
      <c r="B167" s="189"/>
      <c r="C167" s="189"/>
      <c r="D167" s="189"/>
      <c r="E167" s="189"/>
      <c r="F167" s="189"/>
      <c r="G167" s="189"/>
      <c r="H167" s="189"/>
      <c r="I167" s="189"/>
      <c r="K167" s="101"/>
    </row>
    <row r="168" ht="15.75" customHeight="1">
      <c r="A168" s="189"/>
      <c r="B168" s="189"/>
      <c r="C168" s="189"/>
      <c r="D168" s="189"/>
      <c r="E168" s="189"/>
      <c r="F168" s="189"/>
      <c r="G168" s="189"/>
      <c r="H168" s="189"/>
      <c r="I168" s="189"/>
      <c r="K168" s="101"/>
    </row>
    <row r="169" ht="15.75" customHeight="1">
      <c r="A169" s="189"/>
      <c r="B169" s="189"/>
      <c r="C169" s="189"/>
      <c r="D169" s="189"/>
      <c r="E169" s="189"/>
      <c r="F169" s="189"/>
      <c r="G169" s="189"/>
      <c r="H169" s="189"/>
      <c r="I169" s="189"/>
      <c r="K169" s="101"/>
    </row>
    <row r="170" ht="15.75" customHeight="1">
      <c r="A170" s="189"/>
      <c r="B170" s="189"/>
      <c r="C170" s="189"/>
      <c r="D170" s="189"/>
      <c r="E170" s="189"/>
      <c r="F170" s="189"/>
      <c r="G170" s="189"/>
      <c r="H170" s="189"/>
      <c r="I170" s="189"/>
      <c r="K170" s="101"/>
    </row>
    <row r="171" ht="15.75" customHeight="1">
      <c r="A171" s="189"/>
      <c r="B171" s="189"/>
      <c r="C171" s="189"/>
      <c r="D171" s="189"/>
      <c r="E171" s="189"/>
      <c r="F171" s="189"/>
      <c r="G171" s="189"/>
      <c r="H171" s="189"/>
      <c r="I171" s="189"/>
      <c r="K171" s="101"/>
    </row>
    <row r="172" ht="15.75" customHeight="1">
      <c r="A172" s="189"/>
      <c r="B172" s="189"/>
      <c r="C172" s="189"/>
      <c r="D172" s="189"/>
      <c r="E172" s="189"/>
      <c r="F172" s="189"/>
      <c r="G172" s="189"/>
      <c r="H172" s="189"/>
      <c r="I172" s="189"/>
      <c r="K172" s="101"/>
    </row>
    <row r="173" ht="15.75" customHeight="1">
      <c r="A173" s="189"/>
      <c r="B173" s="189"/>
      <c r="C173" s="189"/>
      <c r="D173" s="189"/>
      <c r="E173" s="189"/>
      <c r="F173" s="189"/>
      <c r="G173" s="189"/>
      <c r="H173" s="189"/>
      <c r="I173" s="189"/>
      <c r="K173" s="101"/>
    </row>
    <row r="174" ht="15.75" customHeight="1">
      <c r="A174" s="189"/>
      <c r="B174" s="189"/>
      <c r="C174" s="189"/>
      <c r="D174" s="189"/>
      <c r="E174" s="189"/>
      <c r="F174" s="189"/>
      <c r="G174" s="189"/>
      <c r="H174" s="189"/>
      <c r="I174" s="189"/>
      <c r="K174" s="101"/>
    </row>
    <row r="175" ht="15.75" customHeight="1">
      <c r="A175" s="189"/>
      <c r="B175" s="189"/>
      <c r="C175" s="189"/>
      <c r="D175" s="189"/>
      <c r="E175" s="189"/>
      <c r="F175" s="189"/>
      <c r="G175" s="189"/>
      <c r="H175" s="189"/>
      <c r="I175" s="189"/>
      <c r="K175" s="101"/>
    </row>
    <row r="176" ht="15.75" customHeight="1">
      <c r="A176" s="189"/>
      <c r="B176" s="189"/>
      <c r="C176" s="189"/>
      <c r="D176" s="189"/>
      <c r="E176" s="189"/>
      <c r="F176" s="189"/>
      <c r="G176" s="189"/>
      <c r="H176" s="189"/>
      <c r="I176" s="189"/>
      <c r="K176" s="101"/>
    </row>
    <row r="177" ht="15.75" customHeight="1">
      <c r="A177" s="189"/>
      <c r="B177" s="189"/>
      <c r="C177" s="189"/>
      <c r="D177" s="189"/>
      <c r="E177" s="189"/>
      <c r="F177" s="189"/>
      <c r="G177" s="189"/>
      <c r="H177" s="189"/>
      <c r="I177" s="189"/>
      <c r="K177" s="101"/>
    </row>
    <row r="178" ht="15.75" customHeight="1">
      <c r="A178" s="189"/>
      <c r="B178" s="189"/>
      <c r="C178" s="189"/>
      <c r="D178" s="189"/>
      <c r="E178" s="189"/>
      <c r="F178" s="189"/>
      <c r="G178" s="189"/>
      <c r="H178" s="189"/>
      <c r="I178" s="189"/>
      <c r="K178" s="101"/>
    </row>
    <row r="179" ht="15.75" customHeight="1">
      <c r="A179" s="189"/>
      <c r="B179" s="189"/>
      <c r="C179" s="189"/>
      <c r="D179" s="189"/>
      <c r="E179" s="189"/>
      <c r="F179" s="189"/>
      <c r="G179" s="189"/>
      <c r="H179" s="189"/>
      <c r="I179" s="189"/>
      <c r="K179" s="101"/>
    </row>
    <row r="180" ht="15.75" customHeight="1">
      <c r="A180" s="189"/>
      <c r="B180" s="189"/>
      <c r="C180" s="189"/>
      <c r="D180" s="189"/>
      <c r="E180" s="189"/>
      <c r="F180" s="189"/>
      <c r="G180" s="189"/>
      <c r="H180" s="189"/>
      <c r="I180" s="189"/>
      <c r="K180" s="101"/>
    </row>
    <row r="181" ht="15.75" customHeight="1">
      <c r="A181" s="189"/>
      <c r="B181" s="189"/>
      <c r="C181" s="189"/>
      <c r="D181" s="189"/>
      <c r="E181" s="189"/>
      <c r="F181" s="189"/>
      <c r="G181" s="189"/>
      <c r="H181" s="189"/>
      <c r="I181" s="189"/>
      <c r="K181" s="101"/>
    </row>
    <row r="182" ht="15.75" customHeight="1">
      <c r="A182" s="189"/>
      <c r="B182" s="189"/>
      <c r="C182" s="189"/>
      <c r="D182" s="189"/>
      <c r="E182" s="189"/>
      <c r="F182" s="189"/>
      <c r="G182" s="189"/>
      <c r="H182" s="189"/>
      <c r="I182" s="189"/>
      <c r="K182" s="101"/>
    </row>
    <row r="183" ht="15.75" customHeight="1">
      <c r="A183" s="189"/>
      <c r="B183" s="189"/>
      <c r="C183" s="189"/>
      <c r="D183" s="189"/>
      <c r="E183" s="189"/>
      <c r="F183" s="189"/>
      <c r="G183" s="189"/>
      <c r="H183" s="189"/>
      <c r="I183" s="189"/>
      <c r="K183" s="101"/>
    </row>
    <row r="184" ht="15.75" customHeight="1">
      <c r="A184" s="189"/>
      <c r="B184" s="189"/>
      <c r="C184" s="189"/>
      <c r="D184" s="189"/>
      <c r="E184" s="189"/>
      <c r="F184" s="189"/>
      <c r="G184" s="189"/>
      <c r="H184" s="189"/>
      <c r="I184" s="189"/>
      <c r="K184" s="101"/>
    </row>
    <row r="185" ht="15.75" customHeight="1">
      <c r="A185" s="189"/>
      <c r="B185" s="189"/>
      <c r="C185" s="189"/>
      <c r="D185" s="189"/>
      <c r="E185" s="189"/>
      <c r="F185" s="189"/>
      <c r="G185" s="189"/>
      <c r="H185" s="189"/>
      <c r="I185" s="189"/>
      <c r="K185" s="101"/>
    </row>
    <row r="186" ht="15.75" customHeight="1">
      <c r="A186" s="189"/>
      <c r="B186" s="189"/>
      <c r="C186" s="189"/>
      <c r="D186" s="189"/>
      <c r="E186" s="189"/>
      <c r="F186" s="189"/>
      <c r="G186" s="189"/>
      <c r="H186" s="189"/>
      <c r="I186" s="189"/>
      <c r="K186" s="101"/>
    </row>
    <row r="187" ht="15.75" customHeight="1">
      <c r="A187" s="189"/>
      <c r="B187" s="189"/>
      <c r="C187" s="189"/>
      <c r="D187" s="189"/>
      <c r="E187" s="189"/>
      <c r="F187" s="189"/>
      <c r="G187" s="189"/>
      <c r="H187" s="189"/>
      <c r="I187" s="189"/>
      <c r="K187" s="101"/>
    </row>
    <row r="188" ht="15.75" customHeight="1">
      <c r="A188" s="189"/>
      <c r="B188" s="189"/>
      <c r="C188" s="189"/>
      <c r="D188" s="189"/>
      <c r="E188" s="189"/>
      <c r="F188" s="189"/>
      <c r="G188" s="189"/>
      <c r="H188" s="189"/>
      <c r="I188" s="189"/>
      <c r="K188" s="101"/>
    </row>
    <row r="189" ht="15.75" customHeight="1">
      <c r="A189" s="189"/>
      <c r="B189" s="189"/>
      <c r="C189" s="189"/>
      <c r="D189" s="189"/>
      <c r="E189" s="189"/>
      <c r="F189" s="189"/>
      <c r="G189" s="189"/>
      <c r="H189" s="189"/>
      <c r="I189" s="189"/>
      <c r="K189" s="101"/>
    </row>
    <row r="190" ht="15.75" customHeight="1">
      <c r="A190" s="189"/>
      <c r="B190" s="189"/>
      <c r="C190" s="189"/>
      <c r="D190" s="189"/>
      <c r="E190" s="189"/>
      <c r="F190" s="189"/>
      <c r="G190" s="189"/>
      <c r="H190" s="189"/>
      <c r="I190" s="189"/>
      <c r="K190" s="101"/>
    </row>
    <row r="191" ht="15.75" customHeight="1">
      <c r="A191" s="189"/>
      <c r="B191" s="189"/>
      <c r="C191" s="189"/>
      <c r="D191" s="189"/>
      <c r="E191" s="189"/>
      <c r="F191" s="189"/>
      <c r="G191" s="189"/>
      <c r="H191" s="189"/>
      <c r="I191" s="189"/>
      <c r="K191" s="101"/>
    </row>
    <row r="192" ht="15.75" customHeight="1">
      <c r="A192" s="189"/>
      <c r="B192" s="189"/>
      <c r="C192" s="189"/>
      <c r="D192" s="189"/>
      <c r="E192" s="189"/>
      <c r="F192" s="189"/>
      <c r="G192" s="189"/>
      <c r="H192" s="189"/>
      <c r="I192" s="189"/>
      <c r="K192" s="101"/>
    </row>
    <row r="193" ht="15.75" customHeight="1">
      <c r="A193" s="189"/>
      <c r="B193" s="189"/>
      <c r="C193" s="189"/>
      <c r="D193" s="189"/>
      <c r="E193" s="189"/>
      <c r="F193" s="189"/>
      <c r="G193" s="189"/>
      <c r="H193" s="189"/>
      <c r="I193" s="189"/>
      <c r="K193" s="101"/>
    </row>
    <row r="194" ht="15.75" customHeight="1">
      <c r="A194" s="189"/>
      <c r="B194" s="189"/>
      <c r="C194" s="189"/>
      <c r="D194" s="189"/>
      <c r="E194" s="189"/>
      <c r="F194" s="189"/>
      <c r="G194" s="189"/>
      <c r="H194" s="189"/>
      <c r="I194" s="189"/>
      <c r="K194" s="101"/>
    </row>
    <row r="195" ht="15.75" customHeight="1">
      <c r="A195" s="189"/>
      <c r="B195" s="189"/>
      <c r="C195" s="189"/>
      <c r="D195" s="189"/>
      <c r="E195" s="189"/>
      <c r="F195" s="189"/>
      <c r="G195" s="189"/>
      <c r="H195" s="189"/>
      <c r="I195" s="189"/>
      <c r="K195" s="101"/>
    </row>
    <row r="196" ht="15.75" customHeight="1">
      <c r="A196" s="189"/>
      <c r="B196" s="189"/>
      <c r="C196" s="189"/>
      <c r="D196" s="189"/>
      <c r="E196" s="189"/>
      <c r="F196" s="189"/>
      <c r="G196" s="189"/>
      <c r="H196" s="189"/>
      <c r="I196" s="189"/>
      <c r="K196" s="101"/>
    </row>
    <row r="197" ht="15.75" customHeight="1">
      <c r="A197" s="189"/>
      <c r="B197" s="189"/>
      <c r="C197" s="189"/>
      <c r="D197" s="189"/>
      <c r="E197" s="189"/>
      <c r="F197" s="189"/>
      <c r="G197" s="189"/>
      <c r="H197" s="189"/>
      <c r="I197" s="189"/>
      <c r="K197" s="101"/>
    </row>
    <row r="198" ht="15.75" customHeight="1">
      <c r="A198" s="189"/>
      <c r="B198" s="189"/>
      <c r="C198" s="189"/>
      <c r="D198" s="189"/>
      <c r="E198" s="189"/>
      <c r="F198" s="189"/>
      <c r="G198" s="189"/>
      <c r="H198" s="189"/>
      <c r="I198" s="189"/>
      <c r="K198" s="101"/>
    </row>
    <row r="199" ht="15.75" customHeight="1">
      <c r="A199" s="189"/>
      <c r="B199" s="189"/>
      <c r="C199" s="189"/>
      <c r="D199" s="189"/>
      <c r="E199" s="189"/>
      <c r="F199" s="189"/>
      <c r="G199" s="189"/>
      <c r="H199" s="189"/>
      <c r="I199" s="189"/>
      <c r="K199" s="101"/>
    </row>
    <row r="200" ht="15.75" customHeight="1">
      <c r="A200" s="189"/>
      <c r="B200" s="189"/>
      <c r="C200" s="189"/>
      <c r="D200" s="189"/>
      <c r="E200" s="189"/>
      <c r="F200" s="189"/>
      <c r="G200" s="189"/>
      <c r="H200" s="189"/>
      <c r="I200" s="189"/>
      <c r="K200" s="101"/>
    </row>
    <row r="201" ht="15.75" customHeight="1">
      <c r="A201" s="189"/>
      <c r="B201" s="189"/>
      <c r="C201" s="189"/>
      <c r="D201" s="189"/>
      <c r="E201" s="189"/>
      <c r="F201" s="189"/>
      <c r="G201" s="189"/>
      <c r="H201" s="189"/>
      <c r="I201" s="189"/>
      <c r="K201" s="101"/>
    </row>
    <row r="202" ht="15.75" customHeight="1">
      <c r="A202" s="189"/>
      <c r="B202" s="189"/>
      <c r="C202" s="189"/>
      <c r="D202" s="189"/>
      <c r="E202" s="189"/>
      <c r="F202" s="189"/>
      <c r="G202" s="189"/>
      <c r="H202" s="189"/>
      <c r="I202" s="189"/>
      <c r="K202" s="101"/>
    </row>
    <row r="203" ht="15.75" customHeight="1">
      <c r="A203" s="189"/>
      <c r="B203" s="189"/>
      <c r="C203" s="189"/>
      <c r="D203" s="189"/>
      <c r="E203" s="189"/>
      <c r="F203" s="189"/>
      <c r="G203" s="189"/>
      <c r="H203" s="189"/>
      <c r="I203" s="189"/>
      <c r="K203" s="101"/>
    </row>
    <row r="204" ht="15.75" customHeight="1">
      <c r="A204" s="189"/>
      <c r="B204" s="189"/>
      <c r="C204" s="189"/>
      <c r="D204" s="189"/>
      <c r="E204" s="189"/>
      <c r="F204" s="189"/>
      <c r="G204" s="189"/>
      <c r="H204" s="189"/>
      <c r="I204" s="189"/>
      <c r="K204" s="101"/>
    </row>
    <row r="205" ht="15.75" customHeight="1">
      <c r="A205" s="189"/>
      <c r="B205" s="189"/>
      <c r="C205" s="189"/>
      <c r="D205" s="189"/>
      <c r="E205" s="189"/>
      <c r="F205" s="189"/>
      <c r="G205" s="189"/>
      <c r="H205" s="189"/>
      <c r="I205" s="189"/>
      <c r="K205" s="101"/>
    </row>
    <row r="206" ht="15.75" customHeight="1">
      <c r="A206" s="189"/>
      <c r="B206" s="189"/>
      <c r="C206" s="189"/>
      <c r="D206" s="189"/>
      <c r="E206" s="189"/>
      <c r="F206" s="189"/>
      <c r="G206" s="189"/>
      <c r="H206" s="189"/>
      <c r="I206" s="189"/>
      <c r="K206" s="101"/>
    </row>
    <row r="207" ht="15.75" customHeight="1">
      <c r="A207" s="189"/>
      <c r="B207" s="189"/>
      <c r="C207" s="189"/>
      <c r="D207" s="189"/>
      <c r="E207" s="189"/>
      <c r="F207" s="189"/>
      <c r="G207" s="189"/>
      <c r="H207" s="189"/>
      <c r="I207" s="189"/>
      <c r="K207" s="101"/>
    </row>
    <row r="208" ht="15.75" customHeight="1">
      <c r="A208" s="189"/>
      <c r="B208" s="189"/>
      <c r="C208" s="189"/>
      <c r="D208" s="189"/>
      <c r="E208" s="189"/>
      <c r="F208" s="189"/>
      <c r="G208" s="189"/>
      <c r="H208" s="189"/>
      <c r="I208" s="189"/>
      <c r="K208" s="101"/>
    </row>
    <row r="209" ht="15.75" customHeight="1">
      <c r="A209" s="189"/>
      <c r="B209" s="189"/>
      <c r="C209" s="189"/>
      <c r="D209" s="189"/>
      <c r="E209" s="189"/>
      <c r="F209" s="189"/>
      <c r="G209" s="189"/>
      <c r="H209" s="189"/>
      <c r="I209" s="189"/>
      <c r="K209" s="101"/>
    </row>
    <row r="210" ht="15.75" customHeight="1">
      <c r="A210" s="189"/>
      <c r="B210" s="189"/>
      <c r="C210" s="189"/>
      <c r="D210" s="189"/>
      <c r="E210" s="189"/>
      <c r="F210" s="189"/>
      <c r="G210" s="189"/>
      <c r="H210" s="189"/>
      <c r="I210" s="189"/>
      <c r="K210" s="101"/>
    </row>
    <row r="211" ht="15.75" customHeight="1">
      <c r="A211" s="189"/>
      <c r="B211" s="189"/>
      <c r="C211" s="189"/>
      <c r="D211" s="189"/>
      <c r="E211" s="189"/>
      <c r="F211" s="189"/>
      <c r="G211" s="189"/>
      <c r="H211" s="189"/>
      <c r="I211" s="189"/>
      <c r="K211" s="101"/>
    </row>
    <row r="212" ht="15.75" customHeight="1">
      <c r="A212" s="189"/>
      <c r="B212" s="189"/>
      <c r="C212" s="189"/>
      <c r="D212" s="189"/>
      <c r="E212" s="189"/>
      <c r="F212" s="189"/>
      <c r="G212" s="189"/>
      <c r="H212" s="189"/>
      <c r="I212" s="189"/>
      <c r="K212" s="101"/>
    </row>
    <row r="213" ht="15.75" customHeight="1">
      <c r="A213" s="189"/>
      <c r="B213" s="189"/>
      <c r="C213" s="189"/>
      <c r="D213" s="189"/>
      <c r="E213" s="189"/>
      <c r="F213" s="189"/>
      <c r="G213" s="189"/>
      <c r="H213" s="189"/>
      <c r="I213" s="189"/>
      <c r="K213" s="101"/>
    </row>
    <row r="214" ht="15.75" customHeight="1">
      <c r="A214" s="189"/>
      <c r="B214" s="189"/>
      <c r="C214" s="189"/>
      <c r="D214" s="189"/>
      <c r="E214" s="189"/>
      <c r="F214" s="189"/>
      <c r="G214" s="189"/>
      <c r="H214" s="189"/>
      <c r="I214" s="189"/>
      <c r="K214" s="101"/>
    </row>
    <row r="215" ht="15.75" customHeight="1">
      <c r="A215" s="189"/>
      <c r="B215" s="189"/>
      <c r="C215" s="189"/>
      <c r="D215" s="189"/>
      <c r="E215" s="189"/>
      <c r="F215" s="189"/>
      <c r="G215" s="189"/>
      <c r="H215" s="189"/>
      <c r="I215" s="189"/>
      <c r="K215" s="101"/>
    </row>
    <row r="216" ht="15.75" customHeight="1">
      <c r="A216" s="189"/>
      <c r="B216" s="189"/>
      <c r="C216" s="189"/>
      <c r="D216" s="189"/>
      <c r="E216" s="189"/>
      <c r="F216" s="189"/>
      <c r="G216" s="189"/>
      <c r="H216" s="189"/>
      <c r="I216" s="189"/>
      <c r="K216" s="101"/>
    </row>
    <row r="217" ht="15.75" customHeight="1">
      <c r="A217" s="189"/>
      <c r="B217" s="189"/>
      <c r="C217" s="189"/>
      <c r="D217" s="189"/>
      <c r="E217" s="189"/>
      <c r="F217" s="189"/>
      <c r="G217" s="189"/>
      <c r="H217" s="189"/>
      <c r="I217" s="189"/>
      <c r="K217" s="101"/>
    </row>
    <row r="218" ht="15.75" customHeight="1">
      <c r="A218" s="189"/>
      <c r="B218" s="189"/>
      <c r="C218" s="189"/>
      <c r="D218" s="189"/>
      <c r="E218" s="189"/>
      <c r="F218" s="189"/>
      <c r="G218" s="189"/>
      <c r="H218" s="189"/>
      <c r="I218" s="189"/>
      <c r="K218" s="101"/>
    </row>
    <row r="219" ht="15.75" customHeight="1">
      <c r="A219" s="189"/>
      <c r="B219" s="189"/>
      <c r="C219" s="189"/>
      <c r="D219" s="189"/>
      <c r="E219" s="189"/>
      <c r="F219" s="189"/>
      <c r="G219" s="189"/>
      <c r="H219" s="189"/>
      <c r="I219" s="189"/>
      <c r="K219" s="101"/>
    </row>
    <row r="220" ht="15.75" customHeight="1">
      <c r="A220" s="189"/>
      <c r="B220" s="189"/>
      <c r="C220" s="189"/>
      <c r="D220" s="189"/>
      <c r="E220" s="189"/>
      <c r="F220" s="189"/>
      <c r="G220" s="189"/>
      <c r="H220" s="189"/>
      <c r="I220" s="189"/>
      <c r="K220" s="101"/>
    </row>
    <row r="221" ht="15.75" customHeight="1">
      <c r="A221" s="189"/>
      <c r="B221" s="189"/>
      <c r="C221" s="189"/>
      <c r="D221" s="189"/>
      <c r="E221" s="189"/>
      <c r="F221" s="189"/>
      <c r="G221" s="189"/>
      <c r="H221" s="189"/>
      <c r="I221" s="189"/>
      <c r="K221" s="101"/>
    </row>
    <row r="222" ht="15.75" customHeight="1">
      <c r="A222" s="189"/>
      <c r="B222" s="189"/>
      <c r="C222" s="189"/>
      <c r="D222" s="189"/>
      <c r="E222" s="189"/>
      <c r="F222" s="189"/>
      <c r="G222" s="189"/>
      <c r="H222" s="189"/>
      <c r="I222" s="189"/>
      <c r="K222" s="101"/>
    </row>
    <row r="223" ht="15.75" customHeight="1">
      <c r="A223" s="189"/>
      <c r="B223" s="189"/>
      <c r="C223" s="189"/>
      <c r="D223" s="189"/>
      <c r="E223" s="189"/>
      <c r="F223" s="189"/>
      <c r="G223" s="189"/>
      <c r="H223" s="189"/>
      <c r="I223" s="189"/>
      <c r="K223" s="101"/>
    </row>
    <row r="224" ht="15.75" customHeight="1">
      <c r="A224" s="189"/>
      <c r="B224" s="189"/>
      <c r="C224" s="189"/>
      <c r="D224" s="189"/>
      <c r="E224" s="189"/>
      <c r="F224" s="189"/>
      <c r="G224" s="189"/>
      <c r="H224" s="189"/>
      <c r="I224" s="189"/>
      <c r="K224" s="101"/>
    </row>
    <row r="225" ht="15.75" customHeight="1">
      <c r="A225" s="189"/>
      <c r="B225" s="189"/>
      <c r="C225" s="189"/>
      <c r="D225" s="189"/>
      <c r="E225" s="189"/>
      <c r="F225" s="189"/>
      <c r="G225" s="189"/>
      <c r="H225" s="189"/>
      <c r="I225" s="189"/>
      <c r="K225" s="101"/>
    </row>
    <row r="226" ht="15.75" customHeight="1">
      <c r="A226" s="189"/>
      <c r="B226" s="189"/>
      <c r="C226" s="189"/>
      <c r="D226" s="189"/>
      <c r="E226" s="189"/>
      <c r="F226" s="189"/>
      <c r="G226" s="189"/>
      <c r="H226" s="189"/>
      <c r="I226" s="189"/>
      <c r="K226" s="101"/>
    </row>
    <row r="227" ht="15.75" customHeight="1">
      <c r="A227" s="189"/>
      <c r="B227" s="189"/>
      <c r="C227" s="189"/>
      <c r="D227" s="189"/>
      <c r="E227" s="189"/>
      <c r="F227" s="189"/>
      <c r="G227" s="189"/>
      <c r="H227" s="189"/>
      <c r="I227" s="189"/>
      <c r="K227" s="101"/>
    </row>
    <row r="228" ht="15.75" customHeight="1">
      <c r="A228" s="189"/>
      <c r="B228" s="189"/>
      <c r="C228" s="189"/>
      <c r="D228" s="189"/>
      <c r="E228" s="189"/>
      <c r="F228" s="189"/>
      <c r="G228" s="189"/>
      <c r="H228" s="189"/>
      <c r="I228" s="189"/>
      <c r="K228" s="101"/>
    </row>
    <row r="229" ht="15.75" customHeight="1">
      <c r="A229" s="189"/>
      <c r="B229" s="189"/>
      <c r="C229" s="189"/>
      <c r="D229" s="189"/>
      <c r="E229" s="189"/>
      <c r="F229" s="189"/>
      <c r="G229" s="189"/>
      <c r="H229" s="189"/>
      <c r="I229" s="189"/>
      <c r="K229" s="101"/>
    </row>
    <row r="230" ht="15.75" customHeight="1">
      <c r="A230" s="189"/>
      <c r="B230" s="189"/>
      <c r="C230" s="189"/>
      <c r="D230" s="189"/>
      <c r="E230" s="189"/>
      <c r="F230" s="189"/>
      <c r="G230" s="189"/>
      <c r="H230" s="189"/>
      <c r="I230" s="189"/>
      <c r="K230" s="101"/>
    </row>
    <row r="231" ht="15.75" customHeight="1">
      <c r="A231" s="189"/>
      <c r="B231" s="189"/>
      <c r="C231" s="189"/>
      <c r="D231" s="189"/>
      <c r="E231" s="189"/>
      <c r="F231" s="189"/>
      <c r="G231" s="189"/>
      <c r="H231" s="189"/>
      <c r="I231" s="189"/>
      <c r="K231" s="101"/>
    </row>
    <row r="232" ht="15.75" customHeight="1">
      <c r="A232" s="189"/>
      <c r="B232" s="189"/>
      <c r="C232" s="189"/>
      <c r="D232" s="189"/>
      <c r="E232" s="189"/>
      <c r="F232" s="189"/>
      <c r="G232" s="189"/>
      <c r="H232" s="189"/>
      <c r="I232" s="189"/>
      <c r="K232" s="101"/>
    </row>
    <row r="233" ht="15.75" customHeight="1">
      <c r="A233" s="189"/>
      <c r="B233" s="189"/>
      <c r="C233" s="189"/>
      <c r="D233" s="189"/>
      <c r="E233" s="189"/>
      <c r="F233" s="189"/>
      <c r="G233" s="189"/>
      <c r="H233" s="189"/>
      <c r="I233" s="189"/>
      <c r="K233" s="101"/>
    </row>
    <row r="234" ht="15.75" customHeight="1">
      <c r="A234" s="189"/>
      <c r="B234" s="189"/>
      <c r="C234" s="189"/>
      <c r="D234" s="189"/>
      <c r="E234" s="189"/>
      <c r="F234" s="189"/>
      <c r="G234" s="189"/>
      <c r="H234" s="189"/>
      <c r="I234" s="189"/>
      <c r="K234" s="101"/>
    </row>
    <row r="235" ht="15.75" customHeight="1">
      <c r="A235" s="189"/>
      <c r="B235" s="189"/>
      <c r="C235" s="189"/>
      <c r="D235" s="189"/>
      <c r="E235" s="189"/>
      <c r="F235" s="189"/>
      <c r="G235" s="189"/>
      <c r="H235" s="189"/>
      <c r="I235" s="189"/>
      <c r="K235" s="101"/>
    </row>
    <row r="236" ht="15.75" customHeight="1">
      <c r="A236" s="189"/>
      <c r="B236" s="189"/>
      <c r="C236" s="189"/>
      <c r="D236" s="189"/>
      <c r="E236" s="189"/>
      <c r="F236" s="189"/>
      <c r="G236" s="189"/>
      <c r="H236" s="189"/>
      <c r="I236" s="189"/>
      <c r="K236" s="101"/>
    </row>
    <row r="237" ht="15.75" customHeight="1">
      <c r="A237" s="189"/>
      <c r="B237" s="189"/>
      <c r="C237" s="189"/>
      <c r="D237" s="189"/>
      <c r="E237" s="189"/>
      <c r="F237" s="189"/>
      <c r="G237" s="189"/>
      <c r="H237" s="189"/>
      <c r="I237" s="189"/>
      <c r="K237" s="101"/>
    </row>
    <row r="238" ht="15.75" customHeight="1">
      <c r="A238" s="189"/>
      <c r="B238" s="189"/>
      <c r="C238" s="189"/>
      <c r="D238" s="189"/>
      <c r="E238" s="189"/>
      <c r="F238" s="189"/>
      <c r="G238" s="189"/>
      <c r="H238" s="189"/>
      <c r="I238" s="189"/>
      <c r="K238" s="101"/>
    </row>
    <row r="239" ht="15.75" customHeight="1">
      <c r="A239" s="189"/>
      <c r="B239" s="189"/>
      <c r="C239" s="189"/>
      <c r="D239" s="189"/>
      <c r="E239" s="189"/>
      <c r="F239" s="189"/>
      <c r="G239" s="189"/>
      <c r="H239" s="189"/>
      <c r="I239" s="189"/>
      <c r="K239" s="101"/>
    </row>
    <row r="240" ht="15.75" customHeight="1">
      <c r="A240" s="189"/>
      <c r="B240" s="189"/>
      <c r="C240" s="189"/>
      <c r="D240" s="189"/>
      <c r="E240" s="189"/>
      <c r="F240" s="189"/>
      <c r="G240" s="189"/>
      <c r="H240" s="189"/>
      <c r="I240" s="189"/>
      <c r="K240" s="101"/>
    </row>
    <row r="241" ht="15.75" customHeight="1">
      <c r="A241" s="189"/>
      <c r="B241" s="189"/>
      <c r="C241" s="189"/>
      <c r="D241" s="189"/>
      <c r="E241" s="189"/>
      <c r="F241" s="189"/>
      <c r="G241" s="189"/>
      <c r="H241" s="189"/>
      <c r="I241" s="189"/>
      <c r="K241" s="101"/>
    </row>
    <row r="242" ht="15.75" customHeight="1">
      <c r="A242" s="189"/>
      <c r="B242" s="189"/>
      <c r="C242" s="189"/>
      <c r="D242" s="189"/>
      <c r="E242" s="189"/>
      <c r="F242" s="189"/>
      <c r="G242" s="189"/>
      <c r="H242" s="189"/>
      <c r="I242" s="189"/>
      <c r="K242" s="101"/>
    </row>
    <row r="243" ht="15.75" customHeight="1">
      <c r="A243" s="189"/>
      <c r="B243" s="189"/>
      <c r="C243" s="189"/>
      <c r="D243" s="189"/>
      <c r="E243" s="189"/>
      <c r="F243" s="189"/>
      <c r="G243" s="189"/>
      <c r="H243" s="189"/>
      <c r="I243" s="189"/>
      <c r="K243" s="101"/>
    </row>
    <row r="244" ht="15.75" customHeight="1">
      <c r="A244" s="189"/>
      <c r="B244" s="189"/>
      <c r="C244" s="189"/>
      <c r="D244" s="189"/>
      <c r="E244" s="189"/>
      <c r="F244" s="189"/>
      <c r="G244" s="189"/>
      <c r="H244" s="189"/>
      <c r="I244" s="189"/>
      <c r="K244" s="101"/>
    </row>
    <row r="245" ht="15.75" customHeight="1">
      <c r="A245" s="189"/>
      <c r="B245" s="189"/>
      <c r="C245" s="189"/>
      <c r="D245" s="189"/>
      <c r="E245" s="189"/>
      <c r="F245" s="189"/>
      <c r="G245" s="189"/>
      <c r="H245" s="189"/>
      <c r="I245" s="189"/>
      <c r="K245" s="101"/>
    </row>
    <row r="246" ht="15.75" customHeight="1">
      <c r="A246" s="189"/>
      <c r="B246" s="189"/>
      <c r="C246" s="189"/>
      <c r="D246" s="189"/>
      <c r="E246" s="189"/>
      <c r="F246" s="189"/>
      <c r="G246" s="189"/>
      <c r="H246" s="189"/>
      <c r="I246" s="189"/>
      <c r="K246" s="101"/>
    </row>
    <row r="247" ht="15.75" customHeight="1">
      <c r="A247" s="189"/>
      <c r="B247" s="189"/>
      <c r="C247" s="189"/>
      <c r="D247" s="189"/>
      <c r="E247" s="189"/>
      <c r="F247" s="189"/>
      <c r="G247" s="189"/>
      <c r="H247" s="189"/>
      <c r="I247" s="189"/>
      <c r="K247" s="101"/>
    </row>
    <row r="248" ht="15.75" customHeight="1">
      <c r="A248" s="189"/>
      <c r="B248" s="189"/>
      <c r="C248" s="189"/>
      <c r="D248" s="189"/>
      <c r="E248" s="189"/>
      <c r="F248" s="189"/>
      <c r="G248" s="189"/>
      <c r="H248" s="189"/>
      <c r="I248" s="189"/>
      <c r="K248" s="101"/>
    </row>
    <row r="249" ht="15.75" customHeight="1">
      <c r="A249" s="189"/>
      <c r="B249" s="189"/>
      <c r="C249" s="189"/>
      <c r="D249" s="189"/>
      <c r="E249" s="189"/>
      <c r="F249" s="189"/>
      <c r="G249" s="189"/>
      <c r="H249" s="189"/>
      <c r="I249" s="189"/>
      <c r="K249" s="101"/>
    </row>
    <row r="250" ht="15.75" customHeight="1">
      <c r="A250" s="189"/>
      <c r="B250" s="189"/>
      <c r="C250" s="189"/>
      <c r="D250" s="189"/>
      <c r="E250" s="189"/>
      <c r="F250" s="189"/>
      <c r="G250" s="189"/>
      <c r="H250" s="189"/>
      <c r="I250" s="189"/>
      <c r="K250" s="101"/>
    </row>
    <row r="251" ht="15.75" customHeight="1">
      <c r="A251" s="189"/>
      <c r="B251" s="189"/>
      <c r="C251" s="189"/>
      <c r="D251" s="189"/>
      <c r="E251" s="189"/>
      <c r="F251" s="189"/>
      <c r="G251" s="189"/>
      <c r="H251" s="189"/>
      <c r="I251" s="189"/>
      <c r="K251" s="101"/>
    </row>
    <row r="252" ht="15.75" customHeight="1">
      <c r="A252" s="189"/>
      <c r="B252" s="189"/>
      <c r="C252" s="189"/>
      <c r="D252" s="189"/>
      <c r="E252" s="189"/>
      <c r="F252" s="189"/>
      <c r="G252" s="189"/>
      <c r="H252" s="189"/>
      <c r="I252" s="189"/>
      <c r="K252" s="101"/>
    </row>
    <row r="253" ht="15.75" customHeight="1">
      <c r="A253" s="189"/>
      <c r="B253" s="189"/>
      <c r="C253" s="189"/>
      <c r="D253" s="189"/>
      <c r="E253" s="189"/>
      <c r="F253" s="189"/>
      <c r="G253" s="189"/>
      <c r="H253" s="189"/>
      <c r="I253" s="189"/>
      <c r="K253" s="101"/>
    </row>
    <row r="254" ht="15.75" customHeight="1">
      <c r="A254" s="189"/>
      <c r="B254" s="189"/>
      <c r="C254" s="189"/>
      <c r="D254" s="189"/>
      <c r="E254" s="189"/>
      <c r="F254" s="189"/>
      <c r="G254" s="189"/>
      <c r="H254" s="189"/>
      <c r="I254" s="189"/>
      <c r="K254" s="101"/>
    </row>
    <row r="255" ht="15.75" customHeight="1">
      <c r="A255" s="189"/>
      <c r="B255" s="189"/>
      <c r="C255" s="189"/>
      <c r="D255" s="189"/>
      <c r="E255" s="189"/>
      <c r="F255" s="189"/>
      <c r="G255" s="189"/>
      <c r="H255" s="189"/>
      <c r="I255" s="189"/>
      <c r="K255" s="101"/>
    </row>
    <row r="256" ht="15.75" customHeight="1">
      <c r="A256" s="189"/>
      <c r="B256" s="189"/>
      <c r="C256" s="189"/>
      <c r="D256" s="189"/>
      <c r="E256" s="189"/>
      <c r="F256" s="189"/>
      <c r="G256" s="189"/>
      <c r="H256" s="189"/>
      <c r="I256" s="189"/>
      <c r="K256" s="101"/>
    </row>
    <row r="257" ht="15.75" customHeight="1">
      <c r="A257" s="189"/>
      <c r="B257" s="189"/>
      <c r="C257" s="189"/>
      <c r="D257" s="189"/>
      <c r="E257" s="189"/>
      <c r="F257" s="189"/>
      <c r="G257" s="189"/>
      <c r="H257" s="189"/>
      <c r="I257" s="189"/>
      <c r="K257" s="101"/>
    </row>
    <row r="258" ht="15.75" customHeight="1">
      <c r="A258" s="189"/>
      <c r="B258" s="189"/>
      <c r="C258" s="189"/>
      <c r="D258" s="189"/>
      <c r="E258" s="189"/>
      <c r="F258" s="189"/>
      <c r="G258" s="189"/>
      <c r="H258" s="189"/>
      <c r="I258" s="189"/>
      <c r="K258" s="101"/>
    </row>
    <row r="259" ht="15.75" customHeight="1">
      <c r="A259" s="189"/>
      <c r="B259" s="189"/>
      <c r="C259" s="189"/>
      <c r="D259" s="189"/>
      <c r="E259" s="189"/>
      <c r="F259" s="189"/>
      <c r="G259" s="189"/>
      <c r="H259" s="189"/>
      <c r="I259" s="189"/>
      <c r="K259" s="101"/>
    </row>
    <row r="260" ht="15.75" customHeight="1">
      <c r="A260" s="189"/>
      <c r="B260" s="189"/>
      <c r="C260" s="189"/>
      <c r="D260" s="189"/>
      <c r="E260" s="189"/>
      <c r="F260" s="189"/>
      <c r="G260" s="189"/>
      <c r="H260" s="189"/>
      <c r="I260" s="189"/>
      <c r="K260" s="101"/>
    </row>
    <row r="261" ht="15.75" customHeight="1">
      <c r="A261" s="189"/>
      <c r="B261" s="189"/>
      <c r="C261" s="189"/>
      <c r="D261" s="189"/>
      <c r="E261" s="189"/>
      <c r="F261" s="189"/>
      <c r="G261" s="189"/>
      <c r="H261" s="189"/>
      <c r="I261" s="189"/>
      <c r="K261" s="101"/>
    </row>
    <row r="262" ht="15.75" customHeight="1">
      <c r="A262" s="189"/>
      <c r="B262" s="189"/>
      <c r="C262" s="189"/>
      <c r="D262" s="189"/>
      <c r="E262" s="189"/>
      <c r="F262" s="189"/>
      <c r="G262" s="189"/>
      <c r="H262" s="189"/>
      <c r="I262" s="189"/>
      <c r="K262" s="101"/>
    </row>
    <row r="263" ht="15.75" customHeight="1">
      <c r="A263" s="189"/>
      <c r="B263" s="189"/>
      <c r="C263" s="189"/>
      <c r="D263" s="189"/>
      <c r="E263" s="189"/>
      <c r="F263" s="189"/>
      <c r="G263" s="189"/>
      <c r="H263" s="189"/>
      <c r="I263" s="189"/>
      <c r="K263" s="101"/>
    </row>
    <row r="264" ht="15.75" customHeight="1">
      <c r="A264" s="189"/>
      <c r="B264" s="189"/>
      <c r="C264" s="189"/>
      <c r="D264" s="189"/>
      <c r="E264" s="189"/>
      <c r="F264" s="189"/>
      <c r="G264" s="189"/>
      <c r="H264" s="189"/>
      <c r="I264" s="189"/>
      <c r="K264" s="101"/>
    </row>
    <row r="265" ht="15.75" customHeight="1">
      <c r="A265" s="189"/>
      <c r="B265" s="189"/>
      <c r="C265" s="189"/>
      <c r="D265" s="189"/>
      <c r="E265" s="189"/>
      <c r="F265" s="189"/>
      <c r="G265" s="189"/>
      <c r="H265" s="189"/>
      <c r="I265" s="189"/>
      <c r="K265" s="101"/>
    </row>
    <row r="266" ht="15.75" customHeight="1">
      <c r="A266" s="189"/>
      <c r="B266" s="189"/>
      <c r="C266" s="189"/>
      <c r="D266" s="189"/>
      <c r="E266" s="189"/>
      <c r="F266" s="189"/>
      <c r="G266" s="189"/>
      <c r="H266" s="189"/>
      <c r="I266" s="189"/>
      <c r="K266" s="101"/>
    </row>
    <row r="267" ht="15.75" customHeight="1">
      <c r="A267" s="189"/>
      <c r="B267" s="189"/>
      <c r="C267" s="189"/>
      <c r="D267" s="189"/>
      <c r="E267" s="189"/>
      <c r="F267" s="189"/>
      <c r="G267" s="189"/>
      <c r="H267" s="189"/>
      <c r="I267" s="189"/>
      <c r="K267" s="101"/>
    </row>
    <row r="268" ht="15.75" customHeight="1">
      <c r="A268" s="189"/>
      <c r="B268" s="189"/>
      <c r="C268" s="189"/>
      <c r="D268" s="189"/>
      <c r="E268" s="189"/>
      <c r="F268" s="189"/>
      <c r="G268" s="189"/>
      <c r="H268" s="189"/>
      <c r="I268" s="189"/>
      <c r="K268" s="101"/>
    </row>
    <row r="269" ht="15.75" customHeight="1">
      <c r="A269" s="189"/>
      <c r="B269" s="189"/>
      <c r="C269" s="189"/>
      <c r="D269" s="189"/>
      <c r="E269" s="189"/>
      <c r="F269" s="189"/>
      <c r="G269" s="189"/>
      <c r="H269" s="189"/>
      <c r="I269" s="189"/>
      <c r="K269" s="101"/>
    </row>
    <row r="270" ht="15.75" customHeight="1">
      <c r="A270" s="189"/>
      <c r="B270" s="189"/>
      <c r="C270" s="189"/>
      <c r="D270" s="189"/>
      <c r="E270" s="189"/>
      <c r="F270" s="189"/>
      <c r="G270" s="189"/>
      <c r="H270" s="189"/>
      <c r="I270" s="189"/>
      <c r="K270" s="101"/>
    </row>
    <row r="271" ht="15.75" customHeight="1">
      <c r="A271" s="189"/>
      <c r="B271" s="189"/>
      <c r="C271" s="189"/>
      <c r="D271" s="189"/>
      <c r="E271" s="189"/>
      <c r="F271" s="189"/>
      <c r="G271" s="189"/>
      <c r="H271" s="189"/>
      <c r="I271" s="189"/>
      <c r="K271" s="101"/>
    </row>
    <row r="272" ht="15.75" customHeight="1">
      <c r="A272" s="189"/>
      <c r="B272" s="189"/>
      <c r="C272" s="189"/>
      <c r="D272" s="189"/>
      <c r="E272" s="189"/>
      <c r="F272" s="189"/>
      <c r="G272" s="189"/>
      <c r="H272" s="189"/>
      <c r="I272" s="189"/>
      <c r="K272" s="101"/>
    </row>
    <row r="273" ht="15.75" customHeight="1">
      <c r="A273" s="189"/>
      <c r="B273" s="189"/>
      <c r="C273" s="189"/>
      <c r="D273" s="189"/>
      <c r="E273" s="189"/>
      <c r="F273" s="189"/>
      <c r="G273" s="189"/>
      <c r="H273" s="189"/>
      <c r="I273" s="189"/>
      <c r="K273" s="101"/>
    </row>
    <row r="274" ht="15.75" customHeight="1">
      <c r="A274" s="189"/>
      <c r="B274" s="189"/>
      <c r="C274" s="189"/>
      <c r="D274" s="189"/>
      <c r="E274" s="189"/>
      <c r="F274" s="189"/>
      <c r="G274" s="189"/>
      <c r="H274" s="189"/>
      <c r="I274" s="189"/>
      <c r="K274" s="101"/>
    </row>
    <row r="275" ht="15.75" customHeight="1">
      <c r="A275" s="189"/>
      <c r="B275" s="189"/>
      <c r="C275" s="189"/>
      <c r="D275" s="189"/>
      <c r="E275" s="189"/>
      <c r="F275" s="189"/>
      <c r="G275" s="189"/>
      <c r="H275" s="189"/>
      <c r="I275" s="189"/>
      <c r="K275" s="101"/>
    </row>
    <row r="276" ht="15.75" customHeight="1">
      <c r="A276" s="189"/>
      <c r="B276" s="189"/>
      <c r="C276" s="189"/>
      <c r="D276" s="189"/>
      <c r="E276" s="189"/>
      <c r="F276" s="189"/>
      <c r="G276" s="189"/>
      <c r="H276" s="189"/>
      <c r="I276" s="189"/>
      <c r="K276" s="101"/>
    </row>
    <row r="277" ht="15.75" customHeight="1">
      <c r="A277" s="189"/>
      <c r="B277" s="189"/>
      <c r="C277" s="189"/>
      <c r="D277" s="189"/>
      <c r="E277" s="189"/>
      <c r="F277" s="189"/>
      <c r="G277" s="189"/>
      <c r="H277" s="189"/>
      <c r="I277" s="189"/>
      <c r="K277" s="101"/>
    </row>
    <row r="278" ht="15.75" customHeight="1">
      <c r="A278" s="189"/>
      <c r="B278" s="189"/>
      <c r="C278" s="189"/>
      <c r="D278" s="189"/>
      <c r="E278" s="189"/>
      <c r="F278" s="189"/>
      <c r="G278" s="189"/>
      <c r="H278" s="189"/>
      <c r="I278" s="189"/>
      <c r="K278" s="101"/>
    </row>
    <row r="279" ht="15.75" customHeight="1">
      <c r="A279" s="189"/>
      <c r="B279" s="189"/>
      <c r="C279" s="189"/>
      <c r="D279" s="189"/>
      <c r="E279" s="189"/>
      <c r="F279" s="189"/>
      <c r="G279" s="189"/>
      <c r="H279" s="189"/>
      <c r="I279" s="189"/>
      <c r="K279" s="101"/>
    </row>
    <row r="280" ht="15.75" customHeight="1">
      <c r="A280" s="189"/>
      <c r="B280" s="189"/>
      <c r="C280" s="189"/>
      <c r="D280" s="189"/>
      <c r="E280" s="189"/>
      <c r="F280" s="189"/>
      <c r="G280" s="189"/>
      <c r="H280" s="189"/>
      <c r="I280" s="189"/>
      <c r="K280" s="101"/>
    </row>
    <row r="281" ht="15.75" customHeight="1">
      <c r="A281" s="189"/>
      <c r="B281" s="189"/>
      <c r="C281" s="189"/>
      <c r="D281" s="189"/>
      <c r="E281" s="189"/>
      <c r="F281" s="189"/>
      <c r="G281" s="189"/>
      <c r="H281" s="189"/>
      <c r="I281" s="189"/>
      <c r="K281" s="101"/>
    </row>
    <row r="282" ht="15.75" customHeight="1">
      <c r="A282" s="189"/>
      <c r="B282" s="189"/>
      <c r="C282" s="189"/>
      <c r="D282" s="189"/>
      <c r="E282" s="189"/>
      <c r="F282" s="189"/>
      <c r="G282" s="189"/>
      <c r="H282" s="189"/>
      <c r="I282" s="189"/>
      <c r="K282" s="101"/>
    </row>
    <row r="283" ht="15.75" customHeight="1">
      <c r="A283" s="189"/>
      <c r="B283" s="189"/>
      <c r="C283" s="189"/>
      <c r="D283" s="189"/>
      <c r="E283" s="189"/>
      <c r="F283" s="189"/>
      <c r="G283" s="189"/>
      <c r="H283" s="189"/>
      <c r="I283" s="189"/>
      <c r="K283" s="101"/>
    </row>
    <row r="284" ht="15.75" customHeight="1">
      <c r="A284" s="189"/>
      <c r="B284" s="189"/>
      <c r="C284" s="189"/>
      <c r="D284" s="189"/>
      <c r="E284" s="189"/>
      <c r="F284" s="189"/>
      <c r="G284" s="189"/>
      <c r="H284" s="189"/>
      <c r="I284" s="189"/>
      <c r="K284" s="101"/>
    </row>
    <row r="285" ht="15.75" customHeight="1">
      <c r="A285" s="189"/>
      <c r="B285" s="189"/>
      <c r="C285" s="189"/>
      <c r="D285" s="189"/>
      <c r="E285" s="189"/>
      <c r="F285" s="189"/>
      <c r="G285" s="189"/>
      <c r="H285" s="189"/>
      <c r="I285" s="189"/>
      <c r="K285" s="101"/>
    </row>
    <row r="286" ht="15.75" customHeight="1">
      <c r="A286" s="189"/>
      <c r="B286" s="189"/>
      <c r="C286" s="189"/>
      <c r="D286" s="189"/>
      <c r="E286" s="189"/>
      <c r="F286" s="189"/>
      <c r="G286" s="189"/>
      <c r="H286" s="189"/>
      <c r="I286" s="189"/>
      <c r="K286" s="101"/>
    </row>
    <row r="287" ht="15.75" customHeight="1">
      <c r="A287" s="189"/>
      <c r="B287" s="189"/>
      <c r="C287" s="189"/>
      <c r="D287" s="189"/>
      <c r="E287" s="189"/>
      <c r="F287" s="189"/>
      <c r="G287" s="189"/>
      <c r="H287" s="189"/>
      <c r="I287" s="189"/>
      <c r="K287" s="101"/>
    </row>
    <row r="288" ht="15.75" customHeight="1">
      <c r="A288" s="189"/>
      <c r="B288" s="189"/>
      <c r="C288" s="189"/>
      <c r="D288" s="189"/>
      <c r="E288" s="189"/>
      <c r="F288" s="189"/>
      <c r="G288" s="189"/>
      <c r="H288" s="189"/>
      <c r="I288" s="189"/>
      <c r="K288" s="101"/>
    </row>
    <row r="289" ht="15.75" customHeight="1">
      <c r="A289" s="189"/>
      <c r="B289" s="189"/>
      <c r="C289" s="189"/>
      <c r="D289" s="189"/>
      <c r="E289" s="189"/>
      <c r="F289" s="189"/>
      <c r="G289" s="189"/>
      <c r="H289" s="189"/>
      <c r="I289" s="189"/>
      <c r="K289" s="101"/>
    </row>
    <row r="290" ht="15.75" customHeight="1">
      <c r="A290" s="189"/>
      <c r="B290" s="189"/>
      <c r="C290" s="189"/>
      <c r="D290" s="189"/>
      <c r="E290" s="189"/>
      <c r="F290" s="189"/>
      <c r="G290" s="189"/>
      <c r="H290" s="189"/>
      <c r="I290" s="189"/>
      <c r="K290" s="101"/>
    </row>
    <row r="291" ht="15.75" customHeight="1">
      <c r="A291" s="189"/>
      <c r="B291" s="189"/>
      <c r="C291" s="189"/>
      <c r="D291" s="189"/>
      <c r="E291" s="189"/>
      <c r="F291" s="189"/>
      <c r="G291" s="189"/>
      <c r="H291" s="189"/>
      <c r="I291" s="189"/>
      <c r="K291" s="101"/>
    </row>
    <row r="292" ht="15.75" customHeight="1">
      <c r="A292" s="189"/>
      <c r="B292" s="189"/>
      <c r="C292" s="189"/>
      <c r="D292" s="189"/>
      <c r="E292" s="189"/>
      <c r="F292" s="189"/>
      <c r="G292" s="189"/>
      <c r="H292" s="189"/>
      <c r="I292" s="189"/>
      <c r="K292" s="101"/>
    </row>
    <row r="293" ht="15.75" customHeight="1">
      <c r="A293" s="189"/>
      <c r="B293" s="189"/>
      <c r="C293" s="189"/>
      <c r="D293" s="189"/>
      <c r="E293" s="189"/>
      <c r="F293" s="189"/>
      <c r="G293" s="189"/>
      <c r="H293" s="189"/>
      <c r="I293" s="189"/>
      <c r="K293" s="101"/>
    </row>
    <row r="294" ht="15.75" customHeight="1">
      <c r="A294" s="189"/>
      <c r="B294" s="189"/>
      <c r="C294" s="189"/>
      <c r="D294" s="189"/>
      <c r="E294" s="189"/>
      <c r="F294" s="189"/>
      <c r="G294" s="189"/>
      <c r="H294" s="189"/>
      <c r="I294" s="189"/>
      <c r="K294" s="101"/>
    </row>
    <row r="295" ht="15.75" customHeight="1">
      <c r="A295" s="189"/>
      <c r="B295" s="189"/>
      <c r="C295" s="189"/>
      <c r="D295" s="189"/>
      <c r="E295" s="189"/>
      <c r="F295" s="189"/>
      <c r="G295" s="189"/>
      <c r="H295" s="189"/>
      <c r="I295" s="189"/>
      <c r="K295" s="101"/>
    </row>
    <row r="296" ht="15.75" customHeight="1">
      <c r="A296" s="189"/>
      <c r="B296" s="189"/>
      <c r="C296" s="189"/>
      <c r="D296" s="189"/>
      <c r="E296" s="189"/>
      <c r="F296" s="189"/>
      <c r="G296" s="189"/>
      <c r="H296" s="189"/>
      <c r="I296" s="189"/>
      <c r="K296" s="101"/>
    </row>
    <row r="297" ht="15.75" customHeight="1">
      <c r="A297" s="189"/>
      <c r="B297" s="189"/>
      <c r="C297" s="189"/>
      <c r="D297" s="189"/>
      <c r="E297" s="189"/>
      <c r="F297" s="189"/>
      <c r="G297" s="189"/>
      <c r="H297" s="189"/>
      <c r="I297" s="189"/>
      <c r="K297" s="101"/>
    </row>
    <row r="298" ht="15.75" customHeight="1">
      <c r="A298" s="189"/>
      <c r="B298" s="189"/>
      <c r="C298" s="189"/>
      <c r="D298" s="189"/>
      <c r="E298" s="189"/>
      <c r="F298" s="189"/>
      <c r="G298" s="189"/>
      <c r="H298" s="189"/>
      <c r="I298" s="189"/>
      <c r="K298" s="101"/>
    </row>
    <row r="299" ht="15.75" customHeight="1">
      <c r="A299" s="189"/>
      <c r="B299" s="189"/>
      <c r="C299" s="189"/>
      <c r="D299" s="189"/>
      <c r="E299" s="189"/>
      <c r="F299" s="189"/>
      <c r="G299" s="189"/>
      <c r="H299" s="189"/>
      <c r="I299" s="189"/>
      <c r="K299" s="101"/>
    </row>
    <row r="300" ht="15.75" customHeight="1">
      <c r="A300" s="189"/>
      <c r="B300" s="189"/>
      <c r="C300" s="189"/>
      <c r="D300" s="189"/>
      <c r="E300" s="189"/>
      <c r="F300" s="189"/>
      <c r="G300" s="189"/>
      <c r="H300" s="189"/>
      <c r="I300" s="189"/>
      <c r="K300" s="101"/>
    </row>
    <row r="301" ht="15.75" customHeight="1">
      <c r="A301" s="189"/>
      <c r="B301" s="189"/>
      <c r="C301" s="189"/>
      <c r="D301" s="189"/>
      <c r="E301" s="189"/>
      <c r="F301" s="189"/>
      <c r="G301" s="189"/>
      <c r="H301" s="189"/>
      <c r="I301" s="189"/>
      <c r="K301" s="101"/>
    </row>
    <row r="302" ht="15.75" customHeight="1">
      <c r="A302" s="189"/>
      <c r="B302" s="189"/>
      <c r="C302" s="189"/>
      <c r="D302" s="189"/>
      <c r="E302" s="189"/>
      <c r="F302" s="189"/>
      <c r="G302" s="189"/>
      <c r="H302" s="189"/>
      <c r="I302" s="189"/>
      <c r="K302" s="101"/>
    </row>
    <row r="303" ht="15.75" customHeight="1">
      <c r="A303" s="189"/>
      <c r="B303" s="189"/>
      <c r="C303" s="189"/>
      <c r="D303" s="189"/>
      <c r="E303" s="189"/>
      <c r="F303" s="189"/>
      <c r="G303" s="189"/>
      <c r="H303" s="189"/>
      <c r="I303" s="189"/>
      <c r="K303" s="101"/>
    </row>
    <row r="304" ht="15.75" customHeight="1">
      <c r="A304" s="189"/>
      <c r="B304" s="189"/>
      <c r="C304" s="189"/>
      <c r="D304" s="189"/>
      <c r="E304" s="189"/>
      <c r="F304" s="189"/>
      <c r="G304" s="189"/>
      <c r="H304" s="189"/>
      <c r="I304" s="189"/>
      <c r="K304" s="101"/>
    </row>
    <row r="305" ht="15.75" customHeight="1">
      <c r="A305" s="189"/>
      <c r="B305" s="189"/>
      <c r="C305" s="189"/>
      <c r="D305" s="189"/>
      <c r="E305" s="189"/>
      <c r="F305" s="189"/>
      <c r="G305" s="189"/>
      <c r="H305" s="189"/>
      <c r="I305" s="189"/>
      <c r="K305" s="101"/>
    </row>
    <row r="306" ht="15.75" customHeight="1">
      <c r="A306" s="189"/>
      <c r="B306" s="189"/>
      <c r="C306" s="189"/>
      <c r="D306" s="189"/>
      <c r="E306" s="189"/>
      <c r="F306" s="189"/>
      <c r="G306" s="189"/>
      <c r="H306" s="189"/>
      <c r="I306" s="189"/>
      <c r="K306" s="101"/>
    </row>
    <row r="307" ht="15.75" customHeight="1">
      <c r="A307" s="189"/>
      <c r="B307" s="189"/>
      <c r="C307" s="189"/>
      <c r="D307" s="189"/>
      <c r="E307" s="189"/>
      <c r="F307" s="189"/>
      <c r="G307" s="189"/>
      <c r="H307" s="189"/>
      <c r="I307" s="189"/>
      <c r="K307" s="101"/>
    </row>
    <row r="308" ht="15.75" customHeight="1">
      <c r="A308" s="189"/>
      <c r="B308" s="189"/>
      <c r="C308" s="189"/>
      <c r="D308" s="189"/>
      <c r="E308" s="189"/>
      <c r="F308" s="189"/>
      <c r="G308" s="189"/>
      <c r="H308" s="189"/>
      <c r="I308" s="189"/>
      <c r="K308" s="101"/>
    </row>
    <row r="309" ht="15.75" customHeight="1">
      <c r="A309" s="189"/>
      <c r="B309" s="189"/>
      <c r="C309" s="189"/>
      <c r="D309" s="189"/>
      <c r="E309" s="189"/>
      <c r="F309" s="189"/>
      <c r="G309" s="189"/>
      <c r="H309" s="189"/>
      <c r="I309" s="189"/>
      <c r="K309" s="101"/>
    </row>
    <row r="310" ht="15.75" customHeight="1">
      <c r="A310" s="189"/>
      <c r="B310" s="189"/>
      <c r="C310" s="189"/>
      <c r="D310" s="189"/>
      <c r="E310" s="189"/>
      <c r="F310" s="189"/>
      <c r="G310" s="189"/>
      <c r="H310" s="189"/>
      <c r="I310" s="189"/>
      <c r="K310" s="101"/>
    </row>
    <row r="311" ht="15.75" customHeight="1">
      <c r="A311" s="189"/>
      <c r="B311" s="189"/>
      <c r="C311" s="189"/>
      <c r="D311" s="189"/>
      <c r="E311" s="189"/>
      <c r="F311" s="189"/>
      <c r="G311" s="189"/>
      <c r="H311" s="189"/>
      <c r="I311" s="189"/>
      <c r="K311" s="101"/>
    </row>
    <row r="312" ht="15.75" customHeight="1">
      <c r="A312" s="189"/>
      <c r="B312" s="189"/>
      <c r="C312" s="189"/>
      <c r="D312" s="189"/>
      <c r="E312" s="189"/>
      <c r="F312" s="189"/>
      <c r="G312" s="189"/>
      <c r="H312" s="189"/>
      <c r="I312" s="189"/>
      <c r="K312" s="101"/>
    </row>
    <row r="313" ht="15.75" customHeight="1">
      <c r="A313" s="189"/>
      <c r="B313" s="189"/>
      <c r="C313" s="189"/>
      <c r="D313" s="189"/>
      <c r="E313" s="189"/>
      <c r="F313" s="189"/>
      <c r="G313" s="189"/>
      <c r="H313" s="189"/>
      <c r="I313" s="189"/>
      <c r="K313" s="101"/>
    </row>
    <row r="314" ht="15.75" customHeight="1">
      <c r="A314" s="189"/>
      <c r="B314" s="189"/>
      <c r="C314" s="189"/>
      <c r="D314" s="189"/>
      <c r="E314" s="189"/>
      <c r="F314" s="189"/>
      <c r="G314" s="189"/>
      <c r="H314" s="189"/>
      <c r="I314" s="189"/>
      <c r="K314" s="101"/>
    </row>
    <row r="315" ht="15.75" customHeight="1">
      <c r="A315" s="189"/>
      <c r="B315" s="189"/>
      <c r="C315" s="189"/>
      <c r="D315" s="189"/>
      <c r="E315" s="189"/>
      <c r="F315" s="189"/>
      <c r="G315" s="189"/>
      <c r="H315" s="189"/>
      <c r="I315" s="189"/>
      <c r="K315" s="101"/>
    </row>
    <row r="316" ht="15.75" customHeight="1">
      <c r="A316" s="189"/>
      <c r="B316" s="189"/>
      <c r="C316" s="189"/>
      <c r="D316" s="189"/>
      <c r="E316" s="189"/>
      <c r="F316" s="189"/>
      <c r="G316" s="189"/>
      <c r="H316" s="189"/>
      <c r="I316" s="189"/>
      <c r="K316" s="101"/>
    </row>
    <row r="317" ht="15.75" customHeight="1">
      <c r="A317" s="189"/>
      <c r="B317" s="189"/>
      <c r="C317" s="189"/>
      <c r="D317" s="189"/>
      <c r="E317" s="189"/>
      <c r="F317" s="189"/>
      <c r="G317" s="189"/>
      <c r="H317" s="189"/>
      <c r="I317" s="189"/>
      <c r="K317" s="101"/>
    </row>
    <row r="318" ht="15.75" customHeight="1">
      <c r="A318" s="189"/>
      <c r="B318" s="189"/>
      <c r="C318" s="189"/>
      <c r="D318" s="189"/>
      <c r="E318" s="189"/>
      <c r="F318" s="189"/>
      <c r="G318" s="189"/>
      <c r="H318" s="189"/>
      <c r="I318" s="189"/>
      <c r="K318" s="101"/>
    </row>
    <row r="319" ht="15.75" customHeight="1">
      <c r="A319" s="189"/>
      <c r="B319" s="189"/>
      <c r="C319" s="189"/>
      <c r="D319" s="189"/>
      <c r="E319" s="189"/>
      <c r="F319" s="189"/>
      <c r="G319" s="189"/>
      <c r="H319" s="189"/>
      <c r="I319" s="189"/>
      <c r="K319" s="101"/>
    </row>
    <row r="320" ht="15.75" customHeight="1">
      <c r="A320" s="189"/>
      <c r="B320" s="189"/>
      <c r="C320" s="189"/>
      <c r="D320" s="189"/>
      <c r="E320" s="189"/>
      <c r="F320" s="189"/>
      <c r="G320" s="189"/>
      <c r="H320" s="189"/>
      <c r="I320" s="189"/>
      <c r="K320" s="101"/>
    </row>
    <row r="321" ht="15.75" customHeight="1">
      <c r="A321" s="189"/>
      <c r="B321" s="189"/>
      <c r="C321" s="189"/>
      <c r="D321" s="189"/>
      <c r="E321" s="189"/>
      <c r="F321" s="189"/>
      <c r="G321" s="189"/>
      <c r="H321" s="189"/>
      <c r="I321" s="189"/>
      <c r="K321" s="101"/>
    </row>
    <row r="322" ht="15.75" customHeight="1">
      <c r="A322" s="189"/>
      <c r="B322" s="189"/>
      <c r="C322" s="189"/>
      <c r="D322" s="189"/>
      <c r="E322" s="189"/>
      <c r="F322" s="189"/>
      <c r="G322" s="189"/>
      <c r="H322" s="189"/>
      <c r="I322" s="189"/>
      <c r="K322" s="101"/>
    </row>
    <row r="323" ht="15.75" customHeight="1">
      <c r="A323" s="189"/>
      <c r="B323" s="189"/>
      <c r="C323" s="189"/>
      <c r="D323" s="189"/>
      <c r="E323" s="189"/>
      <c r="F323" s="189"/>
      <c r="G323" s="189"/>
      <c r="H323" s="189"/>
      <c r="I323" s="189"/>
      <c r="K323" s="101"/>
    </row>
    <row r="324" ht="15.75" customHeight="1">
      <c r="A324" s="189"/>
      <c r="B324" s="189"/>
      <c r="C324" s="189"/>
      <c r="D324" s="189"/>
      <c r="E324" s="189"/>
      <c r="F324" s="189"/>
      <c r="G324" s="189"/>
      <c r="H324" s="189"/>
      <c r="I324" s="189"/>
      <c r="K324" s="101"/>
    </row>
    <row r="325" ht="15.75" customHeight="1">
      <c r="A325" s="189"/>
      <c r="B325" s="189"/>
      <c r="C325" s="189"/>
      <c r="D325" s="189"/>
      <c r="E325" s="189"/>
      <c r="F325" s="189"/>
      <c r="G325" s="189"/>
      <c r="H325" s="189"/>
      <c r="I325" s="189"/>
      <c r="K325" s="101"/>
    </row>
    <row r="326" ht="15.75" customHeight="1">
      <c r="A326" s="189"/>
      <c r="B326" s="189"/>
      <c r="C326" s="189"/>
      <c r="D326" s="189"/>
      <c r="E326" s="189"/>
      <c r="F326" s="189"/>
      <c r="G326" s="189"/>
      <c r="H326" s="189"/>
      <c r="I326" s="189"/>
      <c r="K326" s="101"/>
    </row>
    <row r="327" ht="15.75" customHeight="1">
      <c r="A327" s="189"/>
      <c r="B327" s="189"/>
      <c r="C327" s="189"/>
      <c r="D327" s="189"/>
      <c r="E327" s="189"/>
      <c r="F327" s="189"/>
      <c r="G327" s="189"/>
      <c r="H327" s="189"/>
      <c r="I327" s="189"/>
      <c r="K327" s="101"/>
    </row>
    <row r="328" ht="15.75" customHeight="1">
      <c r="A328" s="189"/>
      <c r="B328" s="189"/>
      <c r="C328" s="189"/>
      <c r="D328" s="189"/>
      <c r="E328" s="189"/>
      <c r="F328" s="189"/>
      <c r="G328" s="189"/>
      <c r="H328" s="189"/>
      <c r="I328" s="189"/>
      <c r="K328" s="101"/>
    </row>
    <row r="329" ht="15.75" customHeight="1">
      <c r="A329" s="189"/>
      <c r="B329" s="189"/>
      <c r="C329" s="189"/>
      <c r="D329" s="189"/>
      <c r="E329" s="189"/>
      <c r="F329" s="189"/>
      <c r="G329" s="189"/>
      <c r="H329" s="189"/>
      <c r="I329" s="189"/>
      <c r="K329" s="101"/>
    </row>
    <row r="330" ht="15.75" customHeight="1">
      <c r="A330" s="189"/>
      <c r="B330" s="189"/>
      <c r="C330" s="189"/>
      <c r="D330" s="189"/>
      <c r="E330" s="189"/>
      <c r="F330" s="189"/>
      <c r="G330" s="189"/>
      <c r="H330" s="189"/>
      <c r="I330" s="189"/>
      <c r="K330" s="101"/>
    </row>
    <row r="331" ht="15.75" customHeight="1">
      <c r="A331" s="189"/>
      <c r="B331" s="189"/>
      <c r="C331" s="189"/>
      <c r="D331" s="189"/>
      <c r="E331" s="189"/>
      <c r="F331" s="189"/>
      <c r="G331" s="189"/>
      <c r="H331" s="189"/>
      <c r="I331" s="189"/>
      <c r="K331" s="101"/>
    </row>
    <row r="332" ht="15.75" customHeight="1">
      <c r="A332" s="189"/>
      <c r="B332" s="189"/>
      <c r="C332" s="189"/>
      <c r="D332" s="189"/>
      <c r="E332" s="189"/>
      <c r="F332" s="189"/>
      <c r="G332" s="189"/>
      <c r="H332" s="189"/>
      <c r="I332" s="189"/>
      <c r="K332" s="101"/>
    </row>
    <row r="333" ht="15.75" customHeight="1">
      <c r="A333" s="189"/>
      <c r="B333" s="189"/>
      <c r="C333" s="189"/>
      <c r="D333" s="189"/>
      <c r="E333" s="189"/>
      <c r="F333" s="189"/>
      <c r="G333" s="189"/>
      <c r="H333" s="189"/>
      <c r="I333" s="189"/>
      <c r="K333" s="101"/>
    </row>
    <row r="334" ht="15.75" customHeight="1">
      <c r="A334" s="189"/>
      <c r="B334" s="189"/>
      <c r="C334" s="189"/>
      <c r="D334" s="189"/>
      <c r="E334" s="189"/>
      <c r="F334" s="189"/>
      <c r="G334" s="189"/>
      <c r="H334" s="189"/>
      <c r="I334" s="189"/>
      <c r="K334" s="101"/>
    </row>
    <row r="335" ht="15.75" customHeight="1">
      <c r="A335" s="189"/>
      <c r="B335" s="189"/>
      <c r="C335" s="189"/>
      <c r="D335" s="189"/>
      <c r="E335" s="189"/>
      <c r="F335" s="189"/>
      <c r="G335" s="189"/>
      <c r="H335" s="189"/>
      <c r="I335" s="189"/>
      <c r="K335" s="101"/>
    </row>
    <row r="336" ht="15.75" customHeight="1">
      <c r="A336" s="189"/>
      <c r="B336" s="189"/>
      <c r="C336" s="189"/>
      <c r="D336" s="189"/>
      <c r="E336" s="189"/>
      <c r="F336" s="189"/>
      <c r="G336" s="189"/>
      <c r="H336" s="189"/>
      <c r="I336" s="189"/>
      <c r="K336" s="101"/>
    </row>
    <row r="337" ht="15.75" customHeight="1">
      <c r="A337" s="189"/>
      <c r="B337" s="189"/>
      <c r="C337" s="189"/>
      <c r="D337" s="189"/>
      <c r="E337" s="189"/>
      <c r="F337" s="189"/>
      <c r="G337" s="189"/>
      <c r="H337" s="189"/>
      <c r="I337" s="189"/>
      <c r="K337" s="101"/>
    </row>
    <row r="338" ht="15.75" customHeight="1">
      <c r="A338" s="189"/>
      <c r="B338" s="189"/>
      <c r="C338" s="189"/>
      <c r="D338" s="189"/>
      <c r="E338" s="189"/>
      <c r="F338" s="189"/>
      <c r="G338" s="189"/>
      <c r="H338" s="189"/>
      <c r="I338" s="189"/>
      <c r="K338" s="101"/>
    </row>
    <row r="339" ht="15.75" customHeight="1">
      <c r="A339" s="189"/>
      <c r="B339" s="189"/>
      <c r="C339" s="189"/>
      <c r="D339" s="189"/>
      <c r="E339" s="189"/>
      <c r="F339" s="189"/>
      <c r="G339" s="189"/>
      <c r="H339" s="189"/>
      <c r="I339" s="189"/>
      <c r="K339" s="101"/>
    </row>
    <row r="340" ht="15.75" customHeight="1">
      <c r="A340" s="189"/>
      <c r="B340" s="189"/>
      <c r="C340" s="189"/>
      <c r="D340" s="189"/>
      <c r="E340" s="189"/>
      <c r="F340" s="189"/>
      <c r="G340" s="189"/>
      <c r="H340" s="189"/>
      <c r="I340" s="189"/>
      <c r="K340" s="101"/>
    </row>
    <row r="341" ht="15.75" customHeight="1">
      <c r="A341" s="189"/>
      <c r="B341" s="189"/>
      <c r="C341" s="189"/>
      <c r="D341" s="189"/>
      <c r="E341" s="189"/>
      <c r="F341" s="189"/>
      <c r="G341" s="189"/>
      <c r="H341" s="189"/>
      <c r="I341" s="189"/>
      <c r="K341" s="101"/>
    </row>
    <row r="342" ht="15.75" customHeight="1">
      <c r="A342" s="189"/>
      <c r="B342" s="189"/>
      <c r="C342" s="189"/>
      <c r="D342" s="189"/>
      <c r="E342" s="189"/>
      <c r="F342" s="189"/>
      <c r="G342" s="189"/>
      <c r="H342" s="189"/>
      <c r="I342" s="189"/>
      <c r="K342" s="101"/>
    </row>
    <row r="343" ht="15.75" customHeight="1">
      <c r="A343" s="189"/>
      <c r="B343" s="189"/>
      <c r="C343" s="189"/>
      <c r="D343" s="189"/>
      <c r="E343" s="189"/>
      <c r="F343" s="189"/>
      <c r="G343" s="189"/>
      <c r="H343" s="189"/>
      <c r="I343" s="189"/>
      <c r="K343" s="101"/>
    </row>
    <row r="344" ht="15.75" customHeight="1">
      <c r="A344" s="189"/>
      <c r="B344" s="189"/>
      <c r="C344" s="189"/>
      <c r="D344" s="189"/>
      <c r="E344" s="189"/>
      <c r="F344" s="189"/>
      <c r="G344" s="189"/>
      <c r="H344" s="189"/>
      <c r="I344" s="189"/>
      <c r="K344" s="101"/>
    </row>
    <row r="345" ht="15.75" customHeight="1">
      <c r="A345" s="189"/>
      <c r="B345" s="189"/>
      <c r="C345" s="189"/>
      <c r="D345" s="189"/>
      <c r="E345" s="189"/>
      <c r="F345" s="189"/>
      <c r="G345" s="189"/>
      <c r="H345" s="189"/>
      <c r="I345" s="189"/>
      <c r="K345" s="101"/>
    </row>
    <row r="346" ht="15.75" customHeight="1">
      <c r="A346" s="189"/>
      <c r="B346" s="189"/>
      <c r="C346" s="189"/>
      <c r="D346" s="189"/>
      <c r="E346" s="189"/>
      <c r="F346" s="189"/>
      <c r="G346" s="189"/>
      <c r="H346" s="189"/>
      <c r="I346" s="189"/>
      <c r="K346" s="101"/>
    </row>
    <row r="347" ht="15.75" customHeight="1">
      <c r="A347" s="189"/>
      <c r="B347" s="189"/>
      <c r="C347" s="189"/>
      <c r="D347" s="189"/>
      <c r="E347" s="189"/>
      <c r="F347" s="189"/>
      <c r="G347" s="189"/>
      <c r="H347" s="189"/>
      <c r="I347" s="189"/>
      <c r="K347" s="101"/>
    </row>
    <row r="348" ht="15.75" customHeight="1">
      <c r="A348" s="189"/>
      <c r="B348" s="189"/>
      <c r="C348" s="189"/>
      <c r="D348" s="189"/>
      <c r="E348" s="189"/>
      <c r="F348" s="189"/>
      <c r="G348" s="189"/>
      <c r="H348" s="189"/>
      <c r="I348" s="189"/>
      <c r="K348" s="101"/>
    </row>
    <row r="349" ht="15.75" customHeight="1">
      <c r="A349" s="189"/>
      <c r="B349" s="189"/>
      <c r="C349" s="189"/>
      <c r="D349" s="189"/>
      <c r="E349" s="189"/>
      <c r="F349" s="189"/>
      <c r="G349" s="189"/>
      <c r="H349" s="189"/>
      <c r="I349" s="189"/>
      <c r="K349" s="101"/>
    </row>
    <row r="350" ht="15.75" customHeight="1">
      <c r="A350" s="189"/>
      <c r="B350" s="189"/>
      <c r="C350" s="189"/>
      <c r="D350" s="189"/>
      <c r="E350" s="189"/>
      <c r="F350" s="189"/>
      <c r="G350" s="189"/>
      <c r="H350" s="189"/>
      <c r="I350" s="189"/>
      <c r="K350" s="101"/>
    </row>
    <row r="351" ht="15.75" customHeight="1">
      <c r="A351" s="189"/>
      <c r="B351" s="189"/>
      <c r="C351" s="189"/>
      <c r="D351" s="189"/>
      <c r="E351" s="189"/>
      <c r="F351" s="189"/>
      <c r="G351" s="189"/>
      <c r="H351" s="189"/>
      <c r="I351" s="189"/>
      <c r="K351" s="101"/>
    </row>
    <row r="352" ht="15.75" customHeight="1">
      <c r="A352" s="189"/>
      <c r="B352" s="189"/>
      <c r="C352" s="189"/>
      <c r="D352" s="189"/>
      <c r="E352" s="189"/>
      <c r="F352" s="189"/>
      <c r="G352" s="189"/>
      <c r="H352" s="189"/>
      <c r="I352" s="189"/>
      <c r="K352" s="101"/>
    </row>
    <row r="353" ht="15.75" customHeight="1">
      <c r="A353" s="189"/>
      <c r="B353" s="189"/>
      <c r="C353" s="189"/>
      <c r="D353" s="189"/>
      <c r="E353" s="189"/>
      <c r="F353" s="189"/>
      <c r="G353" s="189"/>
      <c r="H353" s="189"/>
      <c r="I353" s="189"/>
      <c r="K353" s="101"/>
    </row>
    <row r="354" ht="15.75" customHeight="1">
      <c r="A354" s="189"/>
      <c r="B354" s="189"/>
      <c r="C354" s="189"/>
      <c r="D354" s="189"/>
      <c r="E354" s="189"/>
      <c r="F354" s="189"/>
      <c r="G354" s="189"/>
      <c r="H354" s="189"/>
      <c r="I354" s="189"/>
      <c r="K354" s="101"/>
    </row>
    <row r="355" ht="15.75" customHeight="1">
      <c r="A355" s="189"/>
      <c r="B355" s="189"/>
      <c r="C355" s="189"/>
      <c r="D355" s="189"/>
      <c r="E355" s="189"/>
      <c r="F355" s="189"/>
      <c r="G355" s="189"/>
      <c r="H355" s="189"/>
      <c r="I355" s="189"/>
      <c r="K355" s="101"/>
    </row>
    <row r="356" ht="15.75" customHeight="1">
      <c r="A356" s="189"/>
      <c r="B356" s="189"/>
      <c r="C356" s="189"/>
      <c r="D356" s="189"/>
      <c r="E356" s="189"/>
      <c r="F356" s="189"/>
      <c r="G356" s="189"/>
      <c r="H356" s="189"/>
      <c r="I356" s="189"/>
      <c r="K356" s="101"/>
    </row>
    <row r="357" ht="15.75" customHeight="1">
      <c r="A357" s="189"/>
      <c r="B357" s="189"/>
      <c r="C357" s="189"/>
      <c r="D357" s="189"/>
      <c r="E357" s="189"/>
      <c r="F357" s="189"/>
      <c r="G357" s="189"/>
      <c r="H357" s="189"/>
      <c r="I357" s="189"/>
      <c r="K357" s="101"/>
    </row>
    <row r="358" ht="15.75" customHeight="1">
      <c r="A358" s="189"/>
      <c r="B358" s="189"/>
      <c r="C358" s="189"/>
      <c r="D358" s="189"/>
      <c r="E358" s="189"/>
      <c r="F358" s="189"/>
      <c r="G358" s="189"/>
      <c r="H358" s="189"/>
      <c r="I358" s="189"/>
      <c r="K358" s="101"/>
    </row>
    <row r="359" ht="15.75" customHeight="1">
      <c r="A359" s="189"/>
      <c r="B359" s="189"/>
      <c r="C359" s="189"/>
      <c r="D359" s="189"/>
      <c r="E359" s="189"/>
      <c r="F359" s="189"/>
      <c r="G359" s="189"/>
      <c r="H359" s="189"/>
      <c r="I359" s="189"/>
      <c r="K359" s="101"/>
    </row>
    <row r="360" ht="15.75" customHeight="1">
      <c r="A360" s="189"/>
      <c r="B360" s="189"/>
      <c r="C360" s="189"/>
      <c r="D360" s="189"/>
      <c r="E360" s="189"/>
      <c r="F360" s="189"/>
      <c r="G360" s="189"/>
      <c r="H360" s="189"/>
      <c r="I360" s="189"/>
      <c r="K360" s="101"/>
    </row>
    <row r="361" ht="15.75" customHeight="1">
      <c r="A361" s="189"/>
      <c r="B361" s="189"/>
      <c r="C361" s="189"/>
      <c r="D361" s="189"/>
      <c r="E361" s="189"/>
      <c r="F361" s="189"/>
      <c r="G361" s="189"/>
      <c r="H361" s="189"/>
      <c r="I361" s="189"/>
      <c r="K361" s="101"/>
    </row>
    <row r="362" ht="15.75" customHeight="1">
      <c r="A362" s="189"/>
      <c r="B362" s="189"/>
      <c r="C362" s="189"/>
      <c r="D362" s="189"/>
      <c r="E362" s="189"/>
      <c r="F362" s="189"/>
      <c r="G362" s="189"/>
      <c r="H362" s="189"/>
      <c r="I362" s="189"/>
      <c r="K362" s="101"/>
    </row>
    <row r="363" ht="15.75" customHeight="1">
      <c r="A363" s="189"/>
      <c r="B363" s="189"/>
      <c r="C363" s="189"/>
      <c r="D363" s="189"/>
      <c r="E363" s="189"/>
      <c r="F363" s="189"/>
      <c r="G363" s="189"/>
      <c r="H363" s="189"/>
      <c r="I363" s="189"/>
      <c r="K363" s="101"/>
    </row>
    <row r="364" ht="15.75" customHeight="1">
      <c r="A364" s="189"/>
      <c r="B364" s="189"/>
      <c r="C364" s="189"/>
      <c r="D364" s="189"/>
      <c r="E364" s="189"/>
      <c r="F364" s="189"/>
      <c r="G364" s="189"/>
      <c r="H364" s="189"/>
      <c r="I364" s="189"/>
      <c r="K364" s="101"/>
    </row>
    <row r="365" ht="15.75" customHeight="1">
      <c r="A365" s="189"/>
      <c r="B365" s="189"/>
      <c r="C365" s="189"/>
      <c r="D365" s="189"/>
      <c r="E365" s="189"/>
      <c r="F365" s="189"/>
      <c r="G365" s="189"/>
      <c r="H365" s="189"/>
      <c r="I365" s="189"/>
      <c r="K365" s="101"/>
    </row>
    <row r="366" ht="15.75" customHeight="1">
      <c r="A366" s="189"/>
      <c r="B366" s="189"/>
      <c r="C366" s="189"/>
      <c r="D366" s="189"/>
      <c r="E366" s="189"/>
      <c r="F366" s="189"/>
      <c r="G366" s="189"/>
      <c r="H366" s="189"/>
      <c r="I366" s="189"/>
      <c r="K366" s="101"/>
    </row>
    <row r="367" ht="15.75" customHeight="1">
      <c r="A367" s="189"/>
      <c r="B367" s="189"/>
      <c r="C367" s="189"/>
      <c r="D367" s="189"/>
      <c r="E367" s="189"/>
      <c r="F367" s="189"/>
      <c r="G367" s="189"/>
      <c r="H367" s="189"/>
      <c r="I367" s="189"/>
      <c r="K367" s="101"/>
    </row>
    <row r="368" ht="15.75" customHeight="1">
      <c r="A368" s="189"/>
      <c r="B368" s="189"/>
      <c r="C368" s="189"/>
      <c r="D368" s="189"/>
      <c r="E368" s="189"/>
      <c r="F368" s="189"/>
      <c r="G368" s="189"/>
      <c r="H368" s="189"/>
      <c r="I368" s="189"/>
      <c r="K368" s="101"/>
    </row>
    <row r="369" ht="15.75" customHeight="1">
      <c r="A369" s="189"/>
      <c r="B369" s="189"/>
      <c r="C369" s="189"/>
      <c r="D369" s="189"/>
      <c r="E369" s="189"/>
      <c r="F369" s="189"/>
      <c r="G369" s="189"/>
      <c r="H369" s="189"/>
      <c r="I369" s="189"/>
      <c r="K369" s="101"/>
    </row>
    <row r="370" ht="15.75" customHeight="1">
      <c r="A370" s="189"/>
      <c r="B370" s="189"/>
      <c r="C370" s="189"/>
      <c r="D370" s="189"/>
      <c r="E370" s="189"/>
      <c r="F370" s="189"/>
      <c r="G370" s="189"/>
      <c r="H370" s="189"/>
      <c r="I370" s="189"/>
      <c r="K370" s="101"/>
    </row>
    <row r="371" ht="15.75" customHeight="1">
      <c r="A371" s="189"/>
      <c r="B371" s="189"/>
      <c r="C371" s="189"/>
      <c r="D371" s="189"/>
      <c r="E371" s="189"/>
      <c r="F371" s="189"/>
      <c r="G371" s="189"/>
      <c r="H371" s="189"/>
      <c r="I371" s="189"/>
      <c r="K371" s="101"/>
    </row>
    <row r="372" ht="15.75" customHeight="1">
      <c r="A372" s="189"/>
      <c r="B372" s="189"/>
      <c r="C372" s="189"/>
      <c r="D372" s="189"/>
      <c r="E372" s="189"/>
      <c r="F372" s="189"/>
      <c r="G372" s="189"/>
      <c r="H372" s="189"/>
      <c r="I372" s="189"/>
      <c r="K372" s="101"/>
    </row>
    <row r="373" ht="15.75" customHeight="1">
      <c r="A373" s="189"/>
      <c r="B373" s="189"/>
      <c r="C373" s="189"/>
      <c r="D373" s="189"/>
      <c r="E373" s="189"/>
      <c r="F373" s="189"/>
      <c r="G373" s="189"/>
      <c r="H373" s="189"/>
      <c r="I373" s="189"/>
      <c r="K373" s="101"/>
    </row>
    <row r="374" ht="15.75" customHeight="1">
      <c r="A374" s="189"/>
      <c r="B374" s="189"/>
      <c r="C374" s="189"/>
      <c r="D374" s="189"/>
      <c r="E374" s="189"/>
      <c r="F374" s="189"/>
      <c r="G374" s="189"/>
      <c r="H374" s="189"/>
      <c r="I374" s="189"/>
      <c r="K374" s="101"/>
    </row>
    <row r="375" ht="15.75" customHeight="1">
      <c r="A375" s="189"/>
      <c r="B375" s="189"/>
      <c r="C375" s="189"/>
      <c r="D375" s="189"/>
      <c r="E375" s="189"/>
      <c r="F375" s="189"/>
      <c r="G375" s="189"/>
      <c r="H375" s="189"/>
      <c r="I375" s="189"/>
      <c r="K375" s="101"/>
    </row>
    <row r="376" ht="15.75" customHeight="1">
      <c r="A376" s="189"/>
      <c r="B376" s="189"/>
      <c r="C376" s="189"/>
      <c r="D376" s="189"/>
      <c r="E376" s="189"/>
      <c r="F376" s="189"/>
      <c r="G376" s="189"/>
      <c r="H376" s="189"/>
      <c r="I376" s="189"/>
      <c r="K376" s="101"/>
    </row>
    <row r="377" ht="15.75" customHeight="1">
      <c r="A377" s="189"/>
      <c r="B377" s="189"/>
      <c r="C377" s="189"/>
      <c r="D377" s="189"/>
      <c r="E377" s="189"/>
      <c r="F377" s="189"/>
      <c r="G377" s="189"/>
      <c r="H377" s="189"/>
      <c r="I377" s="189"/>
      <c r="K377" s="101"/>
    </row>
    <row r="378" ht="15.75" customHeight="1">
      <c r="A378" s="189"/>
      <c r="B378" s="189"/>
      <c r="C378" s="189"/>
      <c r="D378" s="189"/>
      <c r="E378" s="189"/>
      <c r="F378" s="189"/>
      <c r="G378" s="189"/>
      <c r="H378" s="189"/>
      <c r="I378" s="189"/>
      <c r="K378" s="101"/>
    </row>
    <row r="379" ht="15.75" customHeight="1">
      <c r="A379" s="189"/>
      <c r="B379" s="189"/>
      <c r="C379" s="189"/>
      <c r="D379" s="189"/>
      <c r="E379" s="189"/>
      <c r="F379" s="189"/>
      <c r="G379" s="189"/>
      <c r="H379" s="189"/>
      <c r="I379" s="189"/>
      <c r="K379" s="101"/>
    </row>
    <row r="380" ht="15.75" customHeight="1">
      <c r="A380" s="189"/>
      <c r="B380" s="189"/>
      <c r="C380" s="189"/>
      <c r="D380" s="189"/>
      <c r="E380" s="189"/>
      <c r="F380" s="189"/>
      <c r="G380" s="189"/>
      <c r="H380" s="189"/>
      <c r="I380" s="189"/>
      <c r="K380" s="101"/>
    </row>
    <row r="381" ht="15.75" customHeight="1">
      <c r="A381" s="189"/>
      <c r="B381" s="189"/>
      <c r="C381" s="189"/>
      <c r="D381" s="189"/>
      <c r="E381" s="189"/>
      <c r="F381" s="189"/>
      <c r="G381" s="189"/>
      <c r="H381" s="189"/>
      <c r="I381" s="189"/>
      <c r="K381" s="101"/>
    </row>
    <row r="382" ht="15.75" customHeight="1">
      <c r="A382" s="189"/>
      <c r="B382" s="189"/>
      <c r="C382" s="189"/>
      <c r="D382" s="189"/>
      <c r="E382" s="189"/>
      <c r="F382" s="189"/>
      <c r="G382" s="189"/>
      <c r="H382" s="189"/>
      <c r="I382" s="189"/>
      <c r="K382" s="101"/>
    </row>
    <row r="383" ht="15.75" customHeight="1">
      <c r="A383" s="189"/>
      <c r="B383" s="189"/>
      <c r="C383" s="189"/>
      <c r="D383" s="189"/>
      <c r="E383" s="189"/>
      <c r="F383" s="189"/>
      <c r="G383" s="189"/>
      <c r="H383" s="189"/>
      <c r="I383" s="189"/>
      <c r="K383" s="101"/>
    </row>
    <row r="384" ht="15.75" customHeight="1">
      <c r="A384" s="189"/>
      <c r="B384" s="189"/>
      <c r="C384" s="189"/>
      <c r="D384" s="189"/>
      <c r="E384" s="189"/>
      <c r="F384" s="189"/>
      <c r="G384" s="189"/>
      <c r="H384" s="189"/>
      <c r="I384" s="189"/>
      <c r="K384" s="101"/>
    </row>
    <row r="385" ht="15.75" customHeight="1">
      <c r="A385" s="189"/>
      <c r="B385" s="189"/>
      <c r="C385" s="189"/>
      <c r="D385" s="189"/>
      <c r="E385" s="189"/>
      <c r="F385" s="189"/>
      <c r="G385" s="189"/>
      <c r="H385" s="189"/>
      <c r="I385" s="189"/>
      <c r="K385" s="101"/>
    </row>
    <row r="386" ht="15.75" customHeight="1">
      <c r="A386" s="189"/>
      <c r="B386" s="189"/>
      <c r="C386" s="189"/>
      <c r="D386" s="189"/>
      <c r="E386" s="189"/>
      <c r="F386" s="189"/>
      <c r="G386" s="189"/>
      <c r="H386" s="189"/>
      <c r="I386" s="189"/>
      <c r="K386" s="101"/>
    </row>
    <row r="387" ht="15.75" customHeight="1">
      <c r="A387" s="189"/>
      <c r="B387" s="189"/>
      <c r="C387" s="189"/>
      <c r="D387" s="189"/>
      <c r="E387" s="189"/>
      <c r="F387" s="189"/>
      <c r="G387" s="189"/>
      <c r="H387" s="189"/>
      <c r="I387" s="189"/>
      <c r="K387" s="101"/>
    </row>
    <row r="388" ht="15.75" customHeight="1">
      <c r="A388" s="189"/>
      <c r="B388" s="189"/>
      <c r="C388" s="189"/>
      <c r="D388" s="189"/>
      <c r="E388" s="189"/>
      <c r="F388" s="189"/>
      <c r="G388" s="189"/>
      <c r="H388" s="189"/>
      <c r="I388" s="189"/>
      <c r="K388" s="101"/>
    </row>
    <row r="389" ht="15.75" customHeight="1">
      <c r="A389" s="189"/>
      <c r="B389" s="189"/>
      <c r="C389" s="189"/>
      <c r="D389" s="189"/>
      <c r="E389" s="189"/>
      <c r="F389" s="189"/>
      <c r="G389" s="189"/>
      <c r="H389" s="189"/>
      <c r="I389" s="189"/>
      <c r="K389" s="101"/>
    </row>
    <row r="390" ht="15.75" customHeight="1">
      <c r="A390" s="189"/>
      <c r="B390" s="189"/>
      <c r="C390" s="189"/>
      <c r="D390" s="189"/>
      <c r="E390" s="189"/>
      <c r="F390" s="189"/>
      <c r="G390" s="189"/>
      <c r="H390" s="189"/>
      <c r="I390" s="189"/>
      <c r="K390" s="101"/>
    </row>
    <row r="391" ht="15.75" customHeight="1">
      <c r="A391" s="189"/>
      <c r="B391" s="189"/>
      <c r="C391" s="189"/>
      <c r="D391" s="189"/>
      <c r="E391" s="189"/>
      <c r="F391" s="189"/>
      <c r="G391" s="189"/>
      <c r="H391" s="189"/>
      <c r="I391" s="189"/>
      <c r="K391" s="101"/>
    </row>
    <row r="392" ht="15.75" customHeight="1">
      <c r="A392" s="189"/>
      <c r="B392" s="189"/>
      <c r="C392" s="189"/>
      <c r="D392" s="189"/>
      <c r="E392" s="189"/>
      <c r="F392" s="189"/>
      <c r="G392" s="189"/>
      <c r="H392" s="189"/>
      <c r="I392" s="189"/>
      <c r="K392" s="101"/>
    </row>
    <row r="393" ht="15.75" customHeight="1">
      <c r="A393" s="189"/>
      <c r="B393" s="189"/>
      <c r="C393" s="189"/>
      <c r="D393" s="189"/>
      <c r="E393" s="189"/>
      <c r="F393" s="189"/>
      <c r="G393" s="189"/>
      <c r="H393" s="189"/>
      <c r="I393" s="189"/>
      <c r="K393" s="101"/>
    </row>
    <row r="394" ht="15.75" customHeight="1">
      <c r="A394" s="189"/>
      <c r="B394" s="189"/>
      <c r="C394" s="189"/>
      <c r="D394" s="189"/>
      <c r="E394" s="189"/>
      <c r="F394" s="189"/>
      <c r="G394" s="189"/>
      <c r="H394" s="189"/>
      <c r="I394" s="189"/>
      <c r="K394" s="101"/>
    </row>
    <row r="395" ht="15.75" customHeight="1">
      <c r="A395" s="189"/>
      <c r="B395" s="189"/>
      <c r="C395" s="189"/>
      <c r="D395" s="189"/>
      <c r="E395" s="189"/>
      <c r="F395" s="189"/>
      <c r="G395" s="189"/>
      <c r="H395" s="189"/>
      <c r="I395" s="189"/>
      <c r="K395" s="101"/>
    </row>
    <row r="396" ht="15.75" customHeight="1">
      <c r="A396" s="189"/>
      <c r="B396" s="189"/>
      <c r="C396" s="189"/>
      <c r="D396" s="189"/>
      <c r="E396" s="189"/>
      <c r="F396" s="189"/>
      <c r="G396" s="189"/>
      <c r="H396" s="189"/>
      <c r="I396" s="189"/>
      <c r="K396" s="101"/>
    </row>
    <row r="397" ht="15.75" customHeight="1">
      <c r="A397" s="189"/>
      <c r="B397" s="189"/>
      <c r="C397" s="189"/>
      <c r="D397" s="189"/>
      <c r="E397" s="189"/>
      <c r="F397" s="189"/>
      <c r="G397" s="189"/>
      <c r="H397" s="189"/>
      <c r="I397" s="189"/>
      <c r="K397" s="101"/>
    </row>
    <row r="398" ht="15.75" customHeight="1">
      <c r="A398" s="189"/>
      <c r="B398" s="189"/>
      <c r="C398" s="189"/>
      <c r="D398" s="189"/>
      <c r="E398" s="189"/>
      <c r="F398" s="189"/>
      <c r="G398" s="189"/>
      <c r="H398" s="189"/>
      <c r="I398" s="189"/>
      <c r="K398" s="101"/>
    </row>
    <row r="399" ht="15.75" customHeight="1">
      <c r="A399" s="189"/>
      <c r="B399" s="189"/>
      <c r="C399" s="189"/>
      <c r="D399" s="189"/>
      <c r="E399" s="189"/>
      <c r="F399" s="189"/>
      <c r="G399" s="189"/>
      <c r="H399" s="189"/>
      <c r="I399" s="189"/>
      <c r="K399" s="101"/>
    </row>
    <row r="400" ht="15.75" customHeight="1">
      <c r="A400" s="189"/>
      <c r="B400" s="189"/>
      <c r="C400" s="189"/>
      <c r="D400" s="189"/>
      <c r="E400" s="189"/>
      <c r="F400" s="189"/>
      <c r="G400" s="189"/>
      <c r="H400" s="189"/>
      <c r="I400" s="189"/>
      <c r="K400" s="101"/>
    </row>
    <row r="401" ht="15.75" customHeight="1">
      <c r="A401" s="189"/>
      <c r="B401" s="189"/>
      <c r="C401" s="189"/>
      <c r="D401" s="189"/>
      <c r="E401" s="189"/>
      <c r="F401" s="189"/>
      <c r="G401" s="189"/>
      <c r="H401" s="189"/>
      <c r="I401" s="189"/>
      <c r="K401" s="101"/>
    </row>
    <row r="402" ht="15.75" customHeight="1">
      <c r="A402" s="189"/>
      <c r="B402" s="189"/>
      <c r="C402" s="189"/>
      <c r="D402" s="189"/>
      <c r="E402" s="189"/>
      <c r="F402" s="189"/>
      <c r="G402" s="189"/>
      <c r="H402" s="189"/>
      <c r="I402" s="189"/>
      <c r="K402" s="101"/>
    </row>
    <row r="403" ht="15.75" customHeight="1">
      <c r="A403" s="189"/>
      <c r="B403" s="189"/>
      <c r="C403" s="189"/>
      <c r="D403" s="189"/>
      <c r="E403" s="189"/>
      <c r="F403" s="189"/>
      <c r="G403" s="189"/>
      <c r="H403" s="189"/>
      <c r="I403" s="189"/>
      <c r="K403" s="101"/>
    </row>
    <row r="404" ht="15.75" customHeight="1">
      <c r="A404" s="189"/>
      <c r="B404" s="189"/>
      <c r="C404" s="189"/>
      <c r="D404" s="189"/>
      <c r="E404" s="189"/>
      <c r="F404" s="189"/>
      <c r="G404" s="189"/>
      <c r="H404" s="189"/>
      <c r="I404" s="189"/>
      <c r="K404" s="101"/>
    </row>
    <row r="405" ht="15.75" customHeight="1">
      <c r="A405" s="189"/>
      <c r="B405" s="189"/>
      <c r="C405" s="189"/>
      <c r="D405" s="189"/>
      <c r="E405" s="189"/>
      <c r="F405" s="189"/>
      <c r="G405" s="189"/>
      <c r="H405" s="189"/>
      <c r="I405" s="189"/>
      <c r="K405" s="101"/>
    </row>
    <row r="406" ht="15.75" customHeight="1">
      <c r="A406" s="189"/>
      <c r="B406" s="189"/>
      <c r="C406" s="189"/>
      <c r="D406" s="189"/>
      <c r="E406" s="189"/>
      <c r="F406" s="189"/>
      <c r="G406" s="189"/>
      <c r="H406" s="189"/>
      <c r="I406" s="189"/>
      <c r="K406" s="101"/>
    </row>
    <row r="407" ht="15.75" customHeight="1">
      <c r="A407" s="189"/>
      <c r="B407" s="189"/>
      <c r="C407" s="189"/>
      <c r="D407" s="189"/>
      <c r="E407" s="189"/>
      <c r="F407" s="189"/>
      <c r="G407" s="189"/>
      <c r="H407" s="189"/>
      <c r="I407" s="189"/>
      <c r="K407" s="101"/>
    </row>
    <row r="408" ht="15.75" customHeight="1">
      <c r="A408" s="189"/>
      <c r="B408" s="189"/>
      <c r="C408" s="189"/>
      <c r="D408" s="189"/>
      <c r="E408" s="189"/>
      <c r="F408" s="189"/>
      <c r="G408" s="189"/>
      <c r="H408" s="189"/>
      <c r="I408" s="189"/>
      <c r="K408" s="101"/>
    </row>
    <row r="409" ht="15.75" customHeight="1">
      <c r="A409" s="189"/>
      <c r="B409" s="189"/>
      <c r="C409" s="189"/>
      <c r="D409" s="189"/>
      <c r="E409" s="189"/>
      <c r="F409" s="189"/>
      <c r="G409" s="189"/>
      <c r="H409" s="189"/>
      <c r="I409" s="189"/>
      <c r="K409" s="101"/>
    </row>
    <row r="410" ht="15.75" customHeight="1">
      <c r="A410" s="189"/>
      <c r="B410" s="189"/>
      <c r="C410" s="189"/>
      <c r="D410" s="189"/>
      <c r="E410" s="189"/>
      <c r="F410" s="189"/>
      <c r="G410" s="189"/>
      <c r="H410" s="189"/>
      <c r="I410" s="189"/>
      <c r="K410" s="101"/>
    </row>
    <row r="411" ht="15.75" customHeight="1">
      <c r="A411" s="189"/>
      <c r="B411" s="189"/>
      <c r="C411" s="189"/>
      <c r="D411" s="189"/>
      <c r="E411" s="189"/>
      <c r="F411" s="189"/>
      <c r="G411" s="189"/>
      <c r="H411" s="189"/>
      <c r="I411" s="189"/>
      <c r="K411" s="101"/>
    </row>
    <row r="412" ht="15.75" customHeight="1">
      <c r="A412" s="189"/>
      <c r="B412" s="189"/>
      <c r="C412" s="189"/>
      <c r="D412" s="189"/>
      <c r="E412" s="189"/>
      <c r="F412" s="189"/>
      <c r="G412" s="189"/>
      <c r="H412" s="189"/>
      <c r="I412" s="189"/>
      <c r="K412" s="101"/>
    </row>
    <row r="413" ht="15.75" customHeight="1">
      <c r="A413" s="189"/>
      <c r="B413" s="189"/>
      <c r="C413" s="189"/>
      <c r="D413" s="189"/>
      <c r="E413" s="189"/>
      <c r="F413" s="189"/>
      <c r="G413" s="189"/>
      <c r="H413" s="189"/>
      <c r="I413" s="189"/>
      <c r="K413" s="101"/>
    </row>
    <row r="414" ht="15.75" customHeight="1">
      <c r="A414" s="189"/>
      <c r="B414" s="189"/>
      <c r="C414" s="189"/>
      <c r="D414" s="189"/>
      <c r="E414" s="189"/>
      <c r="F414" s="189"/>
      <c r="G414" s="189"/>
      <c r="H414" s="189"/>
      <c r="I414" s="189"/>
      <c r="K414" s="101"/>
    </row>
    <row r="415" ht="15.75" customHeight="1">
      <c r="A415" s="189"/>
      <c r="B415" s="189"/>
      <c r="C415" s="189"/>
      <c r="D415" s="189"/>
      <c r="E415" s="189"/>
      <c r="F415" s="189"/>
      <c r="G415" s="189"/>
      <c r="H415" s="189"/>
      <c r="I415" s="189"/>
      <c r="K415" s="101"/>
    </row>
    <row r="416" ht="15.75" customHeight="1">
      <c r="A416" s="189"/>
      <c r="B416" s="189"/>
      <c r="C416" s="189"/>
      <c r="D416" s="189"/>
      <c r="E416" s="189"/>
      <c r="F416" s="189"/>
      <c r="G416" s="189"/>
      <c r="H416" s="189"/>
      <c r="I416" s="189"/>
      <c r="K416" s="101"/>
    </row>
    <row r="417" ht="15.75" customHeight="1">
      <c r="A417" s="189"/>
      <c r="B417" s="189"/>
      <c r="C417" s="189"/>
      <c r="D417" s="189"/>
      <c r="E417" s="189"/>
      <c r="F417" s="189"/>
      <c r="G417" s="189"/>
      <c r="H417" s="189"/>
      <c r="I417" s="189"/>
      <c r="K417" s="101"/>
    </row>
    <row r="418" ht="15.75" customHeight="1">
      <c r="A418" s="189"/>
      <c r="B418" s="189"/>
      <c r="C418" s="189"/>
      <c r="D418" s="189"/>
      <c r="E418" s="189"/>
      <c r="F418" s="189"/>
      <c r="G418" s="189"/>
      <c r="H418" s="189"/>
      <c r="I418" s="189"/>
      <c r="K418" s="101"/>
    </row>
    <row r="419" ht="15.75" customHeight="1">
      <c r="A419" s="189"/>
      <c r="B419" s="189"/>
      <c r="C419" s="189"/>
      <c r="D419" s="189"/>
      <c r="E419" s="189"/>
      <c r="F419" s="189"/>
      <c r="G419" s="189"/>
      <c r="H419" s="189"/>
      <c r="I419" s="189"/>
      <c r="K419" s="101"/>
    </row>
    <row r="420" ht="15.75" customHeight="1">
      <c r="A420" s="189"/>
      <c r="B420" s="189"/>
      <c r="C420" s="189"/>
      <c r="D420" s="189"/>
      <c r="E420" s="189"/>
      <c r="F420" s="189"/>
      <c r="G420" s="189"/>
      <c r="H420" s="189"/>
      <c r="I420" s="189"/>
      <c r="K420" s="101"/>
    </row>
    <row r="421" ht="15.75" customHeight="1">
      <c r="A421" s="189"/>
      <c r="B421" s="189"/>
      <c r="C421" s="189"/>
      <c r="D421" s="189"/>
      <c r="E421" s="189"/>
      <c r="F421" s="189"/>
      <c r="G421" s="189"/>
      <c r="H421" s="189"/>
      <c r="I421" s="189"/>
      <c r="K421" s="101"/>
    </row>
    <row r="422" ht="15.75" customHeight="1">
      <c r="A422" s="189"/>
      <c r="B422" s="189"/>
      <c r="C422" s="189"/>
      <c r="D422" s="189"/>
      <c r="E422" s="189"/>
      <c r="F422" s="189"/>
      <c r="G422" s="189"/>
      <c r="H422" s="189"/>
      <c r="I422" s="189"/>
      <c r="K422" s="101"/>
    </row>
    <row r="423" ht="15.75" customHeight="1">
      <c r="A423" s="189"/>
      <c r="B423" s="189"/>
      <c r="C423" s="189"/>
      <c r="D423" s="189"/>
      <c r="E423" s="189"/>
      <c r="F423" s="189"/>
      <c r="G423" s="189"/>
      <c r="H423" s="189"/>
      <c r="I423" s="189"/>
      <c r="K423" s="101"/>
    </row>
    <row r="424" ht="15.75" customHeight="1">
      <c r="A424" s="189"/>
      <c r="B424" s="189"/>
      <c r="C424" s="189"/>
      <c r="D424" s="189"/>
      <c r="E424" s="189"/>
      <c r="F424" s="189"/>
      <c r="G424" s="189"/>
      <c r="H424" s="189"/>
      <c r="I424" s="189"/>
      <c r="K424" s="101"/>
    </row>
    <row r="425" ht="15.75" customHeight="1">
      <c r="A425" s="189"/>
      <c r="B425" s="189"/>
      <c r="C425" s="189"/>
      <c r="D425" s="189"/>
      <c r="E425" s="189"/>
      <c r="F425" s="189"/>
      <c r="G425" s="189"/>
      <c r="H425" s="189"/>
      <c r="I425" s="189"/>
      <c r="K425" s="101"/>
    </row>
    <row r="426" ht="15.75" customHeight="1">
      <c r="A426" s="189"/>
      <c r="B426" s="189"/>
      <c r="C426" s="189"/>
      <c r="D426" s="189"/>
      <c r="E426" s="189"/>
      <c r="F426" s="189"/>
      <c r="G426" s="189"/>
      <c r="H426" s="189"/>
      <c r="I426" s="189"/>
      <c r="K426" s="101"/>
    </row>
    <row r="427" ht="15.75" customHeight="1">
      <c r="A427" s="189"/>
      <c r="B427" s="189"/>
      <c r="C427" s="189"/>
      <c r="D427" s="189"/>
      <c r="E427" s="189"/>
      <c r="F427" s="189"/>
      <c r="G427" s="189"/>
      <c r="H427" s="189"/>
      <c r="I427" s="189"/>
      <c r="K427" s="101"/>
    </row>
    <row r="428" ht="15.75" customHeight="1">
      <c r="A428" s="189"/>
      <c r="B428" s="189"/>
      <c r="C428" s="189"/>
      <c r="D428" s="189"/>
      <c r="E428" s="189"/>
      <c r="F428" s="189"/>
      <c r="G428" s="189"/>
      <c r="H428" s="189"/>
      <c r="I428" s="189"/>
      <c r="K428" s="101"/>
    </row>
    <row r="429" ht="15.75" customHeight="1">
      <c r="A429" s="189"/>
      <c r="B429" s="189"/>
      <c r="C429" s="189"/>
      <c r="D429" s="189"/>
      <c r="E429" s="189"/>
      <c r="F429" s="189"/>
      <c r="G429" s="189"/>
      <c r="H429" s="189"/>
      <c r="I429" s="189"/>
      <c r="K429" s="101"/>
    </row>
    <row r="430" ht="15.75" customHeight="1">
      <c r="A430" s="189"/>
      <c r="B430" s="189"/>
      <c r="C430" s="189"/>
      <c r="D430" s="189"/>
      <c r="E430" s="189"/>
      <c r="F430" s="189"/>
      <c r="G430" s="189"/>
      <c r="H430" s="189"/>
      <c r="I430" s="189"/>
      <c r="K430" s="101"/>
    </row>
    <row r="431" ht="15.75" customHeight="1">
      <c r="A431" s="189"/>
      <c r="B431" s="189"/>
      <c r="C431" s="189"/>
      <c r="D431" s="189"/>
      <c r="E431" s="189"/>
      <c r="F431" s="189"/>
      <c r="G431" s="189"/>
      <c r="H431" s="189"/>
      <c r="I431" s="189"/>
      <c r="K431" s="101"/>
    </row>
    <row r="432" ht="15.75" customHeight="1">
      <c r="A432" s="189"/>
      <c r="B432" s="189"/>
      <c r="C432" s="189"/>
      <c r="D432" s="189"/>
      <c r="E432" s="189"/>
      <c r="F432" s="189"/>
      <c r="G432" s="189"/>
      <c r="H432" s="189"/>
      <c r="I432" s="189"/>
      <c r="K432" s="101"/>
    </row>
    <row r="433" ht="15.75" customHeight="1">
      <c r="A433" s="189"/>
      <c r="B433" s="189"/>
      <c r="C433" s="189"/>
      <c r="D433" s="189"/>
      <c r="E433" s="189"/>
      <c r="F433" s="189"/>
      <c r="G433" s="189"/>
      <c r="H433" s="189"/>
      <c r="I433" s="189"/>
      <c r="K433" s="101"/>
    </row>
    <row r="434" ht="15.75" customHeight="1">
      <c r="A434" s="189"/>
      <c r="B434" s="189"/>
      <c r="C434" s="189"/>
      <c r="D434" s="189"/>
      <c r="E434" s="189"/>
      <c r="F434" s="189"/>
      <c r="G434" s="189"/>
      <c r="H434" s="189"/>
      <c r="I434" s="189"/>
      <c r="K434" s="101"/>
    </row>
    <row r="435" ht="15.75" customHeight="1">
      <c r="A435" s="189"/>
      <c r="B435" s="189"/>
      <c r="C435" s="189"/>
      <c r="D435" s="189"/>
      <c r="E435" s="189"/>
      <c r="F435" s="189"/>
      <c r="G435" s="189"/>
      <c r="H435" s="189"/>
      <c r="I435" s="189"/>
      <c r="K435" s="101"/>
    </row>
    <row r="436" ht="15.75" customHeight="1">
      <c r="A436" s="189"/>
      <c r="B436" s="189"/>
      <c r="C436" s="189"/>
      <c r="D436" s="189"/>
      <c r="E436" s="189"/>
      <c r="F436" s="189"/>
      <c r="G436" s="189"/>
      <c r="H436" s="189"/>
      <c r="I436" s="189"/>
      <c r="K436" s="101"/>
    </row>
    <row r="437" ht="15.75" customHeight="1">
      <c r="A437" s="189"/>
      <c r="B437" s="189"/>
      <c r="C437" s="189"/>
      <c r="D437" s="189"/>
      <c r="E437" s="189"/>
      <c r="F437" s="189"/>
      <c r="G437" s="189"/>
      <c r="H437" s="189"/>
      <c r="I437" s="189"/>
      <c r="K437" s="101"/>
    </row>
    <row r="438" ht="15.75" customHeight="1">
      <c r="A438" s="189"/>
      <c r="B438" s="189"/>
      <c r="C438" s="189"/>
      <c r="D438" s="189"/>
      <c r="E438" s="189"/>
      <c r="F438" s="189"/>
      <c r="G438" s="189"/>
      <c r="H438" s="189"/>
      <c r="I438" s="189"/>
      <c r="K438" s="101"/>
    </row>
    <row r="439" ht="15.75" customHeight="1">
      <c r="A439" s="189"/>
      <c r="B439" s="189"/>
      <c r="C439" s="189"/>
      <c r="D439" s="189"/>
      <c r="E439" s="189"/>
      <c r="F439" s="189"/>
      <c r="G439" s="189"/>
      <c r="H439" s="189"/>
      <c r="I439" s="189"/>
      <c r="K439" s="101"/>
    </row>
    <row r="440" ht="15.75" customHeight="1">
      <c r="A440" s="189"/>
      <c r="B440" s="189"/>
      <c r="C440" s="189"/>
      <c r="D440" s="189"/>
      <c r="E440" s="189"/>
      <c r="F440" s="189"/>
      <c r="G440" s="189"/>
      <c r="H440" s="189"/>
      <c r="I440" s="189"/>
      <c r="K440" s="101"/>
    </row>
    <row r="441" ht="15.75" customHeight="1">
      <c r="A441" s="189"/>
      <c r="B441" s="189"/>
      <c r="C441" s="189"/>
      <c r="D441" s="189"/>
      <c r="E441" s="189"/>
      <c r="F441" s="189"/>
      <c r="G441" s="189"/>
      <c r="H441" s="189"/>
      <c r="I441" s="189"/>
      <c r="K441" s="101"/>
    </row>
    <row r="442" ht="15.75" customHeight="1">
      <c r="A442" s="189"/>
      <c r="B442" s="189"/>
      <c r="C442" s="189"/>
      <c r="D442" s="189"/>
      <c r="E442" s="189"/>
      <c r="F442" s="189"/>
      <c r="G442" s="189"/>
      <c r="H442" s="189"/>
      <c r="I442" s="189"/>
      <c r="K442" s="101"/>
    </row>
    <row r="443" ht="15.75" customHeight="1">
      <c r="A443" s="189"/>
      <c r="B443" s="189"/>
      <c r="C443" s="189"/>
      <c r="D443" s="189"/>
      <c r="E443" s="189"/>
      <c r="F443" s="189"/>
      <c r="G443" s="189"/>
      <c r="H443" s="189"/>
      <c r="I443" s="189"/>
      <c r="K443" s="101"/>
    </row>
    <row r="444" ht="15.75" customHeight="1">
      <c r="A444" s="189"/>
      <c r="B444" s="189"/>
      <c r="C444" s="189"/>
      <c r="D444" s="189"/>
      <c r="E444" s="189"/>
      <c r="F444" s="189"/>
      <c r="G444" s="189"/>
      <c r="H444" s="189"/>
      <c r="I444" s="189"/>
      <c r="K444" s="101"/>
    </row>
    <row r="445" ht="15.75" customHeight="1">
      <c r="A445" s="189"/>
      <c r="B445" s="189"/>
      <c r="C445" s="189"/>
      <c r="D445" s="189"/>
      <c r="E445" s="189"/>
      <c r="F445" s="189"/>
      <c r="G445" s="189"/>
      <c r="H445" s="189"/>
      <c r="I445" s="189"/>
      <c r="K445" s="101"/>
    </row>
    <row r="446" ht="15.75" customHeight="1">
      <c r="A446" s="189"/>
      <c r="B446" s="189"/>
      <c r="C446" s="189"/>
      <c r="D446" s="189"/>
      <c r="E446" s="189"/>
      <c r="F446" s="189"/>
      <c r="G446" s="189"/>
      <c r="H446" s="189"/>
      <c r="I446" s="189"/>
      <c r="K446" s="101"/>
    </row>
    <row r="447" ht="15.75" customHeight="1">
      <c r="A447" s="189"/>
      <c r="B447" s="189"/>
      <c r="C447" s="189"/>
      <c r="D447" s="189"/>
      <c r="E447" s="189"/>
      <c r="F447" s="189"/>
      <c r="G447" s="189"/>
      <c r="H447" s="189"/>
      <c r="I447" s="189"/>
      <c r="K447" s="101"/>
    </row>
    <row r="448" ht="15.75" customHeight="1">
      <c r="A448" s="189"/>
      <c r="B448" s="189"/>
      <c r="C448" s="189"/>
      <c r="D448" s="189"/>
      <c r="E448" s="189"/>
      <c r="F448" s="189"/>
      <c r="G448" s="189"/>
      <c r="H448" s="189"/>
      <c r="I448" s="189"/>
      <c r="K448" s="101"/>
    </row>
    <row r="449" ht="15.75" customHeight="1">
      <c r="A449" s="189"/>
      <c r="B449" s="189"/>
      <c r="C449" s="189"/>
      <c r="D449" s="189"/>
      <c r="E449" s="189"/>
      <c r="F449" s="189"/>
      <c r="G449" s="189"/>
      <c r="H449" s="189"/>
      <c r="I449" s="189"/>
      <c r="K449" s="101"/>
    </row>
    <row r="450" ht="15.75" customHeight="1">
      <c r="A450" s="189"/>
      <c r="B450" s="189"/>
      <c r="C450" s="189"/>
      <c r="D450" s="189"/>
      <c r="E450" s="189"/>
      <c r="F450" s="189"/>
      <c r="G450" s="189"/>
      <c r="H450" s="189"/>
      <c r="I450" s="189"/>
      <c r="K450" s="101"/>
    </row>
    <row r="451" ht="15.75" customHeight="1">
      <c r="A451" s="189"/>
      <c r="B451" s="189"/>
      <c r="C451" s="189"/>
      <c r="D451" s="189"/>
      <c r="E451" s="189"/>
      <c r="F451" s="189"/>
      <c r="G451" s="189"/>
      <c r="H451" s="189"/>
      <c r="I451" s="189"/>
      <c r="K451" s="101"/>
    </row>
    <row r="452" ht="15.75" customHeight="1">
      <c r="A452" s="189"/>
      <c r="B452" s="189"/>
      <c r="C452" s="189"/>
      <c r="D452" s="189"/>
      <c r="E452" s="189"/>
      <c r="F452" s="189"/>
      <c r="G452" s="189"/>
      <c r="H452" s="189"/>
      <c r="I452" s="189"/>
      <c r="K452" s="101"/>
    </row>
    <row r="453" ht="15.75" customHeight="1">
      <c r="A453" s="189"/>
      <c r="B453" s="189"/>
      <c r="C453" s="189"/>
      <c r="D453" s="189"/>
      <c r="E453" s="189"/>
      <c r="F453" s="189"/>
      <c r="G453" s="189"/>
      <c r="H453" s="189"/>
      <c r="I453" s="189"/>
      <c r="K453" s="101"/>
    </row>
    <row r="454" ht="15.75" customHeight="1">
      <c r="A454" s="189"/>
      <c r="B454" s="189"/>
      <c r="C454" s="189"/>
      <c r="D454" s="189"/>
      <c r="E454" s="189"/>
      <c r="F454" s="189"/>
      <c r="G454" s="189"/>
      <c r="H454" s="189"/>
      <c r="I454" s="189"/>
      <c r="K454" s="101"/>
    </row>
    <row r="455" ht="15.75" customHeight="1">
      <c r="A455" s="189"/>
      <c r="B455" s="189"/>
      <c r="C455" s="189"/>
      <c r="D455" s="189"/>
      <c r="E455" s="189"/>
      <c r="F455" s="189"/>
      <c r="G455" s="189"/>
      <c r="H455" s="189"/>
      <c r="I455" s="189"/>
      <c r="K455" s="101"/>
    </row>
    <row r="456" ht="15.75" customHeight="1">
      <c r="A456" s="189"/>
      <c r="B456" s="189"/>
      <c r="C456" s="189"/>
      <c r="D456" s="189"/>
      <c r="E456" s="189"/>
      <c r="F456" s="189"/>
      <c r="G456" s="189"/>
      <c r="H456" s="189"/>
      <c r="I456" s="189"/>
      <c r="K456" s="101"/>
    </row>
    <row r="457" ht="15.75" customHeight="1">
      <c r="A457" s="189"/>
      <c r="B457" s="189"/>
      <c r="C457" s="189"/>
      <c r="D457" s="189"/>
      <c r="E457" s="189"/>
      <c r="F457" s="189"/>
      <c r="G457" s="189"/>
      <c r="H457" s="189"/>
      <c r="I457" s="189"/>
      <c r="K457" s="101"/>
    </row>
    <row r="458" ht="15.75" customHeight="1">
      <c r="A458" s="189"/>
      <c r="B458" s="189"/>
      <c r="C458" s="189"/>
      <c r="D458" s="189"/>
      <c r="E458" s="189"/>
      <c r="F458" s="189"/>
      <c r="G458" s="189"/>
      <c r="H458" s="189"/>
      <c r="I458" s="189"/>
      <c r="K458" s="101"/>
    </row>
    <row r="459" ht="15.75" customHeight="1">
      <c r="A459" s="189"/>
      <c r="B459" s="189"/>
      <c r="C459" s="189"/>
      <c r="D459" s="189"/>
      <c r="E459" s="189"/>
      <c r="F459" s="189"/>
      <c r="G459" s="189"/>
      <c r="H459" s="189"/>
      <c r="I459" s="189"/>
      <c r="K459" s="101"/>
    </row>
    <row r="460" ht="15.75" customHeight="1">
      <c r="A460" s="189"/>
      <c r="B460" s="189"/>
      <c r="C460" s="189"/>
      <c r="D460" s="189"/>
      <c r="E460" s="189"/>
      <c r="F460" s="189"/>
      <c r="G460" s="189"/>
      <c r="H460" s="189"/>
      <c r="I460" s="189"/>
      <c r="K460" s="101"/>
    </row>
    <row r="461" ht="15.75" customHeight="1">
      <c r="A461" s="189"/>
      <c r="B461" s="189"/>
      <c r="C461" s="189"/>
      <c r="D461" s="189"/>
      <c r="E461" s="189"/>
      <c r="F461" s="189"/>
      <c r="G461" s="189"/>
      <c r="H461" s="189"/>
      <c r="I461" s="189"/>
      <c r="K461" s="101"/>
    </row>
    <row r="462" ht="15.75" customHeight="1">
      <c r="A462" s="189"/>
      <c r="B462" s="189"/>
      <c r="C462" s="189"/>
      <c r="D462" s="189"/>
      <c r="E462" s="189"/>
      <c r="F462" s="189"/>
      <c r="G462" s="189"/>
      <c r="H462" s="189"/>
      <c r="I462" s="189"/>
      <c r="K462" s="101"/>
    </row>
    <row r="463" ht="15.75" customHeight="1">
      <c r="A463" s="189"/>
      <c r="B463" s="189"/>
      <c r="C463" s="189"/>
      <c r="D463" s="189"/>
      <c r="E463" s="189"/>
      <c r="F463" s="189"/>
      <c r="G463" s="189"/>
      <c r="H463" s="189"/>
      <c r="I463" s="189"/>
      <c r="K463" s="101"/>
    </row>
    <row r="464" ht="15.75" customHeight="1">
      <c r="A464" s="189"/>
      <c r="B464" s="189"/>
      <c r="C464" s="189"/>
      <c r="D464" s="189"/>
      <c r="E464" s="189"/>
      <c r="F464" s="189"/>
      <c r="G464" s="189"/>
      <c r="H464" s="189"/>
      <c r="I464" s="189"/>
      <c r="K464" s="101"/>
    </row>
    <row r="465" ht="15.75" customHeight="1">
      <c r="A465" s="189"/>
      <c r="B465" s="189"/>
      <c r="C465" s="189"/>
      <c r="D465" s="189"/>
      <c r="E465" s="189"/>
      <c r="F465" s="189"/>
      <c r="G465" s="189"/>
      <c r="H465" s="189"/>
      <c r="I465" s="189"/>
      <c r="K465" s="101"/>
    </row>
    <row r="466" ht="15.75" customHeight="1">
      <c r="A466" s="189"/>
      <c r="B466" s="189"/>
      <c r="C466" s="189"/>
      <c r="D466" s="189"/>
      <c r="E466" s="189"/>
      <c r="F466" s="189"/>
      <c r="G466" s="189"/>
      <c r="H466" s="189"/>
      <c r="I466" s="189"/>
      <c r="K466" s="101"/>
    </row>
    <row r="467" ht="15.75" customHeight="1">
      <c r="A467" s="189"/>
      <c r="B467" s="189"/>
      <c r="C467" s="189"/>
      <c r="D467" s="189"/>
      <c r="E467" s="189"/>
      <c r="F467" s="189"/>
      <c r="G467" s="189"/>
      <c r="H467" s="189"/>
      <c r="I467" s="189"/>
      <c r="K467" s="101"/>
    </row>
    <row r="468" ht="15.75" customHeight="1">
      <c r="A468" s="189"/>
      <c r="B468" s="189"/>
      <c r="C468" s="189"/>
      <c r="D468" s="189"/>
      <c r="E468" s="189"/>
      <c r="F468" s="189"/>
      <c r="G468" s="189"/>
      <c r="H468" s="189"/>
      <c r="I468" s="189"/>
      <c r="K468" s="101"/>
    </row>
    <row r="469" ht="15.75" customHeight="1">
      <c r="A469" s="189"/>
      <c r="B469" s="189"/>
      <c r="C469" s="189"/>
      <c r="D469" s="189"/>
      <c r="E469" s="189"/>
      <c r="F469" s="189"/>
      <c r="G469" s="189"/>
      <c r="H469" s="189"/>
      <c r="I469" s="189"/>
      <c r="K469" s="101"/>
    </row>
    <row r="470" ht="15.75" customHeight="1">
      <c r="A470" s="189"/>
      <c r="B470" s="189"/>
      <c r="C470" s="189"/>
      <c r="D470" s="189"/>
      <c r="E470" s="189"/>
      <c r="F470" s="189"/>
      <c r="G470" s="189"/>
      <c r="H470" s="189"/>
      <c r="I470" s="189"/>
      <c r="K470" s="101"/>
    </row>
    <row r="471" ht="15.75" customHeight="1">
      <c r="A471" s="189"/>
      <c r="B471" s="189"/>
      <c r="C471" s="189"/>
      <c r="D471" s="189"/>
      <c r="E471" s="189"/>
      <c r="F471" s="189"/>
      <c r="G471" s="189"/>
      <c r="H471" s="189"/>
      <c r="I471" s="189"/>
      <c r="K471" s="101"/>
    </row>
    <row r="472" ht="15.75" customHeight="1">
      <c r="A472" s="189"/>
      <c r="B472" s="189"/>
      <c r="C472" s="189"/>
      <c r="D472" s="189"/>
      <c r="E472" s="189"/>
      <c r="F472" s="189"/>
      <c r="G472" s="189"/>
      <c r="H472" s="189"/>
      <c r="I472" s="189"/>
      <c r="K472" s="101"/>
    </row>
    <row r="473" ht="15.75" customHeight="1">
      <c r="A473" s="189"/>
      <c r="B473" s="189"/>
      <c r="C473" s="189"/>
      <c r="D473" s="189"/>
      <c r="E473" s="189"/>
      <c r="F473" s="189"/>
      <c r="G473" s="189"/>
      <c r="H473" s="189"/>
      <c r="I473" s="189"/>
      <c r="K473" s="101"/>
    </row>
    <row r="474" ht="15.75" customHeight="1">
      <c r="A474" s="189"/>
      <c r="B474" s="189"/>
      <c r="C474" s="189"/>
      <c r="D474" s="189"/>
      <c r="E474" s="189"/>
      <c r="F474" s="189"/>
      <c r="G474" s="189"/>
      <c r="H474" s="189"/>
      <c r="I474" s="189"/>
      <c r="K474" s="101"/>
    </row>
    <row r="475" ht="15.75" customHeight="1">
      <c r="A475" s="189"/>
      <c r="B475" s="189"/>
      <c r="C475" s="189"/>
      <c r="D475" s="189"/>
      <c r="E475" s="189"/>
      <c r="F475" s="189"/>
      <c r="G475" s="189"/>
      <c r="H475" s="189"/>
      <c r="I475" s="189"/>
      <c r="K475" s="101"/>
    </row>
    <row r="476" ht="15.75" customHeight="1">
      <c r="A476" s="189"/>
      <c r="B476" s="189"/>
      <c r="C476" s="189"/>
      <c r="D476" s="189"/>
      <c r="E476" s="189"/>
      <c r="F476" s="189"/>
      <c r="G476" s="189"/>
      <c r="H476" s="189"/>
      <c r="I476" s="189"/>
      <c r="K476" s="101"/>
    </row>
    <row r="477" ht="15.75" customHeight="1">
      <c r="A477" s="189"/>
      <c r="B477" s="189"/>
      <c r="C477" s="189"/>
      <c r="D477" s="189"/>
      <c r="E477" s="189"/>
      <c r="F477" s="189"/>
      <c r="G477" s="189"/>
      <c r="H477" s="189"/>
      <c r="I477" s="189"/>
      <c r="K477" s="101"/>
    </row>
    <row r="478" ht="15.75" customHeight="1">
      <c r="A478" s="189"/>
      <c r="B478" s="189"/>
      <c r="C478" s="189"/>
      <c r="D478" s="189"/>
      <c r="E478" s="189"/>
      <c r="F478" s="189"/>
      <c r="G478" s="189"/>
      <c r="H478" s="189"/>
      <c r="I478" s="189"/>
      <c r="K478" s="101"/>
    </row>
    <row r="479" ht="15.75" customHeight="1">
      <c r="A479" s="189"/>
      <c r="B479" s="189"/>
      <c r="C479" s="189"/>
      <c r="D479" s="189"/>
      <c r="E479" s="189"/>
      <c r="F479" s="189"/>
      <c r="G479" s="189"/>
      <c r="H479" s="189"/>
      <c r="I479" s="189"/>
      <c r="K479" s="101"/>
    </row>
    <row r="480" ht="15.75" customHeight="1">
      <c r="A480" s="189"/>
      <c r="B480" s="189"/>
      <c r="C480" s="189"/>
      <c r="D480" s="189"/>
      <c r="E480" s="189"/>
      <c r="F480" s="189"/>
      <c r="G480" s="189"/>
      <c r="H480" s="189"/>
      <c r="I480" s="189"/>
      <c r="K480" s="101"/>
    </row>
    <row r="481" ht="15.75" customHeight="1">
      <c r="A481" s="189"/>
      <c r="B481" s="189"/>
      <c r="C481" s="189"/>
      <c r="D481" s="189"/>
      <c r="E481" s="189"/>
      <c r="F481" s="189"/>
      <c r="G481" s="189"/>
      <c r="H481" s="189"/>
      <c r="I481" s="189"/>
      <c r="K481" s="101"/>
    </row>
    <row r="482" ht="15.75" customHeight="1">
      <c r="A482" s="189"/>
      <c r="B482" s="189"/>
      <c r="C482" s="189"/>
      <c r="D482" s="189"/>
      <c r="E482" s="189"/>
      <c r="F482" s="189"/>
      <c r="G482" s="189"/>
      <c r="H482" s="189"/>
      <c r="I482" s="189"/>
      <c r="K482" s="101"/>
    </row>
    <row r="483" ht="15.75" customHeight="1">
      <c r="A483" s="189"/>
      <c r="B483" s="189"/>
      <c r="C483" s="189"/>
      <c r="D483" s="189"/>
      <c r="E483" s="189"/>
      <c r="F483" s="189"/>
      <c r="G483" s="189"/>
      <c r="H483" s="189"/>
      <c r="I483" s="189"/>
      <c r="K483" s="101"/>
    </row>
    <row r="484" ht="15.75" customHeight="1">
      <c r="A484" s="189"/>
      <c r="B484" s="189"/>
      <c r="C484" s="189"/>
      <c r="D484" s="189"/>
      <c r="E484" s="189"/>
      <c r="F484" s="189"/>
      <c r="G484" s="189"/>
      <c r="H484" s="189"/>
      <c r="I484" s="189"/>
      <c r="K484" s="101"/>
    </row>
    <row r="485" ht="15.75" customHeight="1">
      <c r="A485" s="189"/>
      <c r="B485" s="189"/>
      <c r="C485" s="189"/>
      <c r="D485" s="189"/>
      <c r="E485" s="189"/>
      <c r="F485" s="189"/>
      <c r="G485" s="189"/>
      <c r="H485" s="189"/>
      <c r="I485" s="189"/>
      <c r="K485" s="101"/>
    </row>
    <row r="486" ht="15.75" customHeight="1">
      <c r="A486" s="189"/>
      <c r="B486" s="189"/>
      <c r="C486" s="189"/>
      <c r="D486" s="189"/>
      <c r="E486" s="189"/>
      <c r="F486" s="189"/>
      <c r="G486" s="189"/>
      <c r="H486" s="189"/>
      <c r="I486" s="189"/>
      <c r="K486" s="101"/>
    </row>
    <row r="487" ht="15.75" customHeight="1">
      <c r="A487" s="189"/>
      <c r="B487" s="189"/>
      <c r="C487" s="189"/>
      <c r="D487" s="189"/>
      <c r="E487" s="189"/>
      <c r="F487" s="189"/>
      <c r="G487" s="189"/>
      <c r="H487" s="189"/>
      <c r="I487" s="189"/>
      <c r="K487" s="101"/>
    </row>
    <row r="488" ht="15.75" customHeight="1">
      <c r="A488" s="189"/>
      <c r="B488" s="189"/>
      <c r="C488" s="189"/>
      <c r="D488" s="189"/>
      <c r="E488" s="189"/>
      <c r="F488" s="189"/>
      <c r="G488" s="189"/>
      <c r="H488" s="189"/>
      <c r="I488" s="189"/>
      <c r="K488" s="101"/>
    </row>
    <row r="489" ht="15.75" customHeight="1">
      <c r="A489" s="189"/>
      <c r="B489" s="189"/>
      <c r="C489" s="189"/>
      <c r="D489" s="189"/>
      <c r="E489" s="189"/>
      <c r="F489" s="189"/>
      <c r="G489" s="189"/>
      <c r="H489" s="189"/>
      <c r="I489" s="189"/>
      <c r="K489" s="101"/>
    </row>
    <row r="490" ht="15.75" customHeight="1">
      <c r="A490" s="189"/>
      <c r="B490" s="189"/>
      <c r="C490" s="189"/>
      <c r="D490" s="189"/>
      <c r="E490" s="189"/>
      <c r="F490" s="189"/>
      <c r="G490" s="189"/>
      <c r="H490" s="189"/>
      <c r="I490" s="189"/>
      <c r="K490" s="101"/>
    </row>
    <row r="491" ht="15.75" customHeight="1">
      <c r="A491" s="189"/>
      <c r="B491" s="189"/>
      <c r="C491" s="189"/>
      <c r="D491" s="189"/>
      <c r="E491" s="189"/>
      <c r="F491" s="189"/>
      <c r="G491" s="189"/>
      <c r="H491" s="189"/>
      <c r="I491" s="189"/>
      <c r="K491" s="101"/>
    </row>
    <row r="492" ht="15.75" customHeight="1">
      <c r="A492" s="189"/>
      <c r="B492" s="189"/>
      <c r="C492" s="189"/>
      <c r="D492" s="189"/>
      <c r="E492" s="189"/>
      <c r="F492" s="189"/>
      <c r="G492" s="189"/>
      <c r="H492" s="189"/>
      <c r="I492" s="189"/>
      <c r="K492" s="101"/>
    </row>
    <row r="493" ht="15.75" customHeight="1">
      <c r="A493" s="189"/>
      <c r="B493" s="189"/>
      <c r="C493" s="189"/>
      <c r="D493" s="189"/>
      <c r="E493" s="189"/>
      <c r="F493" s="189"/>
      <c r="G493" s="189"/>
      <c r="H493" s="189"/>
      <c r="I493" s="189"/>
      <c r="K493" s="101"/>
    </row>
    <row r="494" ht="15.75" customHeight="1">
      <c r="A494" s="189"/>
      <c r="B494" s="189"/>
      <c r="C494" s="189"/>
      <c r="D494" s="189"/>
      <c r="E494" s="189"/>
      <c r="F494" s="189"/>
      <c r="G494" s="189"/>
      <c r="H494" s="189"/>
      <c r="I494" s="189"/>
      <c r="K494" s="101"/>
    </row>
    <row r="495" ht="15.75" customHeight="1">
      <c r="A495" s="189"/>
      <c r="B495" s="189"/>
      <c r="C495" s="189"/>
      <c r="D495" s="189"/>
      <c r="E495" s="189"/>
      <c r="F495" s="189"/>
      <c r="G495" s="189"/>
      <c r="H495" s="189"/>
      <c r="I495" s="189"/>
      <c r="K495" s="101"/>
    </row>
    <row r="496" ht="15.75" customHeight="1">
      <c r="A496" s="189"/>
      <c r="B496" s="189"/>
      <c r="C496" s="189"/>
      <c r="D496" s="189"/>
      <c r="E496" s="189"/>
      <c r="F496" s="189"/>
      <c r="G496" s="189"/>
      <c r="H496" s="189"/>
      <c r="I496" s="189"/>
      <c r="K496" s="101"/>
    </row>
    <row r="497" ht="15.75" customHeight="1">
      <c r="A497" s="189"/>
      <c r="B497" s="189"/>
      <c r="C497" s="189"/>
      <c r="D497" s="189"/>
      <c r="E497" s="189"/>
      <c r="F497" s="189"/>
      <c r="G497" s="189"/>
      <c r="H497" s="189"/>
      <c r="I497" s="189"/>
      <c r="K497" s="101"/>
    </row>
    <row r="498" ht="15.75" customHeight="1">
      <c r="A498" s="189"/>
      <c r="B498" s="189"/>
      <c r="C498" s="189"/>
      <c r="D498" s="189"/>
      <c r="E498" s="189"/>
      <c r="F498" s="189"/>
      <c r="G498" s="189"/>
      <c r="H498" s="189"/>
      <c r="I498" s="189"/>
      <c r="K498" s="101"/>
    </row>
    <row r="499" ht="15.75" customHeight="1">
      <c r="A499" s="189"/>
      <c r="B499" s="189"/>
      <c r="C499" s="189"/>
      <c r="D499" s="189"/>
      <c r="E499" s="189"/>
      <c r="F499" s="189"/>
      <c r="G499" s="189"/>
      <c r="H499" s="189"/>
      <c r="I499" s="189"/>
      <c r="K499" s="101"/>
    </row>
    <row r="500" ht="15.75" customHeight="1">
      <c r="A500" s="189"/>
      <c r="B500" s="189"/>
      <c r="C500" s="189"/>
      <c r="D500" s="189"/>
      <c r="E500" s="189"/>
      <c r="F500" s="189"/>
      <c r="G500" s="189"/>
      <c r="H500" s="189"/>
      <c r="I500" s="189"/>
      <c r="K500" s="101"/>
    </row>
    <row r="501" ht="15.75" customHeight="1">
      <c r="A501" s="189"/>
      <c r="B501" s="189"/>
      <c r="C501" s="189"/>
      <c r="D501" s="189"/>
      <c r="E501" s="189"/>
      <c r="F501" s="189"/>
      <c r="G501" s="189"/>
      <c r="H501" s="189"/>
      <c r="I501" s="189"/>
      <c r="K501" s="101"/>
    </row>
    <row r="502" ht="15.75" customHeight="1">
      <c r="A502" s="189"/>
      <c r="B502" s="189"/>
      <c r="C502" s="189"/>
      <c r="D502" s="189"/>
      <c r="E502" s="189"/>
      <c r="F502" s="189"/>
      <c r="G502" s="189"/>
      <c r="H502" s="189"/>
      <c r="I502" s="189"/>
      <c r="K502" s="101"/>
    </row>
    <row r="503" ht="15.75" customHeight="1">
      <c r="A503" s="189"/>
      <c r="B503" s="189"/>
      <c r="C503" s="189"/>
      <c r="D503" s="189"/>
      <c r="E503" s="189"/>
      <c r="F503" s="189"/>
      <c r="G503" s="189"/>
      <c r="H503" s="189"/>
      <c r="I503" s="189"/>
      <c r="K503" s="101"/>
    </row>
    <row r="504" ht="15.75" customHeight="1">
      <c r="A504" s="189"/>
      <c r="B504" s="189"/>
      <c r="C504" s="189"/>
      <c r="D504" s="189"/>
      <c r="E504" s="189"/>
      <c r="F504" s="189"/>
      <c r="G504" s="189"/>
      <c r="H504" s="189"/>
      <c r="I504" s="189"/>
      <c r="K504" s="101"/>
    </row>
    <row r="505" ht="15.75" customHeight="1">
      <c r="A505" s="189"/>
      <c r="B505" s="189"/>
      <c r="C505" s="189"/>
      <c r="D505" s="189"/>
      <c r="E505" s="189"/>
      <c r="F505" s="189"/>
      <c r="G505" s="189"/>
      <c r="H505" s="189"/>
      <c r="I505" s="189"/>
      <c r="K505" s="101"/>
    </row>
    <row r="506" ht="15.75" customHeight="1">
      <c r="A506" s="189"/>
      <c r="B506" s="189"/>
      <c r="C506" s="189"/>
      <c r="D506" s="189"/>
      <c r="E506" s="189"/>
      <c r="F506" s="189"/>
      <c r="G506" s="189"/>
      <c r="H506" s="189"/>
      <c r="I506" s="189"/>
      <c r="K506" s="101"/>
    </row>
    <row r="507" ht="15.75" customHeight="1">
      <c r="A507" s="189"/>
      <c r="B507" s="189"/>
      <c r="C507" s="189"/>
      <c r="D507" s="189"/>
      <c r="E507" s="189"/>
      <c r="F507" s="189"/>
      <c r="G507" s="189"/>
      <c r="H507" s="189"/>
      <c r="I507" s="189"/>
      <c r="K507" s="101"/>
    </row>
    <row r="508" ht="15.75" customHeight="1">
      <c r="A508" s="189"/>
      <c r="B508" s="189"/>
      <c r="C508" s="189"/>
      <c r="D508" s="189"/>
      <c r="E508" s="189"/>
      <c r="F508" s="189"/>
      <c r="G508" s="189"/>
      <c r="H508" s="189"/>
      <c r="I508" s="189"/>
      <c r="K508" s="101"/>
    </row>
    <row r="509" ht="15.75" customHeight="1">
      <c r="A509" s="189"/>
      <c r="B509" s="189"/>
      <c r="C509" s="189"/>
      <c r="D509" s="189"/>
      <c r="E509" s="189"/>
      <c r="F509" s="189"/>
      <c r="G509" s="189"/>
      <c r="H509" s="189"/>
      <c r="I509" s="189"/>
      <c r="K509" s="101"/>
    </row>
    <row r="510" ht="15.75" customHeight="1">
      <c r="A510" s="189"/>
      <c r="B510" s="189"/>
      <c r="C510" s="189"/>
      <c r="D510" s="189"/>
      <c r="E510" s="189"/>
      <c r="F510" s="189"/>
      <c r="G510" s="189"/>
      <c r="H510" s="189"/>
      <c r="I510" s="189"/>
      <c r="K510" s="101"/>
    </row>
    <row r="511" ht="15.75" customHeight="1">
      <c r="A511" s="189"/>
      <c r="B511" s="189"/>
      <c r="C511" s="189"/>
      <c r="D511" s="189"/>
      <c r="E511" s="189"/>
      <c r="F511" s="189"/>
      <c r="G511" s="189"/>
      <c r="H511" s="189"/>
      <c r="I511" s="189"/>
      <c r="K511" s="101"/>
    </row>
    <row r="512" ht="15.75" customHeight="1">
      <c r="A512" s="189"/>
      <c r="B512" s="189"/>
      <c r="C512" s="189"/>
      <c r="D512" s="189"/>
      <c r="E512" s="189"/>
      <c r="F512" s="189"/>
      <c r="G512" s="189"/>
      <c r="H512" s="189"/>
      <c r="I512" s="189"/>
      <c r="K512" s="101"/>
    </row>
    <row r="513" ht="15.75" customHeight="1">
      <c r="A513" s="189"/>
      <c r="B513" s="189"/>
      <c r="C513" s="189"/>
      <c r="D513" s="189"/>
      <c r="E513" s="189"/>
      <c r="F513" s="189"/>
      <c r="G513" s="189"/>
      <c r="H513" s="189"/>
      <c r="I513" s="189"/>
      <c r="K513" s="101"/>
    </row>
    <row r="514" ht="15.75" customHeight="1">
      <c r="A514" s="189"/>
      <c r="B514" s="189"/>
      <c r="C514" s="189"/>
      <c r="D514" s="189"/>
      <c r="E514" s="189"/>
      <c r="F514" s="189"/>
      <c r="G514" s="189"/>
      <c r="H514" s="189"/>
      <c r="I514" s="189"/>
      <c r="K514" s="101"/>
    </row>
    <row r="515" ht="15.75" customHeight="1">
      <c r="A515" s="189"/>
      <c r="B515" s="189"/>
      <c r="C515" s="189"/>
      <c r="D515" s="189"/>
      <c r="E515" s="189"/>
      <c r="F515" s="189"/>
      <c r="G515" s="189"/>
      <c r="H515" s="189"/>
      <c r="I515" s="189"/>
      <c r="K515" s="101"/>
    </row>
    <row r="516" ht="15.75" customHeight="1">
      <c r="A516" s="189"/>
      <c r="B516" s="189"/>
      <c r="C516" s="189"/>
      <c r="D516" s="189"/>
      <c r="E516" s="189"/>
      <c r="F516" s="189"/>
      <c r="G516" s="189"/>
      <c r="H516" s="189"/>
      <c r="I516" s="189"/>
      <c r="K516" s="101"/>
    </row>
    <row r="517" ht="15.75" customHeight="1">
      <c r="A517" s="189"/>
      <c r="B517" s="189"/>
      <c r="C517" s="189"/>
      <c r="D517" s="189"/>
      <c r="E517" s="189"/>
      <c r="F517" s="189"/>
      <c r="G517" s="189"/>
      <c r="H517" s="189"/>
      <c r="I517" s="189"/>
      <c r="K517" s="101"/>
    </row>
    <row r="518" ht="15.75" customHeight="1">
      <c r="A518" s="189"/>
      <c r="B518" s="189"/>
      <c r="C518" s="189"/>
      <c r="D518" s="189"/>
      <c r="E518" s="189"/>
      <c r="F518" s="189"/>
      <c r="G518" s="189"/>
      <c r="H518" s="189"/>
      <c r="I518" s="189"/>
      <c r="K518" s="101"/>
    </row>
    <row r="519" ht="15.75" customHeight="1">
      <c r="A519" s="189"/>
      <c r="B519" s="189"/>
      <c r="C519" s="189"/>
      <c r="D519" s="189"/>
      <c r="E519" s="189"/>
      <c r="F519" s="189"/>
      <c r="G519" s="189"/>
      <c r="H519" s="189"/>
      <c r="I519" s="189"/>
      <c r="K519" s="101"/>
    </row>
    <row r="520" ht="15.75" customHeight="1">
      <c r="A520" s="189"/>
      <c r="B520" s="189"/>
      <c r="C520" s="189"/>
      <c r="D520" s="189"/>
      <c r="E520" s="189"/>
      <c r="F520" s="189"/>
      <c r="G520" s="189"/>
      <c r="H520" s="189"/>
      <c r="I520" s="189"/>
      <c r="K520" s="101"/>
    </row>
    <row r="521" ht="15.75" customHeight="1">
      <c r="A521" s="189"/>
      <c r="B521" s="189"/>
      <c r="C521" s="189"/>
      <c r="D521" s="189"/>
      <c r="E521" s="189"/>
      <c r="F521" s="189"/>
      <c r="G521" s="189"/>
      <c r="H521" s="189"/>
      <c r="I521" s="189"/>
      <c r="K521" s="101"/>
    </row>
    <row r="522" ht="15.75" customHeight="1">
      <c r="A522" s="189"/>
      <c r="B522" s="189"/>
      <c r="C522" s="189"/>
      <c r="D522" s="189"/>
      <c r="E522" s="189"/>
      <c r="F522" s="189"/>
      <c r="G522" s="189"/>
      <c r="H522" s="189"/>
      <c r="I522" s="189"/>
      <c r="K522" s="101"/>
    </row>
    <row r="523" ht="15.75" customHeight="1">
      <c r="A523" s="189"/>
      <c r="B523" s="189"/>
      <c r="C523" s="189"/>
      <c r="D523" s="189"/>
      <c r="E523" s="189"/>
      <c r="F523" s="189"/>
      <c r="G523" s="189"/>
      <c r="H523" s="189"/>
      <c r="I523" s="189"/>
      <c r="K523" s="101"/>
    </row>
    <row r="524" ht="15.75" customHeight="1">
      <c r="A524" s="189"/>
      <c r="B524" s="189"/>
      <c r="C524" s="189"/>
      <c r="D524" s="189"/>
      <c r="E524" s="189"/>
      <c r="F524" s="189"/>
      <c r="G524" s="189"/>
      <c r="H524" s="189"/>
      <c r="I524" s="189"/>
      <c r="K524" s="101"/>
    </row>
    <row r="525" ht="15.75" customHeight="1">
      <c r="A525" s="189"/>
      <c r="B525" s="189"/>
      <c r="C525" s="189"/>
      <c r="D525" s="189"/>
      <c r="E525" s="189"/>
      <c r="F525" s="189"/>
      <c r="G525" s="189"/>
      <c r="H525" s="189"/>
      <c r="I525" s="189"/>
      <c r="K525" s="101"/>
    </row>
    <row r="526" ht="15.75" customHeight="1">
      <c r="A526" s="189"/>
      <c r="B526" s="189"/>
      <c r="C526" s="189"/>
      <c r="D526" s="189"/>
      <c r="E526" s="189"/>
      <c r="F526" s="189"/>
      <c r="G526" s="189"/>
      <c r="H526" s="189"/>
      <c r="I526" s="189"/>
      <c r="K526" s="101"/>
    </row>
    <row r="527" ht="15.75" customHeight="1">
      <c r="A527" s="189"/>
      <c r="B527" s="189"/>
      <c r="C527" s="189"/>
      <c r="D527" s="189"/>
      <c r="E527" s="189"/>
      <c r="F527" s="189"/>
      <c r="G527" s="189"/>
      <c r="H527" s="189"/>
      <c r="I527" s="189"/>
      <c r="K527" s="101"/>
    </row>
    <row r="528" ht="15.75" customHeight="1">
      <c r="A528" s="189"/>
      <c r="B528" s="189"/>
      <c r="C528" s="189"/>
      <c r="D528" s="189"/>
      <c r="E528" s="189"/>
      <c r="F528" s="189"/>
      <c r="G528" s="189"/>
      <c r="H528" s="189"/>
      <c r="I528" s="189"/>
      <c r="K528" s="101"/>
    </row>
    <row r="529" ht="15.75" customHeight="1">
      <c r="A529" s="189"/>
      <c r="B529" s="189"/>
      <c r="C529" s="189"/>
      <c r="D529" s="189"/>
      <c r="E529" s="189"/>
      <c r="F529" s="189"/>
      <c r="G529" s="189"/>
      <c r="H529" s="189"/>
      <c r="I529" s="189"/>
      <c r="K529" s="101"/>
    </row>
    <row r="530" ht="15.75" customHeight="1">
      <c r="A530" s="189"/>
      <c r="B530" s="189"/>
      <c r="C530" s="189"/>
      <c r="D530" s="189"/>
      <c r="E530" s="189"/>
      <c r="F530" s="189"/>
      <c r="G530" s="189"/>
      <c r="H530" s="189"/>
      <c r="I530" s="189"/>
      <c r="K530" s="101"/>
    </row>
    <row r="531" ht="15.75" customHeight="1">
      <c r="A531" s="189"/>
      <c r="B531" s="189"/>
      <c r="C531" s="189"/>
      <c r="D531" s="189"/>
      <c r="E531" s="189"/>
      <c r="F531" s="189"/>
      <c r="G531" s="189"/>
      <c r="H531" s="189"/>
      <c r="I531" s="189"/>
      <c r="K531" s="101"/>
    </row>
    <row r="532" ht="15.75" customHeight="1">
      <c r="A532" s="189"/>
      <c r="B532" s="189"/>
      <c r="C532" s="189"/>
      <c r="D532" s="189"/>
      <c r="E532" s="189"/>
      <c r="F532" s="189"/>
      <c r="G532" s="189"/>
      <c r="H532" s="189"/>
      <c r="I532" s="189"/>
      <c r="K532" s="101"/>
    </row>
    <row r="533" ht="15.75" customHeight="1">
      <c r="A533" s="189"/>
      <c r="B533" s="189"/>
      <c r="C533" s="189"/>
      <c r="D533" s="189"/>
      <c r="E533" s="189"/>
      <c r="F533" s="189"/>
      <c r="G533" s="189"/>
      <c r="H533" s="189"/>
      <c r="I533" s="189"/>
      <c r="K533" s="101"/>
    </row>
    <row r="534" ht="15.75" customHeight="1">
      <c r="A534" s="189"/>
      <c r="B534" s="189"/>
      <c r="C534" s="189"/>
      <c r="D534" s="189"/>
      <c r="E534" s="189"/>
      <c r="F534" s="189"/>
      <c r="G534" s="189"/>
      <c r="H534" s="189"/>
      <c r="I534" s="189"/>
      <c r="K534" s="101"/>
    </row>
    <row r="535" ht="15.75" customHeight="1">
      <c r="A535" s="189"/>
      <c r="B535" s="189"/>
      <c r="C535" s="189"/>
      <c r="D535" s="189"/>
      <c r="E535" s="189"/>
      <c r="F535" s="189"/>
      <c r="G535" s="189"/>
      <c r="H535" s="189"/>
      <c r="I535" s="189"/>
      <c r="K535" s="101"/>
    </row>
    <row r="536" ht="15.75" customHeight="1">
      <c r="A536" s="189"/>
      <c r="B536" s="189"/>
      <c r="C536" s="189"/>
      <c r="D536" s="189"/>
      <c r="E536" s="189"/>
      <c r="F536" s="189"/>
      <c r="G536" s="189"/>
      <c r="H536" s="189"/>
      <c r="I536" s="189"/>
      <c r="K536" s="101"/>
    </row>
    <row r="537" ht="15.75" customHeight="1">
      <c r="A537" s="189"/>
      <c r="B537" s="189"/>
      <c r="C537" s="189"/>
      <c r="D537" s="189"/>
      <c r="E537" s="189"/>
      <c r="F537" s="189"/>
      <c r="G537" s="189"/>
      <c r="H537" s="189"/>
      <c r="I537" s="189"/>
      <c r="K537" s="101"/>
    </row>
    <row r="538" ht="15.75" customHeight="1">
      <c r="A538" s="189"/>
      <c r="B538" s="189"/>
      <c r="C538" s="189"/>
      <c r="D538" s="189"/>
      <c r="E538" s="189"/>
      <c r="F538" s="189"/>
      <c r="G538" s="189"/>
      <c r="H538" s="189"/>
      <c r="I538" s="189"/>
      <c r="K538" s="101"/>
    </row>
    <row r="539" ht="15.75" customHeight="1">
      <c r="A539" s="189"/>
      <c r="B539" s="189"/>
      <c r="C539" s="189"/>
      <c r="D539" s="189"/>
      <c r="E539" s="189"/>
      <c r="F539" s="189"/>
      <c r="G539" s="189"/>
      <c r="H539" s="189"/>
      <c r="I539" s="189"/>
      <c r="K539" s="101"/>
    </row>
    <row r="540" ht="15.75" customHeight="1">
      <c r="A540" s="189"/>
      <c r="B540" s="189"/>
      <c r="C540" s="189"/>
      <c r="D540" s="189"/>
      <c r="E540" s="189"/>
      <c r="F540" s="189"/>
      <c r="G540" s="189"/>
      <c r="H540" s="189"/>
      <c r="I540" s="189"/>
      <c r="K540" s="101"/>
    </row>
    <row r="541" ht="15.75" customHeight="1">
      <c r="A541" s="189"/>
      <c r="B541" s="189"/>
      <c r="C541" s="189"/>
      <c r="D541" s="189"/>
      <c r="E541" s="189"/>
      <c r="F541" s="189"/>
      <c r="G541" s="189"/>
      <c r="H541" s="189"/>
      <c r="I541" s="189"/>
      <c r="K541" s="101"/>
    </row>
    <row r="542" ht="15.75" customHeight="1">
      <c r="A542" s="189"/>
      <c r="B542" s="189"/>
      <c r="C542" s="189"/>
      <c r="D542" s="189"/>
      <c r="E542" s="189"/>
      <c r="F542" s="189"/>
      <c r="G542" s="189"/>
      <c r="H542" s="189"/>
      <c r="I542" s="189"/>
      <c r="K542" s="101"/>
    </row>
    <row r="543" ht="15.75" customHeight="1">
      <c r="A543" s="189"/>
      <c r="B543" s="189"/>
      <c r="C543" s="189"/>
      <c r="D543" s="189"/>
      <c r="E543" s="189"/>
      <c r="F543" s="189"/>
      <c r="G543" s="189"/>
      <c r="H543" s="189"/>
      <c r="I543" s="189"/>
      <c r="K543" s="101"/>
    </row>
    <row r="544" ht="15.75" customHeight="1">
      <c r="A544" s="189"/>
      <c r="B544" s="189"/>
      <c r="C544" s="189"/>
      <c r="D544" s="189"/>
      <c r="E544" s="189"/>
      <c r="F544" s="189"/>
      <c r="G544" s="189"/>
      <c r="H544" s="189"/>
      <c r="I544" s="189"/>
      <c r="K544" s="101"/>
    </row>
    <row r="545" ht="15.75" customHeight="1">
      <c r="A545" s="189"/>
      <c r="B545" s="189"/>
      <c r="C545" s="189"/>
      <c r="D545" s="189"/>
      <c r="E545" s="189"/>
      <c r="F545" s="189"/>
      <c r="G545" s="189"/>
      <c r="H545" s="189"/>
      <c r="I545" s="189"/>
      <c r="K545" s="101"/>
    </row>
    <row r="546" ht="15.75" customHeight="1">
      <c r="A546" s="189"/>
      <c r="B546" s="189"/>
      <c r="C546" s="189"/>
      <c r="D546" s="189"/>
      <c r="E546" s="189"/>
      <c r="F546" s="189"/>
      <c r="G546" s="189"/>
      <c r="H546" s="189"/>
      <c r="I546" s="189"/>
      <c r="K546" s="101"/>
    </row>
    <row r="547" ht="15.75" customHeight="1">
      <c r="A547" s="189"/>
      <c r="B547" s="189"/>
      <c r="C547" s="189"/>
      <c r="D547" s="189"/>
      <c r="E547" s="189"/>
      <c r="F547" s="189"/>
      <c r="G547" s="189"/>
      <c r="H547" s="189"/>
      <c r="I547" s="189"/>
      <c r="K547" s="101"/>
    </row>
    <row r="548" ht="15.75" customHeight="1">
      <c r="A548" s="189"/>
      <c r="B548" s="189"/>
      <c r="C548" s="189"/>
      <c r="D548" s="189"/>
      <c r="E548" s="189"/>
      <c r="F548" s="189"/>
      <c r="G548" s="189"/>
      <c r="H548" s="189"/>
      <c r="I548" s="189"/>
      <c r="K548" s="101"/>
    </row>
    <row r="549" ht="15.75" customHeight="1">
      <c r="A549" s="189"/>
      <c r="B549" s="189"/>
      <c r="C549" s="189"/>
      <c r="D549" s="189"/>
      <c r="E549" s="189"/>
      <c r="F549" s="189"/>
      <c r="G549" s="189"/>
      <c r="H549" s="189"/>
      <c r="I549" s="189"/>
      <c r="K549" s="101"/>
    </row>
    <row r="550" ht="15.75" customHeight="1">
      <c r="A550" s="189"/>
      <c r="B550" s="189"/>
      <c r="C550" s="189"/>
      <c r="D550" s="189"/>
      <c r="E550" s="189"/>
      <c r="F550" s="189"/>
      <c r="G550" s="189"/>
      <c r="H550" s="189"/>
      <c r="I550" s="189"/>
      <c r="K550" s="101"/>
    </row>
    <row r="551" ht="15.75" customHeight="1">
      <c r="A551" s="189"/>
      <c r="B551" s="189"/>
      <c r="C551" s="189"/>
      <c r="D551" s="189"/>
      <c r="E551" s="189"/>
      <c r="F551" s="189"/>
      <c r="G551" s="189"/>
      <c r="H551" s="189"/>
      <c r="I551" s="189"/>
      <c r="K551" s="101"/>
    </row>
    <row r="552" ht="15.75" customHeight="1">
      <c r="A552" s="189"/>
      <c r="B552" s="189"/>
      <c r="C552" s="189"/>
      <c r="D552" s="189"/>
      <c r="E552" s="189"/>
      <c r="F552" s="189"/>
      <c r="G552" s="189"/>
      <c r="H552" s="189"/>
      <c r="I552" s="189"/>
      <c r="K552" s="101"/>
    </row>
    <row r="553" ht="15.75" customHeight="1">
      <c r="A553" s="189"/>
      <c r="B553" s="189"/>
      <c r="C553" s="189"/>
      <c r="D553" s="189"/>
      <c r="E553" s="189"/>
      <c r="F553" s="189"/>
      <c r="G553" s="189"/>
      <c r="H553" s="189"/>
      <c r="I553" s="189"/>
      <c r="K553" s="101"/>
    </row>
    <row r="554" ht="15.75" customHeight="1">
      <c r="A554" s="189"/>
      <c r="B554" s="189"/>
      <c r="C554" s="189"/>
      <c r="D554" s="189"/>
      <c r="E554" s="189"/>
      <c r="F554" s="189"/>
      <c r="G554" s="189"/>
      <c r="H554" s="189"/>
      <c r="I554" s="189"/>
      <c r="K554" s="101"/>
    </row>
    <row r="555" ht="15.75" customHeight="1">
      <c r="A555" s="189"/>
      <c r="B555" s="189"/>
      <c r="C555" s="189"/>
      <c r="D555" s="189"/>
      <c r="E555" s="189"/>
      <c r="F555" s="189"/>
      <c r="G555" s="189"/>
      <c r="H555" s="189"/>
      <c r="I555" s="189"/>
      <c r="K555" s="101"/>
    </row>
    <row r="556" ht="15.75" customHeight="1">
      <c r="A556" s="189"/>
      <c r="B556" s="189"/>
      <c r="C556" s="189"/>
      <c r="D556" s="189"/>
      <c r="E556" s="189"/>
      <c r="F556" s="189"/>
      <c r="G556" s="189"/>
      <c r="H556" s="189"/>
      <c r="I556" s="189"/>
      <c r="K556" s="101"/>
    </row>
    <row r="557" ht="15.75" customHeight="1">
      <c r="A557" s="189"/>
      <c r="B557" s="189"/>
      <c r="C557" s="189"/>
      <c r="D557" s="189"/>
      <c r="E557" s="189"/>
      <c r="F557" s="189"/>
      <c r="G557" s="189"/>
      <c r="H557" s="189"/>
      <c r="I557" s="189"/>
      <c r="K557" s="101"/>
    </row>
    <row r="558" ht="15.75" customHeight="1">
      <c r="A558" s="189"/>
      <c r="B558" s="189"/>
      <c r="C558" s="189"/>
      <c r="D558" s="189"/>
      <c r="E558" s="189"/>
      <c r="F558" s="189"/>
      <c r="G558" s="189"/>
      <c r="H558" s="189"/>
      <c r="I558" s="189"/>
      <c r="K558" s="101"/>
    </row>
    <row r="559" ht="15.75" customHeight="1">
      <c r="A559" s="189"/>
      <c r="B559" s="189"/>
      <c r="C559" s="189"/>
      <c r="D559" s="189"/>
      <c r="E559" s="189"/>
      <c r="F559" s="189"/>
      <c r="G559" s="189"/>
      <c r="H559" s="189"/>
      <c r="I559" s="189"/>
      <c r="K559" s="101"/>
    </row>
    <row r="560" ht="15.75" customHeight="1">
      <c r="A560" s="189"/>
      <c r="B560" s="189"/>
      <c r="C560" s="189"/>
      <c r="D560" s="189"/>
      <c r="E560" s="189"/>
      <c r="F560" s="189"/>
      <c r="G560" s="189"/>
      <c r="H560" s="189"/>
      <c r="I560" s="189"/>
      <c r="K560" s="101"/>
    </row>
    <row r="561" ht="15.75" customHeight="1">
      <c r="A561" s="189"/>
      <c r="B561" s="189"/>
      <c r="C561" s="189"/>
      <c r="D561" s="189"/>
      <c r="E561" s="189"/>
      <c r="F561" s="189"/>
      <c r="G561" s="189"/>
      <c r="H561" s="189"/>
      <c r="I561" s="189"/>
      <c r="K561" s="101"/>
    </row>
    <row r="562" ht="15.75" customHeight="1">
      <c r="A562" s="189"/>
      <c r="B562" s="189"/>
      <c r="C562" s="189"/>
      <c r="D562" s="189"/>
      <c r="E562" s="189"/>
      <c r="F562" s="189"/>
      <c r="G562" s="189"/>
      <c r="H562" s="189"/>
      <c r="I562" s="189"/>
      <c r="K562" s="101"/>
    </row>
    <row r="563" ht="15.75" customHeight="1">
      <c r="A563" s="189"/>
      <c r="B563" s="189"/>
      <c r="C563" s="189"/>
      <c r="D563" s="189"/>
      <c r="E563" s="189"/>
      <c r="F563" s="189"/>
      <c r="G563" s="189"/>
      <c r="H563" s="189"/>
      <c r="I563" s="189"/>
      <c r="K563" s="101"/>
    </row>
    <row r="564" ht="15.75" customHeight="1">
      <c r="A564" s="189"/>
      <c r="B564" s="189"/>
      <c r="C564" s="189"/>
      <c r="D564" s="189"/>
      <c r="E564" s="189"/>
      <c r="F564" s="189"/>
      <c r="G564" s="189"/>
      <c r="H564" s="189"/>
      <c r="I564" s="189"/>
      <c r="K564" s="101"/>
    </row>
    <row r="565" ht="15.75" customHeight="1">
      <c r="A565" s="189"/>
      <c r="B565" s="189"/>
      <c r="C565" s="189"/>
      <c r="D565" s="189"/>
      <c r="E565" s="189"/>
      <c r="F565" s="189"/>
      <c r="G565" s="189"/>
      <c r="H565" s="189"/>
      <c r="I565" s="189"/>
      <c r="K565" s="101"/>
    </row>
    <row r="566" ht="15.75" customHeight="1">
      <c r="A566" s="189"/>
      <c r="B566" s="189"/>
      <c r="C566" s="189"/>
      <c r="D566" s="189"/>
      <c r="E566" s="189"/>
      <c r="F566" s="189"/>
      <c r="G566" s="189"/>
      <c r="H566" s="189"/>
      <c r="I566" s="189"/>
      <c r="K566" s="101"/>
    </row>
    <row r="567" ht="15.75" customHeight="1">
      <c r="A567" s="189"/>
      <c r="B567" s="189"/>
      <c r="C567" s="189"/>
      <c r="D567" s="189"/>
      <c r="E567" s="189"/>
      <c r="F567" s="189"/>
      <c r="G567" s="189"/>
      <c r="H567" s="189"/>
      <c r="I567" s="189"/>
      <c r="K567" s="101"/>
    </row>
    <row r="568" ht="15.75" customHeight="1">
      <c r="A568" s="189"/>
      <c r="B568" s="189"/>
      <c r="C568" s="189"/>
      <c r="D568" s="189"/>
      <c r="E568" s="189"/>
      <c r="F568" s="189"/>
      <c r="G568" s="189"/>
      <c r="H568" s="189"/>
      <c r="I568" s="189"/>
      <c r="K568" s="101"/>
    </row>
    <row r="569" ht="15.75" customHeight="1">
      <c r="A569" s="189"/>
      <c r="B569" s="189"/>
      <c r="C569" s="189"/>
      <c r="D569" s="189"/>
      <c r="E569" s="189"/>
      <c r="F569" s="189"/>
      <c r="G569" s="189"/>
      <c r="H569" s="189"/>
      <c r="I569" s="189"/>
      <c r="K569" s="101"/>
    </row>
    <row r="570" ht="15.75" customHeight="1">
      <c r="A570" s="189"/>
      <c r="B570" s="189"/>
      <c r="C570" s="189"/>
      <c r="D570" s="189"/>
      <c r="E570" s="189"/>
      <c r="F570" s="189"/>
      <c r="G570" s="189"/>
      <c r="H570" s="189"/>
      <c r="I570" s="189"/>
      <c r="K570" s="101"/>
    </row>
    <row r="571" ht="15.75" customHeight="1">
      <c r="A571" s="189"/>
      <c r="B571" s="189"/>
      <c r="C571" s="189"/>
      <c r="D571" s="189"/>
      <c r="E571" s="189"/>
      <c r="F571" s="189"/>
      <c r="G571" s="189"/>
      <c r="H571" s="189"/>
      <c r="I571" s="189"/>
      <c r="K571" s="101"/>
    </row>
    <row r="572" ht="15.75" customHeight="1">
      <c r="A572" s="189"/>
      <c r="B572" s="189"/>
      <c r="C572" s="189"/>
      <c r="D572" s="189"/>
      <c r="E572" s="189"/>
      <c r="F572" s="189"/>
      <c r="G572" s="189"/>
      <c r="H572" s="189"/>
      <c r="I572" s="189"/>
      <c r="K572" s="101"/>
    </row>
    <row r="573" ht="15.75" customHeight="1">
      <c r="A573" s="189"/>
      <c r="B573" s="189"/>
      <c r="C573" s="189"/>
      <c r="D573" s="189"/>
      <c r="E573" s="189"/>
      <c r="F573" s="189"/>
      <c r="G573" s="189"/>
      <c r="H573" s="189"/>
      <c r="I573" s="189"/>
      <c r="K573" s="101"/>
    </row>
    <row r="574" ht="15.75" customHeight="1">
      <c r="A574" s="189"/>
      <c r="B574" s="189"/>
      <c r="C574" s="189"/>
      <c r="D574" s="189"/>
      <c r="E574" s="189"/>
      <c r="F574" s="189"/>
      <c r="G574" s="189"/>
      <c r="H574" s="189"/>
      <c r="I574" s="189"/>
      <c r="K574" s="101"/>
    </row>
    <row r="575" ht="15.75" customHeight="1">
      <c r="A575" s="189"/>
      <c r="B575" s="189"/>
      <c r="C575" s="189"/>
      <c r="D575" s="189"/>
      <c r="E575" s="189"/>
      <c r="F575" s="189"/>
      <c r="G575" s="189"/>
      <c r="H575" s="189"/>
      <c r="I575" s="189"/>
      <c r="K575" s="101"/>
    </row>
    <row r="576" ht="15.75" customHeight="1">
      <c r="A576" s="189"/>
      <c r="B576" s="189"/>
      <c r="C576" s="189"/>
      <c r="D576" s="189"/>
      <c r="E576" s="189"/>
      <c r="F576" s="189"/>
      <c r="G576" s="189"/>
      <c r="H576" s="189"/>
      <c r="I576" s="189"/>
      <c r="K576" s="101"/>
    </row>
    <row r="577" ht="15.75" customHeight="1">
      <c r="A577" s="189"/>
      <c r="B577" s="189"/>
      <c r="C577" s="189"/>
      <c r="D577" s="189"/>
      <c r="E577" s="189"/>
      <c r="F577" s="189"/>
      <c r="G577" s="189"/>
      <c r="H577" s="189"/>
      <c r="I577" s="189"/>
      <c r="K577" s="101"/>
    </row>
    <row r="578" ht="15.75" customHeight="1">
      <c r="A578" s="189"/>
      <c r="B578" s="189"/>
      <c r="C578" s="189"/>
      <c r="D578" s="189"/>
      <c r="E578" s="189"/>
      <c r="F578" s="189"/>
      <c r="G578" s="189"/>
      <c r="H578" s="189"/>
      <c r="I578" s="189"/>
      <c r="K578" s="101"/>
    </row>
    <row r="579" ht="15.75" customHeight="1">
      <c r="A579" s="189"/>
      <c r="B579" s="189"/>
      <c r="C579" s="189"/>
      <c r="D579" s="189"/>
      <c r="E579" s="189"/>
      <c r="F579" s="189"/>
      <c r="G579" s="189"/>
      <c r="H579" s="189"/>
      <c r="I579" s="189"/>
      <c r="K579" s="101"/>
    </row>
    <row r="580" ht="15.75" customHeight="1">
      <c r="A580" s="189"/>
      <c r="B580" s="189"/>
      <c r="C580" s="189"/>
      <c r="D580" s="189"/>
      <c r="E580" s="189"/>
      <c r="F580" s="189"/>
      <c r="G580" s="189"/>
      <c r="H580" s="189"/>
      <c r="I580" s="189"/>
      <c r="K580" s="101"/>
    </row>
    <row r="581" ht="15.75" customHeight="1">
      <c r="A581" s="189"/>
      <c r="B581" s="189"/>
      <c r="C581" s="189"/>
      <c r="D581" s="189"/>
      <c r="E581" s="189"/>
      <c r="F581" s="189"/>
      <c r="G581" s="189"/>
      <c r="H581" s="189"/>
      <c r="I581" s="189"/>
      <c r="K581" s="101"/>
    </row>
    <row r="582" ht="15.75" customHeight="1">
      <c r="A582" s="189"/>
      <c r="B582" s="189"/>
      <c r="C582" s="189"/>
      <c r="D582" s="189"/>
      <c r="E582" s="189"/>
      <c r="F582" s="189"/>
      <c r="G582" s="189"/>
      <c r="H582" s="189"/>
      <c r="I582" s="189"/>
      <c r="K582" s="101"/>
    </row>
    <row r="583" ht="15.75" customHeight="1">
      <c r="A583" s="189"/>
      <c r="B583" s="189"/>
      <c r="C583" s="189"/>
      <c r="D583" s="189"/>
      <c r="E583" s="189"/>
      <c r="F583" s="189"/>
      <c r="G583" s="189"/>
      <c r="H583" s="189"/>
      <c r="I583" s="189"/>
      <c r="K583" s="101"/>
    </row>
    <row r="584" ht="15.75" customHeight="1">
      <c r="A584" s="189"/>
      <c r="B584" s="189"/>
      <c r="C584" s="189"/>
      <c r="D584" s="189"/>
      <c r="E584" s="189"/>
      <c r="F584" s="189"/>
      <c r="G584" s="189"/>
      <c r="H584" s="189"/>
      <c r="I584" s="189"/>
      <c r="K584" s="101"/>
    </row>
    <row r="585" ht="15.75" customHeight="1">
      <c r="A585" s="189"/>
      <c r="B585" s="189"/>
      <c r="C585" s="189"/>
      <c r="D585" s="189"/>
      <c r="E585" s="189"/>
      <c r="F585" s="189"/>
      <c r="G585" s="189"/>
      <c r="H585" s="189"/>
      <c r="I585" s="189"/>
      <c r="K585" s="101"/>
    </row>
    <row r="586" ht="15.75" customHeight="1">
      <c r="A586" s="189"/>
      <c r="B586" s="189"/>
      <c r="C586" s="189"/>
      <c r="D586" s="189"/>
      <c r="E586" s="189"/>
      <c r="F586" s="189"/>
      <c r="G586" s="189"/>
      <c r="H586" s="189"/>
      <c r="I586" s="189"/>
      <c r="K586" s="101"/>
    </row>
    <row r="587" ht="15.75" customHeight="1">
      <c r="A587" s="189"/>
      <c r="B587" s="189"/>
      <c r="C587" s="189"/>
      <c r="D587" s="189"/>
      <c r="E587" s="189"/>
      <c r="F587" s="189"/>
      <c r="G587" s="189"/>
      <c r="H587" s="189"/>
      <c r="I587" s="189"/>
      <c r="K587" s="101"/>
    </row>
    <row r="588" ht="15.75" customHeight="1">
      <c r="A588" s="189"/>
      <c r="B588" s="189"/>
      <c r="C588" s="189"/>
      <c r="D588" s="189"/>
      <c r="E588" s="189"/>
      <c r="F588" s="189"/>
      <c r="G588" s="189"/>
      <c r="H588" s="189"/>
      <c r="I588" s="189"/>
      <c r="K588" s="101"/>
    </row>
    <row r="589" ht="15.75" customHeight="1">
      <c r="A589" s="189"/>
      <c r="B589" s="189"/>
      <c r="C589" s="189"/>
      <c r="D589" s="189"/>
      <c r="E589" s="189"/>
      <c r="F589" s="189"/>
      <c r="G589" s="189"/>
      <c r="H589" s="189"/>
      <c r="I589" s="189"/>
      <c r="K589" s="101"/>
    </row>
    <row r="590" ht="15.75" customHeight="1">
      <c r="A590" s="189"/>
      <c r="B590" s="189"/>
      <c r="C590" s="189"/>
      <c r="D590" s="189"/>
      <c r="E590" s="189"/>
      <c r="F590" s="189"/>
      <c r="G590" s="189"/>
      <c r="H590" s="189"/>
      <c r="I590" s="189"/>
      <c r="K590" s="101"/>
    </row>
    <row r="591" ht="15.75" customHeight="1">
      <c r="A591" s="189"/>
      <c r="B591" s="189"/>
      <c r="C591" s="189"/>
      <c r="D591" s="189"/>
      <c r="E591" s="189"/>
      <c r="F591" s="189"/>
      <c r="G591" s="189"/>
      <c r="H591" s="189"/>
      <c r="I591" s="189"/>
      <c r="K591" s="101"/>
    </row>
    <row r="592" ht="15.75" customHeight="1">
      <c r="A592" s="189"/>
      <c r="B592" s="189"/>
      <c r="C592" s="189"/>
      <c r="D592" s="189"/>
      <c r="E592" s="189"/>
      <c r="F592" s="189"/>
      <c r="G592" s="189"/>
      <c r="H592" s="189"/>
      <c r="I592" s="189"/>
      <c r="K592" s="101"/>
    </row>
    <row r="593" ht="15.75" customHeight="1">
      <c r="A593" s="189"/>
      <c r="B593" s="189"/>
      <c r="C593" s="189"/>
      <c r="D593" s="189"/>
      <c r="E593" s="189"/>
      <c r="F593" s="189"/>
      <c r="G593" s="189"/>
      <c r="H593" s="189"/>
      <c r="I593" s="189"/>
      <c r="K593" s="101"/>
    </row>
    <row r="594" ht="15.75" customHeight="1">
      <c r="A594" s="189"/>
      <c r="B594" s="189"/>
      <c r="C594" s="189"/>
      <c r="D594" s="189"/>
      <c r="E594" s="189"/>
      <c r="F594" s="189"/>
      <c r="G594" s="189"/>
      <c r="H594" s="189"/>
      <c r="I594" s="189"/>
      <c r="K594" s="101"/>
    </row>
    <row r="595" ht="15.75" customHeight="1">
      <c r="A595" s="189"/>
      <c r="B595" s="189"/>
      <c r="C595" s="189"/>
      <c r="D595" s="189"/>
      <c r="E595" s="189"/>
      <c r="F595" s="189"/>
      <c r="G595" s="189"/>
      <c r="H595" s="189"/>
      <c r="I595" s="189"/>
      <c r="K595" s="101"/>
    </row>
    <row r="596" ht="15.75" customHeight="1">
      <c r="A596" s="189"/>
      <c r="B596" s="189"/>
      <c r="C596" s="189"/>
      <c r="D596" s="189"/>
      <c r="E596" s="189"/>
      <c r="F596" s="189"/>
      <c r="G596" s="189"/>
      <c r="H596" s="189"/>
      <c r="I596" s="189"/>
      <c r="K596" s="101"/>
    </row>
    <row r="597" ht="15.75" customHeight="1">
      <c r="A597" s="189"/>
      <c r="B597" s="189"/>
      <c r="C597" s="189"/>
      <c r="D597" s="189"/>
      <c r="E597" s="189"/>
      <c r="F597" s="189"/>
      <c r="G597" s="189"/>
      <c r="H597" s="189"/>
      <c r="I597" s="189"/>
      <c r="K597" s="101"/>
    </row>
    <row r="598" ht="15.75" customHeight="1">
      <c r="A598" s="189"/>
      <c r="B598" s="189"/>
      <c r="C598" s="189"/>
      <c r="D598" s="189"/>
      <c r="E598" s="189"/>
      <c r="F598" s="189"/>
      <c r="G598" s="189"/>
      <c r="H598" s="189"/>
      <c r="I598" s="189"/>
      <c r="K598" s="101"/>
    </row>
    <row r="599" ht="15.75" customHeight="1">
      <c r="A599" s="189"/>
      <c r="B599" s="189"/>
      <c r="C599" s="189"/>
      <c r="D599" s="189"/>
      <c r="E599" s="189"/>
      <c r="F599" s="189"/>
      <c r="G599" s="189"/>
      <c r="H599" s="189"/>
      <c r="I599" s="189"/>
      <c r="K599" s="101"/>
    </row>
    <row r="600" ht="15.75" customHeight="1">
      <c r="A600" s="189"/>
      <c r="B600" s="189"/>
      <c r="C600" s="189"/>
      <c r="D600" s="189"/>
      <c r="E600" s="189"/>
      <c r="F600" s="189"/>
      <c r="G600" s="189"/>
      <c r="H600" s="189"/>
      <c r="I600" s="189"/>
      <c r="K600" s="101"/>
    </row>
    <row r="601" ht="15.75" customHeight="1">
      <c r="A601" s="189"/>
      <c r="B601" s="189"/>
      <c r="C601" s="189"/>
      <c r="D601" s="189"/>
      <c r="E601" s="189"/>
      <c r="F601" s="189"/>
      <c r="G601" s="189"/>
      <c r="H601" s="189"/>
      <c r="I601" s="189"/>
      <c r="K601" s="101"/>
    </row>
    <row r="602" ht="15.75" customHeight="1">
      <c r="A602" s="189"/>
      <c r="B602" s="189"/>
      <c r="C602" s="189"/>
      <c r="D602" s="189"/>
      <c r="E602" s="189"/>
      <c r="F602" s="189"/>
      <c r="G602" s="189"/>
      <c r="H602" s="189"/>
      <c r="I602" s="189"/>
      <c r="K602" s="101"/>
    </row>
    <row r="603" ht="15.75" customHeight="1">
      <c r="A603" s="189"/>
      <c r="B603" s="189"/>
      <c r="C603" s="189"/>
      <c r="D603" s="189"/>
      <c r="E603" s="189"/>
      <c r="F603" s="189"/>
      <c r="G603" s="189"/>
      <c r="H603" s="189"/>
      <c r="I603" s="189"/>
      <c r="K603" s="101"/>
    </row>
    <row r="604" ht="15.75" customHeight="1">
      <c r="A604" s="189"/>
      <c r="B604" s="189"/>
      <c r="C604" s="189"/>
      <c r="D604" s="189"/>
      <c r="E604" s="189"/>
      <c r="F604" s="189"/>
      <c r="G604" s="189"/>
      <c r="H604" s="189"/>
      <c r="I604" s="189"/>
      <c r="K604" s="101"/>
    </row>
    <row r="605" ht="15.75" customHeight="1">
      <c r="A605" s="189"/>
      <c r="B605" s="189"/>
      <c r="C605" s="189"/>
      <c r="D605" s="189"/>
      <c r="E605" s="189"/>
      <c r="F605" s="189"/>
      <c r="G605" s="189"/>
      <c r="H605" s="189"/>
      <c r="I605" s="189"/>
      <c r="K605" s="101"/>
    </row>
    <row r="606" ht="15.75" customHeight="1">
      <c r="A606" s="189"/>
      <c r="B606" s="189"/>
      <c r="C606" s="189"/>
      <c r="D606" s="189"/>
      <c r="E606" s="189"/>
      <c r="F606" s="189"/>
      <c r="G606" s="189"/>
      <c r="H606" s="189"/>
      <c r="I606" s="189"/>
      <c r="K606" s="101"/>
    </row>
    <row r="607" ht="15.75" customHeight="1">
      <c r="A607" s="189"/>
      <c r="B607" s="189"/>
      <c r="C607" s="189"/>
      <c r="D607" s="189"/>
      <c r="E607" s="189"/>
      <c r="F607" s="189"/>
      <c r="G607" s="189"/>
      <c r="H607" s="189"/>
      <c r="I607" s="189"/>
      <c r="K607" s="101"/>
    </row>
    <row r="608" ht="15.75" customHeight="1">
      <c r="A608" s="189"/>
      <c r="B608" s="189"/>
      <c r="C608" s="189"/>
      <c r="D608" s="189"/>
      <c r="E608" s="189"/>
      <c r="F608" s="189"/>
      <c r="G608" s="189"/>
      <c r="H608" s="189"/>
      <c r="I608" s="189"/>
      <c r="K608" s="101"/>
    </row>
    <row r="609" ht="15.75" customHeight="1">
      <c r="A609" s="189"/>
      <c r="B609" s="189"/>
      <c r="C609" s="189"/>
      <c r="D609" s="189"/>
      <c r="E609" s="189"/>
      <c r="F609" s="189"/>
      <c r="G609" s="189"/>
      <c r="H609" s="189"/>
      <c r="I609" s="189"/>
      <c r="K609" s="101"/>
    </row>
    <row r="610" ht="15.75" customHeight="1">
      <c r="A610" s="189"/>
      <c r="B610" s="189"/>
      <c r="C610" s="189"/>
      <c r="D610" s="189"/>
      <c r="E610" s="189"/>
      <c r="F610" s="189"/>
      <c r="G610" s="189"/>
      <c r="H610" s="189"/>
      <c r="I610" s="189"/>
      <c r="K610" s="101"/>
    </row>
    <row r="611" ht="15.75" customHeight="1">
      <c r="A611" s="189"/>
      <c r="B611" s="189"/>
      <c r="C611" s="189"/>
      <c r="D611" s="189"/>
      <c r="E611" s="189"/>
      <c r="F611" s="189"/>
      <c r="G611" s="189"/>
      <c r="H611" s="189"/>
      <c r="I611" s="189"/>
      <c r="K611" s="101"/>
    </row>
    <row r="612" ht="15.75" customHeight="1">
      <c r="A612" s="189"/>
      <c r="B612" s="189"/>
      <c r="C612" s="189"/>
      <c r="D612" s="189"/>
      <c r="E612" s="189"/>
      <c r="F612" s="189"/>
      <c r="G612" s="189"/>
      <c r="H612" s="189"/>
      <c r="I612" s="189"/>
      <c r="K612" s="101"/>
    </row>
    <row r="613" ht="15.75" customHeight="1">
      <c r="A613" s="189"/>
      <c r="B613" s="189"/>
      <c r="C613" s="189"/>
      <c r="D613" s="189"/>
      <c r="E613" s="189"/>
      <c r="F613" s="189"/>
      <c r="G613" s="189"/>
      <c r="H613" s="189"/>
      <c r="I613" s="189"/>
      <c r="K613" s="101"/>
    </row>
    <row r="614" ht="15.75" customHeight="1">
      <c r="A614" s="189"/>
      <c r="B614" s="189"/>
      <c r="C614" s="189"/>
      <c r="D614" s="189"/>
      <c r="E614" s="189"/>
      <c r="F614" s="189"/>
      <c r="G614" s="189"/>
      <c r="H614" s="189"/>
      <c r="I614" s="189"/>
      <c r="K614" s="101"/>
    </row>
    <row r="615" ht="15.75" customHeight="1">
      <c r="A615" s="189"/>
      <c r="B615" s="189"/>
      <c r="C615" s="189"/>
      <c r="D615" s="189"/>
      <c r="E615" s="189"/>
      <c r="F615" s="189"/>
      <c r="G615" s="189"/>
      <c r="H615" s="189"/>
      <c r="I615" s="189"/>
      <c r="K615" s="101"/>
    </row>
    <row r="616" ht="15.75" customHeight="1">
      <c r="A616" s="189"/>
      <c r="B616" s="189"/>
      <c r="C616" s="189"/>
      <c r="D616" s="189"/>
      <c r="E616" s="189"/>
      <c r="F616" s="189"/>
      <c r="G616" s="189"/>
      <c r="H616" s="189"/>
      <c r="I616" s="189"/>
      <c r="K616" s="101"/>
    </row>
    <row r="617" ht="15.75" customHeight="1">
      <c r="A617" s="189"/>
      <c r="B617" s="189"/>
      <c r="C617" s="189"/>
      <c r="D617" s="189"/>
      <c r="E617" s="189"/>
      <c r="F617" s="189"/>
      <c r="G617" s="189"/>
      <c r="H617" s="189"/>
      <c r="I617" s="189"/>
      <c r="K617" s="101"/>
    </row>
    <row r="618" ht="15.75" customHeight="1">
      <c r="A618" s="189"/>
      <c r="B618" s="189"/>
      <c r="C618" s="189"/>
      <c r="D618" s="189"/>
      <c r="E618" s="189"/>
      <c r="F618" s="189"/>
      <c r="G618" s="189"/>
      <c r="H618" s="189"/>
      <c r="I618" s="189"/>
      <c r="K618" s="101"/>
    </row>
    <row r="619" ht="15.75" customHeight="1">
      <c r="A619" s="189"/>
      <c r="B619" s="189"/>
      <c r="C619" s="189"/>
      <c r="D619" s="189"/>
      <c r="E619" s="189"/>
      <c r="F619" s="189"/>
      <c r="G619" s="189"/>
      <c r="H619" s="189"/>
      <c r="I619" s="189"/>
      <c r="K619" s="101"/>
    </row>
    <row r="620" ht="15.75" customHeight="1">
      <c r="A620" s="189"/>
      <c r="B620" s="189"/>
      <c r="C620" s="189"/>
      <c r="D620" s="189"/>
      <c r="E620" s="189"/>
      <c r="F620" s="189"/>
      <c r="G620" s="189"/>
      <c r="H620" s="189"/>
      <c r="I620" s="189"/>
      <c r="K620" s="101"/>
    </row>
    <row r="621" ht="15.75" customHeight="1">
      <c r="A621" s="189"/>
      <c r="B621" s="189"/>
      <c r="C621" s="189"/>
      <c r="D621" s="189"/>
      <c r="E621" s="189"/>
      <c r="F621" s="189"/>
      <c r="G621" s="189"/>
      <c r="H621" s="189"/>
      <c r="I621" s="189"/>
      <c r="K621" s="101"/>
    </row>
    <row r="622" ht="15.75" customHeight="1">
      <c r="A622" s="189"/>
      <c r="B622" s="189"/>
      <c r="C622" s="189"/>
      <c r="D622" s="189"/>
      <c r="E622" s="189"/>
      <c r="F622" s="189"/>
      <c r="G622" s="189"/>
      <c r="H622" s="189"/>
      <c r="I622" s="189"/>
      <c r="K622" s="101"/>
    </row>
    <row r="623" ht="15.75" customHeight="1">
      <c r="A623" s="189"/>
      <c r="B623" s="189"/>
      <c r="C623" s="189"/>
      <c r="D623" s="189"/>
      <c r="E623" s="189"/>
      <c r="F623" s="189"/>
      <c r="G623" s="189"/>
      <c r="H623" s="189"/>
      <c r="I623" s="189"/>
      <c r="K623" s="101"/>
    </row>
    <row r="624" ht="15.75" customHeight="1">
      <c r="A624" s="189"/>
      <c r="B624" s="189"/>
      <c r="C624" s="189"/>
      <c r="D624" s="189"/>
      <c r="E624" s="189"/>
      <c r="F624" s="189"/>
      <c r="G624" s="189"/>
      <c r="H624" s="189"/>
      <c r="I624" s="189"/>
      <c r="K624" s="101"/>
    </row>
    <row r="625" ht="15.75" customHeight="1">
      <c r="A625" s="189"/>
      <c r="B625" s="189"/>
      <c r="C625" s="189"/>
      <c r="D625" s="189"/>
      <c r="E625" s="189"/>
      <c r="F625" s="189"/>
      <c r="G625" s="189"/>
      <c r="H625" s="189"/>
      <c r="I625" s="189"/>
      <c r="K625" s="101"/>
    </row>
    <row r="626" ht="15.75" customHeight="1">
      <c r="A626" s="189"/>
      <c r="B626" s="189"/>
      <c r="C626" s="189"/>
      <c r="D626" s="189"/>
      <c r="E626" s="189"/>
      <c r="F626" s="189"/>
      <c r="G626" s="189"/>
      <c r="H626" s="189"/>
      <c r="I626" s="189"/>
      <c r="K626" s="101"/>
    </row>
    <row r="627" ht="15.75" customHeight="1">
      <c r="A627" s="189"/>
      <c r="B627" s="189"/>
      <c r="C627" s="189"/>
      <c r="D627" s="189"/>
      <c r="E627" s="189"/>
      <c r="F627" s="189"/>
      <c r="G627" s="189"/>
      <c r="H627" s="189"/>
      <c r="I627" s="189"/>
      <c r="K627" s="101"/>
    </row>
    <row r="628" ht="15.75" customHeight="1">
      <c r="A628" s="189"/>
      <c r="B628" s="189"/>
      <c r="C628" s="189"/>
      <c r="D628" s="189"/>
      <c r="E628" s="189"/>
      <c r="F628" s="189"/>
      <c r="G628" s="189"/>
      <c r="H628" s="189"/>
      <c r="I628" s="189"/>
      <c r="K628" s="101"/>
    </row>
    <row r="629" ht="15.75" customHeight="1">
      <c r="A629" s="189"/>
      <c r="B629" s="189"/>
      <c r="C629" s="189"/>
      <c r="D629" s="189"/>
      <c r="E629" s="189"/>
      <c r="F629" s="189"/>
      <c r="G629" s="189"/>
      <c r="H629" s="189"/>
      <c r="I629" s="189"/>
      <c r="K629" s="101"/>
    </row>
    <row r="630" ht="15.75" customHeight="1">
      <c r="A630" s="189"/>
      <c r="B630" s="189"/>
      <c r="C630" s="189"/>
      <c r="D630" s="189"/>
      <c r="E630" s="189"/>
      <c r="F630" s="189"/>
      <c r="G630" s="189"/>
      <c r="H630" s="189"/>
      <c r="I630" s="189"/>
      <c r="K630" s="101"/>
    </row>
    <row r="631" ht="15.75" customHeight="1">
      <c r="A631" s="189"/>
      <c r="B631" s="189"/>
      <c r="C631" s="189"/>
      <c r="D631" s="189"/>
      <c r="E631" s="189"/>
      <c r="F631" s="189"/>
      <c r="G631" s="189"/>
      <c r="H631" s="189"/>
      <c r="I631" s="189"/>
      <c r="K631" s="101"/>
    </row>
    <row r="632" ht="15.75" customHeight="1">
      <c r="A632" s="189"/>
      <c r="B632" s="189"/>
      <c r="C632" s="189"/>
      <c r="D632" s="189"/>
      <c r="E632" s="189"/>
      <c r="F632" s="189"/>
      <c r="G632" s="189"/>
      <c r="H632" s="189"/>
      <c r="I632" s="189"/>
      <c r="K632" s="101"/>
    </row>
    <row r="633" ht="15.75" customHeight="1">
      <c r="A633" s="189"/>
      <c r="B633" s="189"/>
      <c r="C633" s="189"/>
      <c r="D633" s="189"/>
      <c r="E633" s="189"/>
      <c r="F633" s="189"/>
      <c r="G633" s="189"/>
      <c r="H633" s="189"/>
      <c r="I633" s="189"/>
      <c r="K633" s="101"/>
    </row>
    <row r="634" ht="15.75" customHeight="1">
      <c r="A634" s="189"/>
      <c r="B634" s="189"/>
      <c r="C634" s="189"/>
      <c r="D634" s="189"/>
      <c r="E634" s="189"/>
      <c r="F634" s="189"/>
      <c r="G634" s="189"/>
      <c r="H634" s="189"/>
      <c r="I634" s="189"/>
      <c r="K634" s="101"/>
    </row>
    <row r="635" ht="15.75" customHeight="1">
      <c r="A635" s="189"/>
      <c r="B635" s="189"/>
      <c r="C635" s="189"/>
      <c r="D635" s="189"/>
      <c r="E635" s="189"/>
      <c r="F635" s="189"/>
      <c r="G635" s="189"/>
      <c r="H635" s="189"/>
      <c r="I635" s="189"/>
      <c r="K635" s="101"/>
    </row>
    <row r="636" ht="15.75" customHeight="1">
      <c r="A636" s="189"/>
      <c r="B636" s="189"/>
      <c r="C636" s="189"/>
      <c r="D636" s="189"/>
      <c r="E636" s="189"/>
      <c r="F636" s="189"/>
      <c r="G636" s="189"/>
      <c r="H636" s="189"/>
      <c r="I636" s="189"/>
      <c r="K636" s="101"/>
    </row>
    <row r="637" ht="15.75" customHeight="1">
      <c r="A637" s="189"/>
      <c r="B637" s="189"/>
      <c r="C637" s="189"/>
      <c r="D637" s="189"/>
      <c r="E637" s="189"/>
      <c r="F637" s="189"/>
      <c r="G637" s="189"/>
      <c r="H637" s="189"/>
      <c r="I637" s="189"/>
      <c r="K637" s="101"/>
    </row>
    <row r="638" ht="15.75" customHeight="1">
      <c r="A638" s="189"/>
      <c r="B638" s="189"/>
      <c r="C638" s="189"/>
      <c r="D638" s="189"/>
      <c r="E638" s="189"/>
      <c r="F638" s="189"/>
      <c r="G638" s="189"/>
      <c r="H638" s="189"/>
      <c r="I638" s="189"/>
      <c r="K638" s="101"/>
    </row>
    <row r="639" ht="15.75" customHeight="1">
      <c r="A639" s="189"/>
      <c r="B639" s="189"/>
      <c r="C639" s="189"/>
      <c r="D639" s="189"/>
      <c r="E639" s="189"/>
      <c r="F639" s="189"/>
      <c r="G639" s="189"/>
      <c r="H639" s="189"/>
      <c r="I639" s="189"/>
      <c r="K639" s="101"/>
    </row>
    <row r="640" ht="15.75" customHeight="1">
      <c r="A640" s="189"/>
      <c r="B640" s="189"/>
      <c r="C640" s="189"/>
      <c r="D640" s="189"/>
      <c r="E640" s="189"/>
      <c r="F640" s="189"/>
      <c r="G640" s="189"/>
      <c r="H640" s="189"/>
      <c r="I640" s="189"/>
      <c r="K640" s="101"/>
    </row>
    <row r="641" ht="15.75" customHeight="1">
      <c r="A641" s="189"/>
      <c r="B641" s="189"/>
      <c r="C641" s="189"/>
      <c r="D641" s="189"/>
      <c r="E641" s="189"/>
      <c r="F641" s="189"/>
      <c r="G641" s="189"/>
      <c r="H641" s="189"/>
      <c r="I641" s="189"/>
      <c r="K641" s="101"/>
    </row>
    <row r="642" ht="15.75" customHeight="1">
      <c r="A642" s="189"/>
      <c r="B642" s="189"/>
      <c r="C642" s="189"/>
      <c r="D642" s="189"/>
      <c r="E642" s="189"/>
      <c r="F642" s="189"/>
      <c r="G642" s="189"/>
      <c r="H642" s="189"/>
      <c r="I642" s="189"/>
      <c r="K642" s="101"/>
    </row>
    <row r="643" ht="15.75" customHeight="1">
      <c r="A643" s="189"/>
      <c r="B643" s="189"/>
      <c r="C643" s="189"/>
      <c r="D643" s="189"/>
      <c r="E643" s="189"/>
      <c r="F643" s="189"/>
      <c r="G643" s="189"/>
      <c r="H643" s="189"/>
      <c r="I643" s="189"/>
      <c r="K643" s="101"/>
    </row>
    <row r="644" ht="15.75" customHeight="1">
      <c r="A644" s="189"/>
      <c r="B644" s="189"/>
      <c r="C644" s="189"/>
      <c r="D644" s="189"/>
      <c r="E644" s="189"/>
      <c r="F644" s="189"/>
      <c r="G644" s="189"/>
      <c r="H644" s="189"/>
      <c r="I644" s="189"/>
      <c r="K644" s="101"/>
    </row>
    <row r="645" ht="15.75" customHeight="1">
      <c r="A645" s="189"/>
      <c r="B645" s="189"/>
      <c r="C645" s="189"/>
      <c r="D645" s="189"/>
      <c r="E645" s="189"/>
      <c r="F645" s="189"/>
      <c r="G645" s="189"/>
      <c r="H645" s="189"/>
      <c r="I645" s="189"/>
      <c r="K645" s="101"/>
    </row>
    <row r="646" ht="15.75" customHeight="1">
      <c r="A646" s="189"/>
      <c r="B646" s="189"/>
      <c r="C646" s="189"/>
      <c r="D646" s="189"/>
      <c r="E646" s="189"/>
      <c r="F646" s="189"/>
      <c r="G646" s="189"/>
      <c r="H646" s="189"/>
      <c r="I646" s="189"/>
      <c r="K646" s="101"/>
    </row>
    <row r="647" ht="15.75" customHeight="1">
      <c r="A647" s="189"/>
      <c r="B647" s="189"/>
      <c r="C647" s="189"/>
      <c r="D647" s="189"/>
      <c r="E647" s="189"/>
      <c r="F647" s="189"/>
      <c r="G647" s="189"/>
      <c r="H647" s="189"/>
      <c r="I647" s="189"/>
      <c r="K647" s="101"/>
    </row>
    <row r="648" ht="15.75" customHeight="1">
      <c r="A648" s="189"/>
      <c r="B648" s="189"/>
      <c r="C648" s="189"/>
      <c r="D648" s="189"/>
      <c r="E648" s="189"/>
      <c r="F648" s="189"/>
      <c r="G648" s="189"/>
      <c r="H648" s="189"/>
      <c r="I648" s="189"/>
      <c r="K648" s="101"/>
    </row>
    <row r="649" ht="15.75" customHeight="1">
      <c r="A649" s="189"/>
      <c r="B649" s="189"/>
      <c r="C649" s="189"/>
      <c r="D649" s="189"/>
      <c r="E649" s="189"/>
      <c r="F649" s="189"/>
      <c r="G649" s="189"/>
      <c r="H649" s="189"/>
      <c r="I649" s="189"/>
      <c r="K649" s="101"/>
    </row>
    <row r="650" ht="15.75" customHeight="1">
      <c r="A650" s="189"/>
      <c r="B650" s="189"/>
      <c r="C650" s="189"/>
      <c r="D650" s="189"/>
      <c r="E650" s="189"/>
      <c r="F650" s="189"/>
      <c r="G650" s="189"/>
      <c r="H650" s="189"/>
      <c r="I650" s="189"/>
      <c r="K650" s="101"/>
    </row>
    <row r="651" ht="15.75" customHeight="1">
      <c r="A651" s="189"/>
      <c r="B651" s="189"/>
      <c r="C651" s="189"/>
      <c r="D651" s="189"/>
      <c r="E651" s="189"/>
      <c r="F651" s="189"/>
      <c r="G651" s="189"/>
      <c r="H651" s="189"/>
      <c r="I651" s="189"/>
      <c r="K651" s="101"/>
    </row>
    <row r="652" ht="15.75" customHeight="1">
      <c r="A652" s="189"/>
      <c r="B652" s="189"/>
      <c r="C652" s="189"/>
      <c r="D652" s="189"/>
      <c r="E652" s="189"/>
      <c r="F652" s="189"/>
      <c r="G652" s="189"/>
      <c r="H652" s="189"/>
      <c r="I652" s="189"/>
      <c r="K652" s="101"/>
    </row>
    <row r="653" ht="15.75" customHeight="1">
      <c r="A653" s="189"/>
      <c r="B653" s="189"/>
      <c r="C653" s="189"/>
      <c r="D653" s="189"/>
      <c r="E653" s="189"/>
      <c r="F653" s="189"/>
      <c r="G653" s="189"/>
      <c r="H653" s="189"/>
      <c r="I653" s="189"/>
      <c r="K653" s="101"/>
    </row>
    <row r="654" ht="15.75" customHeight="1">
      <c r="A654" s="189"/>
      <c r="B654" s="189"/>
      <c r="C654" s="189"/>
      <c r="D654" s="189"/>
      <c r="E654" s="189"/>
      <c r="F654" s="189"/>
      <c r="G654" s="189"/>
      <c r="H654" s="189"/>
      <c r="I654" s="189"/>
      <c r="K654" s="101"/>
    </row>
    <row r="655" ht="15.75" customHeight="1">
      <c r="A655" s="189"/>
      <c r="B655" s="189"/>
      <c r="C655" s="189"/>
      <c r="D655" s="189"/>
      <c r="E655" s="189"/>
      <c r="F655" s="189"/>
      <c r="G655" s="189"/>
      <c r="H655" s="189"/>
      <c r="I655" s="189"/>
      <c r="K655" s="101"/>
    </row>
    <row r="656" ht="15.75" customHeight="1">
      <c r="A656" s="189"/>
      <c r="B656" s="189"/>
      <c r="C656" s="189"/>
      <c r="D656" s="189"/>
      <c r="E656" s="189"/>
      <c r="F656" s="189"/>
      <c r="G656" s="189"/>
      <c r="H656" s="189"/>
      <c r="I656" s="189"/>
      <c r="K656" s="101"/>
    </row>
    <row r="657" ht="15.75" customHeight="1">
      <c r="A657" s="189"/>
      <c r="B657" s="189"/>
      <c r="C657" s="189"/>
      <c r="D657" s="189"/>
      <c r="E657" s="189"/>
      <c r="F657" s="189"/>
      <c r="G657" s="189"/>
      <c r="H657" s="189"/>
      <c r="I657" s="189"/>
      <c r="K657" s="101"/>
    </row>
    <row r="658" ht="15.75" customHeight="1">
      <c r="A658" s="189"/>
      <c r="B658" s="189"/>
      <c r="C658" s="189"/>
      <c r="D658" s="189"/>
      <c r="E658" s="189"/>
      <c r="F658" s="189"/>
      <c r="G658" s="189"/>
      <c r="H658" s="189"/>
      <c r="I658" s="189"/>
      <c r="K658" s="101"/>
    </row>
    <row r="659" ht="15.75" customHeight="1">
      <c r="A659" s="189"/>
      <c r="B659" s="189"/>
      <c r="C659" s="189"/>
      <c r="D659" s="189"/>
      <c r="E659" s="189"/>
      <c r="F659" s="189"/>
      <c r="G659" s="189"/>
      <c r="H659" s="189"/>
      <c r="I659" s="189"/>
      <c r="K659" s="101"/>
    </row>
    <row r="660" ht="15.75" customHeight="1">
      <c r="A660" s="189"/>
      <c r="B660" s="189"/>
      <c r="C660" s="189"/>
      <c r="D660" s="189"/>
      <c r="E660" s="189"/>
      <c r="F660" s="189"/>
      <c r="G660" s="189"/>
      <c r="H660" s="189"/>
      <c r="I660" s="189"/>
      <c r="K660" s="101"/>
    </row>
    <row r="661" ht="15.75" customHeight="1">
      <c r="A661" s="189"/>
      <c r="B661" s="189"/>
      <c r="C661" s="189"/>
      <c r="D661" s="189"/>
      <c r="E661" s="189"/>
      <c r="F661" s="189"/>
      <c r="G661" s="189"/>
      <c r="H661" s="189"/>
      <c r="I661" s="189"/>
      <c r="K661" s="101"/>
    </row>
    <row r="662" ht="15.75" customHeight="1">
      <c r="A662" s="189"/>
      <c r="B662" s="189"/>
      <c r="C662" s="189"/>
      <c r="D662" s="189"/>
      <c r="E662" s="189"/>
      <c r="F662" s="189"/>
      <c r="G662" s="189"/>
      <c r="H662" s="189"/>
      <c r="I662" s="189"/>
      <c r="K662" s="101"/>
    </row>
    <row r="663" ht="15.75" customHeight="1">
      <c r="A663" s="189"/>
      <c r="B663" s="189"/>
      <c r="C663" s="189"/>
      <c r="D663" s="189"/>
      <c r="E663" s="189"/>
      <c r="F663" s="189"/>
      <c r="G663" s="189"/>
      <c r="H663" s="189"/>
      <c r="I663" s="189"/>
      <c r="K663" s="101"/>
    </row>
    <row r="664" ht="15.75" customHeight="1">
      <c r="A664" s="189"/>
      <c r="B664" s="189"/>
      <c r="C664" s="189"/>
      <c r="D664" s="189"/>
      <c r="E664" s="189"/>
      <c r="F664" s="189"/>
      <c r="G664" s="189"/>
      <c r="H664" s="189"/>
      <c r="I664" s="189"/>
      <c r="K664" s="101"/>
    </row>
    <row r="665" ht="15.75" customHeight="1">
      <c r="A665" s="189"/>
      <c r="B665" s="189"/>
      <c r="C665" s="189"/>
      <c r="D665" s="189"/>
      <c r="E665" s="189"/>
      <c r="F665" s="189"/>
      <c r="G665" s="189"/>
      <c r="H665" s="189"/>
      <c r="I665" s="189"/>
      <c r="K665" s="101"/>
    </row>
    <row r="666" ht="15.75" customHeight="1">
      <c r="A666" s="189"/>
      <c r="B666" s="189"/>
      <c r="C666" s="189"/>
      <c r="D666" s="189"/>
      <c r="E666" s="189"/>
      <c r="F666" s="189"/>
      <c r="G666" s="189"/>
      <c r="H666" s="189"/>
      <c r="I666" s="189"/>
      <c r="K666" s="101"/>
    </row>
    <row r="667" ht="15.75" customHeight="1">
      <c r="A667" s="189"/>
      <c r="B667" s="189"/>
      <c r="C667" s="189"/>
      <c r="D667" s="189"/>
      <c r="E667" s="189"/>
      <c r="F667" s="189"/>
      <c r="G667" s="189"/>
      <c r="H667" s="189"/>
      <c r="I667" s="189"/>
      <c r="K667" s="101"/>
    </row>
    <row r="668" ht="15.75" customHeight="1">
      <c r="A668" s="189"/>
      <c r="B668" s="189"/>
      <c r="C668" s="189"/>
      <c r="D668" s="189"/>
      <c r="E668" s="189"/>
      <c r="F668" s="189"/>
      <c r="G668" s="189"/>
      <c r="H668" s="189"/>
      <c r="I668" s="189"/>
      <c r="K668" s="101"/>
    </row>
    <row r="669" ht="15.75" customHeight="1">
      <c r="A669" s="189"/>
      <c r="B669" s="189"/>
      <c r="C669" s="189"/>
      <c r="D669" s="189"/>
      <c r="E669" s="189"/>
      <c r="F669" s="189"/>
      <c r="G669" s="189"/>
      <c r="H669" s="189"/>
      <c r="I669" s="189"/>
      <c r="K669" s="101"/>
    </row>
    <row r="670" ht="15.75" customHeight="1">
      <c r="A670" s="189"/>
      <c r="B670" s="189"/>
      <c r="C670" s="189"/>
      <c r="D670" s="189"/>
      <c r="E670" s="189"/>
      <c r="F670" s="189"/>
      <c r="G670" s="189"/>
      <c r="H670" s="189"/>
      <c r="I670" s="189"/>
      <c r="K670" s="101"/>
    </row>
    <row r="671" ht="15.75" customHeight="1">
      <c r="A671" s="189"/>
      <c r="B671" s="189"/>
      <c r="C671" s="189"/>
      <c r="D671" s="189"/>
      <c r="E671" s="189"/>
      <c r="F671" s="189"/>
      <c r="G671" s="189"/>
      <c r="H671" s="189"/>
      <c r="I671" s="189"/>
      <c r="K671" s="101"/>
    </row>
    <row r="672" ht="15.75" customHeight="1">
      <c r="A672" s="189"/>
      <c r="B672" s="189"/>
      <c r="C672" s="189"/>
      <c r="D672" s="189"/>
      <c r="E672" s="189"/>
      <c r="F672" s="189"/>
      <c r="G672" s="189"/>
      <c r="H672" s="189"/>
      <c r="I672" s="189"/>
      <c r="K672" s="101"/>
    </row>
    <row r="673" ht="15.75" customHeight="1">
      <c r="A673" s="189"/>
      <c r="B673" s="189"/>
      <c r="C673" s="189"/>
      <c r="D673" s="189"/>
      <c r="E673" s="189"/>
      <c r="F673" s="189"/>
      <c r="G673" s="189"/>
      <c r="H673" s="189"/>
      <c r="I673" s="189"/>
      <c r="K673" s="101"/>
    </row>
    <row r="674" ht="15.75" customHeight="1">
      <c r="A674" s="189"/>
      <c r="B674" s="189"/>
      <c r="C674" s="189"/>
      <c r="D674" s="189"/>
      <c r="E674" s="189"/>
      <c r="F674" s="189"/>
      <c r="G674" s="189"/>
      <c r="H674" s="189"/>
      <c r="I674" s="189"/>
      <c r="K674" s="101"/>
    </row>
    <row r="675" ht="15.75" customHeight="1">
      <c r="A675" s="189"/>
      <c r="B675" s="189"/>
      <c r="C675" s="189"/>
      <c r="D675" s="189"/>
      <c r="E675" s="189"/>
      <c r="F675" s="189"/>
      <c r="G675" s="189"/>
      <c r="H675" s="189"/>
      <c r="I675" s="189"/>
      <c r="K675" s="101"/>
    </row>
    <row r="676" ht="15.75" customHeight="1">
      <c r="A676" s="189"/>
      <c r="B676" s="189"/>
      <c r="C676" s="189"/>
      <c r="D676" s="189"/>
      <c r="E676" s="189"/>
      <c r="F676" s="189"/>
      <c r="G676" s="189"/>
      <c r="H676" s="189"/>
      <c r="I676" s="189"/>
      <c r="K676" s="101"/>
    </row>
    <row r="677" ht="15.75" customHeight="1">
      <c r="A677" s="189"/>
      <c r="B677" s="189"/>
      <c r="C677" s="189"/>
      <c r="D677" s="189"/>
      <c r="E677" s="189"/>
      <c r="F677" s="189"/>
      <c r="G677" s="189"/>
      <c r="H677" s="189"/>
      <c r="I677" s="189"/>
      <c r="K677" s="101"/>
    </row>
    <row r="678" ht="15.75" customHeight="1">
      <c r="A678" s="189"/>
      <c r="B678" s="189"/>
      <c r="C678" s="189"/>
      <c r="D678" s="189"/>
      <c r="E678" s="189"/>
      <c r="F678" s="189"/>
      <c r="G678" s="189"/>
      <c r="H678" s="189"/>
      <c r="I678" s="189"/>
      <c r="K678" s="101"/>
    </row>
    <row r="679" ht="15.75" customHeight="1">
      <c r="A679" s="189"/>
      <c r="B679" s="189"/>
      <c r="C679" s="189"/>
      <c r="D679" s="189"/>
      <c r="E679" s="189"/>
      <c r="F679" s="189"/>
      <c r="G679" s="189"/>
      <c r="H679" s="189"/>
      <c r="I679" s="189"/>
      <c r="K679" s="101"/>
    </row>
    <row r="680" ht="15.75" customHeight="1">
      <c r="A680" s="189"/>
      <c r="B680" s="189"/>
      <c r="C680" s="189"/>
      <c r="D680" s="189"/>
      <c r="E680" s="189"/>
      <c r="F680" s="189"/>
      <c r="G680" s="189"/>
      <c r="H680" s="189"/>
      <c r="I680" s="189"/>
      <c r="K680" s="101"/>
    </row>
    <row r="681" ht="15.75" customHeight="1">
      <c r="A681" s="189"/>
      <c r="B681" s="189"/>
      <c r="C681" s="189"/>
      <c r="D681" s="189"/>
      <c r="E681" s="189"/>
      <c r="F681" s="189"/>
      <c r="G681" s="189"/>
      <c r="H681" s="189"/>
      <c r="I681" s="189"/>
      <c r="K681" s="101"/>
    </row>
    <row r="682" ht="15.75" customHeight="1">
      <c r="A682" s="189"/>
      <c r="B682" s="189"/>
      <c r="C682" s="189"/>
      <c r="D682" s="189"/>
      <c r="E682" s="189"/>
      <c r="F682" s="189"/>
      <c r="G682" s="189"/>
      <c r="H682" s="189"/>
      <c r="I682" s="189"/>
      <c r="K682" s="101"/>
    </row>
    <row r="683" ht="15.75" customHeight="1">
      <c r="A683" s="189"/>
      <c r="B683" s="189"/>
      <c r="C683" s="189"/>
      <c r="D683" s="189"/>
      <c r="E683" s="189"/>
      <c r="F683" s="189"/>
      <c r="G683" s="189"/>
      <c r="H683" s="189"/>
      <c r="I683" s="189"/>
      <c r="K683" s="101"/>
    </row>
    <row r="684" ht="15.75" customHeight="1">
      <c r="A684" s="189"/>
      <c r="B684" s="189"/>
      <c r="C684" s="189"/>
      <c r="D684" s="189"/>
      <c r="E684" s="189"/>
      <c r="F684" s="189"/>
      <c r="G684" s="189"/>
      <c r="H684" s="189"/>
      <c r="I684" s="189"/>
      <c r="K684" s="101"/>
    </row>
    <row r="685" ht="15.75" customHeight="1">
      <c r="A685" s="189"/>
      <c r="B685" s="189"/>
      <c r="C685" s="189"/>
      <c r="D685" s="189"/>
      <c r="E685" s="189"/>
      <c r="F685" s="189"/>
      <c r="G685" s="189"/>
      <c r="H685" s="189"/>
      <c r="I685" s="189"/>
      <c r="K685" s="101"/>
    </row>
    <row r="686" ht="15.75" customHeight="1">
      <c r="A686" s="189"/>
      <c r="B686" s="189"/>
      <c r="C686" s="189"/>
      <c r="D686" s="189"/>
      <c r="E686" s="189"/>
      <c r="F686" s="189"/>
      <c r="G686" s="189"/>
      <c r="H686" s="189"/>
      <c r="I686" s="189"/>
      <c r="K686" s="101"/>
    </row>
    <row r="687" ht="15.75" customHeight="1">
      <c r="A687" s="189"/>
      <c r="B687" s="189"/>
      <c r="C687" s="189"/>
      <c r="D687" s="189"/>
      <c r="E687" s="189"/>
      <c r="F687" s="189"/>
      <c r="G687" s="189"/>
      <c r="H687" s="189"/>
      <c r="I687" s="189"/>
      <c r="K687" s="101"/>
    </row>
    <row r="688" ht="15.75" customHeight="1">
      <c r="A688" s="189"/>
      <c r="B688" s="189"/>
      <c r="C688" s="189"/>
      <c r="D688" s="189"/>
      <c r="E688" s="189"/>
      <c r="F688" s="189"/>
      <c r="G688" s="189"/>
      <c r="H688" s="189"/>
      <c r="I688" s="189"/>
      <c r="K688" s="101"/>
    </row>
    <row r="689" ht="15.75" customHeight="1">
      <c r="A689" s="189"/>
      <c r="B689" s="189"/>
      <c r="C689" s="189"/>
      <c r="D689" s="189"/>
      <c r="E689" s="189"/>
      <c r="F689" s="189"/>
      <c r="G689" s="189"/>
      <c r="H689" s="189"/>
      <c r="I689" s="189"/>
      <c r="K689" s="101"/>
    </row>
    <row r="690" ht="15.75" customHeight="1">
      <c r="A690" s="189"/>
      <c r="B690" s="189"/>
      <c r="C690" s="189"/>
      <c r="D690" s="189"/>
      <c r="E690" s="189"/>
      <c r="F690" s="189"/>
      <c r="G690" s="189"/>
      <c r="H690" s="189"/>
      <c r="I690" s="189"/>
      <c r="K690" s="101"/>
    </row>
    <row r="691" ht="15.75" customHeight="1">
      <c r="A691" s="189"/>
      <c r="B691" s="189"/>
      <c r="C691" s="189"/>
      <c r="D691" s="189"/>
      <c r="E691" s="189"/>
      <c r="F691" s="189"/>
      <c r="G691" s="189"/>
      <c r="H691" s="189"/>
      <c r="I691" s="189"/>
      <c r="K691" s="101"/>
    </row>
    <row r="692" ht="15.75" customHeight="1">
      <c r="A692" s="189"/>
      <c r="B692" s="189"/>
      <c r="C692" s="189"/>
      <c r="D692" s="189"/>
      <c r="E692" s="189"/>
      <c r="F692" s="189"/>
      <c r="G692" s="189"/>
      <c r="H692" s="189"/>
      <c r="I692" s="189"/>
      <c r="K692" s="101"/>
    </row>
    <row r="693" ht="15.75" customHeight="1">
      <c r="A693" s="189"/>
      <c r="B693" s="189"/>
      <c r="C693" s="189"/>
      <c r="D693" s="189"/>
      <c r="E693" s="189"/>
      <c r="F693" s="189"/>
      <c r="G693" s="189"/>
      <c r="H693" s="189"/>
      <c r="I693" s="189"/>
      <c r="K693" s="101"/>
    </row>
    <row r="694" ht="15.75" customHeight="1">
      <c r="A694" s="189"/>
      <c r="B694" s="189"/>
      <c r="C694" s="189"/>
      <c r="D694" s="189"/>
      <c r="E694" s="189"/>
      <c r="F694" s="189"/>
      <c r="G694" s="189"/>
      <c r="H694" s="189"/>
      <c r="I694" s="189"/>
      <c r="K694" s="101"/>
    </row>
    <row r="695" ht="15.75" customHeight="1">
      <c r="A695" s="189"/>
      <c r="B695" s="189"/>
      <c r="C695" s="189"/>
      <c r="D695" s="189"/>
      <c r="E695" s="189"/>
      <c r="F695" s="189"/>
      <c r="G695" s="189"/>
      <c r="H695" s="189"/>
      <c r="I695" s="189"/>
      <c r="K695" s="101"/>
    </row>
    <row r="696" ht="15.75" customHeight="1">
      <c r="A696" s="189"/>
      <c r="B696" s="189"/>
      <c r="C696" s="189"/>
      <c r="D696" s="189"/>
      <c r="E696" s="189"/>
      <c r="F696" s="189"/>
      <c r="G696" s="189"/>
      <c r="H696" s="189"/>
      <c r="I696" s="189"/>
      <c r="K696" s="101"/>
    </row>
    <row r="697" ht="15.75" customHeight="1">
      <c r="A697" s="189"/>
      <c r="B697" s="189"/>
      <c r="C697" s="189"/>
      <c r="D697" s="189"/>
      <c r="E697" s="189"/>
      <c r="F697" s="189"/>
      <c r="G697" s="189"/>
      <c r="H697" s="189"/>
      <c r="I697" s="189"/>
      <c r="K697" s="101"/>
    </row>
    <row r="698" ht="15.75" customHeight="1">
      <c r="A698" s="189"/>
      <c r="B698" s="189"/>
      <c r="C698" s="189"/>
      <c r="D698" s="189"/>
      <c r="E698" s="189"/>
      <c r="F698" s="189"/>
      <c r="G698" s="189"/>
      <c r="H698" s="189"/>
      <c r="I698" s="189"/>
      <c r="K698" s="101"/>
    </row>
    <row r="699" ht="15.75" customHeight="1">
      <c r="A699" s="189"/>
      <c r="B699" s="189"/>
      <c r="C699" s="189"/>
      <c r="D699" s="189"/>
      <c r="E699" s="189"/>
      <c r="F699" s="189"/>
      <c r="G699" s="189"/>
      <c r="H699" s="189"/>
      <c r="I699" s="189"/>
      <c r="K699" s="101"/>
    </row>
    <row r="700" ht="15.75" customHeight="1">
      <c r="A700" s="189"/>
      <c r="B700" s="189"/>
      <c r="C700" s="189"/>
      <c r="D700" s="189"/>
      <c r="E700" s="189"/>
      <c r="F700" s="189"/>
      <c r="G700" s="189"/>
      <c r="H700" s="189"/>
      <c r="I700" s="189"/>
      <c r="K700" s="101"/>
    </row>
    <row r="701" ht="15.75" customHeight="1">
      <c r="A701" s="189"/>
      <c r="B701" s="189"/>
      <c r="C701" s="189"/>
      <c r="D701" s="189"/>
      <c r="E701" s="189"/>
      <c r="F701" s="189"/>
      <c r="G701" s="189"/>
      <c r="H701" s="189"/>
      <c r="I701" s="189"/>
      <c r="K701" s="101"/>
    </row>
    <row r="702" ht="15.75" customHeight="1">
      <c r="A702" s="189"/>
      <c r="B702" s="189"/>
      <c r="C702" s="189"/>
      <c r="D702" s="189"/>
      <c r="E702" s="189"/>
      <c r="F702" s="189"/>
      <c r="G702" s="189"/>
      <c r="H702" s="189"/>
      <c r="I702" s="189"/>
      <c r="K702" s="101"/>
    </row>
    <row r="703" ht="15.75" customHeight="1">
      <c r="A703" s="189"/>
      <c r="B703" s="189"/>
      <c r="C703" s="189"/>
      <c r="D703" s="189"/>
      <c r="E703" s="189"/>
      <c r="F703" s="189"/>
      <c r="G703" s="189"/>
      <c r="H703" s="189"/>
      <c r="I703" s="189"/>
      <c r="K703" s="101"/>
    </row>
    <row r="704" ht="15.75" customHeight="1">
      <c r="A704" s="189"/>
      <c r="B704" s="189"/>
      <c r="C704" s="189"/>
      <c r="D704" s="189"/>
      <c r="E704" s="189"/>
      <c r="F704" s="189"/>
      <c r="G704" s="189"/>
      <c r="H704" s="189"/>
      <c r="I704" s="189"/>
      <c r="K704" s="101"/>
    </row>
    <row r="705" ht="15.75" customHeight="1">
      <c r="A705" s="189"/>
      <c r="B705" s="189"/>
      <c r="C705" s="189"/>
      <c r="D705" s="189"/>
      <c r="E705" s="189"/>
      <c r="F705" s="189"/>
      <c r="G705" s="189"/>
      <c r="H705" s="189"/>
      <c r="I705" s="189"/>
      <c r="K705" s="101"/>
    </row>
    <row r="706" ht="15.75" customHeight="1">
      <c r="A706" s="189"/>
      <c r="B706" s="189"/>
      <c r="C706" s="189"/>
      <c r="D706" s="189"/>
      <c r="E706" s="189"/>
      <c r="F706" s="189"/>
      <c r="G706" s="189"/>
      <c r="H706" s="189"/>
      <c r="I706" s="189"/>
      <c r="K706" s="101"/>
    </row>
    <row r="707" ht="15.75" customHeight="1">
      <c r="A707" s="189"/>
      <c r="B707" s="189"/>
      <c r="C707" s="189"/>
      <c r="D707" s="189"/>
      <c r="E707" s="189"/>
      <c r="F707" s="189"/>
      <c r="G707" s="189"/>
      <c r="H707" s="189"/>
      <c r="I707" s="189"/>
      <c r="K707" s="101"/>
    </row>
    <row r="708" ht="15.75" customHeight="1">
      <c r="A708" s="189"/>
      <c r="B708" s="189"/>
      <c r="C708" s="189"/>
      <c r="D708" s="189"/>
      <c r="E708" s="189"/>
      <c r="F708" s="189"/>
      <c r="G708" s="189"/>
      <c r="H708" s="189"/>
      <c r="I708" s="189"/>
      <c r="K708" s="101"/>
    </row>
    <row r="709" ht="15.75" customHeight="1">
      <c r="A709" s="189"/>
      <c r="B709" s="189"/>
      <c r="C709" s="189"/>
      <c r="D709" s="189"/>
      <c r="E709" s="189"/>
      <c r="F709" s="189"/>
      <c r="G709" s="189"/>
      <c r="H709" s="189"/>
      <c r="I709" s="189"/>
      <c r="K709" s="101"/>
    </row>
    <row r="710" ht="15.75" customHeight="1">
      <c r="A710" s="189"/>
      <c r="B710" s="189"/>
      <c r="C710" s="189"/>
      <c r="D710" s="189"/>
      <c r="E710" s="189"/>
      <c r="F710" s="189"/>
      <c r="G710" s="189"/>
      <c r="H710" s="189"/>
      <c r="I710" s="189"/>
      <c r="K710" s="101"/>
    </row>
    <row r="711" ht="15.75" customHeight="1">
      <c r="A711" s="189"/>
      <c r="B711" s="189"/>
      <c r="C711" s="189"/>
      <c r="D711" s="189"/>
      <c r="E711" s="189"/>
      <c r="F711" s="189"/>
      <c r="G711" s="189"/>
      <c r="H711" s="189"/>
      <c r="I711" s="189"/>
      <c r="K711" s="101"/>
    </row>
    <row r="712" ht="15.75" customHeight="1">
      <c r="A712" s="189"/>
      <c r="B712" s="189"/>
      <c r="C712" s="189"/>
      <c r="D712" s="189"/>
      <c r="E712" s="189"/>
      <c r="F712" s="189"/>
      <c r="G712" s="189"/>
      <c r="H712" s="189"/>
      <c r="I712" s="189"/>
      <c r="K712" s="101"/>
    </row>
    <row r="713" ht="15.75" customHeight="1">
      <c r="A713" s="189"/>
      <c r="B713" s="189"/>
      <c r="C713" s="189"/>
      <c r="D713" s="189"/>
      <c r="E713" s="189"/>
      <c r="F713" s="189"/>
      <c r="G713" s="189"/>
      <c r="H713" s="189"/>
      <c r="I713" s="189"/>
      <c r="K713" s="101"/>
    </row>
    <row r="714" ht="15.75" customHeight="1">
      <c r="A714" s="189"/>
      <c r="B714" s="189"/>
      <c r="C714" s="189"/>
      <c r="D714" s="189"/>
      <c r="E714" s="189"/>
      <c r="F714" s="189"/>
      <c r="G714" s="189"/>
      <c r="H714" s="189"/>
      <c r="I714" s="189"/>
      <c r="K714" s="101"/>
    </row>
    <row r="715" ht="15.75" customHeight="1">
      <c r="A715" s="189"/>
      <c r="B715" s="189"/>
      <c r="C715" s="189"/>
      <c r="D715" s="189"/>
      <c r="E715" s="189"/>
      <c r="F715" s="189"/>
      <c r="G715" s="189"/>
      <c r="H715" s="189"/>
      <c r="I715" s="189"/>
      <c r="K715" s="101"/>
    </row>
    <row r="716" ht="15.75" customHeight="1">
      <c r="A716" s="189"/>
      <c r="B716" s="189"/>
      <c r="C716" s="189"/>
      <c r="D716" s="189"/>
      <c r="E716" s="189"/>
      <c r="F716" s="189"/>
      <c r="G716" s="189"/>
      <c r="H716" s="189"/>
      <c r="I716" s="189"/>
      <c r="K716" s="101"/>
    </row>
    <row r="717" ht="15.75" customHeight="1">
      <c r="A717" s="189"/>
      <c r="B717" s="189"/>
      <c r="C717" s="189"/>
      <c r="D717" s="189"/>
      <c r="E717" s="189"/>
      <c r="F717" s="189"/>
      <c r="G717" s="189"/>
      <c r="H717" s="189"/>
      <c r="I717" s="189"/>
      <c r="K717" s="101"/>
    </row>
    <row r="718" ht="15.75" customHeight="1">
      <c r="A718" s="189"/>
      <c r="B718" s="189"/>
      <c r="C718" s="189"/>
      <c r="D718" s="189"/>
      <c r="E718" s="189"/>
      <c r="F718" s="189"/>
      <c r="G718" s="189"/>
      <c r="H718" s="189"/>
      <c r="I718" s="189"/>
      <c r="K718" s="101"/>
    </row>
    <row r="719" ht="15.75" customHeight="1">
      <c r="A719" s="189"/>
      <c r="B719" s="189"/>
      <c r="C719" s="189"/>
      <c r="D719" s="189"/>
      <c r="E719" s="189"/>
      <c r="F719" s="189"/>
      <c r="G719" s="189"/>
      <c r="H719" s="189"/>
      <c r="I719" s="189"/>
      <c r="K719" s="101"/>
    </row>
    <row r="720" ht="15.75" customHeight="1">
      <c r="A720" s="189"/>
      <c r="B720" s="189"/>
      <c r="C720" s="189"/>
      <c r="D720" s="189"/>
      <c r="E720" s="189"/>
      <c r="F720" s="189"/>
      <c r="G720" s="189"/>
      <c r="H720" s="189"/>
      <c r="I720" s="189"/>
      <c r="K720" s="101"/>
    </row>
    <row r="721" ht="15.75" customHeight="1">
      <c r="A721" s="189"/>
      <c r="B721" s="189"/>
      <c r="C721" s="189"/>
      <c r="D721" s="189"/>
      <c r="E721" s="189"/>
      <c r="F721" s="189"/>
      <c r="G721" s="189"/>
      <c r="H721" s="189"/>
      <c r="I721" s="189"/>
      <c r="K721" s="101"/>
    </row>
    <row r="722" ht="15.75" customHeight="1">
      <c r="A722" s="189"/>
      <c r="B722" s="189"/>
      <c r="C722" s="189"/>
      <c r="D722" s="189"/>
      <c r="E722" s="189"/>
      <c r="F722" s="189"/>
      <c r="G722" s="189"/>
      <c r="H722" s="189"/>
      <c r="I722" s="189"/>
      <c r="K722" s="101"/>
    </row>
    <row r="723" ht="15.75" customHeight="1">
      <c r="A723" s="189"/>
      <c r="B723" s="189"/>
      <c r="C723" s="189"/>
      <c r="D723" s="189"/>
      <c r="E723" s="189"/>
      <c r="F723" s="189"/>
      <c r="G723" s="189"/>
      <c r="H723" s="189"/>
      <c r="I723" s="189"/>
      <c r="K723" s="101"/>
    </row>
    <row r="724" ht="15.75" customHeight="1">
      <c r="A724" s="189"/>
      <c r="B724" s="189"/>
      <c r="C724" s="189"/>
      <c r="D724" s="189"/>
      <c r="E724" s="189"/>
      <c r="F724" s="189"/>
      <c r="G724" s="189"/>
      <c r="H724" s="189"/>
      <c r="I724" s="189"/>
      <c r="K724" s="101"/>
    </row>
    <row r="725" ht="15.75" customHeight="1">
      <c r="A725" s="189"/>
      <c r="B725" s="189"/>
      <c r="C725" s="189"/>
      <c r="D725" s="189"/>
      <c r="E725" s="189"/>
      <c r="F725" s="189"/>
      <c r="G725" s="189"/>
      <c r="H725" s="189"/>
      <c r="I725" s="189"/>
      <c r="K725" s="101"/>
    </row>
    <row r="726" ht="15.75" customHeight="1">
      <c r="A726" s="189"/>
      <c r="B726" s="189"/>
      <c r="C726" s="189"/>
      <c r="D726" s="189"/>
      <c r="E726" s="189"/>
      <c r="F726" s="189"/>
      <c r="G726" s="189"/>
      <c r="H726" s="189"/>
      <c r="I726" s="189"/>
      <c r="K726" s="101"/>
    </row>
    <row r="727" ht="15.75" customHeight="1">
      <c r="A727" s="189"/>
      <c r="B727" s="189"/>
      <c r="C727" s="189"/>
      <c r="D727" s="189"/>
      <c r="E727" s="189"/>
      <c r="F727" s="189"/>
      <c r="G727" s="189"/>
      <c r="H727" s="189"/>
      <c r="I727" s="189"/>
      <c r="K727" s="101"/>
    </row>
    <row r="728" ht="15.75" customHeight="1">
      <c r="A728" s="189"/>
      <c r="B728" s="189"/>
      <c r="C728" s="189"/>
      <c r="D728" s="189"/>
      <c r="E728" s="189"/>
      <c r="F728" s="189"/>
      <c r="G728" s="189"/>
      <c r="H728" s="189"/>
      <c r="I728" s="189"/>
      <c r="K728" s="101"/>
    </row>
    <row r="729" ht="15.75" customHeight="1">
      <c r="A729" s="189"/>
      <c r="B729" s="189"/>
      <c r="C729" s="189"/>
      <c r="D729" s="189"/>
      <c r="E729" s="189"/>
      <c r="F729" s="189"/>
      <c r="G729" s="189"/>
      <c r="H729" s="189"/>
      <c r="I729" s="189"/>
      <c r="K729" s="101"/>
    </row>
    <row r="730" ht="15.75" customHeight="1">
      <c r="A730" s="189"/>
      <c r="B730" s="189"/>
      <c r="C730" s="189"/>
      <c r="D730" s="189"/>
      <c r="E730" s="189"/>
      <c r="F730" s="189"/>
      <c r="G730" s="189"/>
      <c r="H730" s="189"/>
      <c r="I730" s="189"/>
      <c r="K730" s="101"/>
    </row>
    <row r="731" ht="15.75" customHeight="1">
      <c r="A731" s="189"/>
      <c r="B731" s="189"/>
      <c r="C731" s="189"/>
      <c r="D731" s="189"/>
      <c r="E731" s="189"/>
      <c r="F731" s="189"/>
      <c r="G731" s="189"/>
      <c r="H731" s="189"/>
      <c r="I731" s="189"/>
      <c r="K731" s="101"/>
    </row>
    <row r="732" ht="15.75" customHeight="1">
      <c r="A732" s="189"/>
      <c r="B732" s="189"/>
      <c r="C732" s="189"/>
      <c r="D732" s="189"/>
      <c r="E732" s="189"/>
      <c r="F732" s="189"/>
      <c r="G732" s="189"/>
      <c r="H732" s="189"/>
      <c r="I732" s="189"/>
      <c r="K732" s="101"/>
    </row>
    <row r="733" ht="15.75" customHeight="1">
      <c r="A733" s="189"/>
      <c r="B733" s="189"/>
      <c r="C733" s="189"/>
      <c r="D733" s="189"/>
      <c r="E733" s="189"/>
      <c r="F733" s="189"/>
      <c r="G733" s="189"/>
      <c r="H733" s="189"/>
      <c r="I733" s="189"/>
      <c r="K733" s="101"/>
    </row>
    <row r="734" ht="15.75" customHeight="1">
      <c r="A734" s="189"/>
      <c r="B734" s="189"/>
      <c r="C734" s="189"/>
      <c r="D734" s="189"/>
      <c r="E734" s="189"/>
      <c r="F734" s="189"/>
      <c r="G734" s="189"/>
      <c r="H734" s="189"/>
      <c r="I734" s="189"/>
      <c r="K734" s="101"/>
    </row>
    <row r="735" ht="15.75" customHeight="1">
      <c r="A735" s="189"/>
      <c r="B735" s="189"/>
      <c r="C735" s="189"/>
      <c r="D735" s="189"/>
      <c r="E735" s="189"/>
      <c r="F735" s="189"/>
      <c r="G735" s="189"/>
      <c r="H735" s="189"/>
      <c r="I735" s="189"/>
      <c r="K735" s="101"/>
    </row>
    <row r="736" ht="15.75" customHeight="1">
      <c r="A736" s="189"/>
      <c r="B736" s="189"/>
      <c r="C736" s="189"/>
      <c r="D736" s="189"/>
      <c r="E736" s="189"/>
      <c r="F736" s="189"/>
      <c r="G736" s="189"/>
      <c r="H736" s="189"/>
      <c r="I736" s="189"/>
      <c r="K736" s="101"/>
    </row>
    <row r="737" ht="15.75" customHeight="1">
      <c r="A737" s="189"/>
      <c r="B737" s="189"/>
      <c r="C737" s="189"/>
      <c r="D737" s="189"/>
      <c r="E737" s="189"/>
      <c r="F737" s="189"/>
      <c r="G737" s="189"/>
      <c r="H737" s="189"/>
      <c r="I737" s="189"/>
      <c r="K737" s="101"/>
    </row>
    <row r="738" ht="15.75" customHeight="1">
      <c r="A738" s="189"/>
      <c r="B738" s="189"/>
      <c r="C738" s="189"/>
      <c r="D738" s="189"/>
      <c r="E738" s="189"/>
      <c r="F738" s="189"/>
      <c r="G738" s="189"/>
      <c r="H738" s="189"/>
      <c r="I738" s="189"/>
      <c r="K738" s="101"/>
    </row>
    <row r="739" ht="15.75" customHeight="1">
      <c r="A739" s="189"/>
      <c r="B739" s="189"/>
      <c r="C739" s="189"/>
      <c r="D739" s="189"/>
      <c r="E739" s="189"/>
      <c r="F739" s="189"/>
      <c r="G739" s="189"/>
      <c r="H739" s="189"/>
      <c r="I739" s="189"/>
      <c r="K739" s="101"/>
    </row>
    <row r="740" ht="15.75" customHeight="1">
      <c r="A740" s="189"/>
      <c r="B740" s="189"/>
      <c r="C740" s="189"/>
      <c r="D740" s="189"/>
      <c r="E740" s="189"/>
      <c r="F740" s="189"/>
      <c r="G740" s="189"/>
      <c r="H740" s="189"/>
      <c r="I740" s="189"/>
      <c r="K740" s="101"/>
    </row>
    <row r="741" ht="15.75" customHeight="1">
      <c r="A741" s="189"/>
      <c r="B741" s="189"/>
      <c r="C741" s="189"/>
      <c r="D741" s="189"/>
      <c r="E741" s="189"/>
      <c r="F741" s="189"/>
      <c r="G741" s="189"/>
      <c r="H741" s="189"/>
      <c r="I741" s="189"/>
      <c r="K741" s="101"/>
    </row>
    <row r="742" ht="15.75" customHeight="1">
      <c r="A742" s="189"/>
      <c r="B742" s="189"/>
      <c r="C742" s="189"/>
      <c r="D742" s="189"/>
      <c r="E742" s="189"/>
      <c r="F742" s="189"/>
      <c r="G742" s="189"/>
      <c r="H742" s="189"/>
      <c r="I742" s="189"/>
      <c r="K742" s="101"/>
    </row>
    <row r="743" ht="15.75" customHeight="1">
      <c r="A743" s="189"/>
      <c r="B743" s="189"/>
      <c r="C743" s="189"/>
      <c r="D743" s="189"/>
      <c r="E743" s="189"/>
      <c r="F743" s="189"/>
      <c r="G743" s="189"/>
      <c r="H743" s="189"/>
      <c r="I743" s="189"/>
      <c r="K743" s="101"/>
    </row>
    <row r="744" ht="15.75" customHeight="1">
      <c r="A744" s="189"/>
      <c r="B744" s="189"/>
      <c r="C744" s="189"/>
      <c r="D744" s="189"/>
      <c r="E744" s="189"/>
      <c r="F744" s="189"/>
      <c r="G744" s="189"/>
      <c r="H744" s="189"/>
      <c r="I744" s="189"/>
      <c r="K744" s="101"/>
    </row>
    <row r="745" ht="15.75" customHeight="1">
      <c r="A745" s="189"/>
      <c r="B745" s="189"/>
      <c r="C745" s="189"/>
      <c r="D745" s="189"/>
      <c r="E745" s="189"/>
      <c r="F745" s="189"/>
      <c r="G745" s="189"/>
      <c r="H745" s="189"/>
      <c r="I745" s="189"/>
      <c r="K745" s="101"/>
    </row>
    <row r="746" ht="15.75" customHeight="1">
      <c r="A746" s="189"/>
      <c r="B746" s="189"/>
      <c r="C746" s="189"/>
      <c r="D746" s="189"/>
      <c r="E746" s="189"/>
      <c r="F746" s="189"/>
      <c r="G746" s="189"/>
      <c r="H746" s="189"/>
      <c r="I746" s="189"/>
      <c r="K746" s="101"/>
    </row>
    <row r="747" ht="15.75" customHeight="1">
      <c r="A747" s="189"/>
      <c r="B747" s="189"/>
      <c r="C747" s="189"/>
      <c r="D747" s="189"/>
      <c r="E747" s="189"/>
      <c r="F747" s="189"/>
      <c r="G747" s="189"/>
      <c r="H747" s="189"/>
      <c r="I747" s="189"/>
      <c r="K747" s="101"/>
    </row>
    <row r="748" ht="15.75" customHeight="1">
      <c r="A748" s="189"/>
      <c r="B748" s="189"/>
      <c r="C748" s="189"/>
      <c r="D748" s="189"/>
      <c r="E748" s="189"/>
      <c r="F748" s="189"/>
      <c r="G748" s="189"/>
      <c r="H748" s="189"/>
      <c r="I748" s="189"/>
      <c r="K748" s="101"/>
    </row>
    <row r="749" ht="15.75" customHeight="1">
      <c r="A749" s="189"/>
      <c r="B749" s="189"/>
      <c r="C749" s="189"/>
      <c r="D749" s="189"/>
      <c r="E749" s="189"/>
      <c r="F749" s="189"/>
      <c r="G749" s="189"/>
      <c r="H749" s="189"/>
      <c r="I749" s="189"/>
      <c r="K749" s="101"/>
    </row>
    <row r="750" ht="15.75" customHeight="1">
      <c r="A750" s="189"/>
      <c r="B750" s="189"/>
      <c r="C750" s="189"/>
      <c r="D750" s="189"/>
      <c r="E750" s="189"/>
      <c r="F750" s="189"/>
      <c r="G750" s="189"/>
      <c r="H750" s="189"/>
      <c r="I750" s="189"/>
      <c r="K750" s="101"/>
    </row>
    <row r="751" ht="15.75" customHeight="1">
      <c r="A751" s="189"/>
      <c r="B751" s="189"/>
      <c r="C751" s="189"/>
      <c r="D751" s="189"/>
      <c r="E751" s="189"/>
      <c r="F751" s="189"/>
      <c r="G751" s="189"/>
      <c r="H751" s="189"/>
      <c r="I751" s="189"/>
      <c r="K751" s="101"/>
    </row>
    <row r="752" ht="15.75" customHeight="1">
      <c r="A752" s="189"/>
      <c r="B752" s="189"/>
      <c r="C752" s="189"/>
      <c r="D752" s="189"/>
      <c r="E752" s="189"/>
      <c r="F752" s="189"/>
      <c r="G752" s="189"/>
      <c r="H752" s="189"/>
      <c r="I752" s="189"/>
      <c r="K752" s="101"/>
    </row>
    <row r="753" ht="15.75" customHeight="1">
      <c r="A753" s="189"/>
      <c r="B753" s="189"/>
      <c r="C753" s="189"/>
      <c r="D753" s="189"/>
      <c r="E753" s="189"/>
      <c r="F753" s="189"/>
      <c r="G753" s="189"/>
      <c r="H753" s="189"/>
      <c r="I753" s="189"/>
      <c r="K753" s="101"/>
    </row>
    <row r="754" ht="15.75" customHeight="1">
      <c r="A754" s="189"/>
      <c r="B754" s="189"/>
      <c r="C754" s="189"/>
      <c r="D754" s="189"/>
      <c r="E754" s="189"/>
      <c r="F754" s="189"/>
      <c r="G754" s="189"/>
      <c r="H754" s="189"/>
      <c r="I754" s="189"/>
      <c r="K754" s="101"/>
    </row>
    <row r="755" ht="15.75" customHeight="1">
      <c r="A755" s="189"/>
      <c r="B755" s="189"/>
      <c r="C755" s="189"/>
      <c r="D755" s="189"/>
      <c r="E755" s="189"/>
      <c r="F755" s="189"/>
      <c r="G755" s="189"/>
      <c r="H755" s="189"/>
      <c r="I755" s="189"/>
      <c r="K755" s="101"/>
    </row>
    <row r="756" ht="15.75" customHeight="1">
      <c r="A756" s="189"/>
      <c r="B756" s="189"/>
      <c r="C756" s="189"/>
      <c r="D756" s="189"/>
      <c r="E756" s="189"/>
      <c r="F756" s="189"/>
      <c r="G756" s="189"/>
      <c r="H756" s="189"/>
      <c r="I756" s="189"/>
      <c r="K756" s="101"/>
    </row>
    <row r="757" ht="15.75" customHeight="1">
      <c r="A757" s="189"/>
      <c r="B757" s="189"/>
      <c r="C757" s="189"/>
      <c r="D757" s="189"/>
      <c r="E757" s="189"/>
      <c r="F757" s="189"/>
      <c r="G757" s="189"/>
      <c r="H757" s="189"/>
      <c r="I757" s="189"/>
      <c r="K757" s="101"/>
    </row>
    <row r="758" ht="15.75" customHeight="1">
      <c r="A758" s="189"/>
      <c r="B758" s="189"/>
      <c r="C758" s="189"/>
      <c r="D758" s="189"/>
      <c r="E758" s="189"/>
      <c r="F758" s="189"/>
      <c r="G758" s="189"/>
      <c r="H758" s="189"/>
      <c r="I758" s="189"/>
      <c r="K758" s="101"/>
    </row>
    <row r="759" ht="15.75" customHeight="1">
      <c r="A759" s="189"/>
      <c r="B759" s="189"/>
      <c r="C759" s="189"/>
      <c r="D759" s="189"/>
      <c r="E759" s="189"/>
      <c r="F759" s="189"/>
      <c r="G759" s="189"/>
      <c r="H759" s="189"/>
      <c r="I759" s="189"/>
      <c r="K759" s="101"/>
    </row>
    <row r="760" ht="15.75" customHeight="1">
      <c r="A760" s="189"/>
      <c r="B760" s="189"/>
      <c r="C760" s="189"/>
      <c r="D760" s="189"/>
      <c r="E760" s="189"/>
      <c r="F760" s="189"/>
      <c r="G760" s="189"/>
      <c r="H760" s="189"/>
      <c r="I760" s="189"/>
      <c r="K760" s="101"/>
    </row>
    <row r="761" ht="15.75" customHeight="1">
      <c r="A761" s="189"/>
      <c r="B761" s="189"/>
      <c r="C761" s="189"/>
      <c r="D761" s="189"/>
      <c r="E761" s="189"/>
      <c r="F761" s="189"/>
      <c r="G761" s="189"/>
      <c r="H761" s="189"/>
      <c r="I761" s="189"/>
      <c r="K761" s="101"/>
    </row>
    <row r="762" ht="15.75" customHeight="1">
      <c r="A762" s="189"/>
      <c r="B762" s="189"/>
      <c r="C762" s="189"/>
      <c r="D762" s="189"/>
      <c r="E762" s="189"/>
      <c r="F762" s="189"/>
      <c r="G762" s="189"/>
      <c r="H762" s="189"/>
      <c r="I762" s="189"/>
      <c r="K762" s="101"/>
    </row>
    <row r="763" ht="15.75" customHeight="1">
      <c r="A763" s="189"/>
      <c r="B763" s="189"/>
      <c r="C763" s="189"/>
      <c r="D763" s="189"/>
      <c r="E763" s="189"/>
      <c r="F763" s="189"/>
      <c r="G763" s="189"/>
      <c r="H763" s="189"/>
      <c r="I763" s="189"/>
      <c r="K763" s="101"/>
    </row>
    <row r="764" ht="15.75" customHeight="1">
      <c r="A764" s="189"/>
      <c r="B764" s="189"/>
      <c r="C764" s="189"/>
      <c r="D764" s="189"/>
      <c r="E764" s="189"/>
      <c r="F764" s="189"/>
      <c r="G764" s="189"/>
      <c r="H764" s="189"/>
      <c r="I764" s="189"/>
      <c r="K764" s="101"/>
    </row>
    <row r="765" ht="15.75" customHeight="1">
      <c r="A765" s="189"/>
      <c r="B765" s="189"/>
      <c r="C765" s="189"/>
      <c r="D765" s="189"/>
      <c r="E765" s="189"/>
      <c r="F765" s="189"/>
      <c r="G765" s="189"/>
      <c r="H765" s="189"/>
      <c r="I765" s="189"/>
      <c r="K765" s="101"/>
    </row>
    <row r="766" ht="15.75" customHeight="1">
      <c r="A766" s="189"/>
      <c r="B766" s="189"/>
      <c r="C766" s="189"/>
      <c r="D766" s="189"/>
      <c r="E766" s="189"/>
      <c r="F766" s="189"/>
      <c r="G766" s="189"/>
      <c r="H766" s="189"/>
      <c r="I766" s="189"/>
      <c r="K766" s="101"/>
    </row>
    <row r="767" ht="15.75" customHeight="1">
      <c r="A767" s="189"/>
      <c r="B767" s="189"/>
      <c r="C767" s="189"/>
      <c r="D767" s="189"/>
      <c r="E767" s="189"/>
      <c r="F767" s="189"/>
      <c r="G767" s="189"/>
      <c r="H767" s="189"/>
      <c r="I767" s="189"/>
      <c r="K767" s="101"/>
    </row>
    <row r="768" ht="15.75" customHeight="1">
      <c r="A768" s="189"/>
      <c r="B768" s="189"/>
      <c r="C768" s="189"/>
      <c r="D768" s="189"/>
      <c r="E768" s="189"/>
      <c r="F768" s="189"/>
      <c r="G768" s="189"/>
      <c r="H768" s="189"/>
      <c r="I768" s="189"/>
      <c r="K768" s="101"/>
    </row>
    <row r="769" ht="15.75" customHeight="1">
      <c r="A769" s="189"/>
      <c r="B769" s="189"/>
      <c r="C769" s="189"/>
      <c r="D769" s="189"/>
      <c r="E769" s="189"/>
      <c r="F769" s="189"/>
      <c r="G769" s="189"/>
      <c r="H769" s="189"/>
      <c r="I769" s="189"/>
      <c r="K769" s="101"/>
    </row>
    <row r="770" ht="15.75" customHeight="1">
      <c r="A770" s="189"/>
      <c r="B770" s="189"/>
      <c r="C770" s="189"/>
      <c r="D770" s="189"/>
      <c r="E770" s="189"/>
      <c r="F770" s="189"/>
      <c r="G770" s="189"/>
      <c r="H770" s="189"/>
      <c r="I770" s="189"/>
      <c r="K770" s="101"/>
    </row>
    <row r="771" ht="15.75" customHeight="1">
      <c r="A771" s="189"/>
      <c r="B771" s="189"/>
      <c r="C771" s="189"/>
      <c r="D771" s="189"/>
      <c r="E771" s="189"/>
      <c r="F771" s="189"/>
      <c r="G771" s="189"/>
      <c r="H771" s="189"/>
      <c r="I771" s="189"/>
      <c r="K771" s="101"/>
    </row>
    <row r="772" ht="15.75" customHeight="1">
      <c r="A772" s="189"/>
      <c r="B772" s="189"/>
      <c r="C772" s="189"/>
      <c r="D772" s="189"/>
      <c r="E772" s="189"/>
      <c r="F772" s="189"/>
      <c r="G772" s="189"/>
      <c r="H772" s="189"/>
      <c r="I772" s="189"/>
      <c r="K772" s="101"/>
    </row>
    <row r="773" ht="15.75" customHeight="1">
      <c r="A773" s="189"/>
      <c r="B773" s="189"/>
      <c r="C773" s="189"/>
      <c r="D773" s="189"/>
      <c r="E773" s="189"/>
      <c r="F773" s="189"/>
      <c r="G773" s="189"/>
      <c r="H773" s="189"/>
      <c r="I773" s="189"/>
      <c r="K773" s="101"/>
    </row>
    <row r="774" ht="15.75" customHeight="1">
      <c r="A774" s="189"/>
      <c r="B774" s="189"/>
      <c r="C774" s="189"/>
      <c r="D774" s="189"/>
      <c r="E774" s="189"/>
      <c r="F774" s="189"/>
      <c r="G774" s="189"/>
      <c r="H774" s="189"/>
      <c r="I774" s="189"/>
      <c r="K774" s="101"/>
    </row>
    <row r="775" ht="15.75" customHeight="1">
      <c r="A775" s="189"/>
      <c r="B775" s="189"/>
      <c r="C775" s="189"/>
      <c r="D775" s="189"/>
      <c r="E775" s="189"/>
      <c r="F775" s="189"/>
      <c r="G775" s="189"/>
      <c r="H775" s="189"/>
      <c r="I775" s="189"/>
      <c r="K775" s="101"/>
    </row>
    <row r="776" ht="15.75" customHeight="1">
      <c r="A776" s="189"/>
      <c r="B776" s="189"/>
      <c r="C776" s="189"/>
      <c r="D776" s="189"/>
      <c r="E776" s="189"/>
      <c r="F776" s="189"/>
      <c r="G776" s="189"/>
      <c r="H776" s="189"/>
      <c r="I776" s="189"/>
      <c r="K776" s="101"/>
    </row>
    <row r="777" ht="15.75" customHeight="1">
      <c r="A777" s="189"/>
      <c r="B777" s="189"/>
      <c r="C777" s="189"/>
      <c r="D777" s="189"/>
      <c r="E777" s="189"/>
      <c r="F777" s="189"/>
      <c r="G777" s="189"/>
      <c r="H777" s="189"/>
      <c r="I777" s="189"/>
      <c r="K777" s="101"/>
    </row>
    <row r="778" ht="15.75" customHeight="1">
      <c r="A778" s="189"/>
      <c r="B778" s="189"/>
      <c r="C778" s="189"/>
      <c r="D778" s="189"/>
      <c r="E778" s="189"/>
      <c r="F778" s="189"/>
      <c r="G778" s="189"/>
      <c r="H778" s="189"/>
      <c r="I778" s="189"/>
      <c r="K778" s="101"/>
    </row>
    <row r="779" ht="15.75" customHeight="1">
      <c r="A779" s="189"/>
      <c r="B779" s="189"/>
      <c r="C779" s="189"/>
      <c r="D779" s="189"/>
      <c r="E779" s="189"/>
      <c r="F779" s="189"/>
      <c r="G779" s="189"/>
      <c r="H779" s="189"/>
      <c r="I779" s="189"/>
      <c r="K779" s="101"/>
    </row>
    <row r="780" ht="15.75" customHeight="1">
      <c r="A780" s="189"/>
      <c r="B780" s="189"/>
      <c r="C780" s="189"/>
      <c r="D780" s="189"/>
      <c r="E780" s="189"/>
      <c r="F780" s="189"/>
      <c r="G780" s="189"/>
      <c r="H780" s="189"/>
      <c r="I780" s="189"/>
      <c r="K780" s="101"/>
    </row>
    <row r="781" ht="15.75" customHeight="1">
      <c r="A781" s="189"/>
      <c r="B781" s="189"/>
      <c r="C781" s="189"/>
      <c r="D781" s="189"/>
      <c r="E781" s="189"/>
      <c r="F781" s="189"/>
      <c r="G781" s="189"/>
      <c r="H781" s="189"/>
      <c r="I781" s="189"/>
      <c r="K781" s="101"/>
    </row>
    <row r="782" ht="15.75" customHeight="1">
      <c r="A782" s="189"/>
      <c r="B782" s="189"/>
      <c r="C782" s="189"/>
      <c r="D782" s="189"/>
      <c r="E782" s="189"/>
      <c r="F782" s="189"/>
      <c r="G782" s="189"/>
      <c r="H782" s="189"/>
      <c r="I782" s="189"/>
      <c r="K782" s="101"/>
    </row>
    <row r="783" ht="15.75" customHeight="1">
      <c r="A783" s="189"/>
      <c r="B783" s="189"/>
      <c r="C783" s="189"/>
      <c r="D783" s="189"/>
      <c r="E783" s="189"/>
      <c r="F783" s="189"/>
      <c r="G783" s="189"/>
      <c r="H783" s="189"/>
      <c r="I783" s="189"/>
      <c r="K783" s="101"/>
    </row>
    <row r="784" ht="15.75" customHeight="1">
      <c r="A784" s="189"/>
      <c r="B784" s="189"/>
      <c r="C784" s="189"/>
      <c r="D784" s="189"/>
      <c r="E784" s="189"/>
      <c r="F784" s="189"/>
      <c r="G784" s="189"/>
      <c r="H784" s="189"/>
      <c r="I784" s="189"/>
      <c r="K784" s="101"/>
    </row>
    <row r="785" ht="15.75" customHeight="1">
      <c r="A785" s="189"/>
      <c r="B785" s="189"/>
      <c r="C785" s="189"/>
      <c r="D785" s="189"/>
      <c r="E785" s="189"/>
      <c r="F785" s="189"/>
      <c r="G785" s="189"/>
      <c r="H785" s="189"/>
      <c r="I785" s="189"/>
      <c r="K785" s="101"/>
    </row>
    <row r="786" ht="15.75" customHeight="1">
      <c r="A786" s="189"/>
      <c r="B786" s="189"/>
      <c r="C786" s="189"/>
      <c r="D786" s="189"/>
      <c r="E786" s="189"/>
      <c r="F786" s="189"/>
      <c r="G786" s="189"/>
      <c r="H786" s="189"/>
      <c r="I786" s="189"/>
      <c r="K786" s="101"/>
    </row>
    <row r="787" ht="15.75" customHeight="1">
      <c r="A787" s="189"/>
      <c r="B787" s="189"/>
      <c r="C787" s="189"/>
      <c r="D787" s="189"/>
      <c r="E787" s="189"/>
      <c r="F787" s="189"/>
      <c r="G787" s="189"/>
      <c r="H787" s="189"/>
      <c r="I787" s="189"/>
      <c r="K787" s="101"/>
    </row>
    <row r="788" ht="15.75" customHeight="1">
      <c r="A788" s="189"/>
      <c r="B788" s="189"/>
      <c r="C788" s="189"/>
      <c r="D788" s="189"/>
      <c r="E788" s="189"/>
      <c r="F788" s="189"/>
      <c r="G788" s="189"/>
      <c r="H788" s="189"/>
      <c r="I788" s="189"/>
      <c r="K788" s="101"/>
    </row>
    <row r="789" ht="15.75" customHeight="1">
      <c r="A789" s="189"/>
      <c r="B789" s="189"/>
      <c r="C789" s="189"/>
      <c r="D789" s="189"/>
      <c r="E789" s="189"/>
      <c r="F789" s="189"/>
      <c r="G789" s="189"/>
      <c r="H789" s="189"/>
      <c r="I789" s="189"/>
      <c r="K789" s="101"/>
    </row>
    <row r="790" ht="15.75" customHeight="1">
      <c r="A790" s="189"/>
      <c r="B790" s="189"/>
      <c r="C790" s="189"/>
      <c r="D790" s="189"/>
      <c r="E790" s="189"/>
      <c r="F790" s="189"/>
      <c r="G790" s="189"/>
      <c r="H790" s="189"/>
      <c r="I790" s="189"/>
      <c r="K790" s="101"/>
    </row>
    <row r="791" ht="15.75" customHeight="1">
      <c r="A791" s="189"/>
      <c r="B791" s="189"/>
      <c r="C791" s="189"/>
      <c r="D791" s="189"/>
      <c r="E791" s="189"/>
      <c r="F791" s="189"/>
      <c r="G791" s="189"/>
      <c r="H791" s="189"/>
      <c r="I791" s="189"/>
      <c r="K791" s="101"/>
    </row>
    <row r="792" ht="15.75" customHeight="1">
      <c r="A792" s="189"/>
      <c r="B792" s="189"/>
      <c r="C792" s="189"/>
      <c r="D792" s="189"/>
      <c r="E792" s="189"/>
      <c r="F792" s="189"/>
      <c r="G792" s="189"/>
      <c r="H792" s="189"/>
      <c r="I792" s="189"/>
      <c r="K792" s="101"/>
    </row>
    <row r="793" ht="15.75" customHeight="1">
      <c r="A793" s="189"/>
      <c r="B793" s="189"/>
      <c r="C793" s="189"/>
      <c r="D793" s="189"/>
      <c r="E793" s="189"/>
      <c r="F793" s="189"/>
      <c r="G793" s="189"/>
      <c r="H793" s="189"/>
      <c r="I793" s="189"/>
      <c r="K793" s="101"/>
    </row>
    <row r="794" ht="15.75" customHeight="1">
      <c r="A794" s="189"/>
      <c r="B794" s="189"/>
      <c r="C794" s="189"/>
      <c r="D794" s="189"/>
      <c r="E794" s="189"/>
      <c r="F794" s="189"/>
      <c r="G794" s="189"/>
      <c r="H794" s="189"/>
      <c r="I794" s="189"/>
      <c r="K794" s="101"/>
    </row>
    <row r="795" ht="15.75" customHeight="1">
      <c r="A795" s="189"/>
      <c r="B795" s="189"/>
      <c r="C795" s="189"/>
      <c r="D795" s="189"/>
      <c r="E795" s="189"/>
      <c r="F795" s="189"/>
      <c r="G795" s="189"/>
      <c r="H795" s="189"/>
      <c r="I795" s="189"/>
      <c r="K795" s="101"/>
    </row>
    <row r="796" ht="15.75" customHeight="1">
      <c r="A796" s="189"/>
      <c r="B796" s="189"/>
      <c r="C796" s="189"/>
      <c r="D796" s="189"/>
      <c r="E796" s="189"/>
      <c r="F796" s="189"/>
      <c r="G796" s="189"/>
      <c r="H796" s="189"/>
      <c r="I796" s="189"/>
      <c r="K796" s="101"/>
    </row>
    <row r="797" ht="15.75" customHeight="1">
      <c r="A797" s="189"/>
      <c r="B797" s="189"/>
      <c r="C797" s="189"/>
      <c r="D797" s="189"/>
      <c r="E797" s="189"/>
      <c r="F797" s="189"/>
      <c r="G797" s="189"/>
      <c r="H797" s="189"/>
      <c r="I797" s="189"/>
      <c r="K797" s="101"/>
    </row>
    <row r="798" ht="15.75" customHeight="1">
      <c r="A798" s="189"/>
      <c r="B798" s="189"/>
      <c r="C798" s="189"/>
      <c r="D798" s="189"/>
      <c r="E798" s="189"/>
      <c r="F798" s="189"/>
      <c r="G798" s="189"/>
      <c r="H798" s="189"/>
      <c r="I798" s="189"/>
      <c r="K798" s="101"/>
    </row>
    <row r="799" ht="15.75" customHeight="1">
      <c r="A799" s="189"/>
      <c r="B799" s="189"/>
      <c r="C799" s="189"/>
      <c r="D799" s="189"/>
      <c r="E799" s="189"/>
      <c r="F799" s="189"/>
      <c r="G799" s="189"/>
      <c r="H799" s="189"/>
      <c r="I799" s="189"/>
      <c r="K799" s="101"/>
    </row>
    <row r="800" ht="15.75" customHeight="1">
      <c r="A800" s="189"/>
      <c r="B800" s="189"/>
      <c r="C800" s="189"/>
      <c r="D800" s="189"/>
      <c r="E800" s="189"/>
      <c r="F800" s="189"/>
      <c r="G800" s="189"/>
      <c r="H800" s="189"/>
      <c r="I800" s="189"/>
      <c r="K800" s="101"/>
    </row>
    <row r="801" ht="15.75" customHeight="1">
      <c r="A801" s="189"/>
      <c r="B801" s="189"/>
      <c r="C801" s="189"/>
      <c r="D801" s="189"/>
      <c r="E801" s="189"/>
      <c r="F801" s="189"/>
      <c r="G801" s="189"/>
      <c r="H801" s="189"/>
      <c r="I801" s="189"/>
      <c r="K801" s="101"/>
    </row>
    <row r="802" ht="15.75" customHeight="1">
      <c r="A802" s="189"/>
      <c r="B802" s="189"/>
      <c r="C802" s="189"/>
      <c r="D802" s="189"/>
      <c r="E802" s="189"/>
      <c r="F802" s="189"/>
      <c r="G802" s="189"/>
      <c r="H802" s="189"/>
      <c r="I802" s="189"/>
      <c r="K802" s="101"/>
    </row>
    <row r="803" ht="15.75" customHeight="1">
      <c r="A803" s="189"/>
      <c r="B803" s="189"/>
      <c r="C803" s="189"/>
      <c r="D803" s="189"/>
      <c r="E803" s="189"/>
      <c r="F803" s="189"/>
      <c r="G803" s="189"/>
      <c r="H803" s="189"/>
      <c r="I803" s="189"/>
      <c r="K803" s="101"/>
    </row>
    <row r="804" ht="15.75" customHeight="1">
      <c r="A804" s="189"/>
      <c r="B804" s="189"/>
      <c r="C804" s="189"/>
      <c r="D804" s="189"/>
      <c r="E804" s="189"/>
      <c r="F804" s="189"/>
      <c r="G804" s="189"/>
      <c r="H804" s="189"/>
      <c r="I804" s="189"/>
      <c r="K804" s="101"/>
    </row>
    <row r="805" ht="15.75" customHeight="1">
      <c r="A805" s="189"/>
      <c r="B805" s="189"/>
      <c r="C805" s="189"/>
      <c r="D805" s="189"/>
      <c r="E805" s="189"/>
      <c r="F805" s="189"/>
      <c r="G805" s="189"/>
      <c r="H805" s="189"/>
      <c r="I805" s="189"/>
      <c r="K805" s="101"/>
    </row>
    <row r="806" ht="15.75" customHeight="1">
      <c r="A806" s="189"/>
      <c r="B806" s="189"/>
      <c r="C806" s="189"/>
      <c r="D806" s="189"/>
      <c r="E806" s="189"/>
      <c r="F806" s="189"/>
      <c r="G806" s="189"/>
      <c r="H806" s="189"/>
      <c r="I806" s="189"/>
      <c r="K806" s="101"/>
    </row>
    <row r="807" ht="15.75" customHeight="1">
      <c r="A807" s="189"/>
      <c r="B807" s="189"/>
      <c r="C807" s="189"/>
      <c r="D807" s="189"/>
      <c r="E807" s="189"/>
      <c r="F807" s="189"/>
      <c r="G807" s="189"/>
      <c r="H807" s="189"/>
      <c r="I807" s="189"/>
      <c r="K807" s="101"/>
    </row>
    <row r="808" ht="15.75" customHeight="1">
      <c r="A808" s="189"/>
      <c r="B808" s="189"/>
      <c r="C808" s="189"/>
      <c r="D808" s="189"/>
      <c r="E808" s="189"/>
      <c r="F808" s="189"/>
      <c r="G808" s="189"/>
      <c r="H808" s="189"/>
      <c r="I808" s="189"/>
      <c r="K808" s="101"/>
    </row>
    <row r="809" ht="15.75" customHeight="1">
      <c r="A809" s="189"/>
      <c r="B809" s="189"/>
      <c r="C809" s="189"/>
      <c r="D809" s="189"/>
      <c r="E809" s="189"/>
      <c r="F809" s="189"/>
      <c r="G809" s="189"/>
      <c r="H809" s="189"/>
      <c r="I809" s="189"/>
      <c r="K809" s="101"/>
    </row>
    <row r="810" ht="15.75" customHeight="1">
      <c r="A810" s="189"/>
      <c r="B810" s="189"/>
      <c r="C810" s="189"/>
      <c r="D810" s="189"/>
      <c r="E810" s="189"/>
      <c r="F810" s="189"/>
      <c r="G810" s="189"/>
      <c r="H810" s="189"/>
      <c r="I810" s="189"/>
      <c r="K810" s="101"/>
    </row>
    <row r="811" ht="15.75" customHeight="1">
      <c r="A811" s="189"/>
      <c r="B811" s="189"/>
      <c r="C811" s="189"/>
      <c r="D811" s="189"/>
      <c r="E811" s="189"/>
      <c r="F811" s="189"/>
      <c r="G811" s="189"/>
      <c r="H811" s="189"/>
      <c r="I811" s="189"/>
      <c r="K811" s="101"/>
    </row>
    <row r="812" ht="15.75" customHeight="1">
      <c r="A812" s="189"/>
      <c r="B812" s="189"/>
      <c r="C812" s="189"/>
      <c r="D812" s="189"/>
      <c r="E812" s="189"/>
      <c r="F812" s="189"/>
      <c r="G812" s="189"/>
      <c r="H812" s="189"/>
      <c r="I812" s="189"/>
      <c r="K812" s="101"/>
    </row>
    <row r="813" ht="15.75" customHeight="1">
      <c r="A813" s="189"/>
      <c r="B813" s="189"/>
      <c r="C813" s="189"/>
      <c r="D813" s="189"/>
      <c r="E813" s="189"/>
      <c r="F813" s="189"/>
      <c r="G813" s="189"/>
      <c r="H813" s="189"/>
      <c r="I813" s="189"/>
      <c r="K813" s="101"/>
    </row>
    <row r="814" ht="15.75" customHeight="1">
      <c r="A814" s="189"/>
      <c r="B814" s="189"/>
      <c r="C814" s="189"/>
      <c r="D814" s="189"/>
      <c r="E814" s="189"/>
      <c r="F814" s="189"/>
      <c r="G814" s="189"/>
      <c r="H814" s="189"/>
      <c r="I814" s="189"/>
      <c r="K814" s="101"/>
    </row>
    <row r="815" ht="15.75" customHeight="1">
      <c r="A815" s="189"/>
      <c r="B815" s="189"/>
      <c r="C815" s="189"/>
      <c r="D815" s="189"/>
      <c r="E815" s="189"/>
      <c r="F815" s="189"/>
      <c r="G815" s="189"/>
      <c r="H815" s="189"/>
      <c r="I815" s="189"/>
      <c r="K815" s="101"/>
    </row>
    <row r="816" ht="15.75" customHeight="1">
      <c r="A816" s="189"/>
      <c r="B816" s="189"/>
      <c r="C816" s="189"/>
      <c r="D816" s="189"/>
      <c r="E816" s="189"/>
      <c r="F816" s="189"/>
      <c r="G816" s="189"/>
      <c r="H816" s="189"/>
      <c r="I816" s="189"/>
      <c r="K816" s="101"/>
    </row>
    <row r="817" ht="15.75" customHeight="1">
      <c r="A817" s="189"/>
      <c r="B817" s="189"/>
      <c r="C817" s="189"/>
      <c r="D817" s="189"/>
      <c r="E817" s="189"/>
      <c r="F817" s="189"/>
      <c r="G817" s="189"/>
      <c r="H817" s="189"/>
      <c r="I817" s="189"/>
      <c r="K817" s="101"/>
    </row>
    <row r="818" ht="15.75" customHeight="1">
      <c r="A818" s="189"/>
      <c r="B818" s="189"/>
      <c r="C818" s="189"/>
      <c r="D818" s="189"/>
      <c r="E818" s="189"/>
      <c r="F818" s="189"/>
      <c r="G818" s="189"/>
      <c r="H818" s="189"/>
      <c r="I818" s="189"/>
      <c r="K818" s="101"/>
    </row>
    <row r="819" ht="15.75" customHeight="1">
      <c r="A819" s="189"/>
      <c r="B819" s="189"/>
      <c r="C819" s="189"/>
      <c r="D819" s="189"/>
      <c r="E819" s="189"/>
      <c r="F819" s="189"/>
      <c r="G819" s="189"/>
      <c r="H819" s="189"/>
      <c r="I819" s="189"/>
      <c r="K819" s="101"/>
    </row>
    <row r="820" ht="15.75" customHeight="1">
      <c r="A820" s="189"/>
      <c r="B820" s="189"/>
      <c r="C820" s="189"/>
      <c r="D820" s="189"/>
      <c r="E820" s="189"/>
      <c r="F820" s="189"/>
      <c r="G820" s="189"/>
      <c r="H820" s="189"/>
      <c r="I820" s="189"/>
      <c r="K820" s="101"/>
    </row>
    <row r="821" ht="15.75" customHeight="1">
      <c r="A821" s="189"/>
      <c r="B821" s="189"/>
      <c r="C821" s="189"/>
      <c r="D821" s="189"/>
      <c r="E821" s="189"/>
      <c r="F821" s="189"/>
      <c r="G821" s="189"/>
      <c r="H821" s="189"/>
      <c r="I821" s="189"/>
      <c r="K821" s="101"/>
    </row>
    <row r="822" ht="15.75" customHeight="1">
      <c r="A822" s="189"/>
      <c r="B822" s="189"/>
      <c r="C822" s="189"/>
      <c r="D822" s="189"/>
      <c r="E822" s="189"/>
      <c r="F822" s="189"/>
      <c r="G822" s="189"/>
      <c r="H822" s="189"/>
      <c r="I822" s="189"/>
      <c r="K822" s="101"/>
    </row>
    <row r="823" ht="15.75" customHeight="1">
      <c r="A823" s="189"/>
      <c r="B823" s="189"/>
      <c r="C823" s="189"/>
      <c r="D823" s="189"/>
      <c r="E823" s="189"/>
      <c r="F823" s="189"/>
      <c r="G823" s="189"/>
      <c r="H823" s="189"/>
      <c r="I823" s="189"/>
      <c r="K823" s="101"/>
    </row>
    <row r="824" ht="15.75" customHeight="1">
      <c r="A824" s="189"/>
      <c r="B824" s="189"/>
      <c r="C824" s="189"/>
      <c r="D824" s="189"/>
      <c r="E824" s="189"/>
      <c r="F824" s="189"/>
      <c r="G824" s="189"/>
      <c r="H824" s="189"/>
      <c r="I824" s="189"/>
      <c r="K824" s="101"/>
    </row>
    <row r="825" ht="15.75" customHeight="1">
      <c r="A825" s="189"/>
      <c r="B825" s="189"/>
      <c r="C825" s="189"/>
      <c r="D825" s="189"/>
      <c r="E825" s="189"/>
      <c r="F825" s="189"/>
      <c r="G825" s="189"/>
      <c r="H825" s="189"/>
      <c r="I825" s="189"/>
      <c r="K825" s="101"/>
    </row>
    <row r="826" ht="15.75" customHeight="1">
      <c r="A826" s="189"/>
      <c r="B826" s="189"/>
      <c r="C826" s="189"/>
      <c r="D826" s="189"/>
      <c r="E826" s="189"/>
      <c r="F826" s="189"/>
      <c r="G826" s="189"/>
      <c r="H826" s="189"/>
      <c r="I826" s="189"/>
      <c r="K826" s="101"/>
    </row>
    <row r="827" ht="15.75" customHeight="1">
      <c r="A827" s="189"/>
      <c r="B827" s="189"/>
      <c r="C827" s="189"/>
      <c r="D827" s="189"/>
      <c r="E827" s="189"/>
      <c r="F827" s="189"/>
      <c r="G827" s="189"/>
      <c r="H827" s="189"/>
      <c r="I827" s="189"/>
      <c r="K827" s="101"/>
    </row>
    <row r="828" ht="15.75" customHeight="1">
      <c r="A828" s="189"/>
      <c r="B828" s="189"/>
      <c r="C828" s="189"/>
      <c r="D828" s="189"/>
      <c r="E828" s="189"/>
      <c r="F828" s="189"/>
      <c r="G828" s="189"/>
      <c r="H828" s="189"/>
      <c r="I828" s="189"/>
      <c r="K828" s="101"/>
    </row>
    <row r="829" ht="15.75" customHeight="1">
      <c r="A829" s="189"/>
      <c r="B829" s="189"/>
      <c r="C829" s="189"/>
      <c r="D829" s="189"/>
      <c r="E829" s="189"/>
      <c r="F829" s="189"/>
      <c r="G829" s="189"/>
      <c r="H829" s="189"/>
      <c r="I829" s="189"/>
      <c r="K829" s="101"/>
    </row>
    <row r="830" ht="15.75" customHeight="1">
      <c r="A830" s="189"/>
      <c r="B830" s="189"/>
      <c r="C830" s="189"/>
      <c r="D830" s="189"/>
      <c r="E830" s="189"/>
      <c r="F830" s="189"/>
      <c r="G830" s="189"/>
      <c r="H830" s="189"/>
      <c r="I830" s="189"/>
      <c r="K830" s="101"/>
    </row>
    <row r="831" ht="15.75" customHeight="1">
      <c r="A831" s="189"/>
      <c r="B831" s="189"/>
      <c r="C831" s="189"/>
      <c r="D831" s="189"/>
      <c r="E831" s="189"/>
      <c r="F831" s="189"/>
      <c r="G831" s="189"/>
      <c r="H831" s="189"/>
      <c r="I831" s="189"/>
      <c r="K831" s="101"/>
    </row>
    <row r="832" ht="15.75" customHeight="1">
      <c r="A832" s="189"/>
      <c r="B832" s="189"/>
      <c r="C832" s="189"/>
      <c r="D832" s="189"/>
      <c r="E832" s="189"/>
      <c r="F832" s="189"/>
      <c r="G832" s="189"/>
      <c r="H832" s="189"/>
      <c r="I832" s="189"/>
      <c r="K832" s="101"/>
    </row>
    <row r="833" ht="15.75" customHeight="1">
      <c r="A833" s="189"/>
      <c r="B833" s="189"/>
      <c r="C833" s="189"/>
      <c r="D833" s="189"/>
      <c r="E833" s="189"/>
      <c r="F833" s="189"/>
      <c r="G833" s="189"/>
      <c r="H833" s="189"/>
      <c r="I833" s="189"/>
      <c r="K833" s="101"/>
    </row>
    <row r="834" ht="15.75" customHeight="1">
      <c r="A834" s="189"/>
      <c r="B834" s="189"/>
      <c r="C834" s="189"/>
      <c r="D834" s="189"/>
      <c r="E834" s="189"/>
      <c r="F834" s="189"/>
      <c r="G834" s="189"/>
      <c r="H834" s="189"/>
      <c r="I834" s="189"/>
      <c r="K834" s="101"/>
    </row>
    <row r="835" ht="15.75" customHeight="1">
      <c r="A835" s="189"/>
      <c r="B835" s="189"/>
      <c r="C835" s="189"/>
      <c r="D835" s="189"/>
      <c r="E835" s="189"/>
      <c r="F835" s="189"/>
      <c r="G835" s="189"/>
      <c r="H835" s="189"/>
      <c r="I835" s="189"/>
      <c r="K835" s="101"/>
    </row>
    <row r="836" ht="15.75" customHeight="1">
      <c r="A836" s="189"/>
      <c r="B836" s="189"/>
      <c r="C836" s="189"/>
      <c r="D836" s="189"/>
      <c r="E836" s="189"/>
      <c r="F836" s="189"/>
      <c r="G836" s="189"/>
      <c r="H836" s="189"/>
      <c r="I836" s="189"/>
      <c r="K836" s="101"/>
    </row>
    <row r="837" ht="15.75" customHeight="1">
      <c r="A837" s="189"/>
      <c r="B837" s="189"/>
      <c r="C837" s="189"/>
      <c r="D837" s="189"/>
      <c r="E837" s="189"/>
      <c r="F837" s="189"/>
      <c r="G837" s="189"/>
      <c r="H837" s="189"/>
      <c r="I837" s="189"/>
      <c r="K837" s="101"/>
    </row>
    <row r="838" ht="15.75" customHeight="1">
      <c r="A838" s="189"/>
      <c r="B838" s="189"/>
      <c r="C838" s="189"/>
      <c r="D838" s="189"/>
      <c r="E838" s="189"/>
      <c r="F838" s="189"/>
      <c r="G838" s="189"/>
      <c r="H838" s="189"/>
      <c r="I838" s="189"/>
      <c r="K838" s="101"/>
    </row>
    <row r="839" ht="15.75" customHeight="1">
      <c r="A839" s="189"/>
      <c r="B839" s="189"/>
      <c r="C839" s="189"/>
      <c r="D839" s="189"/>
      <c r="E839" s="189"/>
      <c r="F839" s="189"/>
      <c r="G839" s="189"/>
      <c r="H839" s="189"/>
      <c r="I839" s="189"/>
      <c r="K839" s="101"/>
    </row>
    <row r="840" ht="15.75" customHeight="1">
      <c r="A840" s="189"/>
      <c r="B840" s="189"/>
      <c r="C840" s="189"/>
      <c r="D840" s="189"/>
      <c r="E840" s="189"/>
      <c r="F840" s="189"/>
      <c r="G840" s="189"/>
      <c r="H840" s="189"/>
      <c r="I840" s="189"/>
      <c r="K840" s="101"/>
    </row>
    <row r="841" ht="15.75" customHeight="1">
      <c r="A841" s="189"/>
      <c r="B841" s="189"/>
      <c r="C841" s="189"/>
      <c r="D841" s="189"/>
      <c r="E841" s="189"/>
      <c r="F841" s="189"/>
      <c r="G841" s="189"/>
      <c r="H841" s="189"/>
      <c r="I841" s="189"/>
      <c r="K841" s="101"/>
    </row>
    <row r="842" ht="15.75" customHeight="1">
      <c r="A842" s="189"/>
      <c r="B842" s="189"/>
      <c r="C842" s="189"/>
      <c r="D842" s="189"/>
      <c r="E842" s="189"/>
      <c r="F842" s="189"/>
      <c r="G842" s="189"/>
      <c r="H842" s="189"/>
      <c r="I842" s="189"/>
      <c r="K842" s="101"/>
    </row>
    <row r="843" ht="15.75" customHeight="1">
      <c r="A843" s="189"/>
      <c r="B843" s="189"/>
      <c r="C843" s="189"/>
      <c r="D843" s="189"/>
      <c r="E843" s="189"/>
      <c r="F843" s="189"/>
      <c r="G843" s="189"/>
      <c r="H843" s="189"/>
      <c r="I843" s="189"/>
      <c r="K843" s="101"/>
    </row>
    <row r="844" ht="15.75" customHeight="1">
      <c r="A844" s="189"/>
      <c r="B844" s="189"/>
      <c r="C844" s="189"/>
      <c r="D844" s="189"/>
      <c r="E844" s="189"/>
      <c r="F844" s="189"/>
      <c r="G844" s="189"/>
      <c r="H844" s="189"/>
      <c r="I844" s="189"/>
      <c r="K844" s="101"/>
    </row>
    <row r="845" ht="15.75" customHeight="1">
      <c r="A845" s="189"/>
      <c r="B845" s="189"/>
      <c r="C845" s="189"/>
      <c r="D845" s="189"/>
      <c r="E845" s="189"/>
      <c r="F845" s="189"/>
      <c r="G845" s="189"/>
      <c r="H845" s="189"/>
      <c r="I845" s="189"/>
      <c r="K845" s="101"/>
    </row>
    <row r="846" ht="15.75" customHeight="1">
      <c r="A846" s="189"/>
      <c r="B846" s="189"/>
      <c r="C846" s="189"/>
      <c r="D846" s="189"/>
      <c r="E846" s="189"/>
      <c r="F846" s="189"/>
      <c r="G846" s="189"/>
      <c r="H846" s="189"/>
      <c r="I846" s="189"/>
      <c r="K846" s="101"/>
    </row>
    <row r="847" ht="15.75" customHeight="1">
      <c r="A847" s="189"/>
      <c r="B847" s="189"/>
      <c r="C847" s="189"/>
      <c r="D847" s="189"/>
      <c r="E847" s="189"/>
      <c r="F847" s="189"/>
      <c r="G847" s="189"/>
      <c r="H847" s="189"/>
      <c r="I847" s="189"/>
      <c r="K847" s="101"/>
    </row>
    <row r="848" ht="15.75" customHeight="1">
      <c r="A848" s="189"/>
      <c r="B848" s="189"/>
      <c r="C848" s="189"/>
      <c r="D848" s="189"/>
      <c r="E848" s="189"/>
      <c r="F848" s="189"/>
      <c r="G848" s="189"/>
      <c r="H848" s="189"/>
      <c r="I848" s="189"/>
      <c r="K848" s="101"/>
    </row>
    <row r="849" ht="15.75" customHeight="1">
      <c r="A849" s="189"/>
      <c r="B849" s="189"/>
      <c r="C849" s="189"/>
      <c r="D849" s="189"/>
      <c r="E849" s="189"/>
      <c r="F849" s="189"/>
      <c r="G849" s="189"/>
      <c r="H849" s="189"/>
      <c r="I849" s="189"/>
      <c r="K849" s="101"/>
    </row>
    <row r="850" ht="15.75" customHeight="1">
      <c r="A850" s="189"/>
      <c r="B850" s="189"/>
      <c r="C850" s="189"/>
      <c r="D850" s="189"/>
      <c r="E850" s="189"/>
      <c r="F850" s="189"/>
      <c r="G850" s="189"/>
      <c r="H850" s="189"/>
      <c r="I850" s="189"/>
      <c r="K850" s="101"/>
    </row>
    <row r="851" ht="15.75" customHeight="1">
      <c r="A851" s="189"/>
      <c r="B851" s="189"/>
      <c r="C851" s="189"/>
      <c r="D851" s="189"/>
      <c r="E851" s="189"/>
      <c r="F851" s="189"/>
      <c r="G851" s="189"/>
      <c r="H851" s="189"/>
      <c r="I851" s="189"/>
      <c r="K851" s="101"/>
    </row>
    <row r="852" ht="15.75" customHeight="1">
      <c r="A852" s="189"/>
      <c r="B852" s="189"/>
      <c r="C852" s="189"/>
      <c r="D852" s="189"/>
      <c r="E852" s="189"/>
      <c r="F852" s="189"/>
      <c r="G852" s="189"/>
      <c r="H852" s="189"/>
      <c r="I852" s="189"/>
      <c r="K852" s="101"/>
    </row>
    <row r="853" ht="15.75" customHeight="1">
      <c r="A853" s="189"/>
      <c r="B853" s="189"/>
      <c r="C853" s="189"/>
      <c r="D853" s="189"/>
      <c r="E853" s="189"/>
      <c r="F853" s="189"/>
      <c r="G853" s="189"/>
      <c r="H853" s="189"/>
      <c r="I853" s="189"/>
      <c r="K853" s="101"/>
    </row>
    <row r="854" ht="15.75" customHeight="1">
      <c r="A854" s="189"/>
      <c r="B854" s="189"/>
      <c r="C854" s="189"/>
      <c r="D854" s="189"/>
      <c r="E854" s="189"/>
      <c r="F854" s="189"/>
      <c r="G854" s="189"/>
      <c r="H854" s="189"/>
      <c r="I854" s="189"/>
      <c r="K854" s="101"/>
    </row>
    <row r="855" ht="15.75" customHeight="1">
      <c r="A855" s="189"/>
      <c r="B855" s="189"/>
      <c r="C855" s="189"/>
      <c r="D855" s="189"/>
      <c r="E855" s="189"/>
      <c r="F855" s="189"/>
      <c r="G855" s="189"/>
      <c r="H855" s="189"/>
      <c r="I855" s="189"/>
      <c r="K855" s="101"/>
    </row>
    <row r="856" ht="15.75" customHeight="1">
      <c r="A856" s="189"/>
      <c r="B856" s="189"/>
      <c r="C856" s="189"/>
      <c r="D856" s="189"/>
      <c r="E856" s="189"/>
      <c r="F856" s="189"/>
      <c r="G856" s="189"/>
      <c r="H856" s="189"/>
      <c r="I856" s="189"/>
      <c r="K856" s="101"/>
    </row>
    <row r="857" ht="15.75" customHeight="1">
      <c r="A857" s="189"/>
      <c r="B857" s="189"/>
      <c r="C857" s="189"/>
      <c r="D857" s="189"/>
      <c r="E857" s="189"/>
      <c r="F857" s="189"/>
      <c r="G857" s="189"/>
      <c r="H857" s="189"/>
      <c r="I857" s="189"/>
      <c r="K857" s="101"/>
    </row>
    <row r="858" ht="15.75" customHeight="1">
      <c r="A858" s="189"/>
      <c r="B858" s="189"/>
      <c r="C858" s="189"/>
      <c r="D858" s="189"/>
      <c r="E858" s="189"/>
      <c r="F858" s="189"/>
      <c r="G858" s="189"/>
      <c r="H858" s="189"/>
      <c r="I858" s="189"/>
      <c r="K858" s="101"/>
    </row>
    <row r="859" ht="15.75" customHeight="1">
      <c r="A859" s="189"/>
      <c r="B859" s="189"/>
      <c r="C859" s="189"/>
      <c r="D859" s="189"/>
      <c r="E859" s="189"/>
      <c r="F859" s="189"/>
      <c r="G859" s="189"/>
      <c r="H859" s="189"/>
      <c r="I859" s="189"/>
      <c r="K859" s="101"/>
    </row>
    <row r="860" ht="15.75" customHeight="1">
      <c r="A860" s="189"/>
      <c r="B860" s="189"/>
      <c r="C860" s="189"/>
      <c r="D860" s="189"/>
      <c r="E860" s="189"/>
      <c r="F860" s="189"/>
      <c r="G860" s="189"/>
      <c r="H860" s="189"/>
      <c r="I860" s="189"/>
      <c r="K860" s="101"/>
    </row>
    <row r="861" ht="15.75" customHeight="1">
      <c r="A861" s="189"/>
      <c r="B861" s="189"/>
      <c r="C861" s="189"/>
      <c r="D861" s="189"/>
      <c r="E861" s="189"/>
      <c r="F861" s="189"/>
      <c r="G861" s="189"/>
      <c r="H861" s="189"/>
      <c r="I861" s="189"/>
      <c r="K861" s="101"/>
    </row>
    <row r="862" ht="15.75" customHeight="1">
      <c r="A862" s="189"/>
      <c r="B862" s="189"/>
      <c r="C862" s="189"/>
      <c r="D862" s="189"/>
      <c r="E862" s="189"/>
      <c r="F862" s="189"/>
      <c r="G862" s="189"/>
      <c r="H862" s="189"/>
      <c r="I862" s="189"/>
      <c r="K862" s="101"/>
    </row>
    <row r="863" ht="15.75" customHeight="1">
      <c r="A863" s="189"/>
      <c r="B863" s="189"/>
      <c r="C863" s="189"/>
      <c r="D863" s="189"/>
      <c r="E863" s="189"/>
      <c r="F863" s="189"/>
      <c r="G863" s="189"/>
      <c r="H863" s="189"/>
      <c r="I863" s="189"/>
      <c r="K863" s="101"/>
    </row>
    <row r="864" ht="15.75" customHeight="1">
      <c r="A864" s="189"/>
      <c r="B864" s="189"/>
      <c r="C864" s="189"/>
      <c r="D864" s="189"/>
      <c r="E864" s="189"/>
      <c r="F864" s="189"/>
      <c r="G864" s="189"/>
      <c r="H864" s="189"/>
      <c r="I864" s="189"/>
      <c r="K864" s="101"/>
    </row>
    <row r="865" ht="15.75" customHeight="1">
      <c r="A865" s="189"/>
      <c r="B865" s="189"/>
      <c r="C865" s="189"/>
      <c r="D865" s="189"/>
      <c r="E865" s="189"/>
      <c r="F865" s="189"/>
      <c r="G865" s="189"/>
      <c r="H865" s="189"/>
      <c r="I865" s="189"/>
      <c r="K865" s="101"/>
    </row>
    <row r="866" ht="15.75" customHeight="1">
      <c r="A866" s="189"/>
      <c r="B866" s="189"/>
      <c r="C866" s="189"/>
      <c r="D866" s="189"/>
      <c r="E866" s="189"/>
      <c r="F866" s="189"/>
      <c r="G866" s="189"/>
      <c r="H866" s="189"/>
      <c r="I866" s="189"/>
      <c r="K866" s="101"/>
    </row>
    <row r="867" ht="15.75" customHeight="1">
      <c r="A867" s="189"/>
      <c r="B867" s="189"/>
      <c r="C867" s="189"/>
      <c r="D867" s="189"/>
      <c r="E867" s="189"/>
      <c r="F867" s="189"/>
      <c r="G867" s="189"/>
      <c r="H867" s="189"/>
      <c r="I867" s="189"/>
      <c r="K867" s="101"/>
    </row>
    <row r="868" ht="15.75" customHeight="1">
      <c r="A868" s="189"/>
      <c r="B868" s="189"/>
      <c r="C868" s="189"/>
      <c r="D868" s="189"/>
      <c r="E868" s="189"/>
      <c r="F868" s="189"/>
      <c r="G868" s="189"/>
      <c r="H868" s="189"/>
      <c r="I868" s="189"/>
      <c r="K868" s="101"/>
    </row>
    <row r="869" ht="15.75" customHeight="1">
      <c r="A869" s="189"/>
      <c r="B869" s="189"/>
      <c r="C869" s="189"/>
      <c r="D869" s="189"/>
      <c r="E869" s="189"/>
      <c r="F869" s="189"/>
      <c r="G869" s="189"/>
      <c r="H869" s="189"/>
      <c r="I869" s="189"/>
      <c r="K869" s="101"/>
    </row>
    <row r="870" ht="15.75" customHeight="1">
      <c r="A870" s="189"/>
      <c r="B870" s="189"/>
      <c r="C870" s="189"/>
      <c r="D870" s="189"/>
      <c r="E870" s="189"/>
      <c r="F870" s="189"/>
      <c r="G870" s="189"/>
      <c r="H870" s="189"/>
      <c r="I870" s="189"/>
      <c r="K870" s="101"/>
    </row>
    <row r="871" ht="15.75" customHeight="1">
      <c r="A871" s="189"/>
      <c r="B871" s="189"/>
      <c r="C871" s="189"/>
      <c r="D871" s="189"/>
      <c r="E871" s="189"/>
      <c r="F871" s="189"/>
      <c r="G871" s="189"/>
      <c r="H871" s="189"/>
      <c r="I871" s="189"/>
      <c r="K871" s="101"/>
    </row>
    <row r="872" ht="15.75" customHeight="1">
      <c r="A872" s="189"/>
      <c r="B872" s="189"/>
      <c r="C872" s="189"/>
      <c r="D872" s="189"/>
      <c r="E872" s="189"/>
      <c r="F872" s="189"/>
      <c r="G872" s="189"/>
      <c r="H872" s="189"/>
      <c r="I872" s="189"/>
      <c r="K872" s="101"/>
    </row>
    <row r="873" ht="15.75" customHeight="1">
      <c r="A873" s="189"/>
      <c r="B873" s="189"/>
      <c r="C873" s="189"/>
      <c r="D873" s="189"/>
      <c r="E873" s="189"/>
      <c r="F873" s="189"/>
      <c r="G873" s="189"/>
      <c r="H873" s="189"/>
      <c r="I873" s="189"/>
      <c r="K873" s="101"/>
    </row>
    <row r="874" ht="15.75" customHeight="1">
      <c r="A874" s="189"/>
      <c r="B874" s="189"/>
      <c r="C874" s="189"/>
      <c r="D874" s="189"/>
      <c r="E874" s="189"/>
      <c r="F874" s="189"/>
      <c r="G874" s="189"/>
      <c r="H874" s="189"/>
      <c r="I874" s="189"/>
      <c r="K874" s="101"/>
    </row>
    <row r="875" ht="15.75" customHeight="1">
      <c r="A875" s="189"/>
      <c r="B875" s="189"/>
      <c r="C875" s="189"/>
      <c r="D875" s="189"/>
      <c r="E875" s="189"/>
      <c r="F875" s="189"/>
      <c r="G875" s="189"/>
      <c r="H875" s="189"/>
      <c r="I875" s="189"/>
      <c r="K875" s="101"/>
    </row>
    <row r="876" ht="15.75" customHeight="1">
      <c r="A876" s="189"/>
      <c r="B876" s="189"/>
      <c r="C876" s="189"/>
      <c r="D876" s="189"/>
      <c r="E876" s="189"/>
      <c r="F876" s="189"/>
      <c r="G876" s="189"/>
      <c r="H876" s="189"/>
      <c r="I876" s="189"/>
      <c r="K876" s="101"/>
    </row>
    <row r="877" ht="15.75" customHeight="1">
      <c r="A877" s="189"/>
      <c r="B877" s="189"/>
      <c r="C877" s="189"/>
      <c r="D877" s="189"/>
      <c r="E877" s="189"/>
      <c r="F877" s="189"/>
      <c r="G877" s="189"/>
      <c r="H877" s="189"/>
      <c r="I877" s="189"/>
      <c r="K877" s="101"/>
    </row>
    <row r="878" ht="15.75" customHeight="1">
      <c r="A878" s="189"/>
      <c r="B878" s="189"/>
      <c r="C878" s="189"/>
      <c r="D878" s="189"/>
      <c r="E878" s="189"/>
      <c r="F878" s="189"/>
      <c r="G878" s="189"/>
      <c r="H878" s="189"/>
      <c r="I878" s="189"/>
      <c r="K878" s="101"/>
    </row>
    <row r="879" ht="15.75" customHeight="1">
      <c r="A879" s="189"/>
      <c r="B879" s="189"/>
      <c r="C879" s="189"/>
      <c r="D879" s="189"/>
      <c r="E879" s="189"/>
      <c r="F879" s="189"/>
      <c r="G879" s="189"/>
      <c r="H879" s="189"/>
      <c r="I879" s="189"/>
      <c r="K879" s="101"/>
    </row>
    <row r="880" ht="15.75" customHeight="1">
      <c r="A880" s="189"/>
      <c r="B880" s="189"/>
      <c r="C880" s="189"/>
      <c r="D880" s="189"/>
      <c r="E880" s="189"/>
      <c r="F880" s="189"/>
      <c r="G880" s="189"/>
      <c r="H880" s="189"/>
      <c r="I880" s="189"/>
      <c r="K880" s="101"/>
    </row>
    <row r="881" ht="15.75" customHeight="1">
      <c r="A881" s="189"/>
      <c r="B881" s="189"/>
      <c r="C881" s="189"/>
      <c r="D881" s="189"/>
      <c r="E881" s="189"/>
      <c r="F881" s="189"/>
      <c r="G881" s="189"/>
      <c r="H881" s="189"/>
      <c r="I881" s="189"/>
      <c r="K881" s="101"/>
    </row>
    <row r="882" ht="15.75" customHeight="1">
      <c r="A882" s="189"/>
      <c r="B882" s="189"/>
      <c r="C882" s="189"/>
      <c r="D882" s="189"/>
      <c r="E882" s="189"/>
      <c r="F882" s="189"/>
      <c r="G882" s="189"/>
      <c r="H882" s="189"/>
      <c r="I882" s="189"/>
      <c r="K882" s="101"/>
    </row>
    <row r="883" ht="15.75" customHeight="1">
      <c r="A883" s="189"/>
      <c r="B883" s="189"/>
      <c r="C883" s="189"/>
      <c r="D883" s="189"/>
      <c r="E883" s="189"/>
      <c r="F883" s="189"/>
      <c r="G883" s="189"/>
      <c r="H883" s="189"/>
      <c r="I883" s="189"/>
      <c r="K883" s="101"/>
    </row>
    <row r="884" ht="15.75" customHeight="1">
      <c r="A884" s="189"/>
      <c r="B884" s="189"/>
      <c r="C884" s="189"/>
      <c r="D884" s="189"/>
      <c r="E884" s="189"/>
      <c r="F884" s="189"/>
      <c r="G884" s="189"/>
      <c r="H884" s="189"/>
      <c r="I884" s="189"/>
      <c r="K884" s="101"/>
    </row>
    <row r="885" ht="15.75" customHeight="1">
      <c r="A885" s="189"/>
      <c r="B885" s="189"/>
      <c r="C885" s="189"/>
      <c r="D885" s="189"/>
      <c r="E885" s="189"/>
      <c r="F885" s="189"/>
      <c r="G885" s="189"/>
      <c r="H885" s="189"/>
      <c r="I885" s="189"/>
      <c r="K885" s="101"/>
    </row>
    <row r="886" ht="15.75" customHeight="1">
      <c r="A886" s="189"/>
      <c r="B886" s="189"/>
      <c r="C886" s="189"/>
      <c r="D886" s="189"/>
      <c r="E886" s="189"/>
      <c r="F886" s="189"/>
      <c r="G886" s="189"/>
      <c r="H886" s="189"/>
      <c r="I886" s="189"/>
      <c r="K886" s="101"/>
    </row>
    <row r="887" ht="15.75" customHeight="1">
      <c r="A887" s="189"/>
      <c r="B887" s="189"/>
      <c r="C887" s="189"/>
      <c r="D887" s="189"/>
      <c r="E887" s="189"/>
      <c r="F887" s="189"/>
      <c r="G887" s="189"/>
      <c r="H887" s="189"/>
      <c r="I887" s="189"/>
      <c r="K887" s="101"/>
    </row>
    <row r="888" ht="15.75" customHeight="1">
      <c r="A888" s="189"/>
      <c r="B888" s="189"/>
      <c r="C888" s="189"/>
      <c r="D888" s="189"/>
      <c r="E888" s="189"/>
      <c r="F888" s="189"/>
      <c r="G888" s="189"/>
      <c r="H888" s="189"/>
      <c r="I888" s="189"/>
      <c r="K888" s="101"/>
    </row>
    <row r="889" ht="15.75" customHeight="1">
      <c r="A889" s="189"/>
      <c r="B889" s="189"/>
      <c r="C889" s="189"/>
      <c r="D889" s="189"/>
      <c r="E889" s="189"/>
      <c r="F889" s="189"/>
      <c r="G889" s="189"/>
      <c r="H889" s="189"/>
      <c r="I889" s="189"/>
      <c r="K889" s="101"/>
    </row>
    <row r="890" ht="15.75" customHeight="1">
      <c r="A890" s="189"/>
      <c r="B890" s="189"/>
      <c r="C890" s="189"/>
      <c r="D890" s="189"/>
      <c r="E890" s="189"/>
      <c r="F890" s="189"/>
      <c r="G890" s="189"/>
      <c r="H890" s="189"/>
      <c r="I890" s="189"/>
      <c r="K890" s="101"/>
    </row>
    <row r="891" ht="15.75" customHeight="1">
      <c r="A891" s="189"/>
      <c r="B891" s="189"/>
      <c r="C891" s="189"/>
      <c r="D891" s="189"/>
      <c r="E891" s="189"/>
      <c r="F891" s="189"/>
      <c r="G891" s="189"/>
      <c r="H891" s="189"/>
      <c r="I891" s="189"/>
      <c r="K891" s="101"/>
    </row>
    <row r="892" ht="15.75" customHeight="1">
      <c r="A892" s="189"/>
      <c r="B892" s="189"/>
      <c r="C892" s="189"/>
      <c r="D892" s="189"/>
      <c r="E892" s="189"/>
      <c r="F892" s="189"/>
      <c r="G892" s="189"/>
      <c r="H892" s="189"/>
      <c r="I892" s="189"/>
      <c r="K892" s="101"/>
    </row>
    <row r="893" ht="15.75" customHeight="1">
      <c r="A893" s="189"/>
      <c r="B893" s="189"/>
      <c r="C893" s="189"/>
      <c r="D893" s="189"/>
      <c r="E893" s="189"/>
      <c r="F893" s="189"/>
      <c r="G893" s="189"/>
      <c r="H893" s="189"/>
      <c r="I893" s="189"/>
      <c r="K893" s="101"/>
    </row>
    <row r="894" ht="15.75" customHeight="1">
      <c r="A894" s="189"/>
      <c r="B894" s="189"/>
      <c r="C894" s="189"/>
      <c r="D894" s="189"/>
      <c r="E894" s="189"/>
      <c r="F894" s="189"/>
      <c r="G894" s="189"/>
      <c r="H894" s="189"/>
      <c r="I894" s="189"/>
      <c r="K894" s="101"/>
    </row>
    <row r="895" ht="15.75" customHeight="1">
      <c r="A895" s="189"/>
      <c r="B895" s="189"/>
      <c r="C895" s="189"/>
      <c r="D895" s="189"/>
      <c r="E895" s="189"/>
      <c r="F895" s="189"/>
      <c r="G895" s="189"/>
      <c r="H895" s="189"/>
      <c r="I895" s="189"/>
      <c r="K895" s="101"/>
    </row>
    <row r="896" ht="15.75" customHeight="1">
      <c r="A896" s="189"/>
      <c r="B896" s="189"/>
      <c r="C896" s="189"/>
      <c r="D896" s="189"/>
      <c r="E896" s="189"/>
      <c r="F896" s="189"/>
      <c r="G896" s="189"/>
      <c r="H896" s="189"/>
      <c r="I896" s="189"/>
      <c r="K896" s="101"/>
    </row>
    <row r="897" ht="15.75" customHeight="1">
      <c r="A897" s="189"/>
      <c r="B897" s="189"/>
      <c r="C897" s="189"/>
      <c r="D897" s="189"/>
      <c r="E897" s="189"/>
      <c r="F897" s="189"/>
      <c r="G897" s="189"/>
      <c r="H897" s="189"/>
      <c r="I897" s="189"/>
      <c r="K897" s="101"/>
    </row>
    <row r="898" ht="15.75" customHeight="1">
      <c r="A898" s="189"/>
      <c r="B898" s="189"/>
      <c r="C898" s="189"/>
      <c r="D898" s="189"/>
      <c r="E898" s="189"/>
      <c r="F898" s="189"/>
      <c r="G898" s="189"/>
      <c r="H898" s="189"/>
      <c r="I898" s="189"/>
      <c r="K898" s="101"/>
    </row>
    <row r="899" ht="15.75" customHeight="1">
      <c r="A899" s="189"/>
      <c r="B899" s="189"/>
      <c r="C899" s="189"/>
      <c r="D899" s="189"/>
      <c r="E899" s="189"/>
      <c r="F899" s="189"/>
      <c r="G899" s="189"/>
      <c r="H899" s="189"/>
      <c r="I899" s="189"/>
      <c r="K899" s="101"/>
    </row>
    <row r="900" ht="15.75" customHeight="1">
      <c r="A900" s="189"/>
      <c r="B900" s="189"/>
      <c r="C900" s="189"/>
      <c r="D900" s="189"/>
      <c r="E900" s="189"/>
      <c r="F900" s="189"/>
      <c r="G900" s="189"/>
      <c r="H900" s="189"/>
      <c r="I900" s="189"/>
      <c r="K900" s="101"/>
    </row>
    <row r="901" ht="15.75" customHeight="1">
      <c r="A901" s="189"/>
      <c r="B901" s="189"/>
      <c r="C901" s="189"/>
      <c r="D901" s="189"/>
      <c r="E901" s="189"/>
      <c r="F901" s="189"/>
      <c r="G901" s="189"/>
      <c r="H901" s="189"/>
      <c r="I901" s="189"/>
      <c r="K901" s="101"/>
    </row>
    <row r="902" ht="15.75" customHeight="1">
      <c r="A902" s="189"/>
      <c r="B902" s="189"/>
      <c r="C902" s="189"/>
      <c r="D902" s="189"/>
      <c r="E902" s="189"/>
      <c r="F902" s="189"/>
      <c r="G902" s="189"/>
      <c r="H902" s="189"/>
      <c r="I902" s="189"/>
      <c r="K902" s="101"/>
    </row>
    <row r="903" ht="15.75" customHeight="1">
      <c r="A903" s="189"/>
      <c r="B903" s="189"/>
      <c r="C903" s="189"/>
      <c r="D903" s="189"/>
      <c r="E903" s="189"/>
      <c r="F903" s="189"/>
      <c r="G903" s="189"/>
      <c r="H903" s="189"/>
      <c r="I903" s="189"/>
      <c r="K903" s="101"/>
    </row>
    <row r="904" ht="15.75" customHeight="1">
      <c r="A904" s="189"/>
      <c r="B904" s="189"/>
      <c r="C904" s="189"/>
      <c r="D904" s="189"/>
      <c r="E904" s="189"/>
      <c r="F904" s="189"/>
      <c r="G904" s="189"/>
      <c r="H904" s="189"/>
      <c r="I904" s="189"/>
      <c r="K904" s="101"/>
    </row>
    <row r="905" ht="15.75" customHeight="1">
      <c r="A905" s="189"/>
      <c r="B905" s="189"/>
      <c r="C905" s="189"/>
      <c r="D905" s="189"/>
      <c r="E905" s="189"/>
      <c r="F905" s="189"/>
      <c r="G905" s="189"/>
      <c r="H905" s="189"/>
      <c r="I905" s="189"/>
      <c r="K905" s="101"/>
    </row>
    <row r="906" ht="15.75" customHeight="1">
      <c r="A906" s="189"/>
      <c r="B906" s="189"/>
      <c r="C906" s="189"/>
      <c r="D906" s="189"/>
      <c r="E906" s="189"/>
      <c r="F906" s="189"/>
      <c r="G906" s="189"/>
      <c r="H906" s="189"/>
      <c r="I906" s="189"/>
      <c r="K906" s="101"/>
    </row>
    <row r="907" ht="15.75" customHeight="1">
      <c r="A907" s="189"/>
      <c r="B907" s="189"/>
      <c r="C907" s="189"/>
      <c r="D907" s="189"/>
      <c r="E907" s="189"/>
      <c r="F907" s="189"/>
      <c r="G907" s="189"/>
      <c r="H907" s="189"/>
      <c r="I907" s="189"/>
      <c r="K907" s="101"/>
    </row>
    <row r="908" ht="15.75" customHeight="1">
      <c r="A908" s="189"/>
      <c r="B908" s="189"/>
      <c r="C908" s="189"/>
      <c r="D908" s="189"/>
      <c r="E908" s="189"/>
      <c r="F908" s="189"/>
      <c r="G908" s="189"/>
      <c r="H908" s="189"/>
      <c r="I908" s="189"/>
      <c r="K908" s="101"/>
    </row>
    <row r="909" ht="15.75" customHeight="1">
      <c r="A909" s="189"/>
      <c r="B909" s="189"/>
      <c r="C909" s="189"/>
      <c r="D909" s="189"/>
      <c r="E909" s="189"/>
      <c r="F909" s="189"/>
      <c r="G909" s="189"/>
      <c r="H909" s="189"/>
      <c r="I909" s="189"/>
      <c r="K909" s="101"/>
    </row>
    <row r="910" ht="15.75" customHeight="1">
      <c r="A910" s="189"/>
      <c r="B910" s="189"/>
      <c r="C910" s="189"/>
      <c r="D910" s="189"/>
      <c r="E910" s="189"/>
      <c r="F910" s="189"/>
      <c r="G910" s="189"/>
      <c r="H910" s="189"/>
      <c r="I910" s="189"/>
      <c r="K910" s="101"/>
    </row>
    <row r="911" ht="15.75" customHeight="1">
      <c r="A911" s="189"/>
      <c r="B911" s="189"/>
      <c r="C911" s="189"/>
      <c r="D911" s="189"/>
      <c r="E911" s="189"/>
      <c r="F911" s="189"/>
      <c r="G911" s="189"/>
      <c r="H911" s="189"/>
      <c r="I911" s="189"/>
      <c r="K911" s="101"/>
    </row>
    <row r="912" ht="15.75" customHeight="1">
      <c r="A912" s="189"/>
      <c r="B912" s="189"/>
      <c r="C912" s="189"/>
      <c r="D912" s="189"/>
      <c r="E912" s="189"/>
      <c r="F912" s="189"/>
      <c r="G912" s="189"/>
      <c r="H912" s="189"/>
      <c r="I912" s="189"/>
      <c r="K912" s="101"/>
    </row>
    <row r="913" ht="15.75" customHeight="1">
      <c r="A913" s="189"/>
      <c r="B913" s="189"/>
      <c r="C913" s="189"/>
      <c r="D913" s="189"/>
      <c r="E913" s="189"/>
      <c r="F913" s="189"/>
      <c r="G913" s="189"/>
      <c r="H913" s="189"/>
      <c r="I913" s="189"/>
      <c r="K913" s="101"/>
    </row>
    <row r="914" ht="15.75" customHeight="1">
      <c r="A914" s="189"/>
      <c r="B914" s="189"/>
      <c r="C914" s="189"/>
      <c r="D914" s="189"/>
      <c r="E914" s="189"/>
      <c r="F914" s="189"/>
      <c r="G914" s="189"/>
      <c r="H914" s="189"/>
      <c r="I914" s="189"/>
      <c r="K914" s="101"/>
    </row>
    <row r="915" ht="15.75" customHeight="1">
      <c r="A915" s="189"/>
      <c r="B915" s="189"/>
      <c r="C915" s="189"/>
      <c r="D915" s="189"/>
      <c r="E915" s="189"/>
      <c r="F915" s="189"/>
      <c r="G915" s="189"/>
      <c r="H915" s="189"/>
      <c r="I915" s="189"/>
      <c r="K915" s="101"/>
    </row>
    <row r="916" ht="15.75" customHeight="1">
      <c r="A916" s="189"/>
      <c r="B916" s="189"/>
      <c r="C916" s="189"/>
      <c r="D916" s="189"/>
      <c r="E916" s="189"/>
      <c r="F916" s="189"/>
      <c r="G916" s="189"/>
      <c r="H916" s="189"/>
      <c r="I916" s="189"/>
      <c r="K916" s="101"/>
    </row>
    <row r="917" ht="15.75" customHeight="1">
      <c r="A917" s="189"/>
      <c r="B917" s="189"/>
      <c r="C917" s="189"/>
      <c r="D917" s="189"/>
      <c r="E917" s="189"/>
      <c r="F917" s="189"/>
      <c r="G917" s="189"/>
      <c r="H917" s="189"/>
      <c r="I917" s="189"/>
      <c r="K917" s="101"/>
    </row>
    <row r="918" ht="15.75" customHeight="1">
      <c r="A918" s="189"/>
      <c r="B918" s="189"/>
      <c r="C918" s="189"/>
      <c r="D918" s="189"/>
      <c r="E918" s="189"/>
      <c r="F918" s="189"/>
      <c r="G918" s="189"/>
      <c r="H918" s="189"/>
      <c r="I918" s="189"/>
      <c r="K918" s="101"/>
    </row>
    <row r="919" ht="15.75" customHeight="1">
      <c r="A919" s="189"/>
      <c r="B919" s="189"/>
      <c r="C919" s="189"/>
      <c r="D919" s="189"/>
      <c r="E919" s="189"/>
      <c r="F919" s="189"/>
      <c r="G919" s="189"/>
      <c r="H919" s="189"/>
      <c r="I919" s="189"/>
      <c r="K919" s="101"/>
    </row>
    <row r="920" ht="15.75" customHeight="1">
      <c r="A920" s="189"/>
      <c r="B920" s="189"/>
      <c r="C920" s="189"/>
      <c r="D920" s="189"/>
      <c r="E920" s="189"/>
      <c r="F920" s="189"/>
      <c r="G920" s="189"/>
      <c r="H920" s="189"/>
      <c r="I920" s="189"/>
      <c r="K920" s="101"/>
    </row>
    <row r="921" ht="15.75" customHeight="1">
      <c r="A921" s="189"/>
      <c r="B921" s="189"/>
      <c r="C921" s="189"/>
      <c r="D921" s="189"/>
      <c r="E921" s="189"/>
      <c r="F921" s="189"/>
      <c r="G921" s="189"/>
      <c r="H921" s="189"/>
      <c r="I921" s="189"/>
      <c r="K921" s="101"/>
    </row>
    <row r="922" ht="15.75" customHeight="1">
      <c r="A922" s="189"/>
      <c r="B922" s="189"/>
      <c r="C922" s="189"/>
      <c r="D922" s="189"/>
      <c r="E922" s="189"/>
      <c r="F922" s="189"/>
      <c r="G922" s="189"/>
      <c r="H922" s="189"/>
      <c r="I922" s="189"/>
      <c r="K922" s="101"/>
    </row>
    <row r="923" ht="15.75" customHeight="1">
      <c r="A923" s="189"/>
      <c r="B923" s="189"/>
      <c r="C923" s="189"/>
      <c r="D923" s="189"/>
      <c r="E923" s="189"/>
      <c r="F923" s="189"/>
      <c r="G923" s="189"/>
      <c r="H923" s="189"/>
      <c r="I923" s="189"/>
      <c r="K923" s="101"/>
    </row>
    <row r="924" ht="15.75" customHeight="1">
      <c r="A924" s="189"/>
      <c r="B924" s="189"/>
      <c r="C924" s="189"/>
      <c r="D924" s="189"/>
      <c r="E924" s="189"/>
      <c r="F924" s="189"/>
      <c r="G924" s="189"/>
      <c r="H924" s="189"/>
      <c r="I924" s="189"/>
      <c r="K924" s="101"/>
    </row>
    <row r="925" ht="15.75" customHeight="1">
      <c r="A925" s="189"/>
      <c r="B925" s="189"/>
      <c r="C925" s="189"/>
      <c r="D925" s="189"/>
      <c r="E925" s="189"/>
      <c r="F925" s="189"/>
      <c r="G925" s="189"/>
      <c r="H925" s="189"/>
      <c r="I925" s="189"/>
      <c r="K925" s="101"/>
    </row>
    <row r="926" ht="15.75" customHeight="1">
      <c r="A926" s="189"/>
      <c r="B926" s="189"/>
      <c r="C926" s="189"/>
      <c r="D926" s="189"/>
      <c r="E926" s="189"/>
      <c r="F926" s="189"/>
      <c r="G926" s="189"/>
      <c r="H926" s="189"/>
      <c r="I926" s="189"/>
      <c r="K926" s="101"/>
    </row>
    <row r="927" ht="15.75" customHeight="1">
      <c r="A927" s="189"/>
      <c r="B927" s="189"/>
      <c r="C927" s="189"/>
      <c r="D927" s="189"/>
      <c r="E927" s="189"/>
      <c r="F927" s="189"/>
      <c r="G927" s="189"/>
      <c r="H927" s="189"/>
      <c r="I927" s="189"/>
      <c r="K927" s="101"/>
    </row>
    <row r="928" ht="15.75" customHeight="1">
      <c r="A928" s="189"/>
      <c r="B928" s="189"/>
      <c r="C928" s="189"/>
      <c r="D928" s="189"/>
      <c r="E928" s="189"/>
      <c r="F928" s="189"/>
      <c r="G928" s="189"/>
      <c r="H928" s="189"/>
      <c r="I928" s="189"/>
      <c r="K928" s="101"/>
    </row>
    <row r="929" ht="15.75" customHeight="1">
      <c r="A929" s="189"/>
      <c r="B929" s="189"/>
      <c r="C929" s="189"/>
      <c r="D929" s="189"/>
      <c r="E929" s="189"/>
      <c r="F929" s="189"/>
      <c r="G929" s="189"/>
      <c r="H929" s="189"/>
      <c r="I929" s="189"/>
      <c r="K929" s="101"/>
    </row>
    <row r="930" ht="15.75" customHeight="1">
      <c r="A930" s="189"/>
      <c r="B930" s="189"/>
      <c r="C930" s="189"/>
      <c r="D930" s="189"/>
      <c r="E930" s="189"/>
      <c r="F930" s="189"/>
      <c r="G930" s="189"/>
      <c r="H930" s="189"/>
      <c r="I930" s="189"/>
      <c r="K930" s="101"/>
    </row>
    <row r="931" ht="15.75" customHeight="1">
      <c r="A931" s="189"/>
      <c r="B931" s="189"/>
      <c r="C931" s="189"/>
      <c r="D931" s="189"/>
      <c r="E931" s="189"/>
      <c r="F931" s="189"/>
      <c r="G931" s="189"/>
      <c r="H931" s="189"/>
      <c r="I931" s="189"/>
      <c r="K931" s="101"/>
    </row>
    <row r="932" ht="15.75" customHeight="1">
      <c r="A932" s="189"/>
      <c r="B932" s="189"/>
      <c r="C932" s="189"/>
      <c r="D932" s="189"/>
      <c r="E932" s="189"/>
      <c r="F932" s="189"/>
      <c r="G932" s="189"/>
      <c r="H932" s="189"/>
      <c r="I932" s="189"/>
      <c r="K932" s="101"/>
    </row>
    <row r="933" ht="15.75" customHeight="1">
      <c r="A933" s="189"/>
      <c r="B933" s="189"/>
      <c r="C933" s="189"/>
      <c r="D933" s="189"/>
      <c r="E933" s="189"/>
      <c r="F933" s="189"/>
      <c r="G933" s="189"/>
      <c r="H933" s="189"/>
      <c r="I933" s="189"/>
      <c r="K933" s="101"/>
    </row>
    <row r="934" ht="15.75" customHeight="1">
      <c r="A934" s="189"/>
      <c r="B934" s="189"/>
      <c r="C934" s="189"/>
      <c r="D934" s="189"/>
      <c r="E934" s="189"/>
      <c r="F934" s="189"/>
      <c r="G934" s="189"/>
      <c r="H934" s="189"/>
      <c r="I934" s="189"/>
      <c r="K934" s="101"/>
    </row>
    <row r="935" ht="15.75" customHeight="1">
      <c r="A935" s="189"/>
      <c r="B935" s="189"/>
      <c r="C935" s="189"/>
      <c r="D935" s="189"/>
      <c r="E935" s="189"/>
      <c r="F935" s="189"/>
      <c r="G935" s="189"/>
      <c r="H935" s="189"/>
      <c r="I935" s="189"/>
      <c r="K935" s="101"/>
    </row>
    <row r="936" ht="15.75" customHeight="1">
      <c r="A936" s="189"/>
      <c r="B936" s="189"/>
      <c r="C936" s="189"/>
      <c r="D936" s="189"/>
      <c r="E936" s="189"/>
      <c r="F936" s="189"/>
      <c r="G936" s="189"/>
      <c r="H936" s="189"/>
      <c r="I936" s="189"/>
      <c r="K936" s="101"/>
    </row>
    <row r="937" ht="15.75" customHeight="1">
      <c r="A937" s="189"/>
      <c r="B937" s="189"/>
      <c r="C937" s="189"/>
      <c r="D937" s="189"/>
      <c r="E937" s="189"/>
      <c r="F937" s="189"/>
      <c r="G937" s="189"/>
      <c r="H937" s="189"/>
      <c r="I937" s="189"/>
      <c r="K937" s="101"/>
    </row>
    <row r="938" ht="15.75" customHeight="1">
      <c r="A938" s="189"/>
      <c r="B938" s="189"/>
      <c r="C938" s="189"/>
      <c r="D938" s="189"/>
      <c r="E938" s="189"/>
      <c r="F938" s="189"/>
      <c r="G938" s="189"/>
      <c r="H938" s="189"/>
      <c r="I938" s="189"/>
      <c r="K938" s="101"/>
    </row>
    <row r="939" ht="15.75" customHeight="1">
      <c r="A939" s="189"/>
      <c r="B939" s="189"/>
      <c r="C939" s="189"/>
      <c r="D939" s="189"/>
      <c r="E939" s="189"/>
      <c r="F939" s="189"/>
      <c r="G939" s="189"/>
      <c r="H939" s="189"/>
      <c r="I939" s="189"/>
      <c r="K939" s="101"/>
    </row>
    <row r="940" ht="15.75" customHeight="1">
      <c r="A940" s="189"/>
      <c r="B940" s="189"/>
      <c r="C940" s="189"/>
      <c r="D940" s="189"/>
      <c r="E940" s="189"/>
      <c r="F940" s="189"/>
      <c r="G940" s="189"/>
      <c r="H940" s="189"/>
      <c r="I940" s="189"/>
      <c r="K940" s="101"/>
    </row>
    <row r="941" ht="15.75" customHeight="1">
      <c r="A941" s="189"/>
      <c r="B941" s="189"/>
      <c r="C941" s="189"/>
      <c r="D941" s="189"/>
      <c r="E941" s="189"/>
      <c r="F941" s="189"/>
      <c r="G941" s="189"/>
      <c r="H941" s="189"/>
      <c r="I941" s="189"/>
      <c r="K941" s="101"/>
    </row>
    <row r="942" ht="15.75" customHeight="1">
      <c r="A942" s="189"/>
      <c r="B942" s="189"/>
      <c r="C942" s="189"/>
      <c r="D942" s="189"/>
      <c r="E942" s="189"/>
      <c r="F942" s="189"/>
      <c r="G942" s="189"/>
      <c r="H942" s="189"/>
      <c r="I942" s="189"/>
      <c r="K942" s="101"/>
    </row>
    <row r="943" ht="15.75" customHeight="1">
      <c r="A943" s="189"/>
      <c r="B943" s="189"/>
      <c r="C943" s="189"/>
      <c r="D943" s="189"/>
      <c r="E943" s="189"/>
      <c r="F943" s="189"/>
      <c r="G943" s="189"/>
      <c r="H943" s="189"/>
      <c r="I943" s="189"/>
      <c r="K943" s="101"/>
    </row>
    <row r="944" ht="15.75" customHeight="1">
      <c r="A944" s="189"/>
      <c r="B944" s="189"/>
      <c r="C944" s="189"/>
      <c r="D944" s="189"/>
      <c r="E944" s="189"/>
      <c r="F944" s="189"/>
      <c r="G944" s="189"/>
      <c r="H944" s="189"/>
      <c r="I944" s="189"/>
      <c r="K944" s="101"/>
    </row>
    <row r="945" ht="15.75" customHeight="1">
      <c r="A945" s="189"/>
      <c r="B945" s="189"/>
      <c r="C945" s="189"/>
      <c r="D945" s="189"/>
      <c r="E945" s="189"/>
      <c r="F945" s="189"/>
      <c r="G945" s="189"/>
      <c r="H945" s="189"/>
      <c r="I945" s="189"/>
      <c r="K945" s="101"/>
    </row>
    <row r="946" ht="15.75" customHeight="1">
      <c r="A946" s="189"/>
      <c r="B946" s="189"/>
      <c r="C946" s="189"/>
      <c r="D946" s="189"/>
      <c r="E946" s="189"/>
      <c r="F946" s="189"/>
      <c r="G946" s="189"/>
      <c r="H946" s="189"/>
      <c r="I946" s="189"/>
      <c r="K946" s="101"/>
    </row>
    <row r="947" ht="15.75" customHeight="1">
      <c r="A947" s="189"/>
      <c r="B947" s="189"/>
      <c r="C947" s="189"/>
      <c r="D947" s="189"/>
      <c r="E947" s="189"/>
      <c r="F947" s="189"/>
      <c r="G947" s="189"/>
      <c r="H947" s="189"/>
      <c r="I947" s="189"/>
      <c r="K947" s="101"/>
    </row>
    <row r="948" ht="15.75" customHeight="1">
      <c r="A948" s="189"/>
      <c r="B948" s="189"/>
      <c r="C948" s="189"/>
      <c r="D948" s="189"/>
      <c r="E948" s="189"/>
      <c r="F948" s="189"/>
      <c r="G948" s="189"/>
      <c r="H948" s="189"/>
      <c r="I948" s="189"/>
      <c r="K948" s="101"/>
    </row>
    <row r="949" ht="15.75" customHeight="1">
      <c r="A949" s="189"/>
      <c r="B949" s="189"/>
      <c r="C949" s="189"/>
      <c r="D949" s="189"/>
      <c r="E949" s="189"/>
      <c r="F949" s="189"/>
      <c r="G949" s="189"/>
      <c r="H949" s="189"/>
      <c r="I949" s="189"/>
      <c r="K949" s="101"/>
    </row>
    <row r="950" ht="15.75" customHeight="1">
      <c r="A950" s="189"/>
      <c r="B950" s="189"/>
      <c r="C950" s="189"/>
      <c r="D950" s="189"/>
      <c r="E950" s="189"/>
      <c r="F950" s="189"/>
      <c r="G950" s="189"/>
      <c r="H950" s="189"/>
      <c r="I950" s="189"/>
      <c r="K950" s="101"/>
    </row>
    <row r="951" ht="15.75" customHeight="1">
      <c r="A951" s="189"/>
      <c r="B951" s="189"/>
      <c r="C951" s="189"/>
      <c r="D951" s="189"/>
      <c r="E951" s="189"/>
      <c r="F951" s="189"/>
      <c r="G951" s="189"/>
      <c r="H951" s="189"/>
      <c r="I951" s="189"/>
      <c r="K951" s="101"/>
    </row>
    <row r="952" ht="15.75" customHeight="1">
      <c r="A952" s="189"/>
      <c r="B952" s="189"/>
      <c r="C952" s="189"/>
      <c r="D952" s="189"/>
      <c r="E952" s="189"/>
      <c r="F952" s="189"/>
      <c r="G952" s="189"/>
      <c r="H952" s="189"/>
      <c r="I952" s="189"/>
      <c r="K952" s="101"/>
    </row>
    <row r="953" ht="15.75" customHeight="1">
      <c r="A953" s="189"/>
      <c r="B953" s="189"/>
      <c r="C953" s="189"/>
      <c r="D953" s="189"/>
      <c r="E953" s="189"/>
      <c r="F953" s="189"/>
      <c r="G953" s="189"/>
      <c r="H953" s="189"/>
      <c r="I953" s="189"/>
      <c r="K953" s="101"/>
    </row>
    <row r="954" ht="15.75" customHeight="1">
      <c r="A954" s="189"/>
      <c r="B954" s="189"/>
      <c r="C954" s="189"/>
      <c r="D954" s="189"/>
      <c r="E954" s="189"/>
      <c r="F954" s="189"/>
      <c r="G954" s="189"/>
      <c r="H954" s="189"/>
      <c r="I954" s="189"/>
      <c r="K954" s="101"/>
    </row>
    <row r="955" ht="15.75" customHeight="1">
      <c r="A955" s="189"/>
      <c r="B955" s="189"/>
      <c r="C955" s="189"/>
      <c r="D955" s="189"/>
      <c r="E955" s="189"/>
      <c r="F955" s="189"/>
      <c r="G955" s="189"/>
      <c r="H955" s="189"/>
      <c r="I955" s="189"/>
      <c r="K955" s="101"/>
    </row>
    <row r="956" ht="15.75" customHeight="1">
      <c r="A956" s="189"/>
      <c r="B956" s="189"/>
      <c r="C956" s="189"/>
      <c r="D956" s="189"/>
      <c r="E956" s="189"/>
      <c r="F956" s="189"/>
      <c r="G956" s="189"/>
      <c r="H956" s="189"/>
      <c r="I956" s="189"/>
      <c r="K956" s="101"/>
    </row>
    <row r="957" ht="15.75" customHeight="1">
      <c r="A957" s="189"/>
      <c r="B957" s="189"/>
      <c r="C957" s="189"/>
      <c r="D957" s="189"/>
      <c r="E957" s="189"/>
      <c r="F957" s="189"/>
      <c r="G957" s="189"/>
      <c r="H957" s="189"/>
      <c r="I957" s="189"/>
      <c r="K957" s="101"/>
    </row>
    <row r="958" ht="15.75" customHeight="1">
      <c r="A958" s="189"/>
      <c r="B958" s="189"/>
      <c r="C958" s="189"/>
      <c r="D958" s="189"/>
      <c r="E958" s="189"/>
      <c r="F958" s="189"/>
      <c r="G958" s="189"/>
      <c r="H958" s="189"/>
      <c r="I958" s="189"/>
      <c r="K958" s="101"/>
    </row>
    <row r="959" ht="15.75" customHeight="1">
      <c r="A959" s="189"/>
      <c r="B959" s="189"/>
      <c r="C959" s="189"/>
      <c r="D959" s="189"/>
      <c r="E959" s="189"/>
      <c r="F959" s="189"/>
      <c r="G959" s="189"/>
      <c r="H959" s="189"/>
      <c r="I959" s="189"/>
      <c r="K959" s="101"/>
    </row>
    <row r="960" ht="15.75" customHeight="1">
      <c r="A960" s="189"/>
      <c r="B960" s="189"/>
      <c r="C960" s="189"/>
      <c r="D960" s="189"/>
      <c r="E960" s="189"/>
      <c r="F960" s="189"/>
      <c r="G960" s="189"/>
      <c r="H960" s="189"/>
      <c r="I960" s="189"/>
      <c r="K960" s="101"/>
    </row>
    <row r="961" ht="15.75" customHeight="1">
      <c r="A961" s="189"/>
      <c r="B961" s="189"/>
      <c r="C961" s="189"/>
      <c r="D961" s="189"/>
      <c r="E961" s="189"/>
      <c r="F961" s="189"/>
      <c r="G961" s="189"/>
      <c r="H961" s="189"/>
      <c r="I961" s="189"/>
      <c r="K961" s="101"/>
    </row>
    <row r="962" ht="15.75" customHeight="1">
      <c r="A962" s="189"/>
      <c r="B962" s="189"/>
      <c r="C962" s="189"/>
      <c r="D962" s="189"/>
      <c r="E962" s="189"/>
      <c r="F962" s="189"/>
      <c r="G962" s="189"/>
      <c r="H962" s="189"/>
      <c r="I962" s="189"/>
      <c r="K962" s="101"/>
    </row>
    <row r="963" ht="15.75" customHeight="1">
      <c r="A963" s="189"/>
      <c r="B963" s="189"/>
      <c r="C963" s="189"/>
      <c r="D963" s="189"/>
      <c r="E963" s="189"/>
      <c r="F963" s="189"/>
      <c r="G963" s="189"/>
      <c r="H963" s="189"/>
      <c r="I963" s="189"/>
      <c r="K963" s="101"/>
    </row>
    <row r="964" ht="15.75" customHeight="1">
      <c r="A964" s="189"/>
      <c r="B964" s="189"/>
      <c r="C964" s="189"/>
      <c r="D964" s="189"/>
      <c r="E964" s="189"/>
      <c r="F964" s="189"/>
      <c r="G964" s="189"/>
      <c r="H964" s="189"/>
      <c r="I964" s="189"/>
      <c r="K964" s="101"/>
    </row>
    <row r="965" ht="15.75" customHeight="1">
      <c r="A965" s="189"/>
      <c r="B965" s="189"/>
      <c r="C965" s="189"/>
      <c r="D965" s="189"/>
      <c r="E965" s="189"/>
      <c r="F965" s="189"/>
      <c r="G965" s="189"/>
      <c r="H965" s="189"/>
      <c r="I965" s="189"/>
      <c r="K965" s="101"/>
    </row>
    <row r="966" ht="15.75" customHeight="1">
      <c r="A966" s="189"/>
      <c r="B966" s="189"/>
      <c r="C966" s="189"/>
      <c r="D966" s="189"/>
      <c r="E966" s="189"/>
      <c r="F966" s="189"/>
      <c r="G966" s="189"/>
      <c r="H966" s="189"/>
      <c r="I966" s="189"/>
      <c r="K966" s="101"/>
    </row>
    <row r="967" ht="15.75" customHeight="1">
      <c r="A967" s="189"/>
      <c r="B967" s="189"/>
      <c r="C967" s="189"/>
      <c r="D967" s="189"/>
      <c r="E967" s="189"/>
      <c r="F967" s="189"/>
      <c r="G967" s="189"/>
      <c r="H967" s="189"/>
      <c r="I967" s="189"/>
      <c r="K967" s="101"/>
    </row>
    <row r="968" ht="15.75" customHeight="1">
      <c r="A968" s="189"/>
      <c r="B968" s="189"/>
      <c r="C968" s="189"/>
      <c r="D968" s="189"/>
      <c r="E968" s="189"/>
      <c r="F968" s="189"/>
      <c r="G968" s="189"/>
      <c r="H968" s="189"/>
      <c r="I968" s="189"/>
      <c r="K968" s="101"/>
    </row>
    <row r="969" ht="15.75" customHeight="1">
      <c r="A969" s="189"/>
      <c r="B969" s="189"/>
      <c r="C969" s="189"/>
      <c r="D969" s="189"/>
      <c r="E969" s="189"/>
      <c r="F969" s="189"/>
      <c r="G969" s="189"/>
      <c r="H969" s="189"/>
      <c r="I969" s="189"/>
      <c r="K969" s="101"/>
    </row>
    <row r="970" ht="15.75" customHeight="1">
      <c r="A970" s="189"/>
      <c r="B970" s="189"/>
      <c r="C970" s="189"/>
      <c r="D970" s="189"/>
      <c r="E970" s="189"/>
      <c r="F970" s="189"/>
      <c r="G970" s="189"/>
      <c r="H970" s="189"/>
      <c r="I970" s="189"/>
      <c r="K970" s="101"/>
    </row>
    <row r="971" ht="15.75" customHeight="1">
      <c r="A971" s="189"/>
      <c r="B971" s="189"/>
      <c r="C971" s="189"/>
      <c r="D971" s="189"/>
      <c r="E971" s="189"/>
      <c r="F971" s="189"/>
      <c r="G971" s="189"/>
      <c r="H971" s="189"/>
      <c r="I971" s="189"/>
      <c r="K971" s="101"/>
    </row>
    <row r="972" ht="15.75" customHeight="1">
      <c r="A972" s="189"/>
      <c r="B972" s="189"/>
      <c r="C972" s="189"/>
      <c r="D972" s="189"/>
      <c r="E972" s="189"/>
      <c r="F972" s="189"/>
      <c r="G972" s="189"/>
      <c r="H972" s="189"/>
      <c r="I972" s="189"/>
      <c r="K972" s="101"/>
    </row>
    <row r="973" ht="15.75" customHeight="1">
      <c r="A973" s="189"/>
      <c r="B973" s="189"/>
      <c r="C973" s="189"/>
      <c r="D973" s="189"/>
      <c r="E973" s="189"/>
      <c r="F973" s="189"/>
      <c r="G973" s="189"/>
      <c r="H973" s="189"/>
      <c r="I973" s="189"/>
      <c r="K973" s="101"/>
    </row>
    <row r="974" ht="15.75" customHeight="1">
      <c r="A974" s="189"/>
      <c r="B974" s="189"/>
      <c r="C974" s="189"/>
      <c r="D974" s="189"/>
      <c r="E974" s="189"/>
      <c r="F974" s="189"/>
      <c r="G974" s="189"/>
      <c r="H974" s="189"/>
      <c r="I974" s="189"/>
      <c r="K974" s="101"/>
    </row>
    <row r="975" ht="15.75" customHeight="1">
      <c r="A975" s="189"/>
      <c r="B975" s="189"/>
      <c r="C975" s="189"/>
      <c r="D975" s="189"/>
      <c r="E975" s="189"/>
      <c r="F975" s="189"/>
      <c r="G975" s="189"/>
      <c r="H975" s="189"/>
      <c r="I975" s="189"/>
      <c r="K975" s="101"/>
    </row>
    <row r="976" ht="15.75" customHeight="1">
      <c r="A976" s="189"/>
      <c r="B976" s="189"/>
      <c r="C976" s="189"/>
      <c r="D976" s="189"/>
      <c r="E976" s="189"/>
      <c r="F976" s="189"/>
      <c r="G976" s="189"/>
      <c r="H976" s="189"/>
      <c r="I976" s="189"/>
      <c r="K976" s="101"/>
    </row>
    <row r="977" ht="15.75" customHeight="1">
      <c r="A977" s="189"/>
      <c r="B977" s="189"/>
      <c r="C977" s="189"/>
      <c r="D977" s="189"/>
      <c r="E977" s="189"/>
      <c r="F977" s="189"/>
      <c r="G977" s="189"/>
      <c r="H977" s="189"/>
      <c r="I977" s="189"/>
      <c r="K977" s="101"/>
    </row>
    <row r="978" ht="15.75" customHeight="1">
      <c r="A978" s="189"/>
      <c r="B978" s="189"/>
      <c r="C978" s="189"/>
      <c r="D978" s="189"/>
      <c r="E978" s="189"/>
      <c r="F978" s="189"/>
      <c r="G978" s="189"/>
      <c r="H978" s="189"/>
      <c r="I978" s="189"/>
      <c r="K978" s="101"/>
    </row>
    <row r="979" ht="15.75" customHeight="1">
      <c r="A979" s="189"/>
      <c r="B979" s="189"/>
      <c r="C979" s="189"/>
      <c r="D979" s="189"/>
      <c r="E979" s="189"/>
      <c r="F979" s="189"/>
      <c r="G979" s="189"/>
      <c r="H979" s="189"/>
      <c r="I979" s="189"/>
      <c r="K979" s="101"/>
    </row>
    <row r="980" ht="15.75" customHeight="1">
      <c r="A980" s="189"/>
      <c r="B980" s="189"/>
      <c r="C980" s="189"/>
      <c r="D980" s="189"/>
      <c r="E980" s="189"/>
      <c r="F980" s="189"/>
      <c r="G980" s="189"/>
      <c r="H980" s="189"/>
      <c r="I980" s="189"/>
      <c r="K980" s="101"/>
    </row>
    <row r="981" ht="15.75" customHeight="1">
      <c r="A981" s="189"/>
      <c r="B981" s="189"/>
      <c r="C981" s="189"/>
      <c r="D981" s="189"/>
      <c r="E981" s="189"/>
      <c r="F981" s="189"/>
      <c r="G981" s="189"/>
      <c r="H981" s="189"/>
      <c r="I981" s="189"/>
      <c r="K981" s="101"/>
    </row>
    <row r="982" ht="15.75" customHeight="1">
      <c r="A982" s="189"/>
      <c r="B982" s="189"/>
      <c r="C982" s="189"/>
      <c r="D982" s="189"/>
      <c r="E982" s="189"/>
      <c r="F982" s="189"/>
      <c r="G982" s="189"/>
      <c r="H982" s="189"/>
      <c r="I982" s="189"/>
      <c r="K982" s="101"/>
    </row>
    <row r="983" ht="15.75" customHeight="1">
      <c r="A983" s="189"/>
      <c r="B983" s="189"/>
      <c r="C983" s="189"/>
      <c r="D983" s="189"/>
      <c r="E983" s="189"/>
      <c r="F983" s="189"/>
      <c r="G983" s="189"/>
      <c r="H983" s="189"/>
      <c r="I983" s="189"/>
      <c r="K983" s="101"/>
    </row>
    <row r="984" ht="15.75" customHeight="1">
      <c r="A984" s="189"/>
      <c r="B984" s="189"/>
      <c r="C984" s="189"/>
      <c r="D984" s="189"/>
      <c r="E984" s="189"/>
      <c r="F984" s="189"/>
      <c r="G984" s="189"/>
      <c r="H984" s="189"/>
      <c r="I984" s="189"/>
      <c r="K984" s="101"/>
    </row>
    <row r="985" ht="15.75" customHeight="1">
      <c r="A985" s="189"/>
      <c r="B985" s="189"/>
      <c r="C985" s="189"/>
      <c r="D985" s="189"/>
      <c r="E985" s="189"/>
      <c r="F985" s="189"/>
      <c r="G985" s="189"/>
      <c r="H985" s="189"/>
      <c r="I985" s="189"/>
      <c r="K985" s="101"/>
    </row>
    <row r="986" ht="15.75" customHeight="1">
      <c r="A986" s="189"/>
      <c r="B986" s="189"/>
      <c r="C986" s="189"/>
      <c r="D986" s="189"/>
      <c r="E986" s="189"/>
      <c r="F986" s="189"/>
      <c r="G986" s="189"/>
      <c r="H986" s="189"/>
      <c r="I986" s="189"/>
      <c r="K986" s="101"/>
    </row>
    <row r="987" ht="15.75" customHeight="1">
      <c r="A987" s="189"/>
      <c r="B987" s="189"/>
      <c r="C987" s="189"/>
      <c r="D987" s="189"/>
      <c r="E987" s="189"/>
      <c r="F987" s="189"/>
      <c r="G987" s="189"/>
      <c r="H987" s="189"/>
      <c r="I987" s="189"/>
      <c r="K987" s="101"/>
    </row>
    <row r="988" ht="15.75" customHeight="1">
      <c r="A988" s="189"/>
      <c r="B988" s="189"/>
      <c r="C988" s="189"/>
      <c r="D988" s="189"/>
      <c r="E988" s="189"/>
      <c r="F988" s="189"/>
      <c r="G988" s="189"/>
      <c r="H988" s="189"/>
      <c r="I988" s="189"/>
      <c r="K988" s="101"/>
    </row>
    <row r="989" ht="15.75" customHeight="1">
      <c r="A989" s="189"/>
      <c r="B989" s="189"/>
      <c r="C989" s="189"/>
      <c r="D989" s="189"/>
      <c r="E989" s="189"/>
      <c r="F989" s="189"/>
      <c r="G989" s="189"/>
      <c r="H989" s="189"/>
      <c r="I989" s="189"/>
      <c r="K989" s="101"/>
    </row>
    <row r="990" ht="15.75" customHeight="1">
      <c r="A990" s="189"/>
      <c r="B990" s="189"/>
      <c r="C990" s="189"/>
      <c r="D990" s="189"/>
      <c r="E990" s="189"/>
      <c r="F990" s="189"/>
      <c r="G990" s="189"/>
      <c r="H990" s="189"/>
      <c r="I990" s="189"/>
      <c r="K990" s="101"/>
    </row>
    <row r="991" ht="15.75" customHeight="1">
      <c r="A991" s="189"/>
      <c r="B991" s="189"/>
      <c r="C991" s="189"/>
      <c r="D991" s="189"/>
      <c r="E991" s="189"/>
      <c r="F991" s="189"/>
      <c r="G991" s="189"/>
      <c r="H991" s="189"/>
      <c r="I991" s="189"/>
      <c r="K991" s="101"/>
    </row>
    <row r="992" ht="15.75" customHeight="1">
      <c r="A992" s="189"/>
      <c r="B992" s="189"/>
      <c r="C992" s="189"/>
      <c r="D992" s="189"/>
      <c r="E992" s="189"/>
      <c r="F992" s="189"/>
      <c r="G992" s="189"/>
      <c r="H992" s="189"/>
      <c r="I992" s="189"/>
      <c r="K992" s="101"/>
    </row>
    <row r="993" ht="15.75" customHeight="1">
      <c r="A993" s="189"/>
      <c r="B993" s="189"/>
      <c r="C993" s="189"/>
      <c r="D993" s="189"/>
      <c r="E993" s="189"/>
      <c r="F993" s="189"/>
      <c r="G993" s="189"/>
      <c r="H993" s="189"/>
      <c r="I993" s="189"/>
      <c r="K993" s="101"/>
    </row>
    <row r="994" ht="15.75" customHeight="1">
      <c r="A994" s="189"/>
      <c r="B994" s="189"/>
      <c r="C994" s="189"/>
      <c r="D994" s="189"/>
      <c r="E994" s="189"/>
      <c r="F994" s="189"/>
      <c r="G994" s="189"/>
      <c r="H994" s="189"/>
      <c r="I994" s="189"/>
      <c r="K994" s="101"/>
    </row>
    <row r="995" ht="15.75" customHeight="1">
      <c r="A995" s="189"/>
      <c r="B995" s="189"/>
      <c r="C995" s="189"/>
      <c r="D995" s="189"/>
      <c r="E995" s="189"/>
      <c r="F995" s="189"/>
      <c r="G995" s="189"/>
      <c r="H995" s="189"/>
      <c r="I995" s="189"/>
      <c r="K995" s="101"/>
    </row>
    <row r="996" ht="15.75" customHeight="1">
      <c r="A996" s="189"/>
      <c r="B996" s="189"/>
      <c r="C996" s="189"/>
      <c r="D996" s="189"/>
      <c r="E996" s="189"/>
      <c r="F996" s="189"/>
      <c r="G996" s="189"/>
      <c r="H996" s="189"/>
      <c r="I996" s="189"/>
      <c r="K996" s="101"/>
    </row>
    <row r="997" ht="15.75" customHeight="1">
      <c r="A997" s="189"/>
      <c r="B997" s="189"/>
      <c r="C997" s="189"/>
      <c r="D997" s="189"/>
      <c r="E997" s="189"/>
      <c r="F997" s="189"/>
      <c r="G997" s="189"/>
      <c r="H997" s="189"/>
      <c r="I997" s="189"/>
      <c r="K997" s="101"/>
    </row>
    <row r="998" ht="15.75" customHeight="1">
      <c r="A998" s="189"/>
      <c r="B998" s="189"/>
      <c r="C998" s="189"/>
      <c r="D998" s="189"/>
      <c r="E998" s="189"/>
      <c r="F998" s="189"/>
      <c r="G998" s="189"/>
      <c r="H998" s="189"/>
      <c r="I998" s="189"/>
      <c r="K998" s="101"/>
    </row>
    <row r="999" ht="15.75" customHeight="1">
      <c r="A999" s="189"/>
      <c r="B999" s="189"/>
      <c r="C999" s="189"/>
      <c r="D999" s="189"/>
      <c r="E999" s="189"/>
      <c r="F999" s="189"/>
      <c r="G999" s="189"/>
      <c r="H999" s="189"/>
      <c r="I999" s="189"/>
      <c r="K999" s="101"/>
    </row>
    <row r="1000" ht="15.75" customHeight="1">
      <c r="A1000" s="189"/>
      <c r="B1000" s="189"/>
      <c r="C1000" s="189"/>
      <c r="D1000" s="189"/>
      <c r="E1000" s="189"/>
      <c r="F1000" s="189"/>
      <c r="G1000" s="189"/>
      <c r="H1000" s="189"/>
      <c r="I1000" s="189"/>
      <c r="K1000" s="101"/>
    </row>
  </sheetData>
  <mergeCells count="29">
    <mergeCell ref="F4:F5"/>
    <mergeCell ref="K4:K5"/>
    <mergeCell ref="B2:K2"/>
    <mergeCell ref="A3:K3"/>
    <mergeCell ref="A4:A5"/>
    <mergeCell ref="B4:B5"/>
    <mergeCell ref="C4:C5"/>
    <mergeCell ref="D4:D5"/>
    <mergeCell ref="E4:E5"/>
    <mergeCell ref="E10:E11"/>
    <mergeCell ref="F10:F11"/>
    <mergeCell ref="A15:E15"/>
    <mergeCell ref="A19:E19"/>
    <mergeCell ref="A25:E25"/>
    <mergeCell ref="A31:E31"/>
    <mergeCell ref="A32:E32"/>
    <mergeCell ref="K10:K11"/>
    <mergeCell ref="B12:K12"/>
    <mergeCell ref="B16:K16"/>
    <mergeCell ref="B20:K20"/>
    <mergeCell ref="B26:K26"/>
    <mergeCell ref="A33:J33"/>
    <mergeCell ref="B6:K6"/>
    <mergeCell ref="B7:K7"/>
    <mergeCell ref="A9:E9"/>
    <mergeCell ref="A10:A11"/>
    <mergeCell ref="B10:B11"/>
    <mergeCell ref="C10:C11"/>
    <mergeCell ref="D10:D11"/>
  </mergeCells>
  <printOptions/>
  <pageMargins bottom="0.75" footer="0.0" header="0.0" left="0.7" right="0.7" top="0.75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2" max="2" width="72.86"/>
    <col customWidth="1" min="3" max="3" width="14.0"/>
    <col customWidth="1" min="4" max="4" width="10.0"/>
    <col customWidth="1" min="5" max="5" width="14.71"/>
    <col customWidth="1" min="6" max="6" width="24.0"/>
    <col customWidth="1" min="7" max="7" width="20.14"/>
    <col customWidth="1" min="8" max="8" width="22.86"/>
    <col customWidth="1" min="9" max="9" width="21.43"/>
    <col customWidth="1" min="10" max="10" width="18.57"/>
    <col customWidth="1" min="11" max="11" width="25.57"/>
    <col customWidth="1" min="12" max="12" width="25.71"/>
    <col customWidth="1" min="13" max="13" width="12.29"/>
    <col customWidth="1" min="14" max="14" width="12.71"/>
    <col customWidth="1" min="15" max="15" width="15.86"/>
    <col customWidth="1" min="16" max="16" width="12.71"/>
    <col customWidth="1" min="17" max="17" width="15.43"/>
    <col customWidth="1" min="18" max="26" width="12.71"/>
  </cols>
  <sheetData>
    <row r="1" ht="129.0" customHeight="1">
      <c r="A1" s="2"/>
      <c r="B1" s="2"/>
      <c r="C1" s="190"/>
      <c r="D1" s="191"/>
      <c r="E1" s="192"/>
      <c r="F1" s="192"/>
      <c r="G1" s="192"/>
      <c r="H1" s="192"/>
      <c r="I1" s="192"/>
      <c r="J1" s="19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0.5" customHeight="1">
      <c r="A2" s="19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94" t="s">
        <v>145</v>
      </c>
      <c r="B3" s="195" t="s">
        <v>146</v>
      </c>
      <c r="C3" s="5"/>
      <c r="D3" s="5"/>
      <c r="E3" s="5"/>
      <c r="F3" s="5"/>
      <c r="G3" s="5"/>
      <c r="H3" s="5"/>
      <c r="I3" s="5"/>
      <c r="J3" s="5"/>
      <c r="K3" s="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>
      <c r="A4" s="196" t="s">
        <v>195</v>
      </c>
      <c r="B4" s="5"/>
      <c r="C4" s="5"/>
      <c r="D4" s="5"/>
      <c r="E4" s="5"/>
      <c r="F4" s="5"/>
      <c r="G4" s="5"/>
      <c r="H4" s="5"/>
      <c r="I4" s="5"/>
      <c r="J4" s="5"/>
      <c r="K4" s="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ht="34.5" customHeight="1">
      <c r="A5" s="197" t="s">
        <v>2</v>
      </c>
      <c r="B5" s="198" t="s">
        <v>3</v>
      </c>
      <c r="C5" s="197" t="s">
        <v>4</v>
      </c>
      <c r="D5" s="199" t="s">
        <v>5</v>
      </c>
      <c r="E5" s="200" t="s">
        <v>6</v>
      </c>
      <c r="F5" s="201" t="s">
        <v>7</v>
      </c>
      <c r="G5" s="202" t="s">
        <v>155</v>
      </c>
      <c r="H5" s="202" t="s">
        <v>156</v>
      </c>
      <c r="I5" s="202" t="s">
        <v>157</v>
      </c>
      <c r="J5" s="202" t="s">
        <v>158</v>
      </c>
      <c r="K5" s="201" t="s">
        <v>9</v>
      </c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17"/>
      <c r="B6" s="17"/>
      <c r="C6" s="17"/>
      <c r="D6" s="17"/>
      <c r="E6" s="17"/>
      <c r="F6" s="17"/>
      <c r="G6" s="203">
        <v>0.06</v>
      </c>
      <c r="H6" s="204">
        <v>0.295</v>
      </c>
      <c r="I6" s="204">
        <v>0.005</v>
      </c>
      <c r="J6" s="203">
        <v>0.05</v>
      </c>
      <c r="K6" s="17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>
      <c r="A7" s="205" t="s">
        <v>148</v>
      </c>
      <c r="B7" s="205" t="s">
        <v>196</v>
      </c>
      <c r="C7" s="206"/>
      <c r="D7" s="207"/>
      <c r="E7" s="208"/>
      <c r="F7" s="208"/>
      <c r="G7" s="208"/>
      <c r="H7" s="208"/>
      <c r="I7" s="208"/>
      <c r="J7" s="208"/>
      <c r="K7" s="208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48" t="s">
        <v>150</v>
      </c>
      <c r="B8" s="48" t="s">
        <v>197</v>
      </c>
      <c r="C8" s="50" t="s">
        <v>4</v>
      </c>
      <c r="D8" s="23">
        <v>1.0</v>
      </c>
      <c r="E8" s="24">
        <v>4010955.0</v>
      </c>
      <c r="F8" s="25">
        <f t="shared" ref="F8:F11" si="1">ROUND(D8*E8,0)</f>
        <v>4010955</v>
      </c>
      <c r="G8" s="24">
        <f t="shared" ref="G8:G11" si="2">+ROUND(F8*$G$6,0)</f>
        <v>240657</v>
      </c>
      <c r="H8" s="24">
        <f t="shared" ref="H8:H11" si="3">+ROUND(SUM(F8:G8)*$H$6,0)</f>
        <v>1254226</v>
      </c>
      <c r="I8" s="24">
        <f t="shared" ref="I8:I11" si="4">+ROUND(SUM(F8:G8)*$I$6,0)</f>
        <v>21258</v>
      </c>
      <c r="J8" s="24">
        <f t="shared" ref="J8:J11" si="5">+ROUND(SUM(F8:G8)*$J$6,0)</f>
        <v>212581</v>
      </c>
      <c r="K8" s="24">
        <f t="shared" ref="K8:K11" si="6">+ROUND(SUM(F8:J8),0)</f>
        <v>5739677</v>
      </c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48" t="s">
        <v>198</v>
      </c>
      <c r="B9" s="48" t="s">
        <v>199</v>
      </c>
      <c r="C9" s="50" t="s">
        <v>4</v>
      </c>
      <c r="D9" s="23">
        <v>1.0</v>
      </c>
      <c r="E9" s="24">
        <v>2260976.0</v>
      </c>
      <c r="F9" s="25">
        <f t="shared" si="1"/>
        <v>2260976</v>
      </c>
      <c r="G9" s="24">
        <f t="shared" si="2"/>
        <v>135659</v>
      </c>
      <c r="H9" s="24">
        <f t="shared" si="3"/>
        <v>707007</v>
      </c>
      <c r="I9" s="24">
        <f t="shared" si="4"/>
        <v>11983</v>
      </c>
      <c r="J9" s="24">
        <f t="shared" si="5"/>
        <v>119832</v>
      </c>
      <c r="K9" s="24">
        <f t="shared" si="6"/>
        <v>3235457</v>
      </c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>
      <c r="A10" s="48" t="s">
        <v>200</v>
      </c>
      <c r="B10" s="48" t="s">
        <v>201</v>
      </c>
      <c r="C10" s="50" t="s">
        <v>38</v>
      </c>
      <c r="D10" s="23">
        <v>2100.0</v>
      </c>
      <c r="E10" s="24">
        <v>5572.0</v>
      </c>
      <c r="F10" s="25">
        <f t="shared" si="1"/>
        <v>11701200</v>
      </c>
      <c r="G10" s="24">
        <f t="shared" si="2"/>
        <v>702072</v>
      </c>
      <c r="H10" s="24">
        <f t="shared" si="3"/>
        <v>3658965</v>
      </c>
      <c r="I10" s="24">
        <f t="shared" si="4"/>
        <v>62016</v>
      </c>
      <c r="J10" s="24">
        <f t="shared" si="5"/>
        <v>620164</v>
      </c>
      <c r="K10" s="24">
        <f t="shared" si="6"/>
        <v>16744417</v>
      </c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>
      <c r="A11" s="48" t="s">
        <v>202</v>
      </c>
      <c r="B11" s="209" t="s">
        <v>203</v>
      </c>
      <c r="C11" s="50" t="s">
        <v>21</v>
      </c>
      <c r="D11" s="23">
        <v>2011.0</v>
      </c>
      <c r="E11" s="24">
        <v>4618.0</v>
      </c>
      <c r="F11" s="25">
        <f t="shared" si="1"/>
        <v>9286798</v>
      </c>
      <c r="G11" s="24">
        <f t="shared" si="2"/>
        <v>557208</v>
      </c>
      <c r="H11" s="24">
        <f t="shared" si="3"/>
        <v>2903982</v>
      </c>
      <c r="I11" s="24">
        <f t="shared" si="4"/>
        <v>49220</v>
      </c>
      <c r="J11" s="24">
        <f t="shared" si="5"/>
        <v>492200</v>
      </c>
      <c r="K11" s="24">
        <f t="shared" si="6"/>
        <v>13289408</v>
      </c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67" t="s">
        <v>204</v>
      </c>
      <c r="B12" s="5"/>
      <c r="C12" s="5"/>
      <c r="D12" s="5"/>
      <c r="E12" s="6"/>
      <c r="F12" s="68">
        <f t="shared" ref="F12:K12" si="7">SUM(F8:F11)</f>
        <v>27259929</v>
      </c>
      <c r="G12" s="68">
        <f t="shared" si="7"/>
        <v>1635596</v>
      </c>
      <c r="H12" s="68">
        <f t="shared" si="7"/>
        <v>8524180</v>
      </c>
      <c r="I12" s="68">
        <f t="shared" si="7"/>
        <v>144477</v>
      </c>
      <c r="J12" s="68">
        <f t="shared" si="7"/>
        <v>1444777</v>
      </c>
      <c r="K12" s="68">
        <f t="shared" si="7"/>
        <v>39008959</v>
      </c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205" t="s">
        <v>159</v>
      </c>
      <c r="B13" s="210" t="s">
        <v>205</v>
      </c>
      <c r="C13" s="211"/>
      <c r="D13" s="212"/>
      <c r="E13" s="213"/>
      <c r="F13" s="213"/>
      <c r="G13" s="213"/>
      <c r="H13" s="213"/>
      <c r="I13" s="213"/>
      <c r="J13" s="214"/>
      <c r="K13" s="213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48" t="s">
        <v>161</v>
      </c>
      <c r="B14" s="215" t="s">
        <v>206</v>
      </c>
      <c r="C14" s="50" t="s">
        <v>207</v>
      </c>
      <c r="D14" s="23">
        <v>1206.6</v>
      </c>
      <c r="E14" s="24">
        <v>44789.0</v>
      </c>
      <c r="F14" s="25">
        <f t="shared" ref="F14:F30" si="8">ROUND(D14*E14,0)</f>
        <v>54042407</v>
      </c>
      <c r="G14" s="24">
        <f t="shared" ref="G14:G30" si="9">+ROUND(F14*$G$6,0)</f>
        <v>3242544</v>
      </c>
      <c r="H14" s="24">
        <f t="shared" ref="H14:H30" si="10">+ROUND(SUM(F14:G14)*$H$6,0)</f>
        <v>16899061</v>
      </c>
      <c r="I14" s="24">
        <f t="shared" ref="I14:I30" si="11">+ROUND(SUM(F14:G14)*$I$6,0)</f>
        <v>286425</v>
      </c>
      <c r="J14" s="24">
        <f t="shared" ref="J14:J30" si="12">+ROUND(SUM(F14:G14)*$J$6,0)</f>
        <v>2864248</v>
      </c>
      <c r="K14" s="24">
        <f t="shared" ref="K14:K30" si="13">+ROUND(SUM(F14:J14),0)</f>
        <v>77334685</v>
      </c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48" t="s">
        <v>163</v>
      </c>
      <c r="B15" s="215" t="s">
        <v>208</v>
      </c>
      <c r="C15" s="50" t="s">
        <v>207</v>
      </c>
      <c r="D15" s="23">
        <v>1450.32</v>
      </c>
      <c r="E15" s="24">
        <v>77190.0</v>
      </c>
      <c r="F15" s="25">
        <f t="shared" si="8"/>
        <v>111950201</v>
      </c>
      <c r="G15" s="24">
        <f t="shared" si="9"/>
        <v>6717012</v>
      </c>
      <c r="H15" s="24">
        <f t="shared" si="10"/>
        <v>35006828</v>
      </c>
      <c r="I15" s="24">
        <f t="shared" si="11"/>
        <v>593336</v>
      </c>
      <c r="J15" s="24">
        <f t="shared" si="12"/>
        <v>5933361</v>
      </c>
      <c r="K15" s="24">
        <f t="shared" si="13"/>
        <v>160200738</v>
      </c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48" t="s">
        <v>209</v>
      </c>
      <c r="B16" s="91" t="s">
        <v>210</v>
      </c>
      <c r="C16" s="50" t="s">
        <v>207</v>
      </c>
      <c r="D16" s="23">
        <v>2777.62</v>
      </c>
      <c r="E16" s="24">
        <v>10752.0</v>
      </c>
      <c r="F16" s="25">
        <f t="shared" si="8"/>
        <v>29864970</v>
      </c>
      <c r="G16" s="24">
        <f t="shared" si="9"/>
        <v>1791898</v>
      </c>
      <c r="H16" s="24">
        <f t="shared" si="10"/>
        <v>9338776</v>
      </c>
      <c r="I16" s="24">
        <f t="shared" si="11"/>
        <v>158284</v>
      </c>
      <c r="J16" s="24">
        <f t="shared" si="12"/>
        <v>1582843</v>
      </c>
      <c r="K16" s="24">
        <f t="shared" si="13"/>
        <v>42736771</v>
      </c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48" t="s">
        <v>211</v>
      </c>
      <c r="B17" s="91" t="s">
        <v>212</v>
      </c>
      <c r="C17" s="50" t="s">
        <v>207</v>
      </c>
      <c r="D17" s="23">
        <v>1206.6</v>
      </c>
      <c r="E17" s="24">
        <v>99417.0</v>
      </c>
      <c r="F17" s="25">
        <f t="shared" si="8"/>
        <v>119956552</v>
      </c>
      <c r="G17" s="24">
        <f t="shared" si="9"/>
        <v>7197393</v>
      </c>
      <c r="H17" s="24">
        <f t="shared" si="10"/>
        <v>37510414</v>
      </c>
      <c r="I17" s="24">
        <f t="shared" si="11"/>
        <v>635770</v>
      </c>
      <c r="J17" s="24">
        <f t="shared" si="12"/>
        <v>6357697</v>
      </c>
      <c r="K17" s="24">
        <f t="shared" si="13"/>
        <v>171657826</v>
      </c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48" t="s">
        <v>213</v>
      </c>
      <c r="B18" s="91" t="s">
        <v>214</v>
      </c>
      <c r="C18" s="50" t="s">
        <v>207</v>
      </c>
      <c r="D18" s="23">
        <v>120.7</v>
      </c>
      <c r="E18" s="24">
        <v>106262.0</v>
      </c>
      <c r="F18" s="25">
        <f t="shared" si="8"/>
        <v>12825823</v>
      </c>
      <c r="G18" s="24">
        <f t="shared" si="9"/>
        <v>769549</v>
      </c>
      <c r="H18" s="24">
        <f t="shared" si="10"/>
        <v>4010635</v>
      </c>
      <c r="I18" s="24">
        <f t="shared" si="11"/>
        <v>67977</v>
      </c>
      <c r="J18" s="24">
        <f t="shared" si="12"/>
        <v>679769</v>
      </c>
      <c r="K18" s="24">
        <f t="shared" si="13"/>
        <v>18353753</v>
      </c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48" t="s">
        <v>215</v>
      </c>
      <c r="B19" s="168" t="s">
        <v>216</v>
      </c>
      <c r="C19" s="216" t="s">
        <v>21</v>
      </c>
      <c r="D19" s="23">
        <v>2011.0</v>
      </c>
      <c r="E19" s="24">
        <v>117339.0</v>
      </c>
      <c r="F19" s="25">
        <f t="shared" si="8"/>
        <v>235968729</v>
      </c>
      <c r="G19" s="24">
        <f t="shared" si="9"/>
        <v>14158124</v>
      </c>
      <c r="H19" s="24">
        <f t="shared" si="10"/>
        <v>73787422</v>
      </c>
      <c r="I19" s="24">
        <f t="shared" si="11"/>
        <v>1250634</v>
      </c>
      <c r="J19" s="24">
        <f t="shared" si="12"/>
        <v>12506343</v>
      </c>
      <c r="K19" s="24">
        <f t="shared" si="13"/>
        <v>337671252</v>
      </c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48" t="s">
        <v>217</v>
      </c>
      <c r="B20" s="168" t="s">
        <v>218</v>
      </c>
      <c r="C20" s="216" t="s">
        <v>21</v>
      </c>
      <c r="D20" s="23">
        <v>2011.0</v>
      </c>
      <c r="E20" s="24">
        <v>5410.0</v>
      </c>
      <c r="F20" s="25">
        <f t="shared" si="8"/>
        <v>10879510</v>
      </c>
      <c r="G20" s="24">
        <f t="shared" si="9"/>
        <v>652771</v>
      </c>
      <c r="H20" s="24">
        <f t="shared" si="10"/>
        <v>3402023</v>
      </c>
      <c r="I20" s="24">
        <f t="shared" si="11"/>
        <v>57661</v>
      </c>
      <c r="J20" s="24">
        <f t="shared" si="12"/>
        <v>576614</v>
      </c>
      <c r="K20" s="24">
        <f t="shared" si="13"/>
        <v>15568579</v>
      </c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48" t="s">
        <v>219</v>
      </c>
      <c r="B21" s="168" t="s">
        <v>220</v>
      </c>
      <c r="C21" s="216" t="s">
        <v>21</v>
      </c>
      <c r="D21" s="23">
        <v>2011.0</v>
      </c>
      <c r="E21" s="24">
        <v>4143.0</v>
      </c>
      <c r="F21" s="25">
        <f t="shared" si="8"/>
        <v>8331573</v>
      </c>
      <c r="G21" s="24">
        <f t="shared" si="9"/>
        <v>499894</v>
      </c>
      <c r="H21" s="24">
        <f t="shared" si="10"/>
        <v>2605283</v>
      </c>
      <c r="I21" s="24">
        <f t="shared" si="11"/>
        <v>44157</v>
      </c>
      <c r="J21" s="24">
        <f t="shared" si="12"/>
        <v>441573</v>
      </c>
      <c r="K21" s="24">
        <f t="shared" si="13"/>
        <v>11922480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48" t="s">
        <v>221</v>
      </c>
      <c r="B22" s="168" t="s">
        <v>222</v>
      </c>
      <c r="C22" s="217" t="s">
        <v>4</v>
      </c>
      <c r="D22" s="23">
        <v>9.0</v>
      </c>
      <c r="E22" s="126">
        <v>255919.0</v>
      </c>
      <c r="F22" s="25">
        <f t="shared" si="8"/>
        <v>2303271</v>
      </c>
      <c r="G22" s="24">
        <f t="shared" si="9"/>
        <v>138196</v>
      </c>
      <c r="H22" s="24">
        <f t="shared" si="10"/>
        <v>720233</v>
      </c>
      <c r="I22" s="24">
        <f t="shared" si="11"/>
        <v>12207</v>
      </c>
      <c r="J22" s="24">
        <f t="shared" si="12"/>
        <v>122073</v>
      </c>
      <c r="K22" s="24">
        <f t="shared" si="13"/>
        <v>3295980</v>
      </c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48" t="s">
        <v>223</v>
      </c>
      <c r="B23" s="168" t="s">
        <v>224</v>
      </c>
      <c r="C23" s="217" t="s">
        <v>4</v>
      </c>
      <c r="D23" s="23">
        <v>4.0</v>
      </c>
      <c r="E23" s="126">
        <v>124730.0</v>
      </c>
      <c r="F23" s="25">
        <f t="shared" si="8"/>
        <v>498920</v>
      </c>
      <c r="G23" s="24">
        <f t="shared" si="9"/>
        <v>29935</v>
      </c>
      <c r="H23" s="24">
        <f t="shared" si="10"/>
        <v>156012</v>
      </c>
      <c r="I23" s="24">
        <f t="shared" si="11"/>
        <v>2644</v>
      </c>
      <c r="J23" s="24">
        <f t="shared" si="12"/>
        <v>26443</v>
      </c>
      <c r="K23" s="24">
        <f t="shared" si="13"/>
        <v>713954</v>
      </c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48" t="s">
        <v>225</v>
      </c>
      <c r="B24" s="168" t="s">
        <v>226</v>
      </c>
      <c r="C24" s="218" t="s">
        <v>4</v>
      </c>
      <c r="D24" s="23">
        <v>1.0</v>
      </c>
      <c r="E24" s="126">
        <v>180909.0</v>
      </c>
      <c r="F24" s="25">
        <f t="shared" si="8"/>
        <v>180909</v>
      </c>
      <c r="G24" s="24">
        <f t="shared" si="9"/>
        <v>10855</v>
      </c>
      <c r="H24" s="24">
        <f t="shared" si="10"/>
        <v>56570</v>
      </c>
      <c r="I24" s="24">
        <f t="shared" si="11"/>
        <v>959</v>
      </c>
      <c r="J24" s="24">
        <f t="shared" si="12"/>
        <v>9588</v>
      </c>
      <c r="K24" s="24">
        <f t="shared" si="13"/>
        <v>258881</v>
      </c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48" t="s">
        <v>227</v>
      </c>
      <c r="B25" s="168" t="s">
        <v>228</v>
      </c>
      <c r="C25" s="218" t="s">
        <v>4</v>
      </c>
      <c r="D25" s="23">
        <v>3.0</v>
      </c>
      <c r="E25" s="126">
        <v>202956.0</v>
      </c>
      <c r="F25" s="25">
        <f t="shared" si="8"/>
        <v>608868</v>
      </c>
      <c r="G25" s="24">
        <f t="shared" si="9"/>
        <v>36532</v>
      </c>
      <c r="H25" s="24">
        <f t="shared" si="10"/>
        <v>190393</v>
      </c>
      <c r="I25" s="24">
        <f t="shared" si="11"/>
        <v>3227</v>
      </c>
      <c r="J25" s="24">
        <f t="shared" si="12"/>
        <v>32270</v>
      </c>
      <c r="K25" s="24">
        <f t="shared" si="13"/>
        <v>871290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48" t="s">
        <v>229</v>
      </c>
      <c r="B26" s="168" t="s">
        <v>230</v>
      </c>
      <c r="C26" s="218" t="s">
        <v>4</v>
      </c>
      <c r="D26" s="23">
        <v>2.0</v>
      </c>
      <c r="E26" s="126">
        <v>33403.0</v>
      </c>
      <c r="F26" s="25">
        <f t="shared" si="8"/>
        <v>66806</v>
      </c>
      <c r="G26" s="24">
        <f t="shared" si="9"/>
        <v>4008</v>
      </c>
      <c r="H26" s="24">
        <f t="shared" si="10"/>
        <v>20890</v>
      </c>
      <c r="I26" s="24">
        <f t="shared" si="11"/>
        <v>354</v>
      </c>
      <c r="J26" s="24">
        <f t="shared" si="12"/>
        <v>3541</v>
      </c>
      <c r="K26" s="24">
        <f t="shared" si="13"/>
        <v>95599</v>
      </c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48" t="s">
        <v>231</v>
      </c>
      <c r="B27" s="168" t="s">
        <v>232</v>
      </c>
      <c r="C27" s="218" t="s">
        <v>4</v>
      </c>
      <c r="D27" s="23">
        <v>16.0</v>
      </c>
      <c r="E27" s="126">
        <v>108204.0</v>
      </c>
      <c r="F27" s="25">
        <f t="shared" si="8"/>
        <v>1731264</v>
      </c>
      <c r="G27" s="24">
        <f t="shared" si="9"/>
        <v>103876</v>
      </c>
      <c r="H27" s="24">
        <f t="shared" si="10"/>
        <v>541366</v>
      </c>
      <c r="I27" s="24">
        <f t="shared" si="11"/>
        <v>9176</v>
      </c>
      <c r="J27" s="24">
        <f t="shared" si="12"/>
        <v>91757</v>
      </c>
      <c r="K27" s="24">
        <f t="shared" si="13"/>
        <v>2477439</v>
      </c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48" t="s">
        <v>233</v>
      </c>
      <c r="B28" s="168" t="s">
        <v>234</v>
      </c>
      <c r="C28" s="218" t="s">
        <v>4</v>
      </c>
      <c r="D28" s="23">
        <v>21.0</v>
      </c>
      <c r="E28" s="126">
        <v>73741.0</v>
      </c>
      <c r="F28" s="25">
        <f t="shared" si="8"/>
        <v>1548561</v>
      </c>
      <c r="G28" s="24">
        <f t="shared" si="9"/>
        <v>92914</v>
      </c>
      <c r="H28" s="24">
        <f t="shared" si="10"/>
        <v>484235</v>
      </c>
      <c r="I28" s="24">
        <f t="shared" si="11"/>
        <v>8207</v>
      </c>
      <c r="J28" s="24">
        <f t="shared" si="12"/>
        <v>82074</v>
      </c>
      <c r="K28" s="24">
        <f t="shared" si="13"/>
        <v>2215991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48" t="s">
        <v>235</v>
      </c>
      <c r="B29" s="168" t="s">
        <v>236</v>
      </c>
      <c r="C29" s="218" t="s">
        <v>207</v>
      </c>
      <c r="D29" s="23">
        <v>12.0</v>
      </c>
      <c r="E29" s="126">
        <v>963132.0</v>
      </c>
      <c r="F29" s="25">
        <f t="shared" si="8"/>
        <v>11557584</v>
      </c>
      <c r="G29" s="24">
        <f t="shared" si="9"/>
        <v>693455</v>
      </c>
      <c r="H29" s="24">
        <f t="shared" si="10"/>
        <v>3614057</v>
      </c>
      <c r="I29" s="24">
        <f t="shared" si="11"/>
        <v>61255</v>
      </c>
      <c r="J29" s="24">
        <f t="shared" si="12"/>
        <v>612552</v>
      </c>
      <c r="K29" s="24">
        <f t="shared" si="13"/>
        <v>16538903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48" t="s">
        <v>237</v>
      </c>
      <c r="B30" s="168" t="s">
        <v>238</v>
      </c>
      <c r="C30" s="176" t="s">
        <v>207</v>
      </c>
      <c r="D30" s="23">
        <v>5.0</v>
      </c>
      <c r="E30" s="126">
        <v>919710.0000000001</v>
      </c>
      <c r="F30" s="25">
        <f t="shared" si="8"/>
        <v>4598550</v>
      </c>
      <c r="G30" s="24">
        <f t="shared" si="9"/>
        <v>275913</v>
      </c>
      <c r="H30" s="24">
        <f t="shared" si="10"/>
        <v>1437967</v>
      </c>
      <c r="I30" s="24">
        <f t="shared" si="11"/>
        <v>24372</v>
      </c>
      <c r="J30" s="24">
        <f t="shared" si="12"/>
        <v>243723</v>
      </c>
      <c r="K30" s="24">
        <f t="shared" si="13"/>
        <v>6580525</v>
      </c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67" t="s">
        <v>239</v>
      </c>
      <c r="B31" s="5"/>
      <c r="C31" s="5"/>
      <c r="D31" s="5"/>
      <c r="E31" s="6"/>
      <c r="F31" s="68">
        <f t="shared" ref="F31:K31" si="14">SUM(F14:F30)</f>
        <v>606914498</v>
      </c>
      <c r="G31" s="68">
        <f t="shared" si="14"/>
        <v>36414869</v>
      </c>
      <c r="H31" s="68">
        <f t="shared" si="14"/>
        <v>189782165</v>
      </c>
      <c r="I31" s="68">
        <f t="shared" si="14"/>
        <v>3216645</v>
      </c>
      <c r="J31" s="68">
        <f t="shared" si="14"/>
        <v>32166469</v>
      </c>
      <c r="K31" s="68">
        <f t="shared" si="14"/>
        <v>868494646</v>
      </c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205" t="s">
        <v>166</v>
      </c>
      <c r="B32" s="210" t="s">
        <v>240</v>
      </c>
      <c r="C32" s="211"/>
      <c r="D32" s="212"/>
      <c r="E32" s="213"/>
      <c r="F32" s="213"/>
      <c r="G32" s="213"/>
      <c r="H32" s="213"/>
      <c r="I32" s="213"/>
      <c r="J32" s="214"/>
      <c r="K32" s="213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48" t="s">
        <v>168</v>
      </c>
      <c r="B33" s="215" t="s">
        <v>241</v>
      </c>
      <c r="C33" s="50" t="s">
        <v>242</v>
      </c>
      <c r="D33" s="23">
        <v>54.0</v>
      </c>
      <c r="E33" s="126">
        <v>67581.0</v>
      </c>
      <c r="F33" s="25">
        <f t="shared" ref="F33:F52" si="15">ROUND(D33*E33,0)</f>
        <v>3649374</v>
      </c>
      <c r="G33" s="24">
        <f t="shared" ref="G33:G52" si="16">+ROUND(F33*$G$6,0)</f>
        <v>218962</v>
      </c>
      <c r="H33" s="24">
        <f t="shared" ref="H33:H52" si="17">+ROUND(SUM(F33:G33)*$H$6,0)</f>
        <v>1141159</v>
      </c>
      <c r="I33" s="24">
        <f t="shared" ref="I33:I52" si="18">+ROUND(SUM(F33:G33)*$I$6,0)</f>
        <v>19342</v>
      </c>
      <c r="J33" s="24">
        <f t="shared" ref="J33:J52" si="19">+ROUND(SUM(F33:G33)*$J$6,0)</f>
        <v>193417</v>
      </c>
      <c r="K33" s="24">
        <f t="shared" ref="K33:K50" si="20">+ROUND(SUM(F33:J33),0)</f>
        <v>5222254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48" t="s">
        <v>170</v>
      </c>
      <c r="B34" s="215" t="s">
        <v>243</v>
      </c>
      <c r="C34" s="50" t="s">
        <v>4</v>
      </c>
      <c r="D34" s="23">
        <v>3.0</v>
      </c>
      <c r="E34" s="126">
        <v>29795.0</v>
      </c>
      <c r="F34" s="25">
        <f t="shared" si="15"/>
        <v>89385</v>
      </c>
      <c r="G34" s="24">
        <f t="shared" si="16"/>
        <v>5363</v>
      </c>
      <c r="H34" s="24">
        <f t="shared" si="17"/>
        <v>27951</v>
      </c>
      <c r="I34" s="24">
        <f t="shared" si="18"/>
        <v>474</v>
      </c>
      <c r="J34" s="24">
        <f t="shared" si="19"/>
        <v>4737</v>
      </c>
      <c r="K34" s="24">
        <f t="shared" si="20"/>
        <v>127910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48" t="s">
        <v>244</v>
      </c>
      <c r="B35" s="215" t="s">
        <v>245</v>
      </c>
      <c r="C35" s="50" t="s">
        <v>4</v>
      </c>
      <c r="D35" s="23">
        <v>3.0</v>
      </c>
      <c r="E35" s="126">
        <v>1625374.0</v>
      </c>
      <c r="F35" s="25">
        <f t="shared" si="15"/>
        <v>4876122</v>
      </c>
      <c r="G35" s="24">
        <f t="shared" si="16"/>
        <v>292567</v>
      </c>
      <c r="H35" s="24">
        <f t="shared" si="17"/>
        <v>1524763</v>
      </c>
      <c r="I35" s="24">
        <f t="shared" si="18"/>
        <v>25843</v>
      </c>
      <c r="J35" s="24">
        <f t="shared" si="19"/>
        <v>258434</v>
      </c>
      <c r="K35" s="24">
        <f t="shared" si="20"/>
        <v>6977729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48" t="s">
        <v>246</v>
      </c>
      <c r="B36" s="215" t="s">
        <v>247</v>
      </c>
      <c r="C36" s="50" t="s">
        <v>4</v>
      </c>
      <c r="D36" s="23">
        <v>2.0</v>
      </c>
      <c r="E36" s="126">
        <v>1986282.0</v>
      </c>
      <c r="F36" s="25">
        <f t="shared" si="15"/>
        <v>3972564</v>
      </c>
      <c r="G36" s="24">
        <f t="shared" si="16"/>
        <v>238354</v>
      </c>
      <c r="H36" s="24">
        <f t="shared" si="17"/>
        <v>1242221</v>
      </c>
      <c r="I36" s="24">
        <f t="shared" si="18"/>
        <v>21055</v>
      </c>
      <c r="J36" s="24">
        <f t="shared" si="19"/>
        <v>210546</v>
      </c>
      <c r="K36" s="24">
        <f t="shared" si="20"/>
        <v>5684740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48" t="s">
        <v>248</v>
      </c>
      <c r="B37" s="215" t="s">
        <v>249</v>
      </c>
      <c r="C37" s="50" t="s">
        <v>4</v>
      </c>
      <c r="D37" s="23">
        <v>1.0</v>
      </c>
      <c r="E37" s="126">
        <v>246976.0</v>
      </c>
      <c r="F37" s="25">
        <f t="shared" si="15"/>
        <v>246976</v>
      </c>
      <c r="G37" s="24">
        <f t="shared" si="16"/>
        <v>14819</v>
      </c>
      <c r="H37" s="24">
        <f t="shared" si="17"/>
        <v>77230</v>
      </c>
      <c r="I37" s="24">
        <f t="shared" si="18"/>
        <v>1309</v>
      </c>
      <c r="J37" s="24">
        <f t="shared" si="19"/>
        <v>13090</v>
      </c>
      <c r="K37" s="24">
        <f t="shared" si="20"/>
        <v>353424</v>
      </c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48" t="s">
        <v>250</v>
      </c>
      <c r="B38" s="215" t="s">
        <v>251</v>
      </c>
      <c r="C38" s="50" t="s">
        <v>4</v>
      </c>
      <c r="D38" s="23">
        <v>1.0</v>
      </c>
      <c r="E38" s="126">
        <v>1091832.0</v>
      </c>
      <c r="F38" s="25">
        <f t="shared" si="15"/>
        <v>1091832</v>
      </c>
      <c r="G38" s="24">
        <f t="shared" si="16"/>
        <v>65510</v>
      </c>
      <c r="H38" s="24">
        <f t="shared" si="17"/>
        <v>341416</v>
      </c>
      <c r="I38" s="24">
        <f t="shared" si="18"/>
        <v>5787</v>
      </c>
      <c r="J38" s="24">
        <f t="shared" si="19"/>
        <v>57867</v>
      </c>
      <c r="K38" s="24">
        <f t="shared" si="20"/>
        <v>1562412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48" t="s">
        <v>252</v>
      </c>
      <c r="B39" s="215" t="s">
        <v>253</v>
      </c>
      <c r="C39" s="50" t="s">
        <v>4</v>
      </c>
      <c r="D39" s="23">
        <v>6.0</v>
      </c>
      <c r="E39" s="126">
        <v>29730.0</v>
      </c>
      <c r="F39" s="25">
        <f t="shared" si="15"/>
        <v>178380</v>
      </c>
      <c r="G39" s="24">
        <f t="shared" si="16"/>
        <v>10703</v>
      </c>
      <c r="H39" s="24">
        <f t="shared" si="17"/>
        <v>55779</v>
      </c>
      <c r="I39" s="24">
        <f t="shared" si="18"/>
        <v>945</v>
      </c>
      <c r="J39" s="24">
        <f t="shared" si="19"/>
        <v>9454</v>
      </c>
      <c r="K39" s="24">
        <f t="shared" si="20"/>
        <v>255261</v>
      </c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48" t="s">
        <v>254</v>
      </c>
      <c r="B40" s="215" t="s">
        <v>255</v>
      </c>
      <c r="C40" s="50" t="s">
        <v>4</v>
      </c>
      <c r="D40" s="23">
        <v>12.0</v>
      </c>
      <c r="E40" s="126">
        <v>137306.0</v>
      </c>
      <c r="F40" s="25">
        <f t="shared" si="15"/>
        <v>1647672</v>
      </c>
      <c r="G40" s="24">
        <f t="shared" si="16"/>
        <v>98860</v>
      </c>
      <c r="H40" s="24">
        <f t="shared" si="17"/>
        <v>515227</v>
      </c>
      <c r="I40" s="24">
        <f t="shared" si="18"/>
        <v>8733</v>
      </c>
      <c r="J40" s="24">
        <f t="shared" si="19"/>
        <v>87327</v>
      </c>
      <c r="K40" s="24">
        <f t="shared" si="20"/>
        <v>2357819</v>
      </c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48" t="s">
        <v>256</v>
      </c>
      <c r="B41" s="215" t="s">
        <v>257</v>
      </c>
      <c r="C41" s="50" t="s">
        <v>4</v>
      </c>
      <c r="D41" s="23">
        <v>18.0</v>
      </c>
      <c r="E41" s="126">
        <v>24358.0</v>
      </c>
      <c r="F41" s="25">
        <f t="shared" si="15"/>
        <v>438444</v>
      </c>
      <c r="G41" s="24">
        <f t="shared" si="16"/>
        <v>26307</v>
      </c>
      <c r="H41" s="24">
        <f t="shared" si="17"/>
        <v>137102</v>
      </c>
      <c r="I41" s="24">
        <f t="shared" si="18"/>
        <v>2324</v>
      </c>
      <c r="J41" s="24">
        <f t="shared" si="19"/>
        <v>23238</v>
      </c>
      <c r="K41" s="24">
        <f t="shared" si="20"/>
        <v>627415</v>
      </c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48" t="s">
        <v>258</v>
      </c>
      <c r="B42" s="215" t="s">
        <v>259</v>
      </c>
      <c r="C42" s="50" t="s">
        <v>4</v>
      </c>
      <c r="D42" s="23">
        <v>3.0</v>
      </c>
      <c r="E42" s="126">
        <v>138649.0</v>
      </c>
      <c r="F42" s="25">
        <f t="shared" si="15"/>
        <v>415947</v>
      </c>
      <c r="G42" s="24">
        <f t="shared" si="16"/>
        <v>24957</v>
      </c>
      <c r="H42" s="24">
        <f t="shared" si="17"/>
        <v>130067</v>
      </c>
      <c r="I42" s="24">
        <f t="shared" si="18"/>
        <v>2205</v>
      </c>
      <c r="J42" s="24">
        <f t="shared" si="19"/>
        <v>22045</v>
      </c>
      <c r="K42" s="24">
        <f t="shared" si="20"/>
        <v>595221</v>
      </c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48" t="s">
        <v>260</v>
      </c>
      <c r="B43" s="215" t="s">
        <v>261</v>
      </c>
      <c r="C43" s="50" t="s">
        <v>4</v>
      </c>
      <c r="D43" s="23">
        <v>39.0</v>
      </c>
      <c r="E43" s="126">
        <v>14787.0</v>
      </c>
      <c r="F43" s="25">
        <f t="shared" si="15"/>
        <v>576693</v>
      </c>
      <c r="G43" s="24">
        <f t="shared" si="16"/>
        <v>34602</v>
      </c>
      <c r="H43" s="24">
        <f t="shared" si="17"/>
        <v>180332</v>
      </c>
      <c r="I43" s="24">
        <f t="shared" si="18"/>
        <v>3056</v>
      </c>
      <c r="J43" s="24">
        <f t="shared" si="19"/>
        <v>30565</v>
      </c>
      <c r="K43" s="24">
        <f t="shared" si="20"/>
        <v>825248</v>
      </c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48" t="s">
        <v>262</v>
      </c>
      <c r="B44" s="215" t="s">
        <v>263</v>
      </c>
      <c r="C44" s="50" t="s">
        <v>4</v>
      </c>
      <c r="D44" s="23">
        <v>9.0</v>
      </c>
      <c r="E44" s="126">
        <v>39171.0</v>
      </c>
      <c r="F44" s="25">
        <f t="shared" si="15"/>
        <v>352539</v>
      </c>
      <c r="G44" s="24">
        <f t="shared" si="16"/>
        <v>21152</v>
      </c>
      <c r="H44" s="24">
        <f t="shared" si="17"/>
        <v>110239</v>
      </c>
      <c r="I44" s="24">
        <f t="shared" si="18"/>
        <v>1868</v>
      </c>
      <c r="J44" s="24">
        <f t="shared" si="19"/>
        <v>18685</v>
      </c>
      <c r="K44" s="24">
        <f t="shared" si="20"/>
        <v>504483</v>
      </c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48" t="s">
        <v>264</v>
      </c>
      <c r="B45" s="215" t="s">
        <v>265</v>
      </c>
      <c r="C45" s="50" t="s">
        <v>4</v>
      </c>
      <c r="D45" s="23">
        <v>3.0</v>
      </c>
      <c r="E45" s="126">
        <v>913729.0</v>
      </c>
      <c r="F45" s="25">
        <f t="shared" si="15"/>
        <v>2741187</v>
      </c>
      <c r="G45" s="24">
        <f t="shared" si="16"/>
        <v>164471</v>
      </c>
      <c r="H45" s="24">
        <f t="shared" si="17"/>
        <v>857169</v>
      </c>
      <c r="I45" s="24">
        <f t="shared" si="18"/>
        <v>14528</v>
      </c>
      <c r="J45" s="24">
        <f t="shared" si="19"/>
        <v>145283</v>
      </c>
      <c r="K45" s="24">
        <f t="shared" si="20"/>
        <v>3922638</v>
      </c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48" t="s">
        <v>266</v>
      </c>
      <c r="B46" s="215" t="s">
        <v>267</v>
      </c>
      <c r="C46" s="50" t="s">
        <v>4</v>
      </c>
      <c r="D46" s="23">
        <v>1.0</v>
      </c>
      <c r="E46" s="126">
        <v>1963920.0</v>
      </c>
      <c r="F46" s="25">
        <f t="shared" si="15"/>
        <v>1963920</v>
      </c>
      <c r="G46" s="24">
        <f t="shared" si="16"/>
        <v>117835</v>
      </c>
      <c r="H46" s="24">
        <f t="shared" si="17"/>
        <v>614118</v>
      </c>
      <c r="I46" s="24">
        <f t="shared" si="18"/>
        <v>10409</v>
      </c>
      <c r="J46" s="24">
        <f t="shared" si="19"/>
        <v>104088</v>
      </c>
      <c r="K46" s="24">
        <f t="shared" si="20"/>
        <v>2810370</v>
      </c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48" t="s">
        <v>268</v>
      </c>
      <c r="B47" s="215" t="s">
        <v>269</v>
      </c>
      <c r="C47" s="50" t="s">
        <v>4</v>
      </c>
      <c r="D47" s="23">
        <v>15.0</v>
      </c>
      <c r="E47" s="126">
        <v>86148.0</v>
      </c>
      <c r="F47" s="25">
        <f t="shared" si="15"/>
        <v>1292220</v>
      </c>
      <c r="G47" s="24">
        <f t="shared" si="16"/>
        <v>77533</v>
      </c>
      <c r="H47" s="24">
        <f t="shared" si="17"/>
        <v>404077</v>
      </c>
      <c r="I47" s="24">
        <f t="shared" si="18"/>
        <v>6849</v>
      </c>
      <c r="J47" s="24">
        <f t="shared" si="19"/>
        <v>68488</v>
      </c>
      <c r="K47" s="24">
        <f t="shared" si="20"/>
        <v>1849167</v>
      </c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48" t="s">
        <v>270</v>
      </c>
      <c r="B48" s="215" t="s">
        <v>271</v>
      </c>
      <c r="C48" s="50" t="s">
        <v>12</v>
      </c>
      <c r="D48" s="23">
        <v>1.0</v>
      </c>
      <c r="E48" s="126">
        <v>990000.0</v>
      </c>
      <c r="F48" s="25">
        <f t="shared" si="15"/>
        <v>990000</v>
      </c>
      <c r="G48" s="24">
        <f t="shared" si="16"/>
        <v>59400</v>
      </c>
      <c r="H48" s="24">
        <f t="shared" si="17"/>
        <v>309573</v>
      </c>
      <c r="I48" s="24">
        <f t="shared" si="18"/>
        <v>5247</v>
      </c>
      <c r="J48" s="24">
        <f t="shared" si="19"/>
        <v>52470</v>
      </c>
      <c r="K48" s="24">
        <f t="shared" si="20"/>
        <v>1416690</v>
      </c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48" t="s">
        <v>272</v>
      </c>
      <c r="B49" s="215" t="s">
        <v>273</v>
      </c>
      <c r="C49" s="50" t="s">
        <v>12</v>
      </c>
      <c r="D49" s="23">
        <v>1.0</v>
      </c>
      <c r="E49" s="126">
        <v>5621118.0</v>
      </c>
      <c r="F49" s="25">
        <f t="shared" si="15"/>
        <v>5621118</v>
      </c>
      <c r="G49" s="24">
        <f t="shared" si="16"/>
        <v>337267</v>
      </c>
      <c r="H49" s="24">
        <f t="shared" si="17"/>
        <v>1757724</v>
      </c>
      <c r="I49" s="24">
        <f t="shared" si="18"/>
        <v>29792</v>
      </c>
      <c r="J49" s="24">
        <f t="shared" si="19"/>
        <v>297919</v>
      </c>
      <c r="K49" s="24">
        <f t="shared" si="20"/>
        <v>8043820</v>
      </c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48" t="s">
        <v>274</v>
      </c>
      <c r="B50" s="215" t="s">
        <v>275</v>
      </c>
      <c r="C50" s="50" t="s">
        <v>4</v>
      </c>
      <c r="D50" s="23">
        <v>3.0</v>
      </c>
      <c r="E50" s="126">
        <v>1980000.0</v>
      </c>
      <c r="F50" s="25">
        <f t="shared" si="15"/>
        <v>5940000</v>
      </c>
      <c r="G50" s="24">
        <f t="shared" si="16"/>
        <v>356400</v>
      </c>
      <c r="H50" s="24">
        <f t="shared" si="17"/>
        <v>1857438</v>
      </c>
      <c r="I50" s="24">
        <f t="shared" si="18"/>
        <v>31482</v>
      </c>
      <c r="J50" s="24">
        <f t="shared" si="19"/>
        <v>314820</v>
      </c>
      <c r="K50" s="24">
        <f t="shared" si="20"/>
        <v>8500140</v>
      </c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48" t="s">
        <v>276</v>
      </c>
      <c r="B51" s="215" t="s">
        <v>277</v>
      </c>
      <c r="C51" s="50" t="s">
        <v>278</v>
      </c>
      <c r="D51" s="23">
        <v>6762.0</v>
      </c>
      <c r="E51" s="126">
        <v>18238.0</v>
      </c>
      <c r="F51" s="25">
        <f t="shared" si="15"/>
        <v>123325356</v>
      </c>
      <c r="G51" s="24">
        <f t="shared" si="16"/>
        <v>7399521</v>
      </c>
      <c r="H51" s="24">
        <f t="shared" si="17"/>
        <v>38563839</v>
      </c>
      <c r="I51" s="24">
        <f t="shared" si="18"/>
        <v>653624</v>
      </c>
      <c r="J51" s="24">
        <f t="shared" si="19"/>
        <v>6536244</v>
      </c>
      <c r="K51" s="24">
        <v>1.76478585E8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48" t="s">
        <v>279</v>
      </c>
      <c r="B52" s="215" t="s">
        <v>280</v>
      </c>
      <c r="C52" s="50" t="s">
        <v>4</v>
      </c>
      <c r="D52" s="23">
        <v>1.0</v>
      </c>
      <c r="E52" s="126">
        <v>3488592.0</v>
      </c>
      <c r="F52" s="25">
        <f t="shared" si="15"/>
        <v>3488592</v>
      </c>
      <c r="G52" s="24">
        <f t="shared" si="16"/>
        <v>209316</v>
      </c>
      <c r="H52" s="24">
        <f t="shared" si="17"/>
        <v>1090883</v>
      </c>
      <c r="I52" s="24">
        <f t="shared" si="18"/>
        <v>18490</v>
      </c>
      <c r="J52" s="24">
        <f t="shared" si="19"/>
        <v>184895</v>
      </c>
      <c r="K52" s="24">
        <f>+ROUND(SUM(F52:J52),0)</f>
        <v>4992176</v>
      </c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67" t="s">
        <v>281</v>
      </c>
      <c r="B53" s="5"/>
      <c r="C53" s="5"/>
      <c r="D53" s="5"/>
      <c r="E53" s="6"/>
      <c r="F53" s="68">
        <f t="shared" ref="F53:K53" si="21">SUM(F33:F52)</f>
        <v>162898321</v>
      </c>
      <c r="G53" s="68">
        <f t="shared" si="21"/>
        <v>9773899</v>
      </c>
      <c r="H53" s="68">
        <f t="shared" si="21"/>
        <v>50938307</v>
      </c>
      <c r="I53" s="68">
        <f t="shared" si="21"/>
        <v>863362</v>
      </c>
      <c r="J53" s="68">
        <f t="shared" si="21"/>
        <v>8633612</v>
      </c>
      <c r="K53" s="68">
        <f t="shared" si="21"/>
        <v>233107502</v>
      </c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48"/>
      <c r="B54" s="215"/>
      <c r="C54" s="50"/>
      <c r="D54" s="23"/>
      <c r="E54" s="24"/>
      <c r="F54" s="25"/>
      <c r="G54" s="24"/>
      <c r="H54" s="24"/>
      <c r="I54" s="24"/>
      <c r="J54" s="24"/>
      <c r="K54" s="24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205" t="s">
        <v>173</v>
      </c>
      <c r="B55" s="210" t="s">
        <v>282</v>
      </c>
      <c r="C55" s="211"/>
      <c r="D55" s="212"/>
      <c r="E55" s="213"/>
      <c r="F55" s="213"/>
      <c r="G55" s="213"/>
      <c r="H55" s="213"/>
      <c r="I55" s="213"/>
      <c r="J55" s="214"/>
      <c r="K55" s="213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91" t="s">
        <v>175</v>
      </c>
      <c r="B56" s="219" t="s">
        <v>283</v>
      </c>
      <c r="C56" s="50" t="s">
        <v>38</v>
      </c>
      <c r="D56" s="23">
        <v>1.0</v>
      </c>
      <c r="E56" s="24">
        <v>293964.0</v>
      </c>
      <c r="F56" s="25">
        <f t="shared" ref="F56:F61" si="22">ROUND(D56*E56,0)</f>
        <v>293964</v>
      </c>
      <c r="G56" s="24">
        <f t="shared" ref="G56:G61" si="23">+ROUND(F56*$G$6,0)</f>
        <v>17638</v>
      </c>
      <c r="H56" s="24">
        <f t="shared" ref="H56:H61" si="24">+ROUND(SUM(F56:G56)*$H$6,0)</f>
        <v>91923</v>
      </c>
      <c r="I56" s="24">
        <f t="shared" ref="I56:I61" si="25">+ROUND(SUM(F56:G56)*$I$6,0)</f>
        <v>1558</v>
      </c>
      <c r="J56" s="24">
        <f t="shared" ref="J56:J61" si="26">+ROUND(SUM(F56:G56)*$J$6,0)</f>
        <v>15580</v>
      </c>
      <c r="K56" s="24">
        <f t="shared" ref="K56:K60" si="27">+ROUND(SUM(F56:J56),0)</f>
        <v>420663</v>
      </c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91" t="s">
        <v>177</v>
      </c>
      <c r="B57" s="91" t="s">
        <v>284</v>
      </c>
      <c r="C57" s="50" t="s">
        <v>4</v>
      </c>
      <c r="D57" s="23">
        <v>1.0</v>
      </c>
      <c r="E57" s="24">
        <v>4975075.0</v>
      </c>
      <c r="F57" s="25">
        <f t="shared" si="22"/>
        <v>4975075</v>
      </c>
      <c r="G57" s="24">
        <f t="shared" si="23"/>
        <v>298505</v>
      </c>
      <c r="H57" s="24">
        <f t="shared" si="24"/>
        <v>1555706</v>
      </c>
      <c r="I57" s="24">
        <f t="shared" si="25"/>
        <v>26368</v>
      </c>
      <c r="J57" s="24">
        <f t="shared" si="26"/>
        <v>263679</v>
      </c>
      <c r="K57" s="24">
        <f t="shared" si="27"/>
        <v>7119333</v>
      </c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91" t="s">
        <v>179</v>
      </c>
      <c r="B58" s="91" t="s">
        <v>285</v>
      </c>
      <c r="C58" s="50" t="s">
        <v>38</v>
      </c>
      <c r="D58" s="23">
        <v>320.0</v>
      </c>
      <c r="E58" s="24">
        <v>108281.0</v>
      </c>
      <c r="F58" s="25">
        <f t="shared" si="22"/>
        <v>34649920</v>
      </c>
      <c r="G58" s="24">
        <f t="shared" si="23"/>
        <v>2078995</v>
      </c>
      <c r="H58" s="24">
        <f t="shared" si="24"/>
        <v>10835030</v>
      </c>
      <c r="I58" s="24">
        <f t="shared" si="25"/>
        <v>183645</v>
      </c>
      <c r="J58" s="24">
        <f t="shared" si="26"/>
        <v>1836446</v>
      </c>
      <c r="K58" s="24">
        <f t="shared" si="27"/>
        <v>49584036</v>
      </c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91" t="s">
        <v>181</v>
      </c>
      <c r="B59" s="91" t="s">
        <v>286</v>
      </c>
      <c r="C59" s="50" t="s">
        <v>4</v>
      </c>
      <c r="D59" s="23">
        <v>1.0</v>
      </c>
      <c r="E59" s="24">
        <v>1494950.0</v>
      </c>
      <c r="F59" s="25">
        <f t="shared" si="22"/>
        <v>1494950</v>
      </c>
      <c r="G59" s="24">
        <f t="shared" si="23"/>
        <v>89697</v>
      </c>
      <c r="H59" s="24">
        <f t="shared" si="24"/>
        <v>467471</v>
      </c>
      <c r="I59" s="24">
        <f t="shared" si="25"/>
        <v>7923</v>
      </c>
      <c r="J59" s="24">
        <f t="shared" si="26"/>
        <v>79232</v>
      </c>
      <c r="K59" s="24">
        <f t="shared" si="27"/>
        <v>2139273</v>
      </c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91" t="s">
        <v>287</v>
      </c>
      <c r="B60" s="91" t="s">
        <v>288</v>
      </c>
      <c r="C60" s="50" t="s">
        <v>38</v>
      </c>
      <c r="D60" s="23">
        <v>165.0</v>
      </c>
      <c r="E60" s="24">
        <v>39848.0</v>
      </c>
      <c r="F60" s="25">
        <f t="shared" si="22"/>
        <v>6574920</v>
      </c>
      <c r="G60" s="24">
        <f t="shared" si="23"/>
        <v>394495</v>
      </c>
      <c r="H60" s="24">
        <f t="shared" si="24"/>
        <v>2055977</v>
      </c>
      <c r="I60" s="24">
        <f t="shared" si="25"/>
        <v>34847</v>
      </c>
      <c r="J60" s="24">
        <f t="shared" si="26"/>
        <v>348471</v>
      </c>
      <c r="K60" s="24">
        <f t="shared" si="27"/>
        <v>9408710</v>
      </c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91" t="s">
        <v>289</v>
      </c>
      <c r="B61" s="91" t="s">
        <v>290</v>
      </c>
      <c r="C61" s="50" t="s">
        <v>38</v>
      </c>
      <c r="D61" s="23">
        <v>49.7708226</v>
      </c>
      <c r="E61" s="24">
        <v>140640.0</v>
      </c>
      <c r="F61" s="25">
        <f t="shared" si="22"/>
        <v>6999768</v>
      </c>
      <c r="G61" s="24">
        <f t="shared" si="23"/>
        <v>419986</v>
      </c>
      <c r="H61" s="24">
        <f t="shared" si="24"/>
        <v>2188827</v>
      </c>
      <c r="I61" s="24">
        <f t="shared" si="25"/>
        <v>37099</v>
      </c>
      <c r="J61" s="24">
        <f t="shared" si="26"/>
        <v>370988</v>
      </c>
      <c r="K61" s="220">
        <v>1.0016669E7</v>
      </c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67" t="s">
        <v>291</v>
      </c>
      <c r="B62" s="5"/>
      <c r="C62" s="5"/>
      <c r="D62" s="5"/>
      <c r="E62" s="6"/>
      <c r="F62" s="68">
        <f t="shared" ref="F62:K62" si="28">SUM(F56:F61)</f>
        <v>54988597</v>
      </c>
      <c r="G62" s="68">
        <f t="shared" si="28"/>
        <v>3299316</v>
      </c>
      <c r="H62" s="68">
        <f t="shared" si="28"/>
        <v>17194934</v>
      </c>
      <c r="I62" s="68">
        <f t="shared" si="28"/>
        <v>291440</v>
      </c>
      <c r="J62" s="68">
        <f t="shared" si="28"/>
        <v>2914396</v>
      </c>
      <c r="K62" s="68">
        <f t="shared" si="28"/>
        <v>78688684</v>
      </c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48"/>
      <c r="B63" s="215"/>
      <c r="C63" s="50"/>
      <c r="D63" s="23"/>
      <c r="E63" s="24"/>
      <c r="F63" s="25"/>
      <c r="G63" s="24"/>
      <c r="H63" s="24"/>
      <c r="I63" s="24"/>
      <c r="J63" s="24"/>
      <c r="K63" s="24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205" t="s">
        <v>183</v>
      </c>
      <c r="B64" s="210" t="s">
        <v>292</v>
      </c>
      <c r="C64" s="211"/>
      <c r="D64" s="212"/>
      <c r="E64" s="213"/>
      <c r="F64" s="213"/>
      <c r="G64" s="213"/>
      <c r="H64" s="213"/>
      <c r="I64" s="213"/>
      <c r="J64" s="214"/>
      <c r="K64" s="213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91" t="s">
        <v>185</v>
      </c>
      <c r="B65" s="91" t="s">
        <v>186</v>
      </c>
      <c r="C65" s="50" t="s">
        <v>4</v>
      </c>
      <c r="D65" s="23">
        <v>10.0</v>
      </c>
      <c r="E65" s="24">
        <v>120140.0</v>
      </c>
      <c r="F65" s="25">
        <f t="shared" ref="F65:F69" si="29">ROUND(D65*E65,0)</f>
        <v>1201400</v>
      </c>
      <c r="G65" s="24">
        <f t="shared" ref="G65:G69" si="30">+ROUND(F65*$G$6,0)</f>
        <v>72084</v>
      </c>
      <c r="H65" s="24">
        <f t="shared" ref="H65:H69" si="31">+ROUND(SUM(F65:G65)*$H$6,0)</f>
        <v>375678</v>
      </c>
      <c r="I65" s="24">
        <f t="shared" ref="I65:I69" si="32">+ROUND(SUM(F65:G65)*$I$6,0)</f>
        <v>6367</v>
      </c>
      <c r="J65" s="24">
        <f t="shared" ref="J65:J69" si="33">+ROUND(SUM(F65:G65)*$J$6,0)</f>
        <v>63674</v>
      </c>
      <c r="K65" s="24">
        <f t="shared" ref="K65:K69" si="34">+ROUND(SUM(F65:J65),0)</f>
        <v>1719203</v>
      </c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91" t="s">
        <v>187</v>
      </c>
      <c r="B66" s="91" t="s">
        <v>188</v>
      </c>
      <c r="C66" s="50" t="s">
        <v>21</v>
      </c>
      <c r="D66" s="23">
        <v>100.0</v>
      </c>
      <c r="E66" s="24">
        <v>14825.0</v>
      </c>
      <c r="F66" s="25">
        <f t="shared" si="29"/>
        <v>1482500</v>
      </c>
      <c r="G66" s="24">
        <f t="shared" si="30"/>
        <v>88950</v>
      </c>
      <c r="H66" s="24">
        <f t="shared" si="31"/>
        <v>463578</v>
      </c>
      <c r="I66" s="24">
        <f t="shared" si="32"/>
        <v>7857</v>
      </c>
      <c r="J66" s="24">
        <f t="shared" si="33"/>
        <v>78573</v>
      </c>
      <c r="K66" s="24">
        <f t="shared" si="34"/>
        <v>2121458</v>
      </c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91" t="s">
        <v>189</v>
      </c>
      <c r="B67" s="91" t="s">
        <v>190</v>
      </c>
      <c r="C67" s="50" t="s">
        <v>4</v>
      </c>
      <c r="D67" s="23">
        <v>5.0</v>
      </c>
      <c r="E67" s="24">
        <v>98321.0</v>
      </c>
      <c r="F67" s="25">
        <f t="shared" si="29"/>
        <v>491605</v>
      </c>
      <c r="G67" s="24">
        <f t="shared" si="30"/>
        <v>29496</v>
      </c>
      <c r="H67" s="24">
        <f t="shared" si="31"/>
        <v>153725</v>
      </c>
      <c r="I67" s="24">
        <f t="shared" si="32"/>
        <v>2606</v>
      </c>
      <c r="J67" s="24">
        <f t="shared" si="33"/>
        <v>26055</v>
      </c>
      <c r="K67" s="24">
        <f t="shared" si="34"/>
        <v>703487</v>
      </c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91" t="s">
        <v>191</v>
      </c>
      <c r="B68" s="91" t="s">
        <v>192</v>
      </c>
      <c r="C68" s="50" t="s">
        <v>4</v>
      </c>
      <c r="D68" s="23">
        <v>1.0</v>
      </c>
      <c r="E68" s="24">
        <v>3930519.0</v>
      </c>
      <c r="F68" s="25">
        <f t="shared" si="29"/>
        <v>3930519</v>
      </c>
      <c r="G68" s="24">
        <f t="shared" si="30"/>
        <v>235831</v>
      </c>
      <c r="H68" s="24">
        <f t="shared" si="31"/>
        <v>1229073</v>
      </c>
      <c r="I68" s="24">
        <f t="shared" si="32"/>
        <v>20832</v>
      </c>
      <c r="J68" s="24">
        <f t="shared" si="33"/>
        <v>208318</v>
      </c>
      <c r="K68" s="24">
        <f t="shared" si="34"/>
        <v>5624573</v>
      </c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91" t="s">
        <v>293</v>
      </c>
      <c r="B69" s="91" t="s">
        <v>294</v>
      </c>
      <c r="C69" s="50" t="s">
        <v>4</v>
      </c>
      <c r="D69" s="23">
        <v>1.0</v>
      </c>
      <c r="E69" s="24">
        <v>8617800.0</v>
      </c>
      <c r="F69" s="25">
        <f t="shared" si="29"/>
        <v>8617800</v>
      </c>
      <c r="G69" s="24">
        <f t="shared" si="30"/>
        <v>517068</v>
      </c>
      <c r="H69" s="24">
        <f t="shared" si="31"/>
        <v>2694786</v>
      </c>
      <c r="I69" s="24">
        <f t="shared" si="32"/>
        <v>45674</v>
      </c>
      <c r="J69" s="24">
        <f t="shared" si="33"/>
        <v>456743</v>
      </c>
      <c r="K69" s="24">
        <f t="shared" si="34"/>
        <v>12332071</v>
      </c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221" t="s">
        <v>295</v>
      </c>
      <c r="B70" s="5"/>
      <c r="C70" s="5"/>
      <c r="D70" s="5"/>
      <c r="E70" s="6"/>
      <c r="F70" s="222">
        <f t="shared" ref="F70:K70" si="35">SUM(F65:F69)</f>
        <v>15723824</v>
      </c>
      <c r="G70" s="222">
        <f t="shared" si="35"/>
        <v>943429</v>
      </c>
      <c r="H70" s="222">
        <f t="shared" si="35"/>
        <v>4916840</v>
      </c>
      <c r="I70" s="222">
        <f t="shared" si="35"/>
        <v>83336</v>
      </c>
      <c r="J70" s="222">
        <f t="shared" si="35"/>
        <v>833363</v>
      </c>
      <c r="K70" s="222">
        <f t="shared" si="35"/>
        <v>22500792</v>
      </c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223"/>
      <c r="B71" s="221" t="s">
        <v>9</v>
      </c>
      <c r="C71" s="5"/>
      <c r="D71" s="5"/>
      <c r="E71" s="5"/>
      <c r="F71" s="6"/>
      <c r="G71" s="224">
        <f t="shared" ref="G71:K71" si="36">+G12+G31+G53+G62+G70</f>
        <v>52067109</v>
      </c>
      <c r="H71" s="224">
        <f t="shared" si="36"/>
        <v>271356426</v>
      </c>
      <c r="I71" s="224">
        <f t="shared" si="36"/>
        <v>4599260</v>
      </c>
      <c r="J71" s="224">
        <f t="shared" si="36"/>
        <v>45992617</v>
      </c>
      <c r="K71" s="224">
        <f t="shared" si="36"/>
        <v>1241800583</v>
      </c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189"/>
      <c r="B72" s="225"/>
      <c r="C72" s="225"/>
      <c r="D72" s="225"/>
      <c r="E72" s="225"/>
      <c r="F72" s="225"/>
      <c r="G72" s="225"/>
      <c r="H72" s="225"/>
      <c r="I72" s="225"/>
      <c r="J72" s="226" t="s">
        <v>9</v>
      </c>
      <c r="K72" s="227">
        <f>+K71</f>
        <v>1241800583</v>
      </c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189"/>
      <c r="B73" s="189"/>
      <c r="C73" s="228"/>
      <c r="D73" s="229"/>
      <c r="E73" s="230"/>
      <c r="F73" s="230"/>
      <c r="G73" s="230"/>
      <c r="H73" s="230"/>
      <c r="I73" s="230"/>
      <c r="J73" s="231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184"/>
      <c r="B74" s="189"/>
      <c r="C74" s="228"/>
      <c r="D74" s="229"/>
      <c r="E74" s="230"/>
      <c r="F74" s="230"/>
      <c r="G74" s="230"/>
      <c r="H74" s="230"/>
      <c r="I74" s="230"/>
      <c r="J74" s="231"/>
      <c r="K74" s="40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89"/>
      <c r="W74" s="189"/>
      <c r="X74" s="189"/>
      <c r="Y74" s="189"/>
      <c r="Z74" s="189"/>
    </row>
    <row r="75" ht="15.75" customHeight="1">
      <c r="A75" s="189"/>
      <c r="B75" s="189"/>
      <c r="C75" s="228"/>
      <c r="D75" s="229"/>
      <c r="E75" s="230"/>
      <c r="F75" s="230"/>
      <c r="G75" s="230"/>
      <c r="H75" s="230"/>
      <c r="I75" s="230"/>
      <c r="J75" s="231"/>
      <c r="K75" s="101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189"/>
      <c r="B76" s="189"/>
      <c r="C76" s="228"/>
      <c r="D76" s="229"/>
      <c r="E76" s="230"/>
      <c r="F76" s="230"/>
      <c r="G76" s="230"/>
      <c r="H76" s="230"/>
      <c r="I76" s="230"/>
      <c r="J76" s="231"/>
      <c r="K76" s="40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189"/>
      <c r="B77" s="189"/>
      <c r="C77" s="228"/>
      <c r="D77" s="229"/>
      <c r="E77" s="230"/>
      <c r="F77" s="230"/>
      <c r="G77" s="230"/>
      <c r="H77" s="230"/>
      <c r="I77" s="230"/>
      <c r="J77" s="231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189"/>
      <c r="B78" s="189"/>
      <c r="C78" s="228"/>
      <c r="D78" s="229"/>
      <c r="E78" s="230"/>
      <c r="F78" s="230"/>
      <c r="G78" s="230"/>
      <c r="H78" s="230"/>
      <c r="I78" s="230"/>
      <c r="J78" s="231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189"/>
      <c r="B79" s="189"/>
      <c r="C79" s="228"/>
      <c r="D79" s="229"/>
      <c r="E79" s="230"/>
      <c r="F79" s="230"/>
      <c r="G79" s="230"/>
      <c r="H79" s="230"/>
      <c r="I79" s="230"/>
      <c r="J79" s="231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189"/>
      <c r="B80" s="189"/>
      <c r="C80" s="228"/>
      <c r="D80" s="229"/>
      <c r="E80" s="230"/>
      <c r="F80" s="230"/>
      <c r="G80" s="230"/>
      <c r="H80" s="230"/>
      <c r="I80" s="230"/>
      <c r="J80" s="231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189"/>
      <c r="B81" s="189"/>
      <c r="C81" s="228"/>
      <c r="D81" s="229"/>
      <c r="E81" s="230"/>
      <c r="F81" s="230"/>
      <c r="G81" s="230"/>
      <c r="H81" s="230"/>
      <c r="I81" s="230"/>
      <c r="J81" s="231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89"/>
      <c r="B82" s="189"/>
      <c r="C82" s="228"/>
      <c r="D82" s="229"/>
      <c r="E82" s="230"/>
      <c r="F82" s="230"/>
      <c r="G82" s="230"/>
      <c r="H82" s="230"/>
      <c r="I82" s="230"/>
      <c r="J82" s="231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189"/>
      <c r="B83" s="189"/>
      <c r="C83" s="228"/>
      <c r="D83" s="229"/>
      <c r="E83" s="230"/>
      <c r="F83" s="230"/>
      <c r="G83" s="230"/>
      <c r="H83" s="230"/>
      <c r="I83" s="230"/>
      <c r="J83" s="231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89"/>
      <c r="B84" s="189"/>
      <c r="C84" s="228"/>
      <c r="D84" s="229"/>
      <c r="E84" s="230"/>
      <c r="F84" s="230"/>
      <c r="G84" s="230"/>
      <c r="H84" s="230"/>
      <c r="I84" s="230"/>
      <c r="J84" s="231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89"/>
      <c r="B85" s="189"/>
      <c r="C85" s="228"/>
      <c r="D85" s="229"/>
      <c r="E85" s="230"/>
      <c r="F85" s="230"/>
      <c r="G85" s="230"/>
      <c r="H85" s="230"/>
      <c r="I85" s="230"/>
      <c r="J85" s="231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89"/>
      <c r="B86" s="189"/>
      <c r="C86" s="228"/>
      <c r="D86" s="229"/>
      <c r="E86" s="230"/>
      <c r="F86" s="230"/>
      <c r="G86" s="230"/>
      <c r="H86" s="230"/>
      <c r="I86" s="230"/>
      <c r="J86" s="231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89"/>
      <c r="B87" s="189"/>
      <c r="C87" s="228"/>
      <c r="D87" s="229"/>
      <c r="E87" s="230"/>
      <c r="F87" s="230"/>
      <c r="G87" s="230"/>
      <c r="H87" s="230"/>
      <c r="I87" s="230"/>
      <c r="J87" s="231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89"/>
      <c r="B88" s="189"/>
      <c r="C88" s="228"/>
      <c r="D88" s="229"/>
      <c r="E88" s="230"/>
      <c r="F88" s="230"/>
      <c r="G88" s="230"/>
      <c r="H88" s="230"/>
      <c r="I88" s="230"/>
      <c r="J88" s="231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89"/>
      <c r="B89" s="189"/>
      <c r="C89" s="228"/>
      <c r="D89" s="229"/>
      <c r="E89" s="230"/>
      <c r="F89" s="230"/>
      <c r="G89" s="230"/>
      <c r="H89" s="230"/>
      <c r="I89" s="230"/>
      <c r="J89" s="231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89"/>
      <c r="B90" s="189"/>
      <c r="C90" s="228"/>
      <c r="D90" s="229"/>
      <c r="E90" s="230"/>
      <c r="F90" s="230"/>
      <c r="G90" s="230"/>
      <c r="H90" s="230"/>
      <c r="I90" s="230"/>
      <c r="J90" s="231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89"/>
      <c r="B91" s="189"/>
      <c r="C91" s="228"/>
      <c r="D91" s="229"/>
      <c r="E91" s="230"/>
      <c r="F91" s="230"/>
      <c r="G91" s="230"/>
      <c r="H91" s="230"/>
      <c r="I91" s="230"/>
      <c r="J91" s="231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89"/>
      <c r="B92" s="189"/>
      <c r="C92" s="228"/>
      <c r="D92" s="229"/>
      <c r="E92" s="230"/>
      <c r="F92" s="230"/>
      <c r="G92" s="230"/>
      <c r="H92" s="230"/>
      <c r="I92" s="230"/>
      <c r="J92" s="231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89"/>
      <c r="B93" s="189"/>
      <c r="C93" s="228"/>
      <c r="D93" s="229"/>
      <c r="E93" s="230"/>
      <c r="F93" s="230"/>
      <c r="G93" s="230"/>
      <c r="H93" s="230"/>
      <c r="I93" s="230"/>
      <c r="J93" s="231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89"/>
      <c r="B94" s="189"/>
      <c r="C94" s="228"/>
      <c r="D94" s="229"/>
      <c r="E94" s="230"/>
      <c r="F94" s="230"/>
      <c r="G94" s="230"/>
      <c r="H94" s="230"/>
      <c r="I94" s="230"/>
      <c r="J94" s="231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89"/>
      <c r="B95" s="189"/>
      <c r="C95" s="228"/>
      <c r="D95" s="229"/>
      <c r="E95" s="230"/>
      <c r="F95" s="230"/>
      <c r="G95" s="230"/>
      <c r="H95" s="230"/>
      <c r="I95" s="230"/>
      <c r="J95" s="231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89"/>
      <c r="B96" s="189"/>
      <c r="C96" s="228"/>
      <c r="D96" s="229"/>
      <c r="E96" s="230"/>
      <c r="F96" s="230"/>
      <c r="G96" s="230"/>
      <c r="H96" s="230"/>
      <c r="I96" s="230"/>
      <c r="J96" s="231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89"/>
      <c r="B97" s="189"/>
      <c r="C97" s="228"/>
      <c r="D97" s="229"/>
      <c r="E97" s="230"/>
      <c r="F97" s="230"/>
      <c r="G97" s="230"/>
      <c r="H97" s="230"/>
      <c r="I97" s="230"/>
      <c r="J97" s="231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89"/>
      <c r="B98" s="189"/>
      <c r="C98" s="228"/>
      <c r="D98" s="229"/>
      <c r="E98" s="230"/>
      <c r="F98" s="230"/>
      <c r="G98" s="230"/>
      <c r="H98" s="230"/>
      <c r="I98" s="230"/>
      <c r="J98" s="231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89"/>
      <c r="B99" s="189"/>
      <c r="C99" s="228"/>
      <c r="D99" s="229"/>
      <c r="E99" s="230"/>
      <c r="F99" s="230"/>
      <c r="G99" s="230"/>
      <c r="H99" s="230"/>
      <c r="I99" s="230"/>
      <c r="J99" s="231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89"/>
      <c r="B100" s="189"/>
      <c r="C100" s="228"/>
      <c r="D100" s="229"/>
      <c r="E100" s="230"/>
      <c r="F100" s="230"/>
      <c r="G100" s="230"/>
      <c r="H100" s="230"/>
      <c r="I100" s="230"/>
      <c r="J100" s="231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89"/>
      <c r="B101" s="189"/>
      <c r="C101" s="228"/>
      <c r="D101" s="229"/>
      <c r="E101" s="230"/>
      <c r="F101" s="230"/>
      <c r="G101" s="230"/>
      <c r="H101" s="230"/>
      <c r="I101" s="230"/>
      <c r="J101" s="231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9"/>
      <c r="B102" s="189"/>
      <c r="C102" s="228"/>
      <c r="D102" s="229"/>
      <c r="E102" s="230"/>
      <c r="F102" s="230"/>
      <c r="G102" s="230"/>
      <c r="H102" s="230"/>
      <c r="I102" s="230"/>
      <c r="J102" s="231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89"/>
      <c r="B103" s="189"/>
      <c r="C103" s="228"/>
      <c r="D103" s="229"/>
      <c r="E103" s="230"/>
      <c r="F103" s="230"/>
      <c r="G103" s="230"/>
      <c r="H103" s="230"/>
      <c r="I103" s="230"/>
      <c r="J103" s="231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89"/>
      <c r="B104" s="189"/>
      <c r="C104" s="228"/>
      <c r="D104" s="229"/>
      <c r="E104" s="230"/>
      <c r="F104" s="230"/>
      <c r="G104" s="230"/>
      <c r="H104" s="230"/>
      <c r="I104" s="230"/>
      <c r="J104" s="231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89"/>
      <c r="B105" s="189"/>
      <c r="C105" s="228"/>
      <c r="D105" s="229"/>
      <c r="E105" s="230"/>
      <c r="F105" s="230"/>
      <c r="G105" s="230"/>
      <c r="H105" s="230"/>
      <c r="I105" s="230"/>
      <c r="J105" s="231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89"/>
      <c r="B106" s="189"/>
      <c r="C106" s="228"/>
      <c r="D106" s="229"/>
      <c r="E106" s="230"/>
      <c r="F106" s="230"/>
      <c r="G106" s="230"/>
      <c r="H106" s="230"/>
      <c r="I106" s="230"/>
      <c r="J106" s="231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89"/>
      <c r="B107" s="189"/>
      <c r="C107" s="228"/>
      <c r="D107" s="229"/>
      <c r="E107" s="230"/>
      <c r="F107" s="230"/>
      <c r="G107" s="230"/>
      <c r="H107" s="230"/>
      <c r="I107" s="230"/>
      <c r="J107" s="231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89"/>
      <c r="B108" s="189"/>
      <c r="C108" s="228"/>
      <c r="D108" s="229"/>
      <c r="E108" s="230"/>
      <c r="F108" s="230"/>
      <c r="G108" s="230"/>
      <c r="H108" s="230"/>
      <c r="I108" s="230"/>
      <c r="J108" s="231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89"/>
      <c r="B109" s="189"/>
      <c r="C109" s="228"/>
      <c r="D109" s="229"/>
      <c r="E109" s="230"/>
      <c r="F109" s="230"/>
      <c r="G109" s="230"/>
      <c r="H109" s="230"/>
      <c r="I109" s="230"/>
      <c r="J109" s="231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89"/>
      <c r="B110" s="189"/>
      <c r="C110" s="228"/>
      <c r="D110" s="229"/>
      <c r="E110" s="230"/>
      <c r="F110" s="230"/>
      <c r="G110" s="230"/>
      <c r="H110" s="230"/>
      <c r="I110" s="230"/>
      <c r="J110" s="231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89"/>
      <c r="B111" s="189"/>
      <c r="C111" s="228"/>
      <c r="D111" s="229"/>
      <c r="E111" s="230"/>
      <c r="F111" s="230"/>
      <c r="G111" s="230"/>
      <c r="H111" s="230"/>
      <c r="I111" s="230"/>
      <c r="J111" s="231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89"/>
      <c r="B112" s="189"/>
      <c r="C112" s="228"/>
      <c r="D112" s="229"/>
      <c r="E112" s="230"/>
      <c r="F112" s="230"/>
      <c r="G112" s="230"/>
      <c r="H112" s="230"/>
      <c r="I112" s="230"/>
      <c r="J112" s="231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89"/>
      <c r="B113" s="189"/>
      <c r="C113" s="228"/>
      <c r="D113" s="229"/>
      <c r="E113" s="230"/>
      <c r="F113" s="230"/>
      <c r="G113" s="230"/>
      <c r="H113" s="230"/>
      <c r="I113" s="230"/>
      <c r="J113" s="231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89"/>
      <c r="B114" s="189"/>
      <c r="C114" s="228"/>
      <c r="D114" s="229"/>
      <c r="E114" s="230"/>
      <c r="F114" s="230"/>
      <c r="G114" s="230"/>
      <c r="H114" s="230"/>
      <c r="I114" s="230"/>
      <c r="J114" s="231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89"/>
      <c r="B115" s="189"/>
      <c r="C115" s="228"/>
      <c r="D115" s="229"/>
      <c r="E115" s="230"/>
      <c r="F115" s="230"/>
      <c r="G115" s="230"/>
      <c r="H115" s="230"/>
      <c r="I115" s="230"/>
      <c r="J115" s="231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89"/>
      <c r="B116" s="189"/>
      <c r="C116" s="228"/>
      <c r="D116" s="229"/>
      <c r="E116" s="230"/>
      <c r="F116" s="230"/>
      <c r="G116" s="230"/>
      <c r="H116" s="230"/>
      <c r="I116" s="230"/>
      <c r="J116" s="231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89"/>
      <c r="B117" s="189"/>
      <c r="C117" s="228"/>
      <c r="D117" s="229"/>
      <c r="E117" s="230"/>
      <c r="F117" s="230"/>
      <c r="G117" s="230"/>
      <c r="H117" s="230"/>
      <c r="I117" s="230"/>
      <c r="J117" s="231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89"/>
      <c r="B118" s="189"/>
      <c r="C118" s="228"/>
      <c r="D118" s="229"/>
      <c r="E118" s="230"/>
      <c r="F118" s="230"/>
      <c r="G118" s="230"/>
      <c r="H118" s="230"/>
      <c r="I118" s="230"/>
      <c r="J118" s="231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89"/>
      <c r="B119" s="189"/>
      <c r="C119" s="228"/>
      <c r="D119" s="229"/>
      <c r="E119" s="230"/>
      <c r="F119" s="230"/>
      <c r="G119" s="230"/>
      <c r="H119" s="230"/>
      <c r="I119" s="230"/>
      <c r="J119" s="231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89"/>
      <c r="B120" s="189"/>
      <c r="C120" s="228"/>
      <c r="D120" s="229"/>
      <c r="E120" s="230"/>
      <c r="F120" s="230"/>
      <c r="G120" s="230"/>
      <c r="H120" s="230"/>
      <c r="I120" s="230"/>
      <c r="J120" s="231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89"/>
      <c r="B121" s="189"/>
      <c r="C121" s="228"/>
      <c r="D121" s="229"/>
      <c r="E121" s="230"/>
      <c r="F121" s="230"/>
      <c r="G121" s="230"/>
      <c r="H121" s="230"/>
      <c r="I121" s="230"/>
      <c r="J121" s="231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89"/>
      <c r="B122" s="189"/>
      <c r="C122" s="228"/>
      <c r="D122" s="229"/>
      <c r="E122" s="230"/>
      <c r="F122" s="230"/>
      <c r="G122" s="230"/>
      <c r="H122" s="230"/>
      <c r="I122" s="230"/>
      <c r="J122" s="231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89"/>
      <c r="B123" s="189"/>
      <c r="C123" s="228"/>
      <c r="D123" s="229"/>
      <c r="E123" s="230"/>
      <c r="F123" s="230"/>
      <c r="G123" s="230"/>
      <c r="H123" s="230"/>
      <c r="I123" s="230"/>
      <c r="J123" s="231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89"/>
      <c r="B124" s="189"/>
      <c r="C124" s="228"/>
      <c r="D124" s="229"/>
      <c r="E124" s="230"/>
      <c r="F124" s="230"/>
      <c r="G124" s="230"/>
      <c r="H124" s="230"/>
      <c r="I124" s="230"/>
      <c r="J124" s="231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89"/>
      <c r="B125" s="189"/>
      <c r="C125" s="228"/>
      <c r="D125" s="229"/>
      <c r="E125" s="230"/>
      <c r="F125" s="230"/>
      <c r="G125" s="230"/>
      <c r="H125" s="230"/>
      <c r="I125" s="230"/>
      <c r="J125" s="231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89"/>
      <c r="B126" s="189"/>
      <c r="C126" s="228"/>
      <c r="D126" s="229"/>
      <c r="E126" s="230"/>
      <c r="F126" s="230"/>
      <c r="G126" s="230"/>
      <c r="H126" s="230"/>
      <c r="I126" s="230"/>
      <c r="J126" s="231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89"/>
      <c r="B127" s="189"/>
      <c r="C127" s="228"/>
      <c r="D127" s="229"/>
      <c r="E127" s="230"/>
      <c r="F127" s="230"/>
      <c r="G127" s="230"/>
      <c r="H127" s="230"/>
      <c r="I127" s="230"/>
      <c r="J127" s="231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89"/>
      <c r="B128" s="189"/>
      <c r="C128" s="228"/>
      <c r="D128" s="229"/>
      <c r="E128" s="230"/>
      <c r="F128" s="230"/>
      <c r="G128" s="230"/>
      <c r="H128" s="230"/>
      <c r="I128" s="230"/>
      <c r="J128" s="231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89"/>
      <c r="B129" s="189"/>
      <c r="C129" s="228"/>
      <c r="D129" s="229"/>
      <c r="E129" s="230"/>
      <c r="F129" s="230"/>
      <c r="G129" s="230"/>
      <c r="H129" s="230"/>
      <c r="I129" s="230"/>
      <c r="J129" s="231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89"/>
      <c r="B130" s="189"/>
      <c r="C130" s="228"/>
      <c r="D130" s="229"/>
      <c r="E130" s="230"/>
      <c r="F130" s="230"/>
      <c r="G130" s="230"/>
      <c r="H130" s="230"/>
      <c r="I130" s="230"/>
      <c r="J130" s="231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89"/>
      <c r="B131" s="189"/>
      <c r="C131" s="228"/>
      <c r="D131" s="229"/>
      <c r="E131" s="230"/>
      <c r="F131" s="230"/>
      <c r="G131" s="230"/>
      <c r="H131" s="230"/>
      <c r="I131" s="230"/>
      <c r="J131" s="231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89"/>
      <c r="B132" s="189"/>
      <c r="C132" s="228"/>
      <c r="D132" s="229"/>
      <c r="E132" s="230"/>
      <c r="F132" s="230"/>
      <c r="G132" s="230"/>
      <c r="H132" s="230"/>
      <c r="I132" s="230"/>
      <c r="J132" s="231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89"/>
      <c r="B133" s="189"/>
      <c r="C133" s="228"/>
      <c r="D133" s="229"/>
      <c r="E133" s="230"/>
      <c r="F133" s="230"/>
      <c r="G133" s="230"/>
      <c r="H133" s="230"/>
      <c r="I133" s="230"/>
      <c r="J133" s="231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89"/>
      <c r="B134" s="189"/>
      <c r="C134" s="228"/>
      <c r="D134" s="229"/>
      <c r="E134" s="230"/>
      <c r="F134" s="230"/>
      <c r="G134" s="230"/>
      <c r="H134" s="230"/>
      <c r="I134" s="230"/>
      <c r="J134" s="231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89"/>
      <c r="B135" s="189"/>
      <c r="C135" s="228"/>
      <c r="D135" s="229"/>
      <c r="E135" s="230"/>
      <c r="F135" s="230"/>
      <c r="G135" s="230"/>
      <c r="H135" s="230"/>
      <c r="I135" s="230"/>
      <c r="J135" s="231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89"/>
      <c r="B136" s="189"/>
      <c r="C136" s="228"/>
      <c r="D136" s="229"/>
      <c r="E136" s="230"/>
      <c r="F136" s="230"/>
      <c r="G136" s="230"/>
      <c r="H136" s="230"/>
      <c r="I136" s="230"/>
      <c r="J136" s="231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89"/>
      <c r="B137" s="189"/>
      <c r="C137" s="228"/>
      <c r="D137" s="229"/>
      <c r="E137" s="230"/>
      <c r="F137" s="230"/>
      <c r="G137" s="230"/>
      <c r="H137" s="230"/>
      <c r="I137" s="230"/>
      <c r="J137" s="231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89"/>
      <c r="B138" s="189"/>
      <c r="C138" s="228"/>
      <c r="D138" s="229"/>
      <c r="E138" s="230"/>
      <c r="F138" s="230"/>
      <c r="G138" s="230"/>
      <c r="H138" s="230"/>
      <c r="I138" s="230"/>
      <c r="J138" s="231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89"/>
      <c r="B139" s="189"/>
      <c r="C139" s="228"/>
      <c r="D139" s="229"/>
      <c r="E139" s="230"/>
      <c r="F139" s="230"/>
      <c r="G139" s="230"/>
      <c r="H139" s="230"/>
      <c r="I139" s="230"/>
      <c r="J139" s="231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89"/>
      <c r="B140" s="189"/>
      <c r="C140" s="228"/>
      <c r="D140" s="229"/>
      <c r="E140" s="230"/>
      <c r="F140" s="230"/>
      <c r="G140" s="230"/>
      <c r="H140" s="230"/>
      <c r="I140" s="230"/>
      <c r="J140" s="231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89"/>
      <c r="B141" s="189"/>
      <c r="C141" s="228"/>
      <c r="D141" s="229"/>
      <c r="E141" s="230"/>
      <c r="F141" s="230"/>
      <c r="G141" s="230"/>
      <c r="H141" s="230"/>
      <c r="I141" s="230"/>
      <c r="J141" s="231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89"/>
      <c r="B142" s="189"/>
      <c r="C142" s="228"/>
      <c r="D142" s="229"/>
      <c r="E142" s="230"/>
      <c r="F142" s="230"/>
      <c r="G142" s="230"/>
      <c r="H142" s="230"/>
      <c r="I142" s="230"/>
      <c r="J142" s="231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89"/>
      <c r="B143" s="189"/>
      <c r="C143" s="228"/>
      <c r="D143" s="229"/>
      <c r="E143" s="230"/>
      <c r="F143" s="230"/>
      <c r="G143" s="230"/>
      <c r="H143" s="230"/>
      <c r="I143" s="230"/>
      <c r="J143" s="231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89"/>
      <c r="B144" s="189"/>
      <c r="C144" s="228"/>
      <c r="D144" s="229"/>
      <c r="E144" s="230"/>
      <c r="F144" s="230"/>
      <c r="G144" s="230"/>
      <c r="H144" s="230"/>
      <c r="I144" s="230"/>
      <c r="J144" s="231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89"/>
      <c r="B145" s="189"/>
      <c r="C145" s="228"/>
      <c r="D145" s="229"/>
      <c r="E145" s="230"/>
      <c r="F145" s="230"/>
      <c r="G145" s="230"/>
      <c r="H145" s="230"/>
      <c r="I145" s="230"/>
      <c r="J145" s="231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89"/>
      <c r="B146" s="189"/>
      <c r="C146" s="228"/>
      <c r="D146" s="229"/>
      <c r="E146" s="230"/>
      <c r="F146" s="230"/>
      <c r="G146" s="230"/>
      <c r="H146" s="230"/>
      <c r="I146" s="230"/>
      <c r="J146" s="231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89"/>
      <c r="B147" s="189"/>
      <c r="C147" s="228"/>
      <c r="D147" s="229"/>
      <c r="E147" s="230"/>
      <c r="F147" s="230"/>
      <c r="G147" s="230"/>
      <c r="H147" s="230"/>
      <c r="I147" s="230"/>
      <c r="J147" s="231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89"/>
      <c r="B148" s="189"/>
      <c r="C148" s="228"/>
      <c r="D148" s="229"/>
      <c r="E148" s="230"/>
      <c r="F148" s="230"/>
      <c r="G148" s="230"/>
      <c r="H148" s="230"/>
      <c r="I148" s="230"/>
      <c r="J148" s="231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89"/>
      <c r="B149" s="189"/>
      <c r="C149" s="228"/>
      <c r="D149" s="229"/>
      <c r="E149" s="230"/>
      <c r="F149" s="230"/>
      <c r="G149" s="230"/>
      <c r="H149" s="230"/>
      <c r="I149" s="230"/>
      <c r="J149" s="231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89"/>
      <c r="B150" s="189"/>
      <c r="C150" s="228"/>
      <c r="D150" s="229"/>
      <c r="E150" s="230"/>
      <c r="F150" s="230"/>
      <c r="G150" s="230"/>
      <c r="H150" s="230"/>
      <c r="I150" s="230"/>
      <c r="J150" s="231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89"/>
      <c r="B151" s="189"/>
      <c r="C151" s="228"/>
      <c r="D151" s="229"/>
      <c r="E151" s="230"/>
      <c r="F151" s="230"/>
      <c r="G151" s="230"/>
      <c r="H151" s="230"/>
      <c r="I151" s="230"/>
      <c r="J151" s="231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89"/>
      <c r="B152" s="189"/>
      <c r="C152" s="228"/>
      <c r="D152" s="229"/>
      <c r="E152" s="230"/>
      <c r="F152" s="230"/>
      <c r="G152" s="230"/>
      <c r="H152" s="230"/>
      <c r="I152" s="230"/>
      <c r="J152" s="231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89"/>
      <c r="B153" s="189"/>
      <c r="C153" s="228"/>
      <c r="D153" s="229"/>
      <c r="E153" s="230"/>
      <c r="F153" s="230"/>
      <c r="G153" s="230"/>
      <c r="H153" s="230"/>
      <c r="I153" s="230"/>
      <c r="J153" s="231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89"/>
      <c r="B154" s="189"/>
      <c r="C154" s="228"/>
      <c r="D154" s="229"/>
      <c r="E154" s="230"/>
      <c r="F154" s="230"/>
      <c r="G154" s="230"/>
      <c r="H154" s="230"/>
      <c r="I154" s="230"/>
      <c r="J154" s="231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89"/>
      <c r="B155" s="189"/>
      <c r="C155" s="228"/>
      <c r="D155" s="229"/>
      <c r="E155" s="230"/>
      <c r="F155" s="230"/>
      <c r="G155" s="230"/>
      <c r="H155" s="230"/>
      <c r="I155" s="230"/>
      <c r="J155" s="231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89"/>
      <c r="B156" s="189"/>
      <c r="C156" s="228"/>
      <c r="D156" s="229"/>
      <c r="E156" s="230"/>
      <c r="F156" s="230"/>
      <c r="G156" s="230"/>
      <c r="H156" s="230"/>
      <c r="I156" s="230"/>
      <c r="J156" s="231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89"/>
      <c r="B157" s="189"/>
      <c r="C157" s="228"/>
      <c r="D157" s="229"/>
      <c r="E157" s="230"/>
      <c r="F157" s="230"/>
      <c r="G157" s="230"/>
      <c r="H157" s="230"/>
      <c r="I157" s="230"/>
      <c r="J157" s="231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89"/>
      <c r="B158" s="189"/>
      <c r="C158" s="228"/>
      <c r="D158" s="229"/>
      <c r="E158" s="230"/>
      <c r="F158" s="230"/>
      <c r="G158" s="230"/>
      <c r="H158" s="230"/>
      <c r="I158" s="230"/>
      <c r="J158" s="231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89"/>
      <c r="B159" s="189"/>
      <c r="C159" s="228"/>
      <c r="D159" s="229"/>
      <c r="E159" s="230"/>
      <c r="F159" s="230"/>
      <c r="G159" s="230"/>
      <c r="H159" s="230"/>
      <c r="I159" s="230"/>
      <c r="J159" s="231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89"/>
      <c r="B160" s="189"/>
      <c r="C160" s="228"/>
      <c r="D160" s="229"/>
      <c r="E160" s="230"/>
      <c r="F160" s="230"/>
      <c r="G160" s="230"/>
      <c r="H160" s="230"/>
      <c r="I160" s="230"/>
      <c r="J160" s="231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89"/>
      <c r="B161" s="189"/>
      <c r="C161" s="228"/>
      <c r="D161" s="229"/>
      <c r="E161" s="230"/>
      <c r="F161" s="230"/>
      <c r="G161" s="230"/>
      <c r="H161" s="230"/>
      <c r="I161" s="230"/>
      <c r="J161" s="231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89"/>
      <c r="B162" s="189"/>
      <c r="C162" s="228"/>
      <c r="D162" s="229"/>
      <c r="E162" s="230"/>
      <c r="F162" s="230"/>
      <c r="G162" s="230"/>
      <c r="H162" s="230"/>
      <c r="I162" s="230"/>
      <c r="J162" s="231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89"/>
      <c r="B163" s="189"/>
      <c r="C163" s="228"/>
      <c r="D163" s="229"/>
      <c r="E163" s="230"/>
      <c r="F163" s="230"/>
      <c r="G163" s="230"/>
      <c r="H163" s="230"/>
      <c r="I163" s="230"/>
      <c r="J163" s="231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89"/>
      <c r="B164" s="189"/>
      <c r="C164" s="228"/>
      <c r="D164" s="229"/>
      <c r="E164" s="230"/>
      <c r="F164" s="230"/>
      <c r="G164" s="230"/>
      <c r="H164" s="230"/>
      <c r="I164" s="230"/>
      <c r="J164" s="231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89"/>
      <c r="B165" s="189"/>
      <c r="C165" s="228"/>
      <c r="D165" s="229"/>
      <c r="E165" s="230"/>
      <c r="F165" s="230"/>
      <c r="G165" s="230"/>
      <c r="H165" s="230"/>
      <c r="I165" s="230"/>
      <c r="J165" s="231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89"/>
      <c r="B166" s="189"/>
      <c r="C166" s="228"/>
      <c r="D166" s="229"/>
      <c r="E166" s="230"/>
      <c r="F166" s="230"/>
      <c r="G166" s="230"/>
      <c r="H166" s="230"/>
      <c r="I166" s="230"/>
      <c r="J166" s="231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89"/>
      <c r="B167" s="189"/>
      <c r="C167" s="228"/>
      <c r="D167" s="229"/>
      <c r="E167" s="230"/>
      <c r="F167" s="230"/>
      <c r="G167" s="230"/>
      <c r="H167" s="230"/>
      <c r="I167" s="230"/>
      <c r="J167" s="231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89"/>
      <c r="B168" s="189"/>
      <c r="C168" s="228"/>
      <c r="D168" s="229"/>
      <c r="E168" s="230"/>
      <c r="F168" s="230"/>
      <c r="G168" s="230"/>
      <c r="H168" s="230"/>
      <c r="I168" s="230"/>
      <c r="J168" s="231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89"/>
      <c r="B169" s="189"/>
      <c r="C169" s="228"/>
      <c r="D169" s="229"/>
      <c r="E169" s="230"/>
      <c r="F169" s="230"/>
      <c r="G169" s="230"/>
      <c r="H169" s="230"/>
      <c r="I169" s="230"/>
      <c r="J169" s="231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89"/>
      <c r="B170" s="189"/>
      <c r="C170" s="228"/>
      <c r="D170" s="229"/>
      <c r="E170" s="230"/>
      <c r="F170" s="230"/>
      <c r="G170" s="230"/>
      <c r="H170" s="230"/>
      <c r="I170" s="230"/>
      <c r="J170" s="231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89"/>
      <c r="B171" s="189"/>
      <c r="C171" s="228"/>
      <c r="D171" s="229"/>
      <c r="E171" s="230"/>
      <c r="F171" s="230"/>
      <c r="G171" s="230"/>
      <c r="H171" s="230"/>
      <c r="I171" s="230"/>
      <c r="J171" s="231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89"/>
      <c r="B172" s="189"/>
      <c r="C172" s="228"/>
      <c r="D172" s="229"/>
      <c r="E172" s="230"/>
      <c r="F172" s="230"/>
      <c r="G172" s="230"/>
      <c r="H172" s="230"/>
      <c r="I172" s="230"/>
      <c r="J172" s="231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89"/>
      <c r="B173" s="189"/>
      <c r="C173" s="228"/>
      <c r="D173" s="229"/>
      <c r="E173" s="230"/>
      <c r="F173" s="230"/>
      <c r="G173" s="230"/>
      <c r="H173" s="230"/>
      <c r="I173" s="230"/>
      <c r="J173" s="231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89"/>
      <c r="B174" s="189"/>
      <c r="C174" s="228"/>
      <c r="D174" s="229"/>
      <c r="E174" s="230"/>
      <c r="F174" s="230"/>
      <c r="G174" s="230"/>
      <c r="H174" s="230"/>
      <c r="I174" s="230"/>
      <c r="J174" s="231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89"/>
      <c r="B175" s="189"/>
      <c r="C175" s="228"/>
      <c r="D175" s="229"/>
      <c r="E175" s="230"/>
      <c r="F175" s="230"/>
      <c r="G175" s="230"/>
      <c r="H175" s="230"/>
      <c r="I175" s="230"/>
      <c r="J175" s="231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89"/>
      <c r="B176" s="189"/>
      <c r="C176" s="228"/>
      <c r="D176" s="229"/>
      <c r="E176" s="230"/>
      <c r="F176" s="230"/>
      <c r="G176" s="230"/>
      <c r="H176" s="230"/>
      <c r="I176" s="230"/>
      <c r="J176" s="231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89"/>
      <c r="B177" s="189"/>
      <c r="C177" s="228"/>
      <c r="D177" s="229"/>
      <c r="E177" s="230"/>
      <c r="F177" s="230"/>
      <c r="G177" s="230"/>
      <c r="H177" s="230"/>
      <c r="I177" s="230"/>
      <c r="J177" s="231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89"/>
      <c r="B178" s="189"/>
      <c r="C178" s="228"/>
      <c r="D178" s="229"/>
      <c r="E178" s="230"/>
      <c r="F178" s="230"/>
      <c r="G178" s="230"/>
      <c r="H178" s="230"/>
      <c r="I178" s="230"/>
      <c r="J178" s="231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89"/>
      <c r="B179" s="189"/>
      <c r="C179" s="228"/>
      <c r="D179" s="229"/>
      <c r="E179" s="230"/>
      <c r="F179" s="230"/>
      <c r="G179" s="230"/>
      <c r="H179" s="230"/>
      <c r="I179" s="230"/>
      <c r="J179" s="231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89"/>
      <c r="B180" s="189"/>
      <c r="C180" s="228"/>
      <c r="D180" s="229"/>
      <c r="E180" s="230"/>
      <c r="F180" s="230"/>
      <c r="G180" s="230"/>
      <c r="H180" s="230"/>
      <c r="I180" s="230"/>
      <c r="J180" s="231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89"/>
      <c r="B181" s="189"/>
      <c r="C181" s="228"/>
      <c r="D181" s="229"/>
      <c r="E181" s="230"/>
      <c r="F181" s="230"/>
      <c r="G181" s="230"/>
      <c r="H181" s="230"/>
      <c r="I181" s="230"/>
      <c r="J181" s="231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89"/>
      <c r="B182" s="189"/>
      <c r="C182" s="228"/>
      <c r="D182" s="229"/>
      <c r="E182" s="230"/>
      <c r="F182" s="230"/>
      <c r="G182" s="230"/>
      <c r="H182" s="230"/>
      <c r="I182" s="230"/>
      <c r="J182" s="231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89"/>
      <c r="B183" s="189"/>
      <c r="C183" s="228"/>
      <c r="D183" s="229"/>
      <c r="E183" s="230"/>
      <c r="F183" s="230"/>
      <c r="G183" s="230"/>
      <c r="H183" s="230"/>
      <c r="I183" s="230"/>
      <c r="J183" s="231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89"/>
      <c r="B184" s="189"/>
      <c r="C184" s="228"/>
      <c r="D184" s="229"/>
      <c r="E184" s="230"/>
      <c r="F184" s="230"/>
      <c r="G184" s="230"/>
      <c r="H184" s="230"/>
      <c r="I184" s="230"/>
      <c r="J184" s="231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89"/>
      <c r="B185" s="189"/>
      <c r="C185" s="228"/>
      <c r="D185" s="229"/>
      <c r="E185" s="230"/>
      <c r="F185" s="230"/>
      <c r="G185" s="230"/>
      <c r="H185" s="230"/>
      <c r="I185" s="230"/>
      <c r="J185" s="231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89"/>
      <c r="B186" s="189"/>
      <c r="C186" s="228"/>
      <c r="D186" s="229"/>
      <c r="E186" s="230"/>
      <c r="F186" s="230"/>
      <c r="G186" s="230"/>
      <c r="H186" s="230"/>
      <c r="I186" s="230"/>
      <c r="J186" s="231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89"/>
      <c r="B187" s="189"/>
      <c r="C187" s="228"/>
      <c r="D187" s="229"/>
      <c r="E187" s="230"/>
      <c r="F187" s="230"/>
      <c r="G187" s="230"/>
      <c r="H187" s="230"/>
      <c r="I187" s="230"/>
      <c r="J187" s="231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89"/>
      <c r="B188" s="189"/>
      <c r="C188" s="228"/>
      <c r="D188" s="229"/>
      <c r="E188" s="230"/>
      <c r="F188" s="230"/>
      <c r="G188" s="230"/>
      <c r="H188" s="230"/>
      <c r="I188" s="230"/>
      <c r="J188" s="231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89"/>
      <c r="B189" s="189"/>
      <c r="C189" s="228"/>
      <c r="D189" s="229"/>
      <c r="E189" s="230"/>
      <c r="F189" s="230"/>
      <c r="G189" s="230"/>
      <c r="H189" s="230"/>
      <c r="I189" s="230"/>
      <c r="J189" s="231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89"/>
      <c r="B190" s="189"/>
      <c r="C190" s="228"/>
      <c r="D190" s="229"/>
      <c r="E190" s="230"/>
      <c r="F190" s="230"/>
      <c r="G190" s="230"/>
      <c r="H190" s="230"/>
      <c r="I190" s="230"/>
      <c r="J190" s="231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89"/>
      <c r="B191" s="189"/>
      <c r="C191" s="228"/>
      <c r="D191" s="229"/>
      <c r="E191" s="230"/>
      <c r="F191" s="230"/>
      <c r="G191" s="230"/>
      <c r="H191" s="230"/>
      <c r="I191" s="230"/>
      <c r="J191" s="231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89"/>
      <c r="B192" s="189"/>
      <c r="C192" s="228"/>
      <c r="D192" s="229"/>
      <c r="E192" s="230"/>
      <c r="F192" s="230"/>
      <c r="G192" s="230"/>
      <c r="H192" s="230"/>
      <c r="I192" s="230"/>
      <c r="J192" s="231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89"/>
      <c r="B193" s="189"/>
      <c r="C193" s="228"/>
      <c r="D193" s="229"/>
      <c r="E193" s="230"/>
      <c r="F193" s="230"/>
      <c r="G193" s="230"/>
      <c r="H193" s="230"/>
      <c r="I193" s="230"/>
      <c r="J193" s="231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89"/>
      <c r="B194" s="189"/>
      <c r="C194" s="228"/>
      <c r="D194" s="229"/>
      <c r="E194" s="230"/>
      <c r="F194" s="230"/>
      <c r="G194" s="230"/>
      <c r="H194" s="230"/>
      <c r="I194" s="230"/>
      <c r="J194" s="231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89"/>
      <c r="B195" s="189"/>
      <c r="C195" s="228"/>
      <c r="D195" s="229"/>
      <c r="E195" s="230"/>
      <c r="F195" s="230"/>
      <c r="G195" s="230"/>
      <c r="H195" s="230"/>
      <c r="I195" s="230"/>
      <c r="J195" s="231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89"/>
      <c r="B196" s="189"/>
      <c r="C196" s="228"/>
      <c r="D196" s="229"/>
      <c r="E196" s="230"/>
      <c r="F196" s="230"/>
      <c r="G196" s="230"/>
      <c r="H196" s="230"/>
      <c r="I196" s="230"/>
      <c r="J196" s="231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89"/>
      <c r="B197" s="189"/>
      <c r="C197" s="228"/>
      <c r="D197" s="229"/>
      <c r="E197" s="230"/>
      <c r="F197" s="230"/>
      <c r="G197" s="230"/>
      <c r="H197" s="230"/>
      <c r="I197" s="230"/>
      <c r="J197" s="231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89"/>
      <c r="B198" s="189"/>
      <c r="C198" s="228"/>
      <c r="D198" s="229"/>
      <c r="E198" s="230"/>
      <c r="F198" s="230"/>
      <c r="G198" s="230"/>
      <c r="H198" s="230"/>
      <c r="I198" s="230"/>
      <c r="J198" s="231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89"/>
      <c r="B199" s="189"/>
      <c r="C199" s="228"/>
      <c r="D199" s="229"/>
      <c r="E199" s="230"/>
      <c r="F199" s="230"/>
      <c r="G199" s="230"/>
      <c r="H199" s="230"/>
      <c r="I199" s="230"/>
      <c r="J199" s="231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89"/>
      <c r="B200" s="189"/>
      <c r="C200" s="228"/>
      <c r="D200" s="229"/>
      <c r="E200" s="230"/>
      <c r="F200" s="230"/>
      <c r="G200" s="230"/>
      <c r="H200" s="230"/>
      <c r="I200" s="230"/>
      <c r="J200" s="231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89"/>
      <c r="B201" s="189"/>
      <c r="C201" s="228"/>
      <c r="D201" s="229"/>
      <c r="E201" s="230"/>
      <c r="F201" s="230"/>
      <c r="G201" s="230"/>
      <c r="H201" s="230"/>
      <c r="I201" s="230"/>
      <c r="J201" s="231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89"/>
      <c r="B202" s="189"/>
      <c r="C202" s="228"/>
      <c r="D202" s="229"/>
      <c r="E202" s="230"/>
      <c r="F202" s="230"/>
      <c r="G202" s="230"/>
      <c r="H202" s="230"/>
      <c r="I202" s="230"/>
      <c r="J202" s="231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89"/>
      <c r="B203" s="189"/>
      <c r="C203" s="228"/>
      <c r="D203" s="229"/>
      <c r="E203" s="230"/>
      <c r="F203" s="230"/>
      <c r="G203" s="230"/>
      <c r="H203" s="230"/>
      <c r="I203" s="230"/>
      <c r="J203" s="231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89"/>
      <c r="B204" s="189"/>
      <c r="C204" s="228"/>
      <c r="D204" s="229"/>
      <c r="E204" s="230"/>
      <c r="F204" s="230"/>
      <c r="G204" s="230"/>
      <c r="H204" s="230"/>
      <c r="I204" s="230"/>
      <c r="J204" s="231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89"/>
      <c r="B205" s="189"/>
      <c r="C205" s="228"/>
      <c r="D205" s="229"/>
      <c r="E205" s="230"/>
      <c r="F205" s="230"/>
      <c r="G205" s="230"/>
      <c r="H205" s="230"/>
      <c r="I205" s="230"/>
      <c r="J205" s="231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89"/>
      <c r="B206" s="189"/>
      <c r="C206" s="228"/>
      <c r="D206" s="229"/>
      <c r="E206" s="230"/>
      <c r="F206" s="230"/>
      <c r="G206" s="230"/>
      <c r="H206" s="230"/>
      <c r="I206" s="230"/>
      <c r="J206" s="231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89"/>
      <c r="B207" s="189"/>
      <c r="C207" s="228"/>
      <c r="D207" s="229"/>
      <c r="E207" s="230"/>
      <c r="F207" s="230"/>
      <c r="G207" s="230"/>
      <c r="H207" s="230"/>
      <c r="I207" s="230"/>
      <c r="J207" s="231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89"/>
      <c r="B208" s="189"/>
      <c r="C208" s="228"/>
      <c r="D208" s="229"/>
      <c r="E208" s="230"/>
      <c r="F208" s="230"/>
      <c r="G208" s="230"/>
      <c r="H208" s="230"/>
      <c r="I208" s="230"/>
      <c r="J208" s="231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89"/>
      <c r="B209" s="189"/>
      <c r="C209" s="228"/>
      <c r="D209" s="229"/>
      <c r="E209" s="230"/>
      <c r="F209" s="230"/>
      <c r="G209" s="230"/>
      <c r="H209" s="230"/>
      <c r="I209" s="230"/>
      <c r="J209" s="231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89"/>
      <c r="B210" s="189"/>
      <c r="C210" s="228"/>
      <c r="D210" s="229"/>
      <c r="E210" s="230"/>
      <c r="F210" s="230"/>
      <c r="G210" s="230"/>
      <c r="H210" s="230"/>
      <c r="I210" s="230"/>
      <c r="J210" s="231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89"/>
      <c r="B211" s="189"/>
      <c r="C211" s="228"/>
      <c r="D211" s="229"/>
      <c r="E211" s="230"/>
      <c r="F211" s="230"/>
      <c r="G211" s="230"/>
      <c r="H211" s="230"/>
      <c r="I211" s="230"/>
      <c r="J211" s="231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89"/>
      <c r="B212" s="189"/>
      <c r="C212" s="228"/>
      <c r="D212" s="229"/>
      <c r="E212" s="230"/>
      <c r="F212" s="230"/>
      <c r="G212" s="230"/>
      <c r="H212" s="230"/>
      <c r="I212" s="230"/>
      <c r="J212" s="231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89"/>
      <c r="B213" s="189"/>
      <c r="C213" s="228"/>
      <c r="D213" s="229"/>
      <c r="E213" s="230"/>
      <c r="F213" s="230"/>
      <c r="G213" s="230"/>
      <c r="H213" s="230"/>
      <c r="I213" s="230"/>
      <c r="J213" s="231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89"/>
      <c r="B214" s="189"/>
      <c r="C214" s="228"/>
      <c r="D214" s="229"/>
      <c r="E214" s="230"/>
      <c r="F214" s="230"/>
      <c r="G214" s="230"/>
      <c r="H214" s="230"/>
      <c r="I214" s="230"/>
      <c r="J214" s="231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89"/>
      <c r="B215" s="189"/>
      <c r="C215" s="228"/>
      <c r="D215" s="229"/>
      <c r="E215" s="230"/>
      <c r="F215" s="230"/>
      <c r="G215" s="230"/>
      <c r="H215" s="230"/>
      <c r="I215" s="230"/>
      <c r="J215" s="231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89"/>
      <c r="B216" s="189"/>
      <c r="C216" s="228"/>
      <c r="D216" s="229"/>
      <c r="E216" s="230"/>
      <c r="F216" s="230"/>
      <c r="G216" s="230"/>
      <c r="H216" s="230"/>
      <c r="I216" s="230"/>
      <c r="J216" s="231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89"/>
      <c r="B217" s="189"/>
      <c r="C217" s="228"/>
      <c r="D217" s="229"/>
      <c r="E217" s="230"/>
      <c r="F217" s="230"/>
      <c r="G217" s="230"/>
      <c r="H217" s="230"/>
      <c r="I217" s="230"/>
      <c r="J217" s="231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89"/>
      <c r="B218" s="189"/>
      <c r="C218" s="228"/>
      <c r="D218" s="229"/>
      <c r="E218" s="230"/>
      <c r="F218" s="230"/>
      <c r="G218" s="230"/>
      <c r="H218" s="230"/>
      <c r="I218" s="230"/>
      <c r="J218" s="231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89"/>
      <c r="B219" s="189"/>
      <c r="C219" s="228"/>
      <c r="D219" s="229"/>
      <c r="E219" s="230"/>
      <c r="F219" s="230"/>
      <c r="G219" s="230"/>
      <c r="H219" s="230"/>
      <c r="I219" s="230"/>
      <c r="J219" s="231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89"/>
      <c r="B220" s="189"/>
      <c r="C220" s="228"/>
      <c r="D220" s="229"/>
      <c r="E220" s="230"/>
      <c r="F220" s="230"/>
      <c r="G220" s="230"/>
      <c r="H220" s="230"/>
      <c r="I220" s="230"/>
      <c r="J220" s="231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89"/>
      <c r="B221" s="189"/>
      <c r="C221" s="228"/>
      <c r="D221" s="229"/>
      <c r="E221" s="230"/>
      <c r="F221" s="230"/>
      <c r="G221" s="230"/>
      <c r="H221" s="230"/>
      <c r="I221" s="230"/>
      <c r="J221" s="231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89"/>
      <c r="B222" s="189"/>
      <c r="C222" s="228"/>
      <c r="D222" s="229"/>
      <c r="E222" s="230"/>
      <c r="F222" s="230"/>
      <c r="G222" s="230"/>
      <c r="H222" s="230"/>
      <c r="I222" s="230"/>
      <c r="J222" s="231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89"/>
      <c r="B223" s="189"/>
      <c r="C223" s="228"/>
      <c r="D223" s="229"/>
      <c r="E223" s="230"/>
      <c r="F223" s="230"/>
      <c r="G223" s="230"/>
      <c r="H223" s="230"/>
      <c r="I223" s="230"/>
      <c r="J223" s="231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89"/>
      <c r="B224" s="189"/>
      <c r="C224" s="228"/>
      <c r="D224" s="229"/>
      <c r="E224" s="230"/>
      <c r="F224" s="230"/>
      <c r="G224" s="230"/>
      <c r="H224" s="230"/>
      <c r="I224" s="230"/>
      <c r="J224" s="231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89"/>
      <c r="B225" s="189"/>
      <c r="C225" s="228"/>
      <c r="D225" s="229"/>
      <c r="E225" s="230"/>
      <c r="F225" s="230"/>
      <c r="G225" s="230"/>
      <c r="H225" s="230"/>
      <c r="I225" s="230"/>
      <c r="J225" s="231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89"/>
      <c r="B226" s="189"/>
      <c r="C226" s="228"/>
      <c r="D226" s="229"/>
      <c r="E226" s="230"/>
      <c r="F226" s="230"/>
      <c r="G226" s="230"/>
      <c r="H226" s="230"/>
      <c r="I226" s="230"/>
      <c r="J226" s="231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89"/>
      <c r="B227" s="189"/>
      <c r="C227" s="228"/>
      <c r="D227" s="229"/>
      <c r="E227" s="230"/>
      <c r="F227" s="230"/>
      <c r="G227" s="230"/>
      <c r="H227" s="230"/>
      <c r="I227" s="230"/>
      <c r="J227" s="231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89"/>
      <c r="B228" s="189"/>
      <c r="C228" s="228"/>
      <c r="D228" s="229"/>
      <c r="E228" s="230"/>
      <c r="F228" s="230"/>
      <c r="G228" s="230"/>
      <c r="H228" s="230"/>
      <c r="I228" s="230"/>
      <c r="J228" s="231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89"/>
      <c r="B229" s="189"/>
      <c r="C229" s="228"/>
      <c r="D229" s="229"/>
      <c r="E229" s="230"/>
      <c r="F229" s="230"/>
      <c r="G229" s="230"/>
      <c r="H229" s="230"/>
      <c r="I229" s="230"/>
      <c r="J229" s="231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89"/>
      <c r="B230" s="189"/>
      <c r="C230" s="228"/>
      <c r="D230" s="229"/>
      <c r="E230" s="230"/>
      <c r="F230" s="230"/>
      <c r="G230" s="230"/>
      <c r="H230" s="230"/>
      <c r="I230" s="230"/>
      <c r="J230" s="231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89"/>
      <c r="B231" s="189"/>
      <c r="C231" s="228"/>
      <c r="D231" s="229"/>
      <c r="E231" s="230"/>
      <c r="F231" s="230"/>
      <c r="G231" s="230"/>
      <c r="H231" s="230"/>
      <c r="I231" s="230"/>
      <c r="J231" s="231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89"/>
      <c r="B232" s="189"/>
      <c r="C232" s="228"/>
      <c r="D232" s="229"/>
      <c r="E232" s="230"/>
      <c r="F232" s="230"/>
      <c r="G232" s="230"/>
      <c r="H232" s="230"/>
      <c r="I232" s="230"/>
      <c r="J232" s="231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89"/>
      <c r="B233" s="189"/>
      <c r="C233" s="228"/>
      <c r="D233" s="229"/>
      <c r="E233" s="230"/>
      <c r="F233" s="230"/>
      <c r="G233" s="230"/>
      <c r="H233" s="230"/>
      <c r="I233" s="230"/>
      <c r="J233" s="231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89"/>
      <c r="B234" s="189"/>
      <c r="C234" s="228"/>
      <c r="D234" s="229"/>
      <c r="E234" s="230"/>
      <c r="F234" s="230"/>
      <c r="G234" s="230"/>
      <c r="H234" s="230"/>
      <c r="I234" s="230"/>
      <c r="J234" s="231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89"/>
      <c r="B235" s="189"/>
      <c r="C235" s="228"/>
      <c r="D235" s="229"/>
      <c r="E235" s="230"/>
      <c r="F235" s="230"/>
      <c r="G235" s="230"/>
      <c r="H235" s="230"/>
      <c r="I235" s="230"/>
      <c r="J235" s="231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89"/>
      <c r="B236" s="189"/>
      <c r="C236" s="228"/>
      <c r="D236" s="229"/>
      <c r="E236" s="230"/>
      <c r="F236" s="230"/>
      <c r="G236" s="230"/>
      <c r="H236" s="230"/>
      <c r="I236" s="230"/>
      <c r="J236" s="231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89"/>
      <c r="B237" s="189"/>
      <c r="C237" s="228"/>
      <c r="D237" s="229"/>
      <c r="E237" s="230"/>
      <c r="F237" s="230"/>
      <c r="G237" s="230"/>
      <c r="H237" s="230"/>
      <c r="I237" s="230"/>
      <c r="J237" s="231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89"/>
      <c r="B238" s="189"/>
      <c r="C238" s="228"/>
      <c r="D238" s="229"/>
      <c r="E238" s="230"/>
      <c r="F238" s="230"/>
      <c r="G238" s="230"/>
      <c r="H238" s="230"/>
      <c r="I238" s="230"/>
      <c r="J238" s="231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89"/>
      <c r="B239" s="189"/>
      <c r="C239" s="228"/>
      <c r="D239" s="229"/>
      <c r="E239" s="230"/>
      <c r="F239" s="230"/>
      <c r="G239" s="230"/>
      <c r="H239" s="230"/>
      <c r="I239" s="230"/>
      <c r="J239" s="231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89"/>
      <c r="B240" s="189"/>
      <c r="C240" s="228"/>
      <c r="D240" s="229"/>
      <c r="E240" s="230"/>
      <c r="F240" s="230"/>
      <c r="G240" s="230"/>
      <c r="H240" s="230"/>
      <c r="I240" s="230"/>
      <c r="J240" s="231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89"/>
      <c r="B241" s="189"/>
      <c r="C241" s="228"/>
      <c r="D241" s="229"/>
      <c r="E241" s="230"/>
      <c r="F241" s="230"/>
      <c r="G241" s="230"/>
      <c r="H241" s="230"/>
      <c r="I241" s="230"/>
      <c r="J241" s="231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89"/>
      <c r="B242" s="189"/>
      <c r="C242" s="228"/>
      <c r="D242" s="229"/>
      <c r="E242" s="230"/>
      <c r="F242" s="230"/>
      <c r="G242" s="230"/>
      <c r="H242" s="230"/>
      <c r="I242" s="230"/>
      <c r="J242" s="231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89"/>
      <c r="B243" s="189"/>
      <c r="C243" s="228"/>
      <c r="D243" s="229"/>
      <c r="E243" s="230"/>
      <c r="F243" s="230"/>
      <c r="G243" s="230"/>
      <c r="H243" s="230"/>
      <c r="I243" s="230"/>
      <c r="J243" s="231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89"/>
      <c r="B244" s="189"/>
      <c r="C244" s="228"/>
      <c r="D244" s="229"/>
      <c r="E244" s="230"/>
      <c r="F244" s="230"/>
      <c r="G244" s="230"/>
      <c r="H244" s="230"/>
      <c r="I244" s="230"/>
      <c r="J244" s="231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89"/>
      <c r="B245" s="189"/>
      <c r="C245" s="228"/>
      <c r="D245" s="229"/>
      <c r="E245" s="230"/>
      <c r="F245" s="230"/>
      <c r="G245" s="230"/>
      <c r="H245" s="230"/>
      <c r="I245" s="230"/>
      <c r="J245" s="231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89"/>
      <c r="B246" s="189"/>
      <c r="C246" s="228"/>
      <c r="D246" s="229"/>
      <c r="E246" s="230"/>
      <c r="F246" s="230"/>
      <c r="G246" s="230"/>
      <c r="H246" s="230"/>
      <c r="I246" s="230"/>
      <c r="J246" s="231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89"/>
      <c r="B247" s="189"/>
      <c r="C247" s="228"/>
      <c r="D247" s="229"/>
      <c r="E247" s="230"/>
      <c r="F247" s="230"/>
      <c r="G247" s="230"/>
      <c r="H247" s="230"/>
      <c r="I247" s="230"/>
      <c r="J247" s="231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89"/>
      <c r="B248" s="189"/>
      <c r="C248" s="228"/>
      <c r="D248" s="229"/>
      <c r="E248" s="230"/>
      <c r="F248" s="230"/>
      <c r="G248" s="230"/>
      <c r="H248" s="230"/>
      <c r="I248" s="230"/>
      <c r="J248" s="231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89"/>
      <c r="B249" s="189"/>
      <c r="C249" s="228"/>
      <c r="D249" s="229"/>
      <c r="E249" s="230"/>
      <c r="F249" s="230"/>
      <c r="G249" s="230"/>
      <c r="H249" s="230"/>
      <c r="I249" s="230"/>
      <c r="J249" s="231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89"/>
      <c r="B250" s="189"/>
      <c r="C250" s="228"/>
      <c r="D250" s="229"/>
      <c r="E250" s="230"/>
      <c r="F250" s="230"/>
      <c r="G250" s="230"/>
      <c r="H250" s="230"/>
      <c r="I250" s="230"/>
      <c r="J250" s="231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89"/>
      <c r="B251" s="189"/>
      <c r="C251" s="228"/>
      <c r="D251" s="229"/>
      <c r="E251" s="230"/>
      <c r="F251" s="230"/>
      <c r="G251" s="230"/>
      <c r="H251" s="230"/>
      <c r="I251" s="230"/>
      <c r="J251" s="231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89"/>
      <c r="B252" s="189"/>
      <c r="C252" s="228"/>
      <c r="D252" s="229"/>
      <c r="E252" s="230"/>
      <c r="F252" s="230"/>
      <c r="G252" s="230"/>
      <c r="H252" s="230"/>
      <c r="I252" s="230"/>
      <c r="J252" s="231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89"/>
      <c r="B253" s="189"/>
      <c r="C253" s="228"/>
      <c r="D253" s="229"/>
      <c r="E253" s="230"/>
      <c r="F253" s="230"/>
      <c r="G253" s="230"/>
      <c r="H253" s="230"/>
      <c r="I253" s="230"/>
      <c r="J253" s="231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89"/>
      <c r="B254" s="189"/>
      <c r="C254" s="228"/>
      <c r="D254" s="229"/>
      <c r="E254" s="230"/>
      <c r="F254" s="230"/>
      <c r="G254" s="230"/>
      <c r="H254" s="230"/>
      <c r="I254" s="230"/>
      <c r="J254" s="231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89"/>
      <c r="B255" s="189"/>
      <c r="C255" s="228"/>
      <c r="D255" s="229"/>
      <c r="E255" s="230"/>
      <c r="F255" s="230"/>
      <c r="G255" s="230"/>
      <c r="H255" s="230"/>
      <c r="I255" s="230"/>
      <c r="J255" s="231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89"/>
      <c r="B256" s="189"/>
      <c r="C256" s="228"/>
      <c r="D256" s="229"/>
      <c r="E256" s="230"/>
      <c r="F256" s="230"/>
      <c r="G256" s="230"/>
      <c r="H256" s="230"/>
      <c r="I256" s="230"/>
      <c r="J256" s="231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89"/>
      <c r="B257" s="189"/>
      <c r="C257" s="228"/>
      <c r="D257" s="229"/>
      <c r="E257" s="230"/>
      <c r="F257" s="230"/>
      <c r="G257" s="230"/>
      <c r="H257" s="230"/>
      <c r="I257" s="230"/>
      <c r="J257" s="231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89"/>
      <c r="B258" s="189"/>
      <c r="C258" s="228"/>
      <c r="D258" s="229"/>
      <c r="E258" s="230"/>
      <c r="F258" s="230"/>
      <c r="G258" s="230"/>
      <c r="H258" s="230"/>
      <c r="I258" s="230"/>
      <c r="J258" s="231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89"/>
      <c r="B259" s="189"/>
      <c r="C259" s="228"/>
      <c r="D259" s="229"/>
      <c r="E259" s="230"/>
      <c r="F259" s="230"/>
      <c r="G259" s="230"/>
      <c r="H259" s="230"/>
      <c r="I259" s="230"/>
      <c r="J259" s="231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89"/>
      <c r="B260" s="189"/>
      <c r="C260" s="228"/>
      <c r="D260" s="229"/>
      <c r="E260" s="230"/>
      <c r="F260" s="230"/>
      <c r="G260" s="230"/>
      <c r="H260" s="230"/>
      <c r="I260" s="230"/>
      <c r="J260" s="231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89"/>
      <c r="B261" s="189"/>
      <c r="C261" s="228"/>
      <c r="D261" s="229"/>
      <c r="E261" s="230"/>
      <c r="F261" s="230"/>
      <c r="G261" s="230"/>
      <c r="H261" s="230"/>
      <c r="I261" s="230"/>
      <c r="J261" s="231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89"/>
      <c r="B262" s="189"/>
      <c r="C262" s="228"/>
      <c r="D262" s="229"/>
      <c r="E262" s="230"/>
      <c r="F262" s="230"/>
      <c r="G262" s="230"/>
      <c r="H262" s="230"/>
      <c r="I262" s="230"/>
      <c r="J262" s="231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89"/>
      <c r="B263" s="189"/>
      <c r="C263" s="228"/>
      <c r="D263" s="229"/>
      <c r="E263" s="230"/>
      <c r="F263" s="230"/>
      <c r="G263" s="230"/>
      <c r="H263" s="230"/>
      <c r="I263" s="230"/>
      <c r="J263" s="231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89"/>
      <c r="B264" s="189"/>
      <c r="C264" s="228"/>
      <c r="D264" s="229"/>
      <c r="E264" s="230"/>
      <c r="F264" s="230"/>
      <c r="G264" s="230"/>
      <c r="H264" s="230"/>
      <c r="I264" s="230"/>
      <c r="J264" s="231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89"/>
      <c r="B265" s="189"/>
      <c r="C265" s="228"/>
      <c r="D265" s="229"/>
      <c r="E265" s="230"/>
      <c r="F265" s="230"/>
      <c r="G265" s="230"/>
      <c r="H265" s="230"/>
      <c r="I265" s="230"/>
      <c r="J265" s="231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89"/>
      <c r="B266" s="189"/>
      <c r="C266" s="228"/>
      <c r="D266" s="229"/>
      <c r="E266" s="230"/>
      <c r="F266" s="230"/>
      <c r="G266" s="230"/>
      <c r="H266" s="230"/>
      <c r="I266" s="230"/>
      <c r="J266" s="231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89"/>
      <c r="B267" s="189"/>
      <c r="C267" s="228"/>
      <c r="D267" s="229"/>
      <c r="E267" s="230"/>
      <c r="F267" s="230"/>
      <c r="G267" s="230"/>
      <c r="H267" s="230"/>
      <c r="I267" s="230"/>
      <c r="J267" s="231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89"/>
      <c r="B268" s="189"/>
      <c r="C268" s="228"/>
      <c r="D268" s="229"/>
      <c r="E268" s="230"/>
      <c r="F268" s="230"/>
      <c r="G268" s="230"/>
      <c r="H268" s="230"/>
      <c r="I268" s="230"/>
      <c r="J268" s="231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89"/>
      <c r="B269" s="189"/>
      <c r="C269" s="228"/>
      <c r="D269" s="229"/>
      <c r="E269" s="230"/>
      <c r="F269" s="230"/>
      <c r="G269" s="230"/>
      <c r="H269" s="230"/>
      <c r="I269" s="230"/>
      <c r="J269" s="231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89"/>
      <c r="B270" s="189"/>
      <c r="C270" s="228"/>
      <c r="D270" s="229"/>
      <c r="E270" s="230"/>
      <c r="F270" s="230"/>
      <c r="G270" s="230"/>
      <c r="H270" s="230"/>
      <c r="I270" s="230"/>
      <c r="J270" s="231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89"/>
      <c r="B271" s="189"/>
      <c r="C271" s="228"/>
      <c r="D271" s="229"/>
      <c r="E271" s="230"/>
      <c r="F271" s="230"/>
      <c r="G271" s="230"/>
      <c r="H271" s="230"/>
      <c r="I271" s="230"/>
      <c r="J271" s="231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89"/>
      <c r="B272" s="189"/>
      <c r="C272" s="228"/>
      <c r="D272" s="229"/>
      <c r="E272" s="230"/>
      <c r="F272" s="230"/>
      <c r="G272" s="230"/>
      <c r="H272" s="230"/>
      <c r="I272" s="230"/>
      <c r="J272" s="231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89"/>
      <c r="B273" s="189"/>
      <c r="C273" s="228"/>
      <c r="D273" s="229"/>
      <c r="E273" s="230"/>
      <c r="F273" s="230"/>
      <c r="G273" s="230"/>
      <c r="H273" s="230"/>
      <c r="I273" s="230"/>
      <c r="J273" s="231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89"/>
      <c r="B274" s="189"/>
      <c r="C274" s="228"/>
      <c r="D274" s="229"/>
      <c r="E274" s="230"/>
      <c r="F274" s="230"/>
      <c r="G274" s="230"/>
      <c r="H274" s="230"/>
      <c r="I274" s="230"/>
      <c r="J274" s="231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89"/>
      <c r="B275" s="189"/>
      <c r="C275" s="228"/>
      <c r="D275" s="229"/>
      <c r="E275" s="230"/>
      <c r="F275" s="230"/>
      <c r="G275" s="230"/>
      <c r="H275" s="230"/>
      <c r="I275" s="230"/>
      <c r="J275" s="231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89"/>
      <c r="B276" s="189"/>
      <c r="C276" s="228"/>
      <c r="D276" s="229"/>
      <c r="E276" s="230"/>
      <c r="F276" s="230"/>
      <c r="G276" s="230"/>
      <c r="H276" s="230"/>
      <c r="I276" s="230"/>
      <c r="J276" s="231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89"/>
      <c r="B277" s="189"/>
      <c r="C277" s="228"/>
      <c r="D277" s="229"/>
      <c r="E277" s="230"/>
      <c r="F277" s="230"/>
      <c r="G277" s="230"/>
      <c r="H277" s="230"/>
      <c r="I277" s="230"/>
      <c r="J277" s="231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89"/>
      <c r="B278" s="189"/>
      <c r="C278" s="228"/>
      <c r="D278" s="229"/>
      <c r="E278" s="230"/>
      <c r="F278" s="230"/>
      <c r="G278" s="230"/>
      <c r="H278" s="230"/>
      <c r="I278" s="230"/>
      <c r="J278" s="231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89"/>
      <c r="B279" s="189"/>
      <c r="C279" s="228"/>
      <c r="D279" s="229"/>
      <c r="E279" s="230"/>
      <c r="F279" s="230"/>
      <c r="G279" s="230"/>
      <c r="H279" s="230"/>
      <c r="I279" s="230"/>
      <c r="J279" s="231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89"/>
      <c r="B280" s="189"/>
      <c r="C280" s="228"/>
      <c r="D280" s="229"/>
      <c r="E280" s="230"/>
      <c r="F280" s="230"/>
      <c r="G280" s="230"/>
      <c r="H280" s="230"/>
      <c r="I280" s="230"/>
      <c r="J280" s="231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89"/>
      <c r="B281" s="189"/>
      <c r="C281" s="228"/>
      <c r="D281" s="229"/>
      <c r="E281" s="230"/>
      <c r="F281" s="230"/>
      <c r="G281" s="230"/>
      <c r="H281" s="230"/>
      <c r="I281" s="230"/>
      <c r="J281" s="231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89"/>
      <c r="B282" s="189"/>
      <c r="C282" s="228"/>
      <c r="D282" s="229"/>
      <c r="E282" s="230"/>
      <c r="F282" s="230"/>
      <c r="G282" s="230"/>
      <c r="H282" s="230"/>
      <c r="I282" s="230"/>
      <c r="J282" s="231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89"/>
      <c r="B283" s="189"/>
      <c r="C283" s="228"/>
      <c r="D283" s="229"/>
      <c r="E283" s="230"/>
      <c r="F283" s="230"/>
      <c r="G283" s="230"/>
      <c r="H283" s="230"/>
      <c r="I283" s="230"/>
      <c r="J283" s="231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89"/>
      <c r="B284" s="189"/>
      <c r="C284" s="228"/>
      <c r="D284" s="229"/>
      <c r="E284" s="230"/>
      <c r="F284" s="230"/>
      <c r="G284" s="230"/>
      <c r="H284" s="230"/>
      <c r="I284" s="230"/>
      <c r="J284" s="231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89"/>
      <c r="B285" s="189"/>
      <c r="C285" s="228"/>
      <c r="D285" s="229"/>
      <c r="E285" s="230"/>
      <c r="F285" s="230"/>
      <c r="G285" s="230"/>
      <c r="H285" s="230"/>
      <c r="I285" s="230"/>
      <c r="J285" s="231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89"/>
      <c r="B286" s="189"/>
      <c r="C286" s="228"/>
      <c r="D286" s="229"/>
      <c r="E286" s="230"/>
      <c r="F286" s="230"/>
      <c r="G286" s="230"/>
      <c r="H286" s="230"/>
      <c r="I286" s="230"/>
      <c r="J286" s="231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89"/>
      <c r="B287" s="189"/>
      <c r="C287" s="228"/>
      <c r="D287" s="229"/>
      <c r="E287" s="230"/>
      <c r="F287" s="230"/>
      <c r="G287" s="230"/>
      <c r="H287" s="230"/>
      <c r="I287" s="230"/>
      <c r="J287" s="231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89"/>
      <c r="B288" s="189"/>
      <c r="C288" s="228"/>
      <c r="D288" s="229"/>
      <c r="E288" s="230"/>
      <c r="F288" s="230"/>
      <c r="G288" s="230"/>
      <c r="H288" s="230"/>
      <c r="I288" s="230"/>
      <c r="J288" s="231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89"/>
      <c r="B289" s="189"/>
      <c r="C289" s="228"/>
      <c r="D289" s="229"/>
      <c r="E289" s="230"/>
      <c r="F289" s="230"/>
      <c r="G289" s="230"/>
      <c r="H289" s="230"/>
      <c r="I289" s="230"/>
      <c r="J289" s="231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89"/>
      <c r="B290" s="189"/>
      <c r="C290" s="228"/>
      <c r="D290" s="229"/>
      <c r="E290" s="230"/>
      <c r="F290" s="230"/>
      <c r="G290" s="230"/>
      <c r="H290" s="230"/>
      <c r="I290" s="230"/>
      <c r="J290" s="231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89"/>
      <c r="B291" s="189"/>
      <c r="C291" s="228"/>
      <c r="D291" s="229"/>
      <c r="E291" s="230"/>
      <c r="F291" s="230"/>
      <c r="G291" s="230"/>
      <c r="H291" s="230"/>
      <c r="I291" s="230"/>
      <c r="J291" s="231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89"/>
      <c r="B292" s="189"/>
      <c r="C292" s="228"/>
      <c r="D292" s="229"/>
      <c r="E292" s="230"/>
      <c r="F292" s="230"/>
      <c r="G292" s="230"/>
      <c r="H292" s="230"/>
      <c r="I292" s="230"/>
      <c r="J292" s="23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89"/>
      <c r="B293" s="189"/>
      <c r="C293" s="228"/>
      <c r="D293" s="229"/>
      <c r="E293" s="230"/>
      <c r="F293" s="230"/>
      <c r="G293" s="230"/>
      <c r="H293" s="230"/>
      <c r="I293" s="230"/>
      <c r="J293" s="231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89"/>
      <c r="B294" s="189"/>
      <c r="C294" s="228"/>
      <c r="D294" s="229"/>
      <c r="E294" s="230"/>
      <c r="F294" s="230"/>
      <c r="G294" s="230"/>
      <c r="H294" s="230"/>
      <c r="I294" s="230"/>
      <c r="J294" s="231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89"/>
      <c r="B295" s="189"/>
      <c r="C295" s="228"/>
      <c r="D295" s="229"/>
      <c r="E295" s="230"/>
      <c r="F295" s="230"/>
      <c r="G295" s="230"/>
      <c r="H295" s="230"/>
      <c r="I295" s="230"/>
      <c r="J295" s="231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89"/>
      <c r="B296" s="189"/>
      <c r="C296" s="228"/>
      <c r="D296" s="229"/>
      <c r="E296" s="230"/>
      <c r="F296" s="230"/>
      <c r="G296" s="230"/>
      <c r="H296" s="230"/>
      <c r="I296" s="230"/>
      <c r="J296" s="231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89"/>
      <c r="B297" s="189"/>
      <c r="C297" s="228"/>
      <c r="D297" s="229"/>
      <c r="E297" s="230"/>
      <c r="F297" s="230"/>
      <c r="G297" s="230"/>
      <c r="H297" s="230"/>
      <c r="I297" s="230"/>
      <c r="J297" s="231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89"/>
      <c r="B298" s="189"/>
      <c r="C298" s="228"/>
      <c r="D298" s="229"/>
      <c r="E298" s="230"/>
      <c r="F298" s="230"/>
      <c r="G298" s="230"/>
      <c r="H298" s="230"/>
      <c r="I298" s="230"/>
      <c r="J298" s="231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89"/>
      <c r="B299" s="189"/>
      <c r="C299" s="228"/>
      <c r="D299" s="229"/>
      <c r="E299" s="230"/>
      <c r="F299" s="230"/>
      <c r="G299" s="230"/>
      <c r="H299" s="230"/>
      <c r="I299" s="230"/>
      <c r="J299" s="231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89"/>
      <c r="B300" s="189"/>
      <c r="C300" s="228"/>
      <c r="D300" s="229"/>
      <c r="E300" s="230"/>
      <c r="F300" s="230"/>
      <c r="G300" s="230"/>
      <c r="H300" s="230"/>
      <c r="I300" s="230"/>
      <c r="J300" s="231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89"/>
      <c r="B301" s="189"/>
      <c r="C301" s="228"/>
      <c r="D301" s="229"/>
      <c r="E301" s="230"/>
      <c r="F301" s="230"/>
      <c r="G301" s="230"/>
      <c r="H301" s="230"/>
      <c r="I301" s="230"/>
      <c r="J301" s="231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89"/>
      <c r="B302" s="189"/>
      <c r="C302" s="228"/>
      <c r="D302" s="229"/>
      <c r="E302" s="230"/>
      <c r="F302" s="230"/>
      <c r="G302" s="230"/>
      <c r="H302" s="230"/>
      <c r="I302" s="230"/>
      <c r="J302" s="231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89"/>
      <c r="B303" s="189"/>
      <c r="C303" s="228"/>
      <c r="D303" s="229"/>
      <c r="E303" s="230"/>
      <c r="F303" s="230"/>
      <c r="G303" s="230"/>
      <c r="H303" s="230"/>
      <c r="I303" s="230"/>
      <c r="J303" s="231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89"/>
      <c r="B304" s="189"/>
      <c r="C304" s="228"/>
      <c r="D304" s="229"/>
      <c r="E304" s="230"/>
      <c r="F304" s="230"/>
      <c r="G304" s="230"/>
      <c r="H304" s="230"/>
      <c r="I304" s="230"/>
      <c r="J304" s="231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89"/>
      <c r="B305" s="189"/>
      <c r="C305" s="228"/>
      <c r="D305" s="229"/>
      <c r="E305" s="230"/>
      <c r="F305" s="230"/>
      <c r="G305" s="230"/>
      <c r="H305" s="230"/>
      <c r="I305" s="230"/>
      <c r="J305" s="231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89"/>
      <c r="B306" s="189"/>
      <c r="C306" s="228"/>
      <c r="D306" s="229"/>
      <c r="E306" s="230"/>
      <c r="F306" s="230"/>
      <c r="G306" s="230"/>
      <c r="H306" s="230"/>
      <c r="I306" s="230"/>
      <c r="J306" s="231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89"/>
      <c r="B307" s="189"/>
      <c r="C307" s="228"/>
      <c r="D307" s="229"/>
      <c r="E307" s="230"/>
      <c r="F307" s="230"/>
      <c r="G307" s="230"/>
      <c r="H307" s="230"/>
      <c r="I307" s="230"/>
      <c r="J307" s="231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89"/>
      <c r="B308" s="189"/>
      <c r="C308" s="228"/>
      <c r="D308" s="229"/>
      <c r="E308" s="230"/>
      <c r="F308" s="230"/>
      <c r="G308" s="230"/>
      <c r="H308" s="230"/>
      <c r="I308" s="230"/>
      <c r="J308" s="231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89"/>
      <c r="B309" s="189"/>
      <c r="C309" s="228"/>
      <c r="D309" s="229"/>
      <c r="E309" s="230"/>
      <c r="F309" s="230"/>
      <c r="G309" s="230"/>
      <c r="H309" s="230"/>
      <c r="I309" s="230"/>
      <c r="J309" s="231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89"/>
      <c r="B310" s="189"/>
      <c r="C310" s="228"/>
      <c r="D310" s="229"/>
      <c r="E310" s="230"/>
      <c r="F310" s="230"/>
      <c r="G310" s="230"/>
      <c r="H310" s="230"/>
      <c r="I310" s="230"/>
      <c r="J310" s="231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89"/>
      <c r="B311" s="189"/>
      <c r="C311" s="228"/>
      <c r="D311" s="229"/>
      <c r="E311" s="230"/>
      <c r="F311" s="230"/>
      <c r="G311" s="230"/>
      <c r="H311" s="230"/>
      <c r="I311" s="230"/>
      <c r="J311" s="231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89"/>
      <c r="B312" s="189"/>
      <c r="C312" s="228"/>
      <c r="D312" s="229"/>
      <c r="E312" s="230"/>
      <c r="F312" s="230"/>
      <c r="G312" s="230"/>
      <c r="H312" s="230"/>
      <c r="I312" s="230"/>
      <c r="J312" s="231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89"/>
      <c r="B313" s="189"/>
      <c r="C313" s="228"/>
      <c r="D313" s="229"/>
      <c r="E313" s="230"/>
      <c r="F313" s="230"/>
      <c r="G313" s="230"/>
      <c r="H313" s="230"/>
      <c r="I313" s="230"/>
      <c r="J313" s="231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89"/>
      <c r="B314" s="189"/>
      <c r="C314" s="228"/>
      <c r="D314" s="229"/>
      <c r="E314" s="230"/>
      <c r="F314" s="230"/>
      <c r="G314" s="230"/>
      <c r="H314" s="230"/>
      <c r="I314" s="230"/>
      <c r="J314" s="231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89"/>
      <c r="B315" s="189"/>
      <c r="C315" s="228"/>
      <c r="D315" s="229"/>
      <c r="E315" s="230"/>
      <c r="F315" s="230"/>
      <c r="G315" s="230"/>
      <c r="H315" s="230"/>
      <c r="I315" s="230"/>
      <c r="J315" s="231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89"/>
      <c r="B316" s="189"/>
      <c r="C316" s="228"/>
      <c r="D316" s="229"/>
      <c r="E316" s="230"/>
      <c r="F316" s="230"/>
      <c r="G316" s="230"/>
      <c r="H316" s="230"/>
      <c r="I316" s="230"/>
      <c r="J316" s="231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89"/>
      <c r="B317" s="189"/>
      <c r="C317" s="228"/>
      <c r="D317" s="229"/>
      <c r="E317" s="230"/>
      <c r="F317" s="230"/>
      <c r="G317" s="230"/>
      <c r="H317" s="230"/>
      <c r="I317" s="230"/>
      <c r="J317" s="231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89"/>
      <c r="B318" s="189"/>
      <c r="C318" s="228"/>
      <c r="D318" s="229"/>
      <c r="E318" s="230"/>
      <c r="F318" s="230"/>
      <c r="G318" s="230"/>
      <c r="H318" s="230"/>
      <c r="I318" s="230"/>
      <c r="J318" s="231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89"/>
      <c r="B319" s="189"/>
      <c r="C319" s="228"/>
      <c r="D319" s="229"/>
      <c r="E319" s="230"/>
      <c r="F319" s="230"/>
      <c r="G319" s="230"/>
      <c r="H319" s="230"/>
      <c r="I319" s="230"/>
      <c r="J319" s="231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89"/>
      <c r="B320" s="189"/>
      <c r="C320" s="228"/>
      <c r="D320" s="229"/>
      <c r="E320" s="230"/>
      <c r="F320" s="230"/>
      <c r="G320" s="230"/>
      <c r="H320" s="230"/>
      <c r="I320" s="230"/>
      <c r="J320" s="231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89"/>
      <c r="B321" s="189"/>
      <c r="C321" s="228"/>
      <c r="D321" s="229"/>
      <c r="E321" s="230"/>
      <c r="F321" s="230"/>
      <c r="G321" s="230"/>
      <c r="H321" s="230"/>
      <c r="I321" s="230"/>
      <c r="J321" s="231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89"/>
      <c r="B322" s="189"/>
      <c r="C322" s="228"/>
      <c r="D322" s="229"/>
      <c r="E322" s="230"/>
      <c r="F322" s="230"/>
      <c r="G322" s="230"/>
      <c r="H322" s="230"/>
      <c r="I322" s="230"/>
      <c r="J322" s="231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89"/>
      <c r="B323" s="189"/>
      <c r="C323" s="228"/>
      <c r="D323" s="229"/>
      <c r="E323" s="230"/>
      <c r="F323" s="230"/>
      <c r="G323" s="230"/>
      <c r="H323" s="230"/>
      <c r="I323" s="230"/>
      <c r="J323" s="231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89"/>
      <c r="B324" s="189"/>
      <c r="C324" s="228"/>
      <c r="D324" s="229"/>
      <c r="E324" s="230"/>
      <c r="F324" s="230"/>
      <c r="G324" s="230"/>
      <c r="H324" s="230"/>
      <c r="I324" s="230"/>
      <c r="J324" s="231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89"/>
      <c r="B325" s="189"/>
      <c r="C325" s="228"/>
      <c r="D325" s="229"/>
      <c r="E325" s="230"/>
      <c r="F325" s="230"/>
      <c r="G325" s="230"/>
      <c r="H325" s="230"/>
      <c r="I325" s="230"/>
      <c r="J325" s="231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89"/>
      <c r="B326" s="189"/>
      <c r="C326" s="228"/>
      <c r="D326" s="229"/>
      <c r="E326" s="230"/>
      <c r="F326" s="230"/>
      <c r="G326" s="230"/>
      <c r="H326" s="230"/>
      <c r="I326" s="230"/>
      <c r="J326" s="231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89"/>
      <c r="B327" s="189"/>
      <c r="C327" s="228"/>
      <c r="D327" s="229"/>
      <c r="E327" s="230"/>
      <c r="F327" s="230"/>
      <c r="G327" s="230"/>
      <c r="H327" s="230"/>
      <c r="I327" s="230"/>
      <c r="J327" s="231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89"/>
      <c r="B328" s="189"/>
      <c r="C328" s="228"/>
      <c r="D328" s="229"/>
      <c r="E328" s="230"/>
      <c r="F328" s="230"/>
      <c r="G328" s="230"/>
      <c r="H328" s="230"/>
      <c r="I328" s="230"/>
      <c r="J328" s="231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89"/>
      <c r="B329" s="189"/>
      <c r="C329" s="228"/>
      <c r="D329" s="229"/>
      <c r="E329" s="230"/>
      <c r="F329" s="230"/>
      <c r="G329" s="230"/>
      <c r="H329" s="230"/>
      <c r="I329" s="230"/>
      <c r="J329" s="231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89"/>
      <c r="B330" s="189"/>
      <c r="C330" s="228"/>
      <c r="D330" s="229"/>
      <c r="E330" s="230"/>
      <c r="F330" s="230"/>
      <c r="G330" s="230"/>
      <c r="H330" s="230"/>
      <c r="I330" s="230"/>
      <c r="J330" s="231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89"/>
      <c r="B331" s="189"/>
      <c r="C331" s="228"/>
      <c r="D331" s="229"/>
      <c r="E331" s="230"/>
      <c r="F331" s="230"/>
      <c r="G331" s="230"/>
      <c r="H331" s="230"/>
      <c r="I331" s="230"/>
      <c r="J331" s="231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89"/>
      <c r="B332" s="189"/>
      <c r="C332" s="228"/>
      <c r="D332" s="229"/>
      <c r="E332" s="230"/>
      <c r="F332" s="230"/>
      <c r="G332" s="230"/>
      <c r="H332" s="230"/>
      <c r="I332" s="230"/>
      <c r="J332" s="231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89"/>
      <c r="B333" s="189"/>
      <c r="C333" s="228"/>
      <c r="D333" s="229"/>
      <c r="E333" s="230"/>
      <c r="F333" s="230"/>
      <c r="G333" s="230"/>
      <c r="H333" s="230"/>
      <c r="I333" s="230"/>
      <c r="J333" s="231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89"/>
      <c r="B334" s="189"/>
      <c r="C334" s="228"/>
      <c r="D334" s="229"/>
      <c r="E334" s="230"/>
      <c r="F334" s="230"/>
      <c r="G334" s="230"/>
      <c r="H334" s="230"/>
      <c r="I334" s="230"/>
      <c r="J334" s="231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89"/>
      <c r="B335" s="189"/>
      <c r="C335" s="228"/>
      <c r="D335" s="229"/>
      <c r="E335" s="230"/>
      <c r="F335" s="230"/>
      <c r="G335" s="230"/>
      <c r="H335" s="230"/>
      <c r="I335" s="230"/>
      <c r="J335" s="231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89"/>
      <c r="B336" s="189"/>
      <c r="C336" s="228"/>
      <c r="D336" s="229"/>
      <c r="E336" s="230"/>
      <c r="F336" s="230"/>
      <c r="G336" s="230"/>
      <c r="H336" s="230"/>
      <c r="I336" s="230"/>
      <c r="J336" s="231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89"/>
      <c r="B337" s="189"/>
      <c r="C337" s="228"/>
      <c r="D337" s="229"/>
      <c r="E337" s="230"/>
      <c r="F337" s="230"/>
      <c r="G337" s="230"/>
      <c r="H337" s="230"/>
      <c r="I337" s="230"/>
      <c r="J337" s="231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89"/>
      <c r="B338" s="189"/>
      <c r="C338" s="228"/>
      <c r="D338" s="229"/>
      <c r="E338" s="230"/>
      <c r="F338" s="230"/>
      <c r="G338" s="230"/>
      <c r="H338" s="230"/>
      <c r="I338" s="230"/>
      <c r="J338" s="231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89"/>
      <c r="B339" s="189"/>
      <c r="C339" s="228"/>
      <c r="D339" s="229"/>
      <c r="E339" s="230"/>
      <c r="F339" s="230"/>
      <c r="G339" s="230"/>
      <c r="H339" s="230"/>
      <c r="I339" s="230"/>
      <c r="J339" s="231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89"/>
      <c r="B340" s="189"/>
      <c r="C340" s="228"/>
      <c r="D340" s="229"/>
      <c r="E340" s="230"/>
      <c r="F340" s="230"/>
      <c r="G340" s="230"/>
      <c r="H340" s="230"/>
      <c r="I340" s="230"/>
      <c r="J340" s="231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89"/>
      <c r="B341" s="189"/>
      <c r="C341" s="228"/>
      <c r="D341" s="229"/>
      <c r="E341" s="230"/>
      <c r="F341" s="230"/>
      <c r="G341" s="230"/>
      <c r="H341" s="230"/>
      <c r="I341" s="230"/>
      <c r="J341" s="231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89"/>
      <c r="B342" s="189"/>
      <c r="C342" s="228"/>
      <c r="D342" s="229"/>
      <c r="E342" s="230"/>
      <c r="F342" s="230"/>
      <c r="G342" s="230"/>
      <c r="H342" s="230"/>
      <c r="I342" s="230"/>
      <c r="J342" s="231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89"/>
      <c r="B343" s="189"/>
      <c r="C343" s="228"/>
      <c r="D343" s="229"/>
      <c r="E343" s="230"/>
      <c r="F343" s="230"/>
      <c r="G343" s="230"/>
      <c r="H343" s="230"/>
      <c r="I343" s="230"/>
      <c r="J343" s="231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89"/>
      <c r="B344" s="189"/>
      <c r="C344" s="228"/>
      <c r="D344" s="229"/>
      <c r="E344" s="230"/>
      <c r="F344" s="230"/>
      <c r="G344" s="230"/>
      <c r="H344" s="230"/>
      <c r="I344" s="230"/>
      <c r="J344" s="231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89"/>
      <c r="B345" s="189"/>
      <c r="C345" s="228"/>
      <c r="D345" s="229"/>
      <c r="E345" s="230"/>
      <c r="F345" s="230"/>
      <c r="G345" s="230"/>
      <c r="H345" s="230"/>
      <c r="I345" s="230"/>
      <c r="J345" s="231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89"/>
      <c r="B346" s="189"/>
      <c r="C346" s="228"/>
      <c r="D346" s="229"/>
      <c r="E346" s="230"/>
      <c r="F346" s="230"/>
      <c r="G346" s="230"/>
      <c r="H346" s="230"/>
      <c r="I346" s="230"/>
      <c r="J346" s="231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89"/>
      <c r="B347" s="189"/>
      <c r="C347" s="228"/>
      <c r="D347" s="229"/>
      <c r="E347" s="230"/>
      <c r="F347" s="230"/>
      <c r="G347" s="230"/>
      <c r="H347" s="230"/>
      <c r="I347" s="230"/>
      <c r="J347" s="231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89"/>
      <c r="B348" s="189"/>
      <c r="C348" s="228"/>
      <c r="D348" s="229"/>
      <c r="E348" s="230"/>
      <c r="F348" s="230"/>
      <c r="G348" s="230"/>
      <c r="H348" s="230"/>
      <c r="I348" s="230"/>
      <c r="J348" s="231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89"/>
      <c r="B349" s="189"/>
      <c r="C349" s="228"/>
      <c r="D349" s="229"/>
      <c r="E349" s="230"/>
      <c r="F349" s="230"/>
      <c r="G349" s="230"/>
      <c r="H349" s="230"/>
      <c r="I349" s="230"/>
      <c r="J349" s="231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89"/>
      <c r="B350" s="189"/>
      <c r="C350" s="228"/>
      <c r="D350" s="229"/>
      <c r="E350" s="230"/>
      <c r="F350" s="230"/>
      <c r="G350" s="230"/>
      <c r="H350" s="230"/>
      <c r="I350" s="230"/>
      <c r="J350" s="231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89"/>
      <c r="B351" s="189"/>
      <c r="C351" s="228"/>
      <c r="D351" s="229"/>
      <c r="E351" s="230"/>
      <c r="F351" s="230"/>
      <c r="G351" s="230"/>
      <c r="H351" s="230"/>
      <c r="I351" s="230"/>
      <c r="J351" s="231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89"/>
      <c r="B352" s="189"/>
      <c r="C352" s="228"/>
      <c r="D352" s="229"/>
      <c r="E352" s="230"/>
      <c r="F352" s="230"/>
      <c r="G352" s="230"/>
      <c r="H352" s="230"/>
      <c r="I352" s="230"/>
      <c r="J352" s="231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89"/>
      <c r="B353" s="189"/>
      <c r="C353" s="228"/>
      <c r="D353" s="229"/>
      <c r="E353" s="230"/>
      <c r="F353" s="230"/>
      <c r="G353" s="230"/>
      <c r="H353" s="230"/>
      <c r="I353" s="230"/>
      <c r="J353" s="231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89"/>
      <c r="B354" s="189"/>
      <c r="C354" s="228"/>
      <c r="D354" s="229"/>
      <c r="E354" s="230"/>
      <c r="F354" s="230"/>
      <c r="G354" s="230"/>
      <c r="H354" s="230"/>
      <c r="I354" s="230"/>
      <c r="J354" s="231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89"/>
      <c r="B355" s="189"/>
      <c r="C355" s="228"/>
      <c r="D355" s="229"/>
      <c r="E355" s="230"/>
      <c r="F355" s="230"/>
      <c r="G355" s="230"/>
      <c r="H355" s="230"/>
      <c r="I355" s="230"/>
      <c r="J355" s="231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89"/>
      <c r="B356" s="189"/>
      <c r="C356" s="228"/>
      <c r="D356" s="229"/>
      <c r="E356" s="230"/>
      <c r="F356" s="230"/>
      <c r="G356" s="230"/>
      <c r="H356" s="230"/>
      <c r="I356" s="230"/>
      <c r="J356" s="231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89"/>
      <c r="B357" s="189"/>
      <c r="C357" s="228"/>
      <c r="D357" s="229"/>
      <c r="E357" s="230"/>
      <c r="F357" s="230"/>
      <c r="G357" s="230"/>
      <c r="H357" s="230"/>
      <c r="I357" s="230"/>
      <c r="J357" s="231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89"/>
      <c r="B358" s="189"/>
      <c r="C358" s="228"/>
      <c r="D358" s="229"/>
      <c r="E358" s="230"/>
      <c r="F358" s="230"/>
      <c r="G358" s="230"/>
      <c r="H358" s="230"/>
      <c r="I358" s="230"/>
      <c r="J358" s="231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89"/>
      <c r="B359" s="189"/>
      <c r="C359" s="228"/>
      <c r="D359" s="229"/>
      <c r="E359" s="230"/>
      <c r="F359" s="230"/>
      <c r="G359" s="230"/>
      <c r="H359" s="230"/>
      <c r="I359" s="230"/>
      <c r="J359" s="231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89"/>
      <c r="B360" s="189"/>
      <c r="C360" s="228"/>
      <c r="D360" s="229"/>
      <c r="E360" s="230"/>
      <c r="F360" s="230"/>
      <c r="G360" s="230"/>
      <c r="H360" s="230"/>
      <c r="I360" s="230"/>
      <c r="J360" s="231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89"/>
      <c r="B361" s="189"/>
      <c r="C361" s="228"/>
      <c r="D361" s="229"/>
      <c r="E361" s="230"/>
      <c r="F361" s="230"/>
      <c r="G361" s="230"/>
      <c r="H361" s="230"/>
      <c r="I361" s="230"/>
      <c r="J361" s="231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89"/>
      <c r="B362" s="189"/>
      <c r="C362" s="228"/>
      <c r="D362" s="229"/>
      <c r="E362" s="230"/>
      <c r="F362" s="230"/>
      <c r="G362" s="230"/>
      <c r="H362" s="230"/>
      <c r="I362" s="230"/>
      <c r="J362" s="231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89"/>
      <c r="B363" s="189"/>
      <c r="C363" s="228"/>
      <c r="D363" s="229"/>
      <c r="E363" s="230"/>
      <c r="F363" s="230"/>
      <c r="G363" s="230"/>
      <c r="H363" s="230"/>
      <c r="I363" s="230"/>
      <c r="J363" s="231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89"/>
      <c r="B364" s="189"/>
      <c r="C364" s="228"/>
      <c r="D364" s="229"/>
      <c r="E364" s="230"/>
      <c r="F364" s="230"/>
      <c r="G364" s="230"/>
      <c r="H364" s="230"/>
      <c r="I364" s="230"/>
      <c r="J364" s="231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89"/>
      <c r="B365" s="189"/>
      <c r="C365" s="228"/>
      <c r="D365" s="229"/>
      <c r="E365" s="230"/>
      <c r="F365" s="230"/>
      <c r="G365" s="230"/>
      <c r="H365" s="230"/>
      <c r="I365" s="230"/>
      <c r="J365" s="231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89"/>
      <c r="B366" s="189"/>
      <c r="C366" s="228"/>
      <c r="D366" s="229"/>
      <c r="E366" s="230"/>
      <c r="F366" s="230"/>
      <c r="G366" s="230"/>
      <c r="H366" s="230"/>
      <c r="I366" s="230"/>
      <c r="J366" s="231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89"/>
      <c r="B367" s="189"/>
      <c r="C367" s="228"/>
      <c r="D367" s="229"/>
      <c r="E367" s="230"/>
      <c r="F367" s="230"/>
      <c r="G367" s="230"/>
      <c r="H367" s="230"/>
      <c r="I367" s="230"/>
      <c r="J367" s="231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89"/>
      <c r="B368" s="189"/>
      <c r="C368" s="228"/>
      <c r="D368" s="229"/>
      <c r="E368" s="230"/>
      <c r="F368" s="230"/>
      <c r="G368" s="230"/>
      <c r="H368" s="230"/>
      <c r="I368" s="230"/>
      <c r="J368" s="231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89"/>
      <c r="B369" s="189"/>
      <c r="C369" s="228"/>
      <c r="D369" s="229"/>
      <c r="E369" s="230"/>
      <c r="F369" s="230"/>
      <c r="G369" s="230"/>
      <c r="H369" s="230"/>
      <c r="I369" s="230"/>
      <c r="J369" s="231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89"/>
      <c r="B370" s="189"/>
      <c r="C370" s="228"/>
      <c r="D370" s="229"/>
      <c r="E370" s="230"/>
      <c r="F370" s="230"/>
      <c r="G370" s="230"/>
      <c r="H370" s="230"/>
      <c r="I370" s="230"/>
      <c r="J370" s="231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89"/>
      <c r="B371" s="189"/>
      <c r="C371" s="228"/>
      <c r="D371" s="229"/>
      <c r="E371" s="230"/>
      <c r="F371" s="230"/>
      <c r="G371" s="230"/>
      <c r="H371" s="230"/>
      <c r="I371" s="230"/>
      <c r="J371" s="231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89"/>
      <c r="B372" s="189"/>
      <c r="C372" s="228"/>
      <c r="D372" s="229"/>
      <c r="E372" s="230"/>
      <c r="F372" s="230"/>
      <c r="G372" s="230"/>
      <c r="H372" s="230"/>
      <c r="I372" s="230"/>
      <c r="J372" s="231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89"/>
      <c r="B373" s="189"/>
      <c r="C373" s="228"/>
      <c r="D373" s="229"/>
      <c r="E373" s="230"/>
      <c r="F373" s="230"/>
      <c r="G373" s="230"/>
      <c r="H373" s="230"/>
      <c r="I373" s="230"/>
      <c r="J373" s="231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89"/>
      <c r="B374" s="189"/>
      <c r="C374" s="228"/>
      <c r="D374" s="229"/>
      <c r="E374" s="230"/>
      <c r="F374" s="230"/>
      <c r="G374" s="230"/>
      <c r="H374" s="230"/>
      <c r="I374" s="230"/>
      <c r="J374" s="231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89"/>
      <c r="B375" s="189"/>
      <c r="C375" s="228"/>
      <c r="D375" s="229"/>
      <c r="E375" s="230"/>
      <c r="F375" s="230"/>
      <c r="G375" s="230"/>
      <c r="H375" s="230"/>
      <c r="I375" s="230"/>
      <c r="J375" s="231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89"/>
      <c r="B376" s="189"/>
      <c r="C376" s="228"/>
      <c r="D376" s="229"/>
      <c r="E376" s="230"/>
      <c r="F376" s="230"/>
      <c r="G376" s="230"/>
      <c r="H376" s="230"/>
      <c r="I376" s="230"/>
      <c r="J376" s="231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89"/>
      <c r="B377" s="189"/>
      <c r="C377" s="228"/>
      <c r="D377" s="229"/>
      <c r="E377" s="230"/>
      <c r="F377" s="230"/>
      <c r="G377" s="230"/>
      <c r="H377" s="230"/>
      <c r="I377" s="230"/>
      <c r="J377" s="231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89"/>
      <c r="B378" s="189"/>
      <c r="C378" s="228"/>
      <c r="D378" s="229"/>
      <c r="E378" s="230"/>
      <c r="F378" s="230"/>
      <c r="G378" s="230"/>
      <c r="H378" s="230"/>
      <c r="I378" s="230"/>
      <c r="J378" s="231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89"/>
      <c r="B379" s="189"/>
      <c r="C379" s="228"/>
      <c r="D379" s="229"/>
      <c r="E379" s="230"/>
      <c r="F379" s="230"/>
      <c r="G379" s="230"/>
      <c r="H379" s="230"/>
      <c r="I379" s="230"/>
      <c r="J379" s="231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89"/>
      <c r="B380" s="189"/>
      <c r="C380" s="228"/>
      <c r="D380" s="229"/>
      <c r="E380" s="230"/>
      <c r="F380" s="230"/>
      <c r="G380" s="230"/>
      <c r="H380" s="230"/>
      <c r="I380" s="230"/>
      <c r="J380" s="231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89"/>
      <c r="B381" s="189"/>
      <c r="C381" s="228"/>
      <c r="D381" s="229"/>
      <c r="E381" s="230"/>
      <c r="F381" s="230"/>
      <c r="G381" s="230"/>
      <c r="H381" s="230"/>
      <c r="I381" s="230"/>
      <c r="J381" s="231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89"/>
      <c r="B382" s="189"/>
      <c r="C382" s="228"/>
      <c r="D382" s="229"/>
      <c r="E382" s="230"/>
      <c r="F382" s="230"/>
      <c r="G382" s="230"/>
      <c r="H382" s="230"/>
      <c r="I382" s="230"/>
      <c r="J382" s="231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89"/>
      <c r="B383" s="189"/>
      <c r="C383" s="228"/>
      <c r="D383" s="229"/>
      <c r="E383" s="230"/>
      <c r="F383" s="230"/>
      <c r="G383" s="230"/>
      <c r="H383" s="230"/>
      <c r="I383" s="230"/>
      <c r="J383" s="231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89"/>
      <c r="B384" s="189"/>
      <c r="C384" s="228"/>
      <c r="D384" s="229"/>
      <c r="E384" s="230"/>
      <c r="F384" s="230"/>
      <c r="G384" s="230"/>
      <c r="H384" s="230"/>
      <c r="I384" s="230"/>
      <c r="J384" s="231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89"/>
      <c r="B385" s="189"/>
      <c r="C385" s="228"/>
      <c r="D385" s="229"/>
      <c r="E385" s="230"/>
      <c r="F385" s="230"/>
      <c r="G385" s="230"/>
      <c r="H385" s="230"/>
      <c r="I385" s="230"/>
      <c r="J385" s="231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89"/>
      <c r="B386" s="189"/>
      <c r="C386" s="228"/>
      <c r="D386" s="229"/>
      <c r="E386" s="230"/>
      <c r="F386" s="230"/>
      <c r="G386" s="230"/>
      <c r="H386" s="230"/>
      <c r="I386" s="230"/>
      <c r="J386" s="231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89"/>
      <c r="B387" s="189"/>
      <c r="C387" s="228"/>
      <c r="D387" s="229"/>
      <c r="E387" s="230"/>
      <c r="F387" s="230"/>
      <c r="G387" s="230"/>
      <c r="H387" s="230"/>
      <c r="I387" s="230"/>
      <c r="J387" s="231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89"/>
      <c r="B388" s="189"/>
      <c r="C388" s="228"/>
      <c r="D388" s="229"/>
      <c r="E388" s="230"/>
      <c r="F388" s="230"/>
      <c r="G388" s="230"/>
      <c r="H388" s="230"/>
      <c r="I388" s="230"/>
      <c r="J388" s="231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89"/>
      <c r="B389" s="189"/>
      <c r="C389" s="228"/>
      <c r="D389" s="229"/>
      <c r="E389" s="230"/>
      <c r="F389" s="230"/>
      <c r="G389" s="230"/>
      <c r="H389" s="230"/>
      <c r="I389" s="230"/>
      <c r="J389" s="231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89"/>
      <c r="B390" s="189"/>
      <c r="C390" s="228"/>
      <c r="D390" s="229"/>
      <c r="E390" s="230"/>
      <c r="F390" s="230"/>
      <c r="G390" s="230"/>
      <c r="H390" s="230"/>
      <c r="I390" s="230"/>
      <c r="J390" s="231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89"/>
      <c r="B391" s="189"/>
      <c r="C391" s="228"/>
      <c r="D391" s="229"/>
      <c r="E391" s="230"/>
      <c r="F391" s="230"/>
      <c r="G391" s="230"/>
      <c r="H391" s="230"/>
      <c r="I391" s="230"/>
      <c r="J391" s="231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89"/>
      <c r="B392" s="189"/>
      <c r="C392" s="228"/>
      <c r="D392" s="229"/>
      <c r="E392" s="230"/>
      <c r="F392" s="230"/>
      <c r="G392" s="230"/>
      <c r="H392" s="230"/>
      <c r="I392" s="230"/>
      <c r="J392" s="231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89"/>
      <c r="B393" s="189"/>
      <c r="C393" s="228"/>
      <c r="D393" s="229"/>
      <c r="E393" s="230"/>
      <c r="F393" s="230"/>
      <c r="G393" s="230"/>
      <c r="H393" s="230"/>
      <c r="I393" s="230"/>
      <c r="J393" s="231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89"/>
      <c r="B394" s="189"/>
      <c r="C394" s="228"/>
      <c r="D394" s="229"/>
      <c r="E394" s="230"/>
      <c r="F394" s="230"/>
      <c r="G394" s="230"/>
      <c r="H394" s="230"/>
      <c r="I394" s="230"/>
      <c r="J394" s="231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89"/>
      <c r="B395" s="189"/>
      <c r="C395" s="228"/>
      <c r="D395" s="229"/>
      <c r="E395" s="230"/>
      <c r="F395" s="230"/>
      <c r="G395" s="230"/>
      <c r="H395" s="230"/>
      <c r="I395" s="230"/>
      <c r="J395" s="231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89"/>
      <c r="B396" s="189"/>
      <c r="C396" s="228"/>
      <c r="D396" s="229"/>
      <c r="E396" s="230"/>
      <c r="F396" s="230"/>
      <c r="G396" s="230"/>
      <c r="H396" s="230"/>
      <c r="I396" s="230"/>
      <c r="J396" s="231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89"/>
      <c r="B397" s="189"/>
      <c r="C397" s="228"/>
      <c r="D397" s="229"/>
      <c r="E397" s="230"/>
      <c r="F397" s="230"/>
      <c r="G397" s="230"/>
      <c r="H397" s="230"/>
      <c r="I397" s="230"/>
      <c r="J397" s="231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89"/>
      <c r="B398" s="189"/>
      <c r="C398" s="228"/>
      <c r="D398" s="229"/>
      <c r="E398" s="230"/>
      <c r="F398" s="230"/>
      <c r="G398" s="230"/>
      <c r="H398" s="230"/>
      <c r="I398" s="230"/>
      <c r="J398" s="231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89"/>
      <c r="B399" s="189"/>
      <c r="C399" s="228"/>
      <c r="D399" s="229"/>
      <c r="E399" s="230"/>
      <c r="F399" s="230"/>
      <c r="G399" s="230"/>
      <c r="H399" s="230"/>
      <c r="I399" s="230"/>
      <c r="J399" s="231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89"/>
      <c r="B400" s="189"/>
      <c r="C400" s="228"/>
      <c r="D400" s="229"/>
      <c r="E400" s="230"/>
      <c r="F400" s="230"/>
      <c r="G400" s="230"/>
      <c r="H400" s="230"/>
      <c r="I400" s="230"/>
      <c r="J400" s="231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89"/>
      <c r="B401" s="189"/>
      <c r="C401" s="228"/>
      <c r="D401" s="229"/>
      <c r="E401" s="230"/>
      <c r="F401" s="230"/>
      <c r="G401" s="230"/>
      <c r="H401" s="230"/>
      <c r="I401" s="230"/>
      <c r="J401" s="231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89"/>
      <c r="B402" s="189"/>
      <c r="C402" s="228"/>
      <c r="D402" s="229"/>
      <c r="E402" s="230"/>
      <c r="F402" s="230"/>
      <c r="G402" s="230"/>
      <c r="H402" s="230"/>
      <c r="I402" s="230"/>
      <c r="J402" s="231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89"/>
      <c r="B403" s="189"/>
      <c r="C403" s="228"/>
      <c r="D403" s="229"/>
      <c r="E403" s="230"/>
      <c r="F403" s="230"/>
      <c r="G403" s="230"/>
      <c r="H403" s="230"/>
      <c r="I403" s="230"/>
      <c r="J403" s="231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89"/>
      <c r="B404" s="189"/>
      <c r="C404" s="228"/>
      <c r="D404" s="229"/>
      <c r="E404" s="230"/>
      <c r="F404" s="230"/>
      <c r="G404" s="230"/>
      <c r="H404" s="230"/>
      <c r="I404" s="230"/>
      <c r="J404" s="231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89"/>
      <c r="B405" s="189"/>
      <c r="C405" s="228"/>
      <c r="D405" s="229"/>
      <c r="E405" s="230"/>
      <c r="F405" s="230"/>
      <c r="G405" s="230"/>
      <c r="H405" s="230"/>
      <c r="I405" s="230"/>
      <c r="J405" s="231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89"/>
      <c r="B406" s="189"/>
      <c r="C406" s="228"/>
      <c r="D406" s="229"/>
      <c r="E406" s="230"/>
      <c r="F406" s="230"/>
      <c r="G406" s="230"/>
      <c r="H406" s="230"/>
      <c r="I406" s="230"/>
      <c r="J406" s="231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89"/>
      <c r="B407" s="189"/>
      <c r="C407" s="228"/>
      <c r="D407" s="229"/>
      <c r="E407" s="230"/>
      <c r="F407" s="230"/>
      <c r="G407" s="230"/>
      <c r="H407" s="230"/>
      <c r="I407" s="230"/>
      <c r="J407" s="231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89"/>
      <c r="B408" s="189"/>
      <c r="C408" s="228"/>
      <c r="D408" s="229"/>
      <c r="E408" s="230"/>
      <c r="F408" s="230"/>
      <c r="G408" s="230"/>
      <c r="H408" s="230"/>
      <c r="I408" s="230"/>
      <c r="J408" s="231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89"/>
      <c r="B409" s="189"/>
      <c r="C409" s="228"/>
      <c r="D409" s="229"/>
      <c r="E409" s="230"/>
      <c r="F409" s="230"/>
      <c r="G409" s="230"/>
      <c r="H409" s="230"/>
      <c r="I409" s="230"/>
      <c r="J409" s="231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89"/>
      <c r="B410" s="189"/>
      <c r="C410" s="228"/>
      <c r="D410" s="229"/>
      <c r="E410" s="230"/>
      <c r="F410" s="230"/>
      <c r="G410" s="230"/>
      <c r="H410" s="230"/>
      <c r="I410" s="230"/>
      <c r="J410" s="231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89"/>
      <c r="B411" s="189"/>
      <c r="C411" s="228"/>
      <c r="D411" s="229"/>
      <c r="E411" s="230"/>
      <c r="F411" s="230"/>
      <c r="G411" s="230"/>
      <c r="H411" s="230"/>
      <c r="I411" s="230"/>
      <c r="J411" s="231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89"/>
      <c r="B412" s="189"/>
      <c r="C412" s="228"/>
      <c r="D412" s="229"/>
      <c r="E412" s="230"/>
      <c r="F412" s="230"/>
      <c r="G412" s="230"/>
      <c r="H412" s="230"/>
      <c r="I412" s="230"/>
      <c r="J412" s="231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89"/>
      <c r="B413" s="189"/>
      <c r="C413" s="228"/>
      <c r="D413" s="229"/>
      <c r="E413" s="230"/>
      <c r="F413" s="230"/>
      <c r="G413" s="230"/>
      <c r="H413" s="230"/>
      <c r="I413" s="230"/>
      <c r="J413" s="231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89"/>
      <c r="B414" s="189"/>
      <c r="C414" s="228"/>
      <c r="D414" s="229"/>
      <c r="E414" s="230"/>
      <c r="F414" s="230"/>
      <c r="G414" s="230"/>
      <c r="H414" s="230"/>
      <c r="I414" s="230"/>
      <c r="J414" s="231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89"/>
      <c r="B415" s="189"/>
      <c r="C415" s="228"/>
      <c r="D415" s="229"/>
      <c r="E415" s="230"/>
      <c r="F415" s="230"/>
      <c r="G415" s="230"/>
      <c r="H415" s="230"/>
      <c r="I415" s="230"/>
      <c r="J415" s="23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89"/>
      <c r="B416" s="189"/>
      <c r="C416" s="228"/>
      <c r="D416" s="229"/>
      <c r="E416" s="230"/>
      <c r="F416" s="230"/>
      <c r="G416" s="230"/>
      <c r="H416" s="230"/>
      <c r="I416" s="230"/>
      <c r="J416" s="231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89"/>
      <c r="B417" s="189"/>
      <c r="C417" s="228"/>
      <c r="D417" s="229"/>
      <c r="E417" s="230"/>
      <c r="F417" s="230"/>
      <c r="G417" s="230"/>
      <c r="H417" s="230"/>
      <c r="I417" s="230"/>
      <c r="J417" s="231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89"/>
      <c r="B418" s="189"/>
      <c r="C418" s="228"/>
      <c r="D418" s="229"/>
      <c r="E418" s="230"/>
      <c r="F418" s="230"/>
      <c r="G418" s="230"/>
      <c r="H418" s="230"/>
      <c r="I418" s="230"/>
      <c r="J418" s="231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89"/>
      <c r="B419" s="189"/>
      <c r="C419" s="228"/>
      <c r="D419" s="229"/>
      <c r="E419" s="230"/>
      <c r="F419" s="230"/>
      <c r="G419" s="230"/>
      <c r="H419" s="230"/>
      <c r="I419" s="230"/>
      <c r="J419" s="231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89"/>
      <c r="B420" s="189"/>
      <c r="C420" s="228"/>
      <c r="D420" s="229"/>
      <c r="E420" s="230"/>
      <c r="F420" s="230"/>
      <c r="G420" s="230"/>
      <c r="H420" s="230"/>
      <c r="I420" s="230"/>
      <c r="J420" s="231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89"/>
      <c r="B421" s="189"/>
      <c r="C421" s="228"/>
      <c r="D421" s="229"/>
      <c r="E421" s="230"/>
      <c r="F421" s="230"/>
      <c r="G421" s="230"/>
      <c r="H421" s="230"/>
      <c r="I421" s="230"/>
      <c r="J421" s="231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89"/>
      <c r="B422" s="189"/>
      <c r="C422" s="228"/>
      <c r="D422" s="229"/>
      <c r="E422" s="230"/>
      <c r="F422" s="230"/>
      <c r="G422" s="230"/>
      <c r="H422" s="230"/>
      <c r="I422" s="230"/>
      <c r="J422" s="231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89"/>
      <c r="B423" s="189"/>
      <c r="C423" s="228"/>
      <c r="D423" s="229"/>
      <c r="E423" s="230"/>
      <c r="F423" s="230"/>
      <c r="G423" s="230"/>
      <c r="H423" s="230"/>
      <c r="I423" s="230"/>
      <c r="J423" s="231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89"/>
      <c r="B424" s="189"/>
      <c r="C424" s="228"/>
      <c r="D424" s="229"/>
      <c r="E424" s="230"/>
      <c r="F424" s="230"/>
      <c r="G424" s="230"/>
      <c r="H424" s="230"/>
      <c r="I424" s="230"/>
      <c r="J424" s="231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89"/>
      <c r="B425" s="189"/>
      <c r="C425" s="228"/>
      <c r="D425" s="229"/>
      <c r="E425" s="230"/>
      <c r="F425" s="230"/>
      <c r="G425" s="230"/>
      <c r="H425" s="230"/>
      <c r="I425" s="230"/>
      <c r="J425" s="231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89"/>
      <c r="B426" s="189"/>
      <c r="C426" s="228"/>
      <c r="D426" s="229"/>
      <c r="E426" s="230"/>
      <c r="F426" s="230"/>
      <c r="G426" s="230"/>
      <c r="H426" s="230"/>
      <c r="I426" s="230"/>
      <c r="J426" s="231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89"/>
      <c r="B427" s="189"/>
      <c r="C427" s="228"/>
      <c r="D427" s="229"/>
      <c r="E427" s="230"/>
      <c r="F427" s="230"/>
      <c r="G427" s="230"/>
      <c r="H427" s="230"/>
      <c r="I427" s="230"/>
      <c r="J427" s="231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89"/>
      <c r="B428" s="189"/>
      <c r="C428" s="228"/>
      <c r="D428" s="229"/>
      <c r="E428" s="230"/>
      <c r="F428" s="230"/>
      <c r="G428" s="230"/>
      <c r="H428" s="230"/>
      <c r="I428" s="230"/>
      <c r="J428" s="231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89"/>
      <c r="B429" s="189"/>
      <c r="C429" s="228"/>
      <c r="D429" s="229"/>
      <c r="E429" s="230"/>
      <c r="F429" s="230"/>
      <c r="G429" s="230"/>
      <c r="H429" s="230"/>
      <c r="I429" s="230"/>
      <c r="J429" s="231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89"/>
      <c r="B430" s="189"/>
      <c r="C430" s="228"/>
      <c r="D430" s="229"/>
      <c r="E430" s="230"/>
      <c r="F430" s="230"/>
      <c r="G430" s="230"/>
      <c r="H430" s="230"/>
      <c r="I430" s="230"/>
      <c r="J430" s="231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89"/>
      <c r="B431" s="189"/>
      <c r="C431" s="228"/>
      <c r="D431" s="229"/>
      <c r="E431" s="230"/>
      <c r="F431" s="230"/>
      <c r="G431" s="230"/>
      <c r="H431" s="230"/>
      <c r="I431" s="230"/>
      <c r="J431" s="231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89"/>
      <c r="B432" s="189"/>
      <c r="C432" s="228"/>
      <c r="D432" s="229"/>
      <c r="E432" s="230"/>
      <c r="F432" s="230"/>
      <c r="G432" s="230"/>
      <c r="H432" s="230"/>
      <c r="I432" s="230"/>
      <c r="J432" s="231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89"/>
      <c r="B433" s="189"/>
      <c r="C433" s="228"/>
      <c r="D433" s="229"/>
      <c r="E433" s="230"/>
      <c r="F433" s="230"/>
      <c r="G433" s="230"/>
      <c r="H433" s="230"/>
      <c r="I433" s="230"/>
      <c r="J433" s="231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89"/>
      <c r="B434" s="189"/>
      <c r="C434" s="228"/>
      <c r="D434" s="229"/>
      <c r="E434" s="230"/>
      <c r="F434" s="230"/>
      <c r="G434" s="230"/>
      <c r="H434" s="230"/>
      <c r="I434" s="230"/>
      <c r="J434" s="231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89"/>
      <c r="B435" s="189"/>
      <c r="C435" s="228"/>
      <c r="D435" s="229"/>
      <c r="E435" s="230"/>
      <c r="F435" s="230"/>
      <c r="G435" s="230"/>
      <c r="H435" s="230"/>
      <c r="I435" s="230"/>
      <c r="J435" s="231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89"/>
      <c r="B436" s="189"/>
      <c r="C436" s="228"/>
      <c r="D436" s="229"/>
      <c r="E436" s="230"/>
      <c r="F436" s="230"/>
      <c r="G436" s="230"/>
      <c r="H436" s="230"/>
      <c r="I436" s="230"/>
      <c r="J436" s="231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89"/>
      <c r="B437" s="189"/>
      <c r="C437" s="228"/>
      <c r="D437" s="229"/>
      <c r="E437" s="230"/>
      <c r="F437" s="230"/>
      <c r="G437" s="230"/>
      <c r="H437" s="230"/>
      <c r="I437" s="230"/>
      <c r="J437" s="231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89"/>
      <c r="B438" s="189"/>
      <c r="C438" s="228"/>
      <c r="D438" s="229"/>
      <c r="E438" s="230"/>
      <c r="F438" s="230"/>
      <c r="G438" s="230"/>
      <c r="H438" s="230"/>
      <c r="I438" s="230"/>
      <c r="J438" s="231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89"/>
      <c r="B439" s="189"/>
      <c r="C439" s="228"/>
      <c r="D439" s="229"/>
      <c r="E439" s="230"/>
      <c r="F439" s="230"/>
      <c r="G439" s="230"/>
      <c r="H439" s="230"/>
      <c r="I439" s="230"/>
      <c r="J439" s="231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89"/>
      <c r="B440" s="189"/>
      <c r="C440" s="228"/>
      <c r="D440" s="229"/>
      <c r="E440" s="230"/>
      <c r="F440" s="230"/>
      <c r="G440" s="230"/>
      <c r="H440" s="230"/>
      <c r="I440" s="230"/>
      <c r="J440" s="231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89"/>
      <c r="B441" s="189"/>
      <c r="C441" s="228"/>
      <c r="D441" s="229"/>
      <c r="E441" s="230"/>
      <c r="F441" s="230"/>
      <c r="G441" s="230"/>
      <c r="H441" s="230"/>
      <c r="I441" s="230"/>
      <c r="J441" s="231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89"/>
      <c r="B442" s="189"/>
      <c r="C442" s="228"/>
      <c r="D442" s="229"/>
      <c r="E442" s="230"/>
      <c r="F442" s="230"/>
      <c r="G442" s="230"/>
      <c r="H442" s="230"/>
      <c r="I442" s="230"/>
      <c r="J442" s="231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89"/>
      <c r="B443" s="189"/>
      <c r="C443" s="228"/>
      <c r="D443" s="229"/>
      <c r="E443" s="230"/>
      <c r="F443" s="230"/>
      <c r="G443" s="230"/>
      <c r="H443" s="230"/>
      <c r="I443" s="230"/>
      <c r="J443" s="231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89"/>
      <c r="B444" s="189"/>
      <c r="C444" s="228"/>
      <c r="D444" s="229"/>
      <c r="E444" s="230"/>
      <c r="F444" s="230"/>
      <c r="G444" s="230"/>
      <c r="H444" s="230"/>
      <c r="I444" s="230"/>
      <c r="J444" s="231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89"/>
      <c r="B445" s="189"/>
      <c r="C445" s="228"/>
      <c r="D445" s="229"/>
      <c r="E445" s="230"/>
      <c r="F445" s="230"/>
      <c r="G445" s="230"/>
      <c r="H445" s="230"/>
      <c r="I445" s="230"/>
      <c r="J445" s="231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89"/>
      <c r="B446" s="189"/>
      <c r="C446" s="228"/>
      <c r="D446" s="229"/>
      <c r="E446" s="230"/>
      <c r="F446" s="230"/>
      <c r="G446" s="230"/>
      <c r="H446" s="230"/>
      <c r="I446" s="230"/>
      <c r="J446" s="231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89"/>
      <c r="B447" s="189"/>
      <c r="C447" s="228"/>
      <c r="D447" s="229"/>
      <c r="E447" s="230"/>
      <c r="F447" s="230"/>
      <c r="G447" s="230"/>
      <c r="H447" s="230"/>
      <c r="I447" s="230"/>
      <c r="J447" s="231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89"/>
      <c r="B448" s="189"/>
      <c r="C448" s="228"/>
      <c r="D448" s="229"/>
      <c r="E448" s="230"/>
      <c r="F448" s="230"/>
      <c r="G448" s="230"/>
      <c r="H448" s="230"/>
      <c r="I448" s="230"/>
      <c r="J448" s="231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89"/>
      <c r="B449" s="189"/>
      <c r="C449" s="228"/>
      <c r="D449" s="229"/>
      <c r="E449" s="230"/>
      <c r="F449" s="230"/>
      <c r="G449" s="230"/>
      <c r="H449" s="230"/>
      <c r="I449" s="230"/>
      <c r="J449" s="231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89"/>
      <c r="B450" s="189"/>
      <c r="C450" s="228"/>
      <c r="D450" s="229"/>
      <c r="E450" s="230"/>
      <c r="F450" s="230"/>
      <c r="G450" s="230"/>
      <c r="H450" s="230"/>
      <c r="I450" s="230"/>
      <c r="J450" s="231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89"/>
      <c r="B451" s="189"/>
      <c r="C451" s="228"/>
      <c r="D451" s="229"/>
      <c r="E451" s="230"/>
      <c r="F451" s="230"/>
      <c r="G451" s="230"/>
      <c r="H451" s="230"/>
      <c r="I451" s="230"/>
      <c r="J451" s="231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89"/>
      <c r="B452" s="189"/>
      <c r="C452" s="228"/>
      <c r="D452" s="229"/>
      <c r="E452" s="230"/>
      <c r="F452" s="230"/>
      <c r="G452" s="230"/>
      <c r="H452" s="230"/>
      <c r="I452" s="230"/>
      <c r="J452" s="231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89"/>
      <c r="B453" s="189"/>
      <c r="C453" s="228"/>
      <c r="D453" s="229"/>
      <c r="E453" s="230"/>
      <c r="F453" s="230"/>
      <c r="G453" s="230"/>
      <c r="H453" s="230"/>
      <c r="I453" s="230"/>
      <c r="J453" s="231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89"/>
      <c r="B454" s="189"/>
      <c r="C454" s="228"/>
      <c r="D454" s="229"/>
      <c r="E454" s="230"/>
      <c r="F454" s="230"/>
      <c r="G454" s="230"/>
      <c r="H454" s="230"/>
      <c r="I454" s="230"/>
      <c r="J454" s="231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89"/>
      <c r="B455" s="189"/>
      <c r="C455" s="228"/>
      <c r="D455" s="229"/>
      <c r="E455" s="230"/>
      <c r="F455" s="230"/>
      <c r="G455" s="230"/>
      <c r="H455" s="230"/>
      <c r="I455" s="230"/>
      <c r="J455" s="231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89"/>
      <c r="B456" s="189"/>
      <c r="C456" s="228"/>
      <c r="D456" s="229"/>
      <c r="E456" s="230"/>
      <c r="F456" s="230"/>
      <c r="G456" s="230"/>
      <c r="H456" s="230"/>
      <c r="I456" s="230"/>
      <c r="J456" s="231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89"/>
      <c r="B457" s="189"/>
      <c r="C457" s="228"/>
      <c r="D457" s="229"/>
      <c r="E457" s="230"/>
      <c r="F457" s="230"/>
      <c r="G457" s="230"/>
      <c r="H457" s="230"/>
      <c r="I457" s="230"/>
      <c r="J457" s="231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89"/>
      <c r="B458" s="189"/>
      <c r="C458" s="228"/>
      <c r="D458" s="229"/>
      <c r="E458" s="230"/>
      <c r="F458" s="230"/>
      <c r="G458" s="230"/>
      <c r="H458" s="230"/>
      <c r="I458" s="230"/>
      <c r="J458" s="231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89"/>
      <c r="B459" s="189"/>
      <c r="C459" s="228"/>
      <c r="D459" s="229"/>
      <c r="E459" s="230"/>
      <c r="F459" s="230"/>
      <c r="G459" s="230"/>
      <c r="H459" s="230"/>
      <c r="I459" s="230"/>
      <c r="J459" s="231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89"/>
      <c r="B460" s="189"/>
      <c r="C460" s="228"/>
      <c r="D460" s="229"/>
      <c r="E460" s="230"/>
      <c r="F460" s="230"/>
      <c r="G460" s="230"/>
      <c r="H460" s="230"/>
      <c r="I460" s="230"/>
      <c r="J460" s="231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89"/>
      <c r="B461" s="189"/>
      <c r="C461" s="228"/>
      <c r="D461" s="229"/>
      <c r="E461" s="230"/>
      <c r="F461" s="230"/>
      <c r="G461" s="230"/>
      <c r="H461" s="230"/>
      <c r="I461" s="230"/>
      <c r="J461" s="231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89"/>
      <c r="B462" s="189"/>
      <c r="C462" s="228"/>
      <c r="D462" s="229"/>
      <c r="E462" s="230"/>
      <c r="F462" s="230"/>
      <c r="G462" s="230"/>
      <c r="H462" s="230"/>
      <c r="I462" s="230"/>
      <c r="J462" s="231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89"/>
      <c r="B463" s="189"/>
      <c r="C463" s="228"/>
      <c r="D463" s="229"/>
      <c r="E463" s="230"/>
      <c r="F463" s="230"/>
      <c r="G463" s="230"/>
      <c r="H463" s="230"/>
      <c r="I463" s="230"/>
      <c r="J463" s="231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89"/>
      <c r="B464" s="189"/>
      <c r="C464" s="228"/>
      <c r="D464" s="229"/>
      <c r="E464" s="230"/>
      <c r="F464" s="230"/>
      <c r="G464" s="230"/>
      <c r="H464" s="230"/>
      <c r="I464" s="230"/>
      <c r="J464" s="231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89"/>
      <c r="B465" s="189"/>
      <c r="C465" s="228"/>
      <c r="D465" s="229"/>
      <c r="E465" s="230"/>
      <c r="F465" s="230"/>
      <c r="G465" s="230"/>
      <c r="H465" s="230"/>
      <c r="I465" s="230"/>
      <c r="J465" s="231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89"/>
      <c r="B466" s="189"/>
      <c r="C466" s="228"/>
      <c r="D466" s="229"/>
      <c r="E466" s="230"/>
      <c r="F466" s="230"/>
      <c r="G466" s="230"/>
      <c r="H466" s="230"/>
      <c r="I466" s="230"/>
      <c r="J466" s="231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89"/>
      <c r="B467" s="189"/>
      <c r="C467" s="228"/>
      <c r="D467" s="229"/>
      <c r="E467" s="230"/>
      <c r="F467" s="230"/>
      <c r="G467" s="230"/>
      <c r="H467" s="230"/>
      <c r="I467" s="230"/>
      <c r="J467" s="231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89"/>
      <c r="B468" s="189"/>
      <c r="C468" s="228"/>
      <c r="D468" s="229"/>
      <c r="E468" s="230"/>
      <c r="F468" s="230"/>
      <c r="G468" s="230"/>
      <c r="H468" s="230"/>
      <c r="I468" s="230"/>
      <c r="J468" s="231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89"/>
      <c r="B469" s="189"/>
      <c r="C469" s="228"/>
      <c r="D469" s="229"/>
      <c r="E469" s="230"/>
      <c r="F469" s="230"/>
      <c r="G469" s="230"/>
      <c r="H469" s="230"/>
      <c r="I469" s="230"/>
      <c r="J469" s="231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89"/>
      <c r="B470" s="189"/>
      <c r="C470" s="228"/>
      <c r="D470" s="229"/>
      <c r="E470" s="230"/>
      <c r="F470" s="230"/>
      <c r="G470" s="230"/>
      <c r="H470" s="230"/>
      <c r="I470" s="230"/>
      <c r="J470" s="231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89"/>
      <c r="B471" s="189"/>
      <c r="C471" s="228"/>
      <c r="D471" s="229"/>
      <c r="E471" s="230"/>
      <c r="F471" s="230"/>
      <c r="G471" s="230"/>
      <c r="H471" s="230"/>
      <c r="I471" s="230"/>
      <c r="J471" s="231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89"/>
      <c r="B472" s="189"/>
      <c r="C472" s="228"/>
      <c r="D472" s="229"/>
      <c r="E472" s="230"/>
      <c r="F472" s="230"/>
      <c r="G472" s="230"/>
      <c r="H472" s="230"/>
      <c r="I472" s="230"/>
      <c r="J472" s="231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89"/>
      <c r="B473" s="189"/>
      <c r="C473" s="228"/>
      <c r="D473" s="229"/>
      <c r="E473" s="230"/>
      <c r="F473" s="230"/>
      <c r="G473" s="230"/>
      <c r="H473" s="230"/>
      <c r="I473" s="230"/>
      <c r="J473" s="231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89"/>
      <c r="B474" s="189"/>
      <c r="C474" s="228"/>
      <c r="D474" s="229"/>
      <c r="E474" s="230"/>
      <c r="F474" s="230"/>
      <c r="G474" s="230"/>
      <c r="H474" s="230"/>
      <c r="I474" s="230"/>
      <c r="J474" s="231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89"/>
      <c r="B475" s="189"/>
      <c r="C475" s="228"/>
      <c r="D475" s="229"/>
      <c r="E475" s="230"/>
      <c r="F475" s="230"/>
      <c r="G475" s="230"/>
      <c r="H475" s="230"/>
      <c r="I475" s="230"/>
      <c r="J475" s="231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89"/>
      <c r="B476" s="189"/>
      <c r="C476" s="228"/>
      <c r="D476" s="229"/>
      <c r="E476" s="230"/>
      <c r="F476" s="230"/>
      <c r="G476" s="230"/>
      <c r="H476" s="230"/>
      <c r="I476" s="230"/>
      <c r="J476" s="231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89"/>
      <c r="B477" s="189"/>
      <c r="C477" s="228"/>
      <c r="D477" s="229"/>
      <c r="E477" s="230"/>
      <c r="F477" s="230"/>
      <c r="G477" s="230"/>
      <c r="H477" s="230"/>
      <c r="I477" s="230"/>
      <c r="J477" s="231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89"/>
      <c r="B478" s="189"/>
      <c r="C478" s="228"/>
      <c r="D478" s="229"/>
      <c r="E478" s="230"/>
      <c r="F478" s="230"/>
      <c r="G478" s="230"/>
      <c r="H478" s="230"/>
      <c r="I478" s="230"/>
      <c r="J478" s="231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89"/>
      <c r="B479" s="189"/>
      <c r="C479" s="228"/>
      <c r="D479" s="229"/>
      <c r="E479" s="230"/>
      <c r="F479" s="230"/>
      <c r="G479" s="230"/>
      <c r="H479" s="230"/>
      <c r="I479" s="230"/>
      <c r="J479" s="231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89"/>
      <c r="B480" s="189"/>
      <c r="C480" s="228"/>
      <c r="D480" s="229"/>
      <c r="E480" s="230"/>
      <c r="F480" s="230"/>
      <c r="G480" s="230"/>
      <c r="H480" s="230"/>
      <c r="I480" s="230"/>
      <c r="J480" s="231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89"/>
      <c r="B481" s="189"/>
      <c r="C481" s="228"/>
      <c r="D481" s="229"/>
      <c r="E481" s="230"/>
      <c r="F481" s="230"/>
      <c r="G481" s="230"/>
      <c r="H481" s="230"/>
      <c r="I481" s="230"/>
      <c r="J481" s="231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89"/>
      <c r="B482" s="189"/>
      <c r="C482" s="228"/>
      <c r="D482" s="229"/>
      <c r="E482" s="230"/>
      <c r="F482" s="230"/>
      <c r="G482" s="230"/>
      <c r="H482" s="230"/>
      <c r="I482" s="230"/>
      <c r="J482" s="231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89"/>
      <c r="B483" s="189"/>
      <c r="C483" s="228"/>
      <c r="D483" s="229"/>
      <c r="E483" s="230"/>
      <c r="F483" s="230"/>
      <c r="G483" s="230"/>
      <c r="H483" s="230"/>
      <c r="I483" s="230"/>
      <c r="J483" s="231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89"/>
      <c r="B484" s="189"/>
      <c r="C484" s="228"/>
      <c r="D484" s="229"/>
      <c r="E484" s="230"/>
      <c r="F484" s="230"/>
      <c r="G484" s="230"/>
      <c r="H484" s="230"/>
      <c r="I484" s="230"/>
      <c r="J484" s="231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89"/>
      <c r="B485" s="189"/>
      <c r="C485" s="228"/>
      <c r="D485" s="229"/>
      <c r="E485" s="230"/>
      <c r="F485" s="230"/>
      <c r="G485" s="230"/>
      <c r="H485" s="230"/>
      <c r="I485" s="230"/>
      <c r="J485" s="231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89"/>
      <c r="B486" s="189"/>
      <c r="C486" s="228"/>
      <c r="D486" s="229"/>
      <c r="E486" s="230"/>
      <c r="F486" s="230"/>
      <c r="G486" s="230"/>
      <c r="H486" s="230"/>
      <c r="I486" s="230"/>
      <c r="J486" s="231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89"/>
      <c r="B487" s="189"/>
      <c r="C487" s="228"/>
      <c r="D487" s="229"/>
      <c r="E487" s="230"/>
      <c r="F487" s="230"/>
      <c r="G487" s="230"/>
      <c r="H487" s="230"/>
      <c r="I487" s="230"/>
      <c r="J487" s="231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89"/>
      <c r="B488" s="189"/>
      <c r="C488" s="228"/>
      <c r="D488" s="229"/>
      <c r="E488" s="230"/>
      <c r="F488" s="230"/>
      <c r="G488" s="230"/>
      <c r="H488" s="230"/>
      <c r="I488" s="230"/>
      <c r="J488" s="231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89"/>
      <c r="B489" s="189"/>
      <c r="C489" s="228"/>
      <c r="D489" s="229"/>
      <c r="E489" s="230"/>
      <c r="F489" s="230"/>
      <c r="G489" s="230"/>
      <c r="H489" s="230"/>
      <c r="I489" s="230"/>
      <c r="J489" s="231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89"/>
      <c r="B490" s="189"/>
      <c r="C490" s="228"/>
      <c r="D490" s="229"/>
      <c r="E490" s="230"/>
      <c r="F490" s="230"/>
      <c r="G490" s="230"/>
      <c r="H490" s="230"/>
      <c r="I490" s="230"/>
      <c r="J490" s="231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89"/>
      <c r="B491" s="189"/>
      <c r="C491" s="228"/>
      <c r="D491" s="229"/>
      <c r="E491" s="230"/>
      <c r="F491" s="230"/>
      <c r="G491" s="230"/>
      <c r="H491" s="230"/>
      <c r="I491" s="230"/>
      <c r="J491" s="231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89"/>
      <c r="B492" s="189"/>
      <c r="C492" s="228"/>
      <c r="D492" s="229"/>
      <c r="E492" s="230"/>
      <c r="F492" s="230"/>
      <c r="G492" s="230"/>
      <c r="H492" s="230"/>
      <c r="I492" s="230"/>
      <c r="J492" s="231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89"/>
      <c r="B493" s="189"/>
      <c r="C493" s="228"/>
      <c r="D493" s="229"/>
      <c r="E493" s="230"/>
      <c r="F493" s="230"/>
      <c r="G493" s="230"/>
      <c r="H493" s="230"/>
      <c r="I493" s="230"/>
      <c r="J493" s="231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89"/>
      <c r="B494" s="189"/>
      <c r="C494" s="228"/>
      <c r="D494" s="229"/>
      <c r="E494" s="230"/>
      <c r="F494" s="230"/>
      <c r="G494" s="230"/>
      <c r="H494" s="230"/>
      <c r="I494" s="230"/>
      <c r="J494" s="231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89"/>
      <c r="B495" s="189"/>
      <c r="C495" s="228"/>
      <c r="D495" s="229"/>
      <c r="E495" s="230"/>
      <c r="F495" s="230"/>
      <c r="G495" s="230"/>
      <c r="H495" s="230"/>
      <c r="I495" s="230"/>
      <c r="J495" s="231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89"/>
      <c r="B496" s="189"/>
      <c r="C496" s="228"/>
      <c r="D496" s="229"/>
      <c r="E496" s="230"/>
      <c r="F496" s="230"/>
      <c r="G496" s="230"/>
      <c r="H496" s="230"/>
      <c r="I496" s="230"/>
      <c r="J496" s="231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89"/>
      <c r="B497" s="189"/>
      <c r="C497" s="228"/>
      <c r="D497" s="229"/>
      <c r="E497" s="230"/>
      <c r="F497" s="230"/>
      <c r="G497" s="230"/>
      <c r="H497" s="230"/>
      <c r="I497" s="230"/>
      <c r="J497" s="231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89"/>
      <c r="B498" s="189"/>
      <c r="C498" s="228"/>
      <c r="D498" s="229"/>
      <c r="E498" s="230"/>
      <c r="F498" s="230"/>
      <c r="G498" s="230"/>
      <c r="H498" s="230"/>
      <c r="I498" s="230"/>
      <c r="J498" s="231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89"/>
      <c r="B499" s="189"/>
      <c r="C499" s="228"/>
      <c r="D499" s="229"/>
      <c r="E499" s="230"/>
      <c r="F499" s="230"/>
      <c r="G499" s="230"/>
      <c r="H499" s="230"/>
      <c r="I499" s="230"/>
      <c r="J499" s="231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89"/>
      <c r="B500" s="189"/>
      <c r="C500" s="228"/>
      <c r="D500" s="229"/>
      <c r="E500" s="230"/>
      <c r="F500" s="230"/>
      <c r="G500" s="230"/>
      <c r="H500" s="230"/>
      <c r="I500" s="230"/>
      <c r="J500" s="231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89"/>
      <c r="B501" s="189"/>
      <c r="C501" s="228"/>
      <c r="D501" s="229"/>
      <c r="E501" s="230"/>
      <c r="F501" s="230"/>
      <c r="G501" s="230"/>
      <c r="H501" s="230"/>
      <c r="I501" s="230"/>
      <c r="J501" s="231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89"/>
      <c r="B502" s="189"/>
      <c r="C502" s="228"/>
      <c r="D502" s="229"/>
      <c r="E502" s="230"/>
      <c r="F502" s="230"/>
      <c r="G502" s="230"/>
      <c r="H502" s="230"/>
      <c r="I502" s="230"/>
      <c r="J502" s="231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89"/>
      <c r="B503" s="189"/>
      <c r="C503" s="228"/>
      <c r="D503" s="229"/>
      <c r="E503" s="230"/>
      <c r="F503" s="230"/>
      <c r="G503" s="230"/>
      <c r="H503" s="230"/>
      <c r="I503" s="230"/>
      <c r="J503" s="231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89"/>
      <c r="B504" s="189"/>
      <c r="C504" s="228"/>
      <c r="D504" s="229"/>
      <c r="E504" s="230"/>
      <c r="F504" s="230"/>
      <c r="G504" s="230"/>
      <c r="H504" s="230"/>
      <c r="I504" s="230"/>
      <c r="J504" s="231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89"/>
      <c r="B505" s="189"/>
      <c r="C505" s="228"/>
      <c r="D505" s="229"/>
      <c r="E505" s="230"/>
      <c r="F505" s="230"/>
      <c r="G505" s="230"/>
      <c r="H505" s="230"/>
      <c r="I505" s="230"/>
      <c r="J505" s="231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89"/>
      <c r="B506" s="189"/>
      <c r="C506" s="228"/>
      <c r="D506" s="229"/>
      <c r="E506" s="230"/>
      <c r="F506" s="230"/>
      <c r="G506" s="230"/>
      <c r="H506" s="230"/>
      <c r="I506" s="230"/>
      <c r="J506" s="231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89"/>
      <c r="B507" s="189"/>
      <c r="C507" s="228"/>
      <c r="D507" s="229"/>
      <c r="E507" s="230"/>
      <c r="F507" s="230"/>
      <c r="G507" s="230"/>
      <c r="H507" s="230"/>
      <c r="I507" s="230"/>
      <c r="J507" s="231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89"/>
      <c r="B508" s="189"/>
      <c r="C508" s="228"/>
      <c r="D508" s="229"/>
      <c r="E508" s="230"/>
      <c r="F508" s="230"/>
      <c r="G508" s="230"/>
      <c r="H508" s="230"/>
      <c r="I508" s="230"/>
      <c r="J508" s="231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89"/>
      <c r="B509" s="189"/>
      <c r="C509" s="228"/>
      <c r="D509" s="229"/>
      <c r="E509" s="230"/>
      <c r="F509" s="230"/>
      <c r="G509" s="230"/>
      <c r="H509" s="230"/>
      <c r="I509" s="230"/>
      <c r="J509" s="231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89"/>
      <c r="B510" s="189"/>
      <c r="C510" s="228"/>
      <c r="D510" s="229"/>
      <c r="E510" s="230"/>
      <c r="F510" s="230"/>
      <c r="G510" s="230"/>
      <c r="H510" s="230"/>
      <c r="I510" s="230"/>
      <c r="J510" s="231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89"/>
      <c r="B511" s="189"/>
      <c r="C511" s="228"/>
      <c r="D511" s="229"/>
      <c r="E511" s="230"/>
      <c r="F511" s="230"/>
      <c r="G511" s="230"/>
      <c r="H511" s="230"/>
      <c r="I511" s="230"/>
      <c r="J511" s="231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89"/>
      <c r="B512" s="189"/>
      <c r="C512" s="228"/>
      <c r="D512" s="229"/>
      <c r="E512" s="230"/>
      <c r="F512" s="230"/>
      <c r="G512" s="230"/>
      <c r="H512" s="230"/>
      <c r="I512" s="230"/>
      <c r="J512" s="231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89"/>
      <c r="B513" s="189"/>
      <c r="C513" s="228"/>
      <c r="D513" s="229"/>
      <c r="E513" s="230"/>
      <c r="F513" s="230"/>
      <c r="G513" s="230"/>
      <c r="H513" s="230"/>
      <c r="I513" s="230"/>
      <c r="J513" s="231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89"/>
      <c r="B514" s="189"/>
      <c r="C514" s="228"/>
      <c r="D514" s="229"/>
      <c r="E514" s="230"/>
      <c r="F514" s="230"/>
      <c r="G514" s="230"/>
      <c r="H514" s="230"/>
      <c r="I514" s="230"/>
      <c r="J514" s="231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89"/>
      <c r="B515" s="189"/>
      <c r="C515" s="228"/>
      <c r="D515" s="229"/>
      <c r="E515" s="230"/>
      <c r="F515" s="230"/>
      <c r="G515" s="230"/>
      <c r="H515" s="230"/>
      <c r="I515" s="230"/>
      <c r="J515" s="231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89"/>
      <c r="B516" s="189"/>
      <c r="C516" s="228"/>
      <c r="D516" s="229"/>
      <c r="E516" s="230"/>
      <c r="F516" s="230"/>
      <c r="G516" s="230"/>
      <c r="H516" s="230"/>
      <c r="I516" s="230"/>
      <c r="J516" s="231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89"/>
      <c r="B517" s="189"/>
      <c r="C517" s="228"/>
      <c r="D517" s="229"/>
      <c r="E517" s="230"/>
      <c r="F517" s="230"/>
      <c r="G517" s="230"/>
      <c r="H517" s="230"/>
      <c r="I517" s="230"/>
      <c r="J517" s="231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89"/>
      <c r="B518" s="189"/>
      <c r="C518" s="228"/>
      <c r="D518" s="229"/>
      <c r="E518" s="230"/>
      <c r="F518" s="230"/>
      <c r="G518" s="230"/>
      <c r="H518" s="230"/>
      <c r="I518" s="230"/>
      <c r="J518" s="231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89"/>
      <c r="B519" s="189"/>
      <c r="C519" s="228"/>
      <c r="D519" s="229"/>
      <c r="E519" s="230"/>
      <c r="F519" s="230"/>
      <c r="G519" s="230"/>
      <c r="H519" s="230"/>
      <c r="I519" s="230"/>
      <c r="J519" s="231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89"/>
      <c r="B520" s="189"/>
      <c r="C520" s="228"/>
      <c r="D520" s="229"/>
      <c r="E520" s="230"/>
      <c r="F520" s="230"/>
      <c r="G520" s="230"/>
      <c r="H520" s="230"/>
      <c r="I520" s="230"/>
      <c r="J520" s="231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89"/>
      <c r="B521" s="189"/>
      <c r="C521" s="228"/>
      <c r="D521" s="229"/>
      <c r="E521" s="230"/>
      <c r="F521" s="230"/>
      <c r="G521" s="230"/>
      <c r="H521" s="230"/>
      <c r="I521" s="230"/>
      <c r="J521" s="231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89"/>
      <c r="B522" s="189"/>
      <c r="C522" s="228"/>
      <c r="D522" s="229"/>
      <c r="E522" s="230"/>
      <c r="F522" s="230"/>
      <c r="G522" s="230"/>
      <c r="H522" s="230"/>
      <c r="I522" s="230"/>
      <c r="J522" s="231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89"/>
      <c r="B523" s="189"/>
      <c r="C523" s="228"/>
      <c r="D523" s="229"/>
      <c r="E523" s="230"/>
      <c r="F523" s="230"/>
      <c r="G523" s="230"/>
      <c r="H523" s="230"/>
      <c r="I523" s="230"/>
      <c r="J523" s="231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89"/>
      <c r="B524" s="189"/>
      <c r="C524" s="228"/>
      <c r="D524" s="229"/>
      <c r="E524" s="230"/>
      <c r="F524" s="230"/>
      <c r="G524" s="230"/>
      <c r="H524" s="230"/>
      <c r="I524" s="230"/>
      <c r="J524" s="231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89"/>
      <c r="B525" s="189"/>
      <c r="C525" s="228"/>
      <c r="D525" s="229"/>
      <c r="E525" s="230"/>
      <c r="F525" s="230"/>
      <c r="G525" s="230"/>
      <c r="H525" s="230"/>
      <c r="I525" s="230"/>
      <c r="J525" s="231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89"/>
      <c r="B526" s="189"/>
      <c r="C526" s="228"/>
      <c r="D526" s="229"/>
      <c r="E526" s="230"/>
      <c r="F526" s="230"/>
      <c r="G526" s="230"/>
      <c r="H526" s="230"/>
      <c r="I526" s="230"/>
      <c r="J526" s="231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89"/>
      <c r="B527" s="189"/>
      <c r="C527" s="228"/>
      <c r="D527" s="229"/>
      <c r="E527" s="230"/>
      <c r="F527" s="230"/>
      <c r="G527" s="230"/>
      <c r="H527" s="230"/>
      <c r="I527" s="230"/>
      <c r="J527" s="231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89"/>
      <c r="B528" s="189"/>
      <c r="C528" s="228"/>
      <c r="D528" s="229"/>
      <c r="E528" s="230"/>
      <c r="F528" s="230"/>
      <c r="G528" s="230"/>
      <c r="H528" s="230"/>
      <c r="I528" s="230"/>
      <c r="J528" s="231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89"/>
      <c r="B529" s="189"/>
      <c r="C529" s="228"/>
      <c r="D529" s="229"/>
      <c r="E529" s="230"/>
      <c r="F529" s="230"/>
      <c r="G529" s="230"/>
      <c r="H529" s="230"/>
      <c r="I529" s="230"/>
      <c r="J529" s="231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89"/>
      <c r="B530" s="189"/>
      <c r="C530" s="228"/>
      <c r="D530" s="229"/>
      <c r="E530" s="230"/>
      <c r="F530" s="230"/>
      <c r="G530" s="230"/>
      <c r="H530" s="230"/>
      <c r="I530" s="230"/>
      <c r="J530" s="231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89"/>
      <c r="B531" s="189"/>
      <c r="C531" s="228"/>
      <c r="D531" s="229"/>
      <c r="E531" s="230"/>
      <c r="F531" s="230"/>
      <c r="G531" s="230"/>
      <c r="H531" s="230"/>
      <c r="I531" s="230"/>
      <c r="J531" s="231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89"/>
      <c r="B532" s="189"/>
      <c r="C532" s="228"/>
      <c r="D532" s="229"/>
      <c r="E532" s="230"/>
      <c r="F532" s="230"/>
      <c r="G532" s="230"/>
      <c r="H532" s="230"/>
      <c r="I532" s="230"/>
      <c r="J532" s="231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89"/>
      <c r="B533" s="189"/>
      <c r="C533" s="228"/>
      <c r="D533" s="229"/>
      <c r="E533" s="230"/>
      <c r="F533" s="230"/>
      <c r="G533" s="230"/>
      <c r="H533" s="230"/>
      <c r="I533" s="230"/>
      <c r="J533" s="231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89"/>
      <c r="B534" s="189"/>
      <c r="C534" s="228"/>
      <c r="D534" s="229"/>
      <c r="E534" s="230"/>
      <c r="F534" s="230"/>
      <c r="G534" s="230"/>
      <c r="H534" s="230"/>
      <c r="I534" s="230"/>
      <c r="J534" s="231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89"/>
      <c r="B535" s="189"/>
      <c r="C535" s="228"/>
      <c r="D535" s="229"/>
      <c r="E535" s="230"/>
      <c r="F535" s="230"/>
      <c r="G535" s="230"/>
      <c r="H535" s="230"/>
      <c r="I535" s="230"/>
      <c r="J535" s="231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89"/>
      <c r="B536" s="189"/>
      <c r="C536" s="228"/>
      <c r="D536" s="229"/>
      <c r="E536" s="230"/>
      <c r="F536" s="230"/>
      <c r="G536" s="230"/>
      <c r="H536" s="230"/>
      <c r="I536" s="230"/>
      <c r="J536" s="231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89"/>
      <c r="B537" s="189"/>
      <c r="C537" s="228"/>
      <c r="D537" s="229"/>
      <c r="E537" s="230"/>
      <c r="F537" s="230"/>
      <c r="G537" s="230"/>
      <c r="H537" s="230"/>
      <c r="I537" s="230"/>
      <c r="J537" s="231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89"/>
      <c r="B538" s="189"/>
      <c r="C538" s="228"/>
      <c r="D538" s="229"/>
      <c r="E538" s="230"/>
      <c r="F538" s="230"/>
      <c r="G538" s="230"/>
      <c r="H538" s="230"/>
      <c r="I538" s="230"/>
      <c r="J538" s="23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89"/>
      <c r="B539" s="189"/>
      <c r="C539" s="228"/>
      <c r="D539" s="229"/>
      <c r="E539" s="230"/>
      <c r="F539" s="230"/>
      <c r="G539" s="230"/>
      <c r="H539" s="230"/>
      <c r="I539" s="230"/>
      <c r="J539" s="231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89"/>
      <c r="B540" s="189"/>
      <c r="C540" s="228"/>
      <c r="D540" s="229"/>
      <c r="E540" s="230"/>
      <c r="F540" s="230"/>
      <c r="G540" s="230"/>
      <c r="H540" s="230"/>
      <c r="I540" s="230"/>
      <c r="J540" s="231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89"/>
      <c r="B541" s="189"/>
      <c r="C541" s="228"/>
      <c r="D541" s="229"/>
      <c r="E541" s="230"/>
      <c r="F541" s="230"/>
      <c r="G541" s="230"/>
      <c r="H541" s="230"/>
      <c r="I541" s="230"/>
      <c r="J541" s="231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89"/>
      <c r="B542" s="189"/>
      <c r="C542" s="228"/>
      <c r="D542" s="229"/>
      <c r="E542" s="230"/>
      <c r="F542" s="230"/>
      <c r="G542" s="230"/>
      <c r="H542" s="230"/>
      <c r="I542" s="230"/>
      <c r="J542" s="231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89"/>
      <c r="B543" s="189"/>
      <c r="C543" s="228"/>
      <c r="D543" s="229"/>
      <c r="E543" s="230"/>
      <c r="F543" s="230"/>
      <c r="G543" s="230"/>
      <c r="H543" s="230"/>
      <c r="I543" s="230"/>
      <c r="J543" s="231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89"/>
      <c r="B544" s="189"/>
      <c r="C544" s="228"/>
      <c r="D544" s="229"/>
      <c r="E544" s="230"/>
      <c r="F544" s="230"/>
      <c r="G544" s="230"/>
      <c r="H544" s="230"/>
      <c r="I544" s="230"/>
      <c r="J544" s="231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89"/>
      <c r="B545" s="189"/>
      <c r="C545" s="228"/>
      <c r="D545" s="229"/>
      <c r="E545" s="230"/>
      <c r="F545" s="230"/>
      <c r="G545" s="230"/>
      <c r="H545" s="230"/>
      <c r="I545" s="230"/>
      <c r="J545" s="231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89"/>
      <c r="B546" s="189"/>
      <c r="C546" s="228"/>
      <c r="D546" s="229"/>
      <c r="E546" s="230"/>
      <c r="F546" s="230"/>
      <c r="G546" s="230"/>
      <c r="H546" s="230"/>
      <c r="I546" s="230"/>
      <c r="J546" s="231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89"/>
      <c r="B547" s="189"/>
      <c r="C547" s="228"/>
      <c r="D547" s="229"/>
      <c r="E547" s="230"/>
      <c r="F547" s="230"/>
      <c r="G547" s="230"/>
      <c r="H547" s="230"/>
      <c r="I547" s="230"/>
      <c r="J547" s="231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89"/>
      <c r="B548" s="189"/>
      <c r="C548" s="228"/>
      <c r="D548" s="229"/>
      <c r="E548" s="230"/>
      <c r="F548" s="230"/>
      <c r="G548" s="230"/>
      <c r="H548" s="230"/>
      <c r="I548" s="230"/>
      <c r="J548" s="231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89"/>
      <c r="B549" s="189"/>
      <c r="C549" s="228"/>
      <c r="D549" s="229"/>
      <c r="E549" s="230"/>
      <c r="F549" s="230"/>
      <c r="G549" s="230"/>
      <c r="H549" s="230"/>
      <c r="I549" s="230"/>
      <c r="J549" s="231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89"/>
      <c r="B550" s="189"/>
      <c r="C550" s="228"/>
      <c r="D550" s="229"/>
      <c r="E550" s="230"/>
      <c r="F550" s="230"/>
      <c r="G550" s="230"/>
      <c r="H550" s="230"/>
      <c r="I550" s="230"/>
      <c r="J550" s="231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89"/>
      <c r="B551" s="189"/>
      <c r="C551" s="228"/>
      <c r="D551" s="229"/>
      <c r="E551" s="230"/>
      <c r="F551" s="230"/>
      <c r="G551" s="230"/>
      <c r="H551" s="230"/>
      <c r="I551" s="230"/>
      <c r="J551" s="231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89"/>
      <c r="B552" s="189"/>
      <c r="C552" s="228"/>
      <c r="D552" s="229"/>
      <c r="E552" s="230"/>
      <c r="F552" s="230"/>
      <c r="G552" s="230"/>
      <c r="H552" s="230"/>
      <c r="I552" s="230"/>
      <c r="J552" s="231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89"/>
      <c r="B553" s="189"/>
      <c r="C553" s="228"/>
      <c r="D553" s="229"/>
      <c r="E553" s="230"/>
      <c r="F553" s="230"/>
      <c r="G553" s="230"/>
      <c r="H553" s="230"/>
      <c r="I553" s="230"/>
      <c r="J553" s="231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89"/>
      <c r="B554" s="189"/>
      <c r="C554" s="228"/>
      <c r="D554" s="229"/>
      <c r="E554" s="230"/>
      <c r="F554" s="230"/>
      <c r="G554" s="230"/>
      <c r="H554" s="230"/>
      <c r="I554" s="230"/>
      <c r="J554" s="231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89"/>
      <c r="B555" s="189"/>
      <c r="C555" s="228"/>
      <c r="D555" s="229"/>
      <c r="E555" s="230"/>
      <c r="F555" s="230"/>
      <c r="G555" s="230"/>
      <c r="H555" s="230"/>
      <c r="I555" s="230"/>
      <c r="J555" s="231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89"/>
      <c r="B556" s="189"/>
      <c r="C556" s="228"/>
      <c r="D556" s="229"/>
      <c r="E556" s="230"/>
      <c r="F556" s="230"/>
      <c r="G556" s="230"/>
      <c r="H556" s="230"/>
      <c r="I556" s="230"/>
      <c r="J556" s="231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89"/>
      <c r="B557" s="189"/>
      <c r="C557" s="228"/>
      <c r="D557" s="229"/>
      <c r="E557" s="230"/>
      <c r="F557" s="230"/>
      <c r="G557" s="230"/>
      <c r="H557" s="230"/>
      <c r="I557" s="230"/>
      <c r="J557" s="231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89"/>
      <c r="B558" s="189"/>
      <c r="C558" s="228"/>
      <c r="D558" s="229"/>
      <c r="E558" s="230"/>
      <c r="F558" s="230"/>
      <c r="G558" s="230"/>
      <c r="H558" s="230"/>
      <c r="I558" s="230"/>
      <c r="J558" s="231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89"/>
      <c r="B559" s="189"/>
      <c r="C559" s="228"/>
      <c r="D559" s="229"/>
      <c r="E559" s="230"/>
      <c r="F559" s="230"/>
      <c r="G559" s="230"/>
      <c r="H559" s="230"/>
      <c r="I559" s="230"/>
      <c r="J559" s="231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89"/>
      <c r="B560" s="189"/>
      <c r="C560" s="228"/>
      <c r="D560" s="229"/>
      <c r="E560" s="230"/>
      <c r="F560" s="230"/>
      <c r="G560" s="230"/>
      <c r="H560" s="230"/>
      <c r="I560" s="230"/>
      <c r="J560" s="231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89"/>
      <c r="B561" s="189"/>
      <c r="C561" s="228"/>
      <c r="D561" s="229"/>
      <c r="E561" s="230"/>
      <c r="F561" s="230"/>
      <c r="G561" s="230"/>
      <c r="H561" s="230"/>
      <c r="I561" s="230"/>
      <c r="J561" s="231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89"/>
      <c r="B562" s="189"/>
      <c r="C562" s="228"/>
      <c r="D562" s="229"/>
      <c r="E562" s="230"/>
      <c r="F562" s="230"/>
      <c r="G562" s="230"/>
      <c r="H562" s="230"/>
      <c r="I562" s="230"/>
      <c r="J562" s="231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89"/>
      <c r="B563" s="189"/>
      <c r="C563" s="228"/>
      <c r="D563" s="229"/>
      <c r="E563" s="230"/>
      <c r="F563" s="230"/>
      <c r="G563" s="230"/>
      <c r="H563" s="230"/>
      <c r="I563" s="230"/>
      <c r="J563" s="231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89"/>
      <c r="B564" s="189"/>
      <c r="C564" s="228"/>
      <c r="D564" s="229"/>
      <c r="E564" s="230"/>
      <c r="F564" s="230"/>
      <c r="G564" s="230"/>
      <c r="H564" s="230"/>
      <c r="I564" s="230"/>
      <c r="J564" s="231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89"/>
      <c r="B565" s="189"/>
      <c r="C565" s="228"/>
      <c r="D565" s="229"/>
      <c r="E565" s="230"/>
      <c r="F565" s="230"/>
      <c r="G565" s="230"/>
      <c r="H565" s="230"/>
      <c r="I565" s="230"/>
      <c r="J565" s="231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89"/>
      <c r="B566" s="189"/>
      <c r="C566" s="228"/>
      <c r="D566" s="229"/>
      <c r="E566" s="230"/>
      <c r="F566" s="230"/>
      <c r="G566" s="230"/>
      <c r="H566" s="230"/>
      <c r="I566" s="230"/>
      <c r="J566" s="231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89"/>
      <c r="B567" s="189"/>
      <c r="C567" s="228"/>
      <c r="D567" s="229"/>
      <c r="E567" s="230"/>
      <c r="F567" s="230"/>
      <c r="G567" s="230"/>
      <c r="H567" s="230"/>
      <c r="I567" s="230"/>
      <c r="J567" s="231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89"/>
      <c r="B568" s="189"/>
      <c r="C568" s="228"/>
      <c r="D568" s="229"/>
      <c r="E568" s="230"/>
      <c r="F568" s="230"/>
      <c r="G568" s="230"/>
      <c r="H568" s="230"/>
      <c r="I568" s="230"/>
      <c r="J568" s="231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89"/>
      <c r="B569" s="189"/>
      <c r="C569" s="228"/>
      <c r="D569" s="229"/>
      <c r="E569" s="230"/>
      <c r="F569" s="230"/>
      <c r="G569" s="230"/>
      <c r="H569" s="230"/>
      <c r="I569" s="230"/>
      <c r="J569" s="231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89"/>
      <c r="B570" s="189"/>
      <c r="C570" s="228"/>
      <c r="D570" s="229"/>
      <c r="E570" s="230"/>
      <c r="F570" s="230"/>
      <c r="G570" s="230"/>
      <c r="H570" s="230"/>
      <c r="I570" s="230"/>
      <c r="J570" s="231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89"/>
      <c r="B571" s="189"/>
      <c r="C571" s="228"/>
      <c r="D571" s="229"/>
      <c r="E571" s="230"/>
      <c r="F571" s="230"/>
      <c r="G571" s="230"/>
      <c r="H571" s="230"/>
      <c r="I571" s="230"/>
      <c r="J571" s="231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89"/>
      <c r="B572" s="189"/>
      <c r="C572" s="228"/>
      <c r="D572" s="229"/>
      <c r="E572" s="230"/>
      <c r="F572" s="230"/>
      <c r="G572" s="230"/>
      <c r="H572" s="230"/>
      <c r="I572" s="230"/>
      <c r="J572" s="231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89"/>
      <c r="B573" s="189"/>
      <c r="C573" s="228"/>
      <c r="D573" s="229"/>
      <c r="E573" s="230"/>
      <c r="F573" s="230"/>
      <c r="G573" s="230"/>
      <c r="H573" s="230"/>
      <c r="I573" s="230"/>
      <c r="J573" s="231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89"/>
      <c r="B574" s="189"/>
      <c r="C574" s="228"/>
      <c r="D574" s="229"/>
      <c r="E574" s="230"/>
      <c r="F574" s="230"/>
      <c r="G574" s="230"/>
      <c r="H574" s="230"/>
      <c r="I574" s="230"/>
      <c r="J574" s="231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89"/>
      <c r="B575" s="189"/>
      <c r="C575" s="228"/>
      <c r="D575" s="229"/>
      <c r="E575" s="230"/>
      <c r="F575" s="230"/>
      <c r="G575" s="230"/>
      <c r="H575" s="230"/>
      <c r="I575" s="230"/>
      <c r="J575" s="231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89"/>
      <c r="B576" s="189"/>
      <c r="C576" s="228"/>
      <c r="D576" s="229"/>
      <c r="E576" s="230"/>
      <c r="F576" s="230"/>
      <c r="G576" s="230"/>
      <c r="H576" s="230"/>
      <c r="I576" s="230"/>
      <c r="J576" s="231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89"/>
      <c r="B577" s="189"/>
      <c r="C577" s="228"/>
      <c r="D577" s="229"/>
      <c r="E577" s="230"/>
      <c r="F577" s="230"/>
      <c r="G577" s="230"/>
      <c r="H577" s="230"/>
      <c r="I577" s="230"/>
      <c r="J577" s="231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89"/>
      <c r="B578" s="189"/>
      <c r="C578" s="228"/>
      <c r="D578" s="229"/>
      <c r="E578" s="230"/>
      <c r="F578" s="230"/>
      <c r="G578" s="230"/>
      <c r="H578" s="230"/>
      <c r="I578" s="230"/>
      <c r="J578" s="231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89"/>
      <c r="B579" s="189"/>
      <c r="C579" s="228"/>
      <c r="D579" s="229"/>
      <c r="E579" s="230"/>
      <c r="F579" s="230"/>
      <c r="G579" s="230"/>
      <c r="H579" s="230"/>
      <c r="I579" s="230"/>
      <c r="J579" s="231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89"/>
      <c r="B580" s="189"/>
      <c r="C580" s="228"/>
      <c r="D580" s="229"/>
      <c r="E580" s="230"/>
      <c r="F580" s="230"/>
      <c r="G580" s="230"/>
      <c r="H580" s="230"/>
      <c r="I580" s="230"/>
      <c r="J580" s="231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89"/>
      <c r="B581" s="189"/>
      <c r="C581" s="228"/>
      <c r="D581" s="229"/>
      <c r="E581" s="230"/>
      <c r="F581" s="230"/>
      <c r="G581" s="230"/>
      <c r="H581" s="230"/>
      <c r="I581" s="230"/>
      <c r="J581" s="231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89"/>
      <c r="B582" s="189"/>
      <c r="C582" s="228"/>
      <c r="D582" s="229"/>
      <c r="E582" s="230"/>
      <c r="F582" s="230"/>
      <c r="G582" s="230"/>
      <c r="H582" s="230"/>
      <c r="I582" s="230"/>
      <c r="J582" s="231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89"/>
      <c r="B583" s="189"/>
      <c r="C583" s="228"/>
      <c r="D583" s="229"/>
      <c r="E583" s="230"/>
      <c r="F583" s="230"/>
      <c r="G583" s="230"/>
      <c r="H583" s="230"/>
      <c r="I583" s="230"/>
      <c r="J583" s="231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89"/>
      <c r="B584" s="189"/>
      <c r="C584" s="228"/>
      <c r="D584" s="229"/>
      <c r="E584" s="230"/>
      <c r="F584" s="230"/>
      <c r="G584" s="230"/>
      <c r="H584" s="230"/>
      <c r="I584" s="230"/>
      <c r="J584" s="231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89"/>
      <c r="B585" s="189"/>
      <c r="C585" s="228"/>
      <c r="D585" s="229"/>
      <c r="E585" s="230"/>
      <c r="F585" s="230"/>
      <c r="G585" s="230"/>
      <c r="H585" s="230"/>
      <c r="I585" s="230"/>
      <c r="J585" s="231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89"/>
      <c r="B586" s="189"/>
      <c r="C586" s="228"/>
      <c r="D586" s="229"/>
      <c r="E586" s="230"/>
      <c r="F586" s="230"/>
      <c r="G586" s="230"/>
      <c r="H586" s="230"/>
      <c r="I586" s="230"/>
      <c r="J586" s="231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89"/>
      <c r="B587" s="189"/>
      <c r="C587" s="228"/>
      <c r="D587" s="229"/>
      <c r="E587" s="230"/>
      <c r="F587" s="230"/>
      <c r="G587" s="230"/>
      <c r="H587" s="230"/>
      <c r="I587" s="230"/>
      <c r="J587" s="231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89"/>
      <c r="B588" s="189"/>
      <c r="C588" s="228"/>
      <c r="D588" s="229"/>
      <c r="E588" s="230"/>
      <c r="F588" s="230"/>
      <c r="G588" s="230"/>
      <c r="H588" s="230"/>
      <c r="I588" s="230"/>
      <c r="J588" s="231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89"/>
      <c r="B589" s="189"/>
      <c r="C589" s="228"/>
      <c r="D589" s="229"/>
      <c r="E589" s="230"/>
      <c r="F589" s="230"/>
      <c r="G589" s="230"/>
      <c r="H589" s="230"/>
      <c r="I589" s="230"/>
      <c r="J589" s="231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89"/>
      <c r="B590" s="189"/>
      <c r="C590" s="228"/>
      <c r="D590" s="229"/>
      <c r="E590" s="230"/>
      <c r="F590" s="230"/>
      <c r="G590" s="230"/>
      <c r="H590" s="230"/>
      <c r="I590" s="230"/>
      <c r="J590" s="231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89"/>
      <c r="B591" s="189"/>
      <c r="C591" s="228"/>
      <c r="D591" s="229"/>
      <c r="E591" s="230"/>
      <c r="F591" s="230"/>
      <c r="G591" s="230"/>
      <c r="H591" s="230"/>
      <c r="I591" s="230"/>
      <c r="J591" s="231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89"/>
      <c r="B592" s="189"/>
      <c r="C592" s="228"/>
      <c r="D592" s="229"/>
      <c r="E592" s="230"/>
      <c r="F592" s="230"/>
      <c r="G592" s="230"/>
      <c r="H592" s="230"/>
      <c r="I592" s="230"/>
      <c r="J592" s="231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89"/>
      <c r="B593" s="189"/>
      <c r="C593" s="228"/>
      <c r="D593" s="229"/>
      <c r="E593" s="230"/>
      <c r="F593" s="230"/>
      <c r="G593" s="230"/>
      <c r="H593" s="230"/>
      <c r="I593" s="230"/>
      <c r="J593" s="231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89"/>
      <c r="B594" s="189"/>
      <c r="C594" s="228"/>
      <c r="D594" s="229"/>
      <c r="E594" s="230"/>
      <c r="F594" s="230"/>
      <c r="G594" s="230"/>
      <c r="H594" s="230"/>
      <c r="I594" s="230"/>
      <c r="J594" s="231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89"/>
      <c r="B595" s="189"/>
      <c r="C595" s="228"/>
      <c r="D595" s="229"/>
      <c r="E595" s="230"/>
      <c r="F595" s="230"/>
      <c r="G595" s="230"/>
      <c r="H595" s="230"/>
      <c r="I595" s="230"/>
      <c r="J595" s="231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89"/>
      <c r="B596" s="189"/>
      <c r="C596" s="228"/>
      <c r="D596" s="229"/>
      <c r="E596" s="230"/>
      <c r="F596" s="230"/>
      <c r="G596" s="230"/>
      <c r="H596" s="230"/>
      <c r="I596" s="230"/>
      <c r="J596" s="231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89"/>
      <c r="B597" s="189"/>
      <c r="C597" s="228"/>
      <c r="D597" s="229"/>
      <c r="E597" s="230"/>
      <c r="F597" s="230"/>
      <c r="G597" s="230"/>
      <c r="H597" s="230"/>
      <c r="I597" s="230"/>
      <c r="J597" s="231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89"/>
      <c r="B598" s="189"/>
      <c r="C598" s="228"/>
      <c r="D598" s="229"/>
      <c r="E598" s="230"/>
      <c r="F598" s="230"/>
      <c r="G598" s="230"/>
      <c r="H598" s="230"/>
      <c r="I598" s="230"/>
      <c r="J598" s="231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89"/>
      <c r="B599" s="189"/>
      <c r="C599" s="228"/>
      <c r="D599" s="229"/>
      <c r="E599" s="230"/>
      <c r="F599" s="230"/>
      <c r="G599" s="230"/>
      <c r="H599" s="230"/>
      <c r="I599" s="230"/>
      <c r="J599" s="231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89"/>
      <c r="B600" s="189"/>
      <c r="C600" s="228"/>
      <c r="D600" s="229"/>
      <c r="E600" s="230"/>
      <c r="F600" s="230"/>
      <c r="G600" s="230"/>
      <c r="H600" s="230"/>
      <c r="I600" s="230"/>
      <c r="J600" s="231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89"/>
      <c r="B601" s="189"/>
      <c r="C601" s="228"/>
      <c r="D601" s="229"/>
      <c r="E601" s="230"/>
      <c r="F601" s="230"/>
      <c r="G601" s="230"/>
      <c r="H601" s="230"/>
      <c r="I601" s="230"/>
      <c r="J601" s="231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89"/>
      <c r="B602" s="189"/>
      <c r="C602" s="228"/>
      <c r="D602" s="229"/>
      <c r="E602" s="230"/>
      <c r="F602" s="230"/>
      <c r="G602" s="230"/>
      <c r="H602" s="230"/>
      <c r="I602" s="230"/>
      <c r="J602" s="231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89"/>
      <c r="B603" s="189"/>
      <c r="C603" s="228"/>
      <c r="D603" s="229"/>
      <c r="E603" s="230"/>
      <c r="F603" s="230"/>
      <c r="G603" s="230"/>
      <c r="H603" s="230"/>
      <c r="I603" s="230"/>
      <c r="J603" s="231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89"/>
      <c r="B604" s="189"/>
      <c r="C604" s="228"/>
      <c r="D604" s="229"/>
      <c r="E604" s="230"/>
      <c r="F604" s="230"/>
      <c r="G604" s="230"/>
      <c r="H604" s="230"/>
      <c r="I604" s="230"/>
      <c r="J604" s="231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89"/>
      <c r="B605" s="189"/>
      <c r="C605" s="228"/>
      <c r="D605" s="229"/>
      <c r="E605" s="230"/>
      <c r="F605" s="230"/>
      <c r="G605" s="230"/>
      <c r="H605" s="230"/>
      <c r="I605" s="230"/>
      <c r="J605" s="231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89"/>
      <c r="B606" s="189"/>
      <c r="C606" s="228"/>
      <c r="D606" s="229"/>
      <c r="E606" s="230"/>
      <c r="F606" s="230"/>
      <c r="G606" s="230"/>
      <c r="H606" s="230"/>
      <c r="I606" s="230"/>
      <c r="J606" s="231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89"/>
      <c r="B607" s="189"/>
      <c r="C607" s="228"/>
      <c r="D607" s="229"/>
      <c r="E607" s="230"/>
      <c r="F607" s="230"/>
      <c r="G607" s="230"/>
      <c r="H607" s="230"/>
      <c r="I607" s="230"/>
      <c r="J607" s="231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89"/>
      <c r="B608" s="189"/>
      <c r="C608" s="228"/>
      <c r="D608" s="229"/>
      <c r="E608" s="230"/>
      <c r="F608" s="230"/>
      <c r="G608" s="230"/>
      <c r="H608" s="230"/>
      <c r="I608" s="230"/>
      <c r="J608" s="231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89"/>
      <c r="B609" s="189"/>
      <c r="C609" s="228"/>
      <c r="D609" s="229"/>
      <c r="E609" s="230"/>
      <c r="F609" s="230"/>
      <c r="G609" s="230"/>
      <c r="H609" s="230"/>
      <c r="I609" s="230"/>
      <c r="J609" s="231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89"/>
      <c r="B610" s="189"/>
      <c r="C610" s="228"/>
      <c r="D610" s="229"/>
      <c r="E610" s="230"/>
      <c r="F610" s="230"/>
      <c r="G610" s="230"/>
      <c r="H610" s="230"/>
      <c r="I610" s="230"/>
      <c r="J610" s="231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89"/>
      <c r="B611" s="189"/>
      <c r="C611" s="228"/>
      <c r="D611" s="229"/>
      <c r="E611" s="230"/>
      <c r="F611" s="230"/>
      <c r="G611" s="230"/>
      <c r="H611" s="230"/>
      <c r="I611" s="230"/>
      <c r="J611" s="231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89"/>
      <c r="B612" s="189"/>
      <c r="C612" s="228"/>
      <c r="D612" s="229"/>
      <c r="E612" s="230"/>
      <c r="F612" s="230"/>
      <c r="G612" s="230"/>
      <c r="H612" s="230"/>
      <c r="I612" s="230"/>
      <c r="J612" s="231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89"/>
      <c r="B613" s="189"/>
      <c r="C613" s="228"/>
      <c r="D613" s="229"/>
      <c r="E613" s="230"/>
      <c r="F613" s="230"/>
      <c r="G613" s="230"/>
      <c r="H613" s="230"/>
      <c r="I613" s="230"/>
      <c r="J613" s="231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89"/>
      <c r="B614" s="189"/>
      <c r="C614" s="228"/>
      <c r="D614" s="229"/>
      <c r="E614" s="230"/>
      <c r="F614" s="230"/>
      <c r="G614" s="230"/>
      <c r="H614" s="230"/>
      <c r="I614" s="230"/>
      <c r="J614" s="231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89"/>
      <c r="B615" s="189"/>
      <c r="C615" s="228"/>
      <c r="D615" s="229"/>
      <c r="E615" s="230"/>
      <c r="F615" s="230"/>
      <c r="G615" s="230"/>
      <c r="H615" s="230"/>
      <c r="I615" s="230"/>
      <c r="J615" s="231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89"/>
      <c r="B616" s="189"/>
      <c r="C616" s="228"/>
      <c r="D616" s="229"/>
      <c r="E616" s="230"/>
      <c r="F616" s="230"/>
      <c r="G616" s="230"/>
      <c r="H616" s="230"/>
      <c r="I616" s="230"/>
      <c r="J616" s="231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89"/>
      <c r="B617" s="189"/>
      <c r="C617" s="228"/>
      <c r="D617" s="229"/>
      <c r="E617" s="230"/>
      <c r="F617" s="230"/>
      <c r="G617" s="230"/>
      <c r="H617" s="230"/>
      <c r="I617" s="230"/>
      <c r="J617" s="231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89"/>
      <c r="B618" s="189"/>
      <c r="C618" s="228"/>
      <c r="D618" s="229"/>
      <c r="E618" s="230"/>
      <c r="F618" s="230"/>
      <c r="G618" s="230"/>
      <c r="H618" s="230"/>
      <c r="I618" s="230"/>
      <c r="J618" s="231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89"/>
      <c r="B619" s="189"/>
      <c r="C619" s="228"/>
      <c r="D619" s="229"/>
      <c r="E619" s="230"/>
      <c r="F619" s="230"/>
      <c r="G619" s="230"/>
      <c r="H619" s="230"/>
      <c r="I619" s="230"/>
      <c r="J619" s="231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89"/>
      <c r="B620" s="189"/>
      <c r="C620" s="228"/>
      <c r="D620" s="229"/>
      <c r="E620" s="230"/>
      <c r="F620" s="230"/>
      <c r="G620" s="230"/>
      <c r="H620" s="230"/>
      <c r="I620" s="230"/>
      <c r="J620" s="231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89"/>
      <c r="B621" s="189"/>
      <c r="C621" s="228"/>
      <c r="D621" s="229"/>
      <c r="E621" s="230"/>
      <c r="F621" s="230"/>
      <c r="G621" s="230"/>
      <c r="H621" s="230"/>
      <c r="I621" s="230"/>
      <c r="J621" s="231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89"/>
      <c r="B622" s="189"/>
      <c r="C622" s="228"/>
      <c r="D622" s="229"/>
      <c r="E622" s="230"/>
      <c r="F622" s="230"/>
      <c r="G622" s="230"/>
      <c r="H622" s="230"/>
      <c r="I622" s="230"/>
      <c r="J622" s="231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89"/>
      <c r="B623" s="189"/>
      <c r="C623" s="228"/>
      <c r="D623" s="229"/>
      <c r="E623" s="230"/>
      <c r="F623" s="230"/>
      <c r="G623" s="230"/>
      <c r="H623" s="230"/>
      <c r="I623" s="230"/>
      <c r="J623" s="231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89"/>
      <c r="B624" s="189"/>
      <c r="C624" s="228"/>
      <c r="D624" s="229"/>
      <c r="E624" s="230"/>
      <c r="F624" s="230"/>
      <c r="G624" s="230"/>
      <c r="H624" s="230"/>
      <c r="I624" s="230"/>
      <c r="J624" s="231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89"/>
      <c r="B625" s="189"/>
      <c r="C625" s="228"/>
      <c r="D625" s="229"/>
      <c r="E625" s="230"/>
      <c r="F625" s="230"/>
      <c r="G625" s="230"/>
      <c r="H625" s="230"/>
      <c r="I625" s="230"/>
      <c r="J625" s="231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89"/>
      <c r="B626" s="189"/>
      <c r="C626" s="228"/>
      <c r="D626" s="229"/>
      <c r="E626" s="230"/>
      <c r="F626" s="230"/>
      <c r="G626" s="230"/>
      <c r="H626" s="230"/>
      <c r="I626" s="230"/>
      <c r="J626" s="231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89"/>
      <c r="B627" s="189"/>
      <c r="C627" s="228"/>
      <c r="D627" s="229"/>
      <c r="E627" s="230"/>
      <c r="F627" s="230"/>
      <c r="G627" s="230"/>
      <c r="H627" s="230"/>
      <c r="I627" s="230"/>
      <c r="J627" s="231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89"/>
      <c r="B628" s="189"/>
      <c r="C628" s="228"/>
      <c r="D628" s="229"/>
      <c r="E628" s="230"/>
      <c r="F628" s="230"/>
      <c r="G628" s="230"/>
      <c r="H628" s="230"/>
      <c r="I628" s="230"/>
      <c r="J628" s="231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89"/>
      <c r="B629" s="189"/>
      <c r="C629" s="228"/>
      <c r="D629" s="229"/>
      <c r="E629" s="230"/>
      <c r="F629" s="230"/>
      <c r="G629" s="230"/>
      <c r="H629" s="230"/>
      <c r="I629" s="230"/>
      <c r="J629" s="231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89"/>
      <c r="B630" s="189"/>
      <c r="C630" s="228"/>
      <c r="D630" s="229"/>
      <c r="E630" s="230"/>
      <c r="F630" s="230"/>
      <c r="G630" s="230"/>
      <c r="H630" s="230"/>
      <c r="I630" s="230"/>
      <c r="J630" s="231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89"/>
      <c r="B631" s="189"/>
      <c r="C631" s="228"/>
      <c r="D631" s="229"/>
      <c r="E631" s="230"/>
      <c r="F631" s="230"/>
      <c r="G631" s="230"/>
      <c r="H631" s="230"/>
      <c r="I631" s="230"/>
      <c r="J631" s="231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89"/>
      <c r="B632" s="189"/>
      <c r="C632" s="228"/>
      <c r="D632" s="229"/>
      <c r="E632" s="230"/>
      <c r="F632" s="230"/>
      <c r="G632" s="230"/>
      <c r="H632" s="230"/>
      <c r="I632" s="230"/>
      <c r="J632" s="231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89"/>
      <c r="B633" s="189"/>
      <c r="C633" s="228"/>
      <c r="D633" s="229"/>
      <c r="E633" s="230"/>
      <c r="F633" s="230"/>
      <c r="G633" s="230"/>
      <c r="H633" s="230"/>
      <c r="I633" s="230"/>
      <c r="J633" s="231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89"/>
      <c r="B634" s="189"/>
      <c r="C634" s="228"/>
      <c r="D634" s="229"/>
      <c r="E634" s="230"/>
      <c r="F634" s="230"/>
      <c r="G634" s="230"/>
      <c r="H634" s="230"/>
      <c r="I634" s="230"/>
      <c r="J634" s="231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89"/>
      <c r="B635" s="189"/>
      <c r="C635" s="228"/>
      <c r="D635" s="229"/>
      <c r="E635" s="230"/>
      <c r="F635" s="230"/>
      <c r="G635" s="230"/>
      <c r="H635" s="230"/>
      <c r="I635" s="230"/>
      <c r="J635" s="231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89"/>
      <c r="B636" s="189"/>
      <c r="C636" s="228"/>
      <c r="D636" s="229"/>
      <c r="E636" s="230"/>
      <c r="F636" s="230"/>
      <c r="G636" s="230"/>
      <c r="H636" s="230"/>
      <c r="I636" s="230"/>
      <c r="J636" s="231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89"/>
      <c r="B637" s="189"/>
      <c r="C637" s="228"/>
      <c r="D637" s="229"/>
      <c r="E637" s="230"/>
      <c r="F637" s="230"/>
      <c r="G637" s="230"/>
      <c r="H637" s="230"/>
      <c r="I637" s="230"/>
      <c r="J637" s="231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89"/>
      <c r="B638" s="189"/>
      <c r="C638" s="228"/>
      <c r="D638" s="229"/>
      <c r="E638" s="230"/>
      <c r="F638" s="230"/>
      <c r="G638" s="230"/>
      <c r="H638" s="230"/>
      <c r="I638" s="230"/>
      <c r="J638" s="231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89"/>
      <c r="B639" s="189"/>
      <c r="C639" s="228"/>
      <c r="D639" s="229"/>
      <c r="E639" s="230"/>
      <c r="F639" s="230"/>
      <c r="G639" s="230"/>
      <c r="H639" s="230"/>
      <c r="I639" s="230"/>
      <c r="J639" s="231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89"/>
      <c r="B640" s="189"/>
      <c r="C640" s="228"/>
      <c r="D640" s="229"/>
      <c r="E640" s="230"/>
      <c r="F640" s="230"/>
      <c r="G640" s="230"/>
      <c r="H640" s="230"/>
      <c r="I640" s="230"/>
      <c r="J640" s="231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89"/>
      <c r="B641" s="189"/>
      <c r="C641" s="228"/>
      <c r="D641" s="229"/>
      <c r="E641" s="230"/>
      <c r="F641" s="230"/>
      <c r="G641" s="230"/>
      <c r="H641" s="230"/>
      <c r="I641" s="230"/>
      <c r="J641" s="231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89"/>
      <c r="B642" s="189"/>
      <c r="C642" s="228"/>
      <c r="D642" s="229"/>
      <c r="E642" s="230"/>
      <c r="F642" s="230"/>
      <c r="G642" s="230"/>
      <c r="H642" s="230"/>
      <c r="I642" s="230"/>
      <c r="J642" s="231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89"/>
      <c r="B643" s="189"/>
      <c r="C643" s="228"/>
      <c r="D643" s="229"/>
      <c r="E643" s="230"/>
      <c r="F643" s="230"/>
      <c r="G643" s="230"/>
      <c r="H643" s="230"/>
      <c r="I643" s="230"/>
      <c r="J643" s="231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89"/>
      <c r="B644" s="189"/>
      <c r="C644" s="228"/>
      <c r="D644" s="229"/>
      <c r="E644" s="230"/>
      <c r="F644" s="230"/>
      <c r="G644" s="230"/>
      <c r="H644" s="230"/>
      <c r="I644" s="230"/>
      <c r="J644" s="231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89"/>
      <c r="B645" s="189"/>
      <c r="C645" s="228"/>
      <c r="D645" s="229"/>
      <c r="E645" s="230"/>
      <c r="F645" s="230"/>
      <c r="G645" s="230"/>
      <c r="H645" s="230"/>
      <c r="I645" s="230"/>
      <c r="J645" s="231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89"/>
      <c r="B646" s="189"/>
      <c r="C646" s="228"/>
      <c r="D646" s="229"/>
      <c r="E646" s="230"/>
      <c r="F646" s="230"/>
      <c r="G646" s="230"/>
      <c r="H646" s="230"/>
      <c r="I646" s="230"/>
      <c r="J646" s="231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89"/>
      <c r="B647" s="189"/>
      <c r="C647" s="228"/>
      <c r="D647" s="229"/>
      <c r="E647" s="230"/>
      <c r="F647" s="230"/>
      <c r="G647" s="230"/>
      <c r="H647" s="230"/>
      <c r="I647" s="230"/>
      <c r="J647" s="231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89"/>
      <c r="B648" s="189"/>
      <c r="C648" s="228"/>
      <c r="D648" s="229"/>
      <c r="E648" s="230"/>
      <c r="F648" s="230"/>
      <c r="G648" s="230"/>
      <c r="H648" s="230"/>
      <c r="I648" s="230"/>
      <c r="J648" s="231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89"/>
      <c r="B649" s="189"/>
      <c r="C649" s="228"/>
      <c r="D649" s="229"/>
      <c r="E649" s="230"/>
      <c r="F649" s="230"/>
      <c r="G649" s="230"/>
      <c r="H649" s="230"/>
      <c r="I649" s="230"/>
      <c r="J649" s="231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89"/>
      <c r="B650" s="189"/>
      <c r="C650" s="228"/>
      <c r="D650" s="229"/>
      <c r="E650" s="230"/>
      <c r="F650" s="230"/>
      <c r="G650" s="230"/>
      <c r="H650" s="230"/>
      <c r="I650" s="230"/>
      <c r="J650" s="231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89"/>
      <c r="B651" s="189"/>
      <c r="C651" s="228"/>
      <c r="D651" s="229"/>
      <c r="E651" s="230"/>
      <c r="F651" s="230"/>
      <c r="G651" s="230"/>
      <c r="H651" s="230"/>
      <c r="I651" s="230"/>
      <c r="J651" s="231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89"/>
      <c r="B652" s="189"/>
      <c r="C652" s="228"/>
      <c r="D652" s="229"/>
      <c r="E652" s="230"/>
      <c r="F652" s="230"/>
      <c r="G652" s="230"/>
      <c r="H652" s="230"/>
      <c r="I652" s="230"/>
      <c r="J652" s="231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89"/>
      <c r="B653" s="189"/>
      <c r="C653" s="228"/>
      <c r="D653" s="229"/>
      <c r="E653" s="230"/>
      <c r="F653" s="230"/>
      <c r="G653" s="230"/>
      <c r="H653" s="230"/>
      <c r="I653" s="230"/>
      <c r="J653" s="231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89"/>
      <c r="B654" s="189"/>
      <c r="C654" s="228"/>
      <c r="D654" s="229"/>
      <c r="E654" s="230"/>
      <c r="F654" s="230"/>
      <c r="G654" s="230"/>
      <c r="H654" s="230"/>
      <c r="I654" s="230"/>
      <c r="J654" s="231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89"/>
      <c r="B655" s="189"/>
      <c r="C655" s="228"/>
      <c r="D655" s="229"/>
      <c r="E655" s="230"/>
      <c r="F655" s="230"/>
      <c r="G655" s="230"/>
      <c r="H655" s="230"/>
      <c r="I655" s="230"/>
      <c r="J655" s="231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89"/>
      <c r="B656" s="189"/>
      <c r="C656" s="228"/>
      <c r="D656" s="229"/>
      <c r="E656" s="230"/>
      <c r="F656" s="230"/>
      <c r="G656" s="230"/>
      <c r="H656" s="230"/>
      <c r="I656" s="230"/>
      <c r="J656" s="231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89"/>
      <c r="B657" s="189"/>
      <c r="C657" s="228"/>
      <c r="D657" s="229"/>
      <c r="E657" s="230"/>
      <c r="F657" s="230"/>
      <c r="G657" s="230"/>
      <c r="H657" s="230"/>
      <c r="I657" s="230"/>
      <c r="J657" s="231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89"/>
      <c r="B658" s="189"/>
      <c r="C658" s="228"/>
      <c r="D658" s="229"/>
      <c r="E658" s="230"/>
      <c r="F658" s="230"/>
      <c r="G658" s="230"/>
      <c r="H658" s="230"/>
      <c r="I658" s="230"/>
      <c r="J658" s="231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89"/>
      <c r="B659" s="189"/>
      <c r="C659" s="228"/>
      <c r="D659" s="229"/>
      <c r="E659" s="230"/>
      <c r="F659" s="230"/>
      <c r="G659" s="230"/>
      <c r="H659" s="230"/>
      <c r="I659" s="230"/>
      <c r="J659" s="231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89"/>
      <c r="B660" s="189"/>
      <c r="C660" s="228"/>
      <c r="D660" s="229"/>
      <c r="E660" s="230"/>
      <c r="F660" s="230"/>
      <c r="G660" s="230"/>
      <c r="H660" s="230"/>
      <c r="I660" s="230"/>
      <c r="J660" s="231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89"/>
      <c r="B661" s="189"/>
      <c r="C661" s="228"/>
      <c r="D661" s="229"/>
      <c r="E661" s="230"/>
      <c r="F661" s="230"/>
      <c r="G661" s="230"/>
      <c r="H661" s="230"/>
      <c r="I661" s="230"/>
      <c r="J661" s="231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89"/>
      <c r="B662" s="189"/>
      <c r="C662" s="228"/>
      <c r="D662" s="229"/>
      <c r="E662" s="230"/>
      <c r="F662" s="230"/>
      <c r="G662" s="230"/>
      <c r="H662" s="230"/>
      <c r="I662" s="230"/>
      <c r="J662" s="231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89"/>
      <c r="B663" s="189"/>
      <c r="C663" s="228"/>
      <c r="D663" s="229"/>
      <c r="E663" s="230"/>
      <c r="F663" s="230"/>
      <c r="G663" s="230"/>
      <c r="H663" s="230"/>
      <c r="I663" s="230"/>
      <c r="J663" s="231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89"/>
      <c r="B664" s="189"/>
      <c r="C664" s="228"/>
      <c r="D664" s="229"/>
      <c r="E664" s="230"/>
      <c r="F664" s="230"/>
      <c r="G664" s="230"/>
      <c r="H664" s="230"/>
      <c r="I664" s="230"/>
      <c r="J664" s="231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89"/>
      <c r="B665" s="189"/>
      <c r="C665" s="228"/>
      <c r="D665" s="229"/>
      <c r="E665" s="230"/>
      <c r="F665" s="230"/>
      <c r="G665" s="230"/>
      <c r="H665" s="230"/>
      <c r="I665" s="230"/>
      <c r="J665" s="231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89"/>
      <c r="B666" s="189"/>
      <c r="C666" s="228"/>
      <c r="D666" s="229"/>
      <c r="E666" s="230"/>
      <c r="F666" s="230"/>
      <c r="G666" s="230"/>
      <c r="H666" s="230"/>
      <c r="I666" s="230"/>
      <c r="J666" s="231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89"/>
      <c r="B667" s="189"/>
      <c r="C667" s="228"/>
      <c r="D667" s="229"/>
      <c r="E667" s="230"/>
      <c r="F667" s="230"/>
      <c r="G667" s="230"/>
      <c r="H667" s="230"/>
      <c r="I667" s="230"/>
      <c r="J667" s="231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89"/>
      <c r="B668" s="189"/>
      <c r="C668" s="228"/>
      <c r="D668" s="229"/>
      <c r="E668" s="230"/>
      <c r="F668" s="230"/>
      <c r="G668" s="230"/>
      <c r="H668" s="230"/>
      <c r="I668" s="230"/>
      <c r="J668" s="231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89"/>
      <c r="B669" s="189"/>
      <c r="C669" s="228"/>
      <c r="D669" s="229"/>
      <c r="E669" s="230"/>
      <c r="F669" s="230"/>
      <c r="G669" s="230"/>
      <c r="H669" s="230"/>
      <c r="I669" s="230"/>
      <c r="J669" s="231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89"/>
      <c r="B670" s="189"/>
      <c r="C670" s="228"/>
      <c r="D670" s="229"/>
      <c r="E670" s="230"/>
      <c r="F670" s="230"/>
      <c r="G670" s="230"/>
      <c r="H670" s="230"/>
      <c r="I670" s="230"/>
      <c r="J670" s="231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89"/>
      <c r="B671" s="189"/>
      <c r="C671" s="228"/>
      <c r="D671" s="229"/>
      <c r="E671" s="230"/>
      <c r="F671" s="230"/>
      <c r="G671" s="230"/>
      <c r="H671" s="230"/>
      <c r="I671" s="230"/>
      <c r="J671" s="231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89"/>
      <c r="B672" s="189"/>
      <c r="C672" s="228"/>
      <c r="D672" s="229"/>
      <c r="E672" s="230"/>
      <c r="F672" s="230"/>
      <c r="G672" s="230"/>
      <c r="H672" s="230"/>
      <c r="I672" s="230"/>
      <c r="J672" s="231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89"/>
      <c r="B673" s="189"/>
      <c r="C673" s="228"/>
      <c r="D673" s="229"/>
      <c r="E673" s="230"/>
      <c r="F673" s="230"/>
      <c r="G673" s="230"/>
      <c r="H673" s="230"/>
      <c r="I673" s="230"/>
      <c r="J673" s="231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89"/>
      <c r="B674" s="189"/>
      <c r="C674" s="228"/>
      <c r="D674" s="229"/>
      <c r="E674" s="230"/>
      <c r="F674" s="230"/>
      <c r="G674" s="230"/>
      <c r="H674" s="230"/>
      <c r="I674" s="230"/>
      <c r="J674" s="231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89"/>
      <c r="B675" s="189"/>
      <c r="C675" s="228"/>
      <c r="D675" s="229"/>
      <c r="E675" s="230"/>
      <c r="F675" s="230"/>
      <c r="G675" s="230"/>
      <c r="H675" s="230"/>
      <c r="I675" s="230"/>
      <c r="J675" s="231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89"/>
      <c r="B676" s="189"/>
      <c r="C676" s="228"/>
      <c r="D676" s="229"/>
      <c r="E676" s="230"/>
      <c r="F676" s="230"/>
      <c r="G676" s="230"/>
      <c r="H676" s="230"/>
      <c r="I676" s="230"/>
      <c r="J676" s="231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89"/>
      <c r="B677" s="189"/>
      <c r="C677" s="228"/>
      <c r="D677" s="229"/>
      <c r="E677" s="230"/>
      <c r="F677" s="230"/>
      <c r="G677" s="230"/>
      <c r="H677" s="230"/>
      <c r="I677" s="230"/>
      <c r="J677" s="231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89"/>
      <c r="B678" s="189"/>
      <c r="C678" s="228"/>
      <c r="D678" s="229"/>
      <c r="E678" s="230"/>
      <c r="F678" s="230"/>
      <c r="G678" s="230"/>
      <c r="H678" s="230"/>
      <c r="I678" s="230"/>
      <c r="J678" s="231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89"/>
      <c r="B679" s="189"/>
      <c r="C679" s="228"/>
      <c r="D679" s="229"/>
      <c r="E679" s="230"/>
      <c r="F679" s="230"/>
      <c r="G679" s="230"/>
      <c r="H679" s="230"/>
      <c r="I679" s="230"/>
      <c r="J679" s="231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89"/>
      <c r="B680" s="189"/>
      <c r="C680" s="228"/>
      <c r="D680" s="229"/>
      <c r="E680" s="230"/>
      <c r="F680" s="230"/>
      <c r="G680" s="230"/>
      <c r="H680" s="230"/>
      <c r="I680" s="230"/>
      <c r="J680" s="231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89"/>
      <c r="B681" s="189"/>
      <c r="C681" s="228"/>
      <c r="D681" s="229"/>
      <c r="E681" s="230"/>
      <c r="F681" s="230"/>
      <c r="G681" s="230"/>
      <c r="H681" s="230"/>
      <c r="I681" s="230"/>
      <c r="J681" s="231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89"/>
      <c r="B682" s="189"/>
      <c r="C682" s="228"/>
      <c r="D682" s="229"/>
      <c r="E682" s="230"/>
      <c r="F682" s="230"/>
      <c r="G682" s="230"/>
      <c r="H682" s="230"/>
      <c r="I682" s="230"/>
      <c r="J682" s="231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89"/>
      <c r="B683" s="189"/>
      <c r="C683" s="228"/>
      <c r="D683" s="229"/>
      <c r="E683" s="230"/>
      <c r="F683" s="230"/>
      <c r="G683" s="230"/>
      <c r="H683" s="230"/>
      <c r="I683" s="230"/>
      <c r="J683" s="231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89"/>
      <c r="B684" s="189"/>
      <c r="C684" s="228"/>
      <c r="D684" s="229"/>
      <c r="E684" s="230"/>
      <c r="F684" s="230"/>
      <c r="G684" s="230"/>
      <c r="H684" s="230"/>
      <c r="I684" s="230"/>
      <c r="J684" s="231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89"/>
      <c r="B685" s="189"/>
      <c r="C685" s="228"/>
      <c r="D685" s="229"/>
      <c r="E685" s="230"/>
      <c r="F685" s="230"/>
      <c r="G685" s="230"/>
      <c r="H685" s="230"/>
      <c r="I685" s="230"/>
      <c r="J685" s="231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89"/>
      <c r="B686" s="189"/>
      <c r="C686" s="228"/>
      <c r="D686" s="229"/>
      <c r="E686" s="230"/>
      <c r="F686" s="230"/>
      <c r="G686" s="230"/>
      <c r="H686" s="230"/>
      <c r="I686" s="230"/>
      <c r="J686" s="231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89"/>
      <c r="B687" s="189"/>
      <c r="C687" s="228"/>
      <c r="D687" s="229"/>
      <c r="E687" s="230"/>
      <c r="F687" s="230"/>
      <c r="G687" s="230"/>
      <c r="H687" s="230"/>
      <c r="I687" s="230"/>
      <c r="J687" s="231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89"/>
      <c r="B688" s="189"/>
      <c r="C688" s="228"/>
      <c r="D688" s="229"/>
      <c r="E688" s="230"/>
      <c r="F688" s="230"/>
      <c r="G688" s="230"/>
      <c r="H688" s="230"/>
      <c r="I688" s="230"/>
      <c r="J688" s="231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89"/>
      <c r="B689" s="189"/>
      <c r="C689" s="228"/>
      <c r="D689" s="229"/>
      <c r="E689" s="230"/>
      <c r="F689" s="230"/>
      <c r="G689" s="230"/>
      <c r="H689" s="230"/>
      <c r="I689" s="230"/>
      <c r="J689" s="231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89"/>
      <c r="B690" s="189"/>
      <c r="C690" s="228"/>
      <c r="D690" s="229"/>
      <c r="E690" s="230"/>
      <c r="F690" s="230"/>
      <c r="G690" s="230"/>
      <c r="H690" s="230"/>
      <c r="I690" s="230"/>
      <c r="J690" s="231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89"/>
      <c r="B691" s="189"/>
      <c r="C691" s="228"/>
      <c r="D691" s="229"/>
      <c r="E691" s="230"/>
      <c r="F691" s="230"/>
      <c r="G691" s="230"/>
      <c r="H691" s="230"/>
      <c r="I691" s="230"/>
      <c r="J691" s="231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89"/>
      <c r="B692" s="189"/>
      <c r="C692" s="228"/>
      <c r="D692" s="229"/>
      <c r="E692" s="230"/>
      <c r="F692" s="230"/>
      <c r="G692" s="230"/>
      <c r="H692" s="230"/>
      <c r="I692" s="230"/>
      <c r="J692" s="231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89"/>
      <c r="B693" s="189"/>
      <c r="C693" s="228"/>
      <c r="D693" s="229"/>
      <c r="E693" s="230"/>
      <c r="F693" s="230"/>
      <c r="G693" s="230"/>
      <c r="H693" s="230"/>
      <c r="I693" s="230"/>
      <c r="J693" s="231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89"/>
      <c r="B694" s="189"/>
      <c r="C694" s="228"/>
      <c r="D694" s="229"/>
      <c r="E694" s="230"/>
      <c r="F694" s="230"/>
      <c r="G694" s="230"/>
      <c r="H694" s="230"/>
      <c r="I694" s="230"/>
      <c r="J694" s="231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89"/>
      <c r="B695" s="189"/>
      <c r="C695" s="228"/>
      <c r="D695" s="229"/>
      <c r="E695" s="230"/>
      <c r="F695" s="230"/>
      <c r="G695" s="230"/>
      <c r="H695" s="230"/>
      <c r="I695" s="230"/>
      <c r="J695" s="231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89"/>
      <c r="B696" s="189"/>
      <c r="C696" s="228"/>
      <c r="D696" s="229"/>
      <c r="E696" s="230"/>
      <c r="F696" s="230"/>
      <c r="G696" s="230"/>
      <c r="H696" s="230"/>
      <c r="I696" s="230"/>
      <c r="J696" s="231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89"/>
      <c r="B697" s="189"/>
      <c r="C697" s="228"/>
      <c r="D697" s="229"/>
      <c r="E697" s="230"/>
      <c r="F697" s="230"/>
      <c r="G697" s="230"/>
      <c r="H697" s="230"/>
      <c r="I697" s="230"/>
      <c r="J697" s="231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89"/>
      <c r="B698" s="189"/>
      <c r="C698" s="228"/>
      <c r="D698" s="229"/>
      <c r="E698" s="230"/>
      <c r="F698" s="230"/>
      <c r="G698" s="230"/>
      <c r="H698" s="230"/>
      <c r="I698" s="230"/>
      <c r="J698" s="231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89"/>
      <c r="B699" s="189"/>
      <c r="C699" s="228"/>
      <c r="D699" s="229"/>
      <c r="E699" s="230"/>
      <c r="F699" s="230"/>
      <c r="G699" s="230"/>
      <c r="H699" s="230"/>
      <c r="I699" s="230"/>
      <c r="J699" s="231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89"/>
      <c r="B700" s="189"/>
      <c r="C700" s="228"/>
      <c r="D700" s="229"/>
      <c r="E700" s="230"/>
      <c r="F700" s="230"/>
      <c r="G700" s="230"/>
      <c r="H700" s="230"/>
      <c r="I700" s="230"/>
      <c r="J700" s="231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89"/>
      <c r="B701" s="189"/>
      <c r="C701" s="228"/>
      <c r="D701" s="229"/>
      <c r="E701" s="230"/>
      <c r="F701" s="230"/>
      <c r="G701" s="230"/>
      <c r="H701" s="230"/>
      <c r="I701" s="230"/>
      <c r="J701" s="231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89"/>
      <c r="B702" s="189"/>
      <c r="C702" s="228"/>
      <c r="D702" s="229"/>
      <c r="E702" s="230"/>
      <c r="F702" s="230"/>
      <c r="G702" s="230"/>
      <c r="H702" s="230"/>
      <c r="I702" s="230"/>
      <c r="J702" s="231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89"/>
      <c r="B703" s="189"/>
      <c r="C703" s="228"/>
      <c r="D703" s="229"/>
      <c r="E703" s="230"/>
      <c r="F703" s="230"/>
      <c r="G703" s="230"/>
      <c r="H703" s="230"/>
      <c r="I703" s="230"/>
      <c r="J703" s="231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89"/>
      <c r="B704" s="189"/>
      <c r="C704" s="228"/>
      <c r="D704" s="229"/>
      <c r="E704" s="230"/>
      <c r="F704" s="230"/>
      <c r="G704" s="230"/>
      <c r="H704" s="230"/>
      <c r="I704" s="230"/>
      <c r="J704" s="231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89"/>
      <c r="B705" s="189"/>
      <c r="C705" s="228"/>
      <c r="D705" s="229"/>
      <c r="E705" s="230"/>
      <c r="F705" s="230"/>
      <c r="G705" s="230"/>
      <c r="H705" s="230"/>
      <c r="I705" s="230"/>
      <c r="J705" s="231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89"/>
      <c r="B706" s="189"/>
      <c r="C706" s="228"/>
      <c r="D706" s="229"/>
      <c r="E706" s="230"/>
      <c r="F706" s="230"/>
      <c r="G706" s="230"/>
      <c r="H706" s="230"/>
      <c r="I706" s="230"/>
      <c r="J706" s="231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89"/>
      <c r="B707" s="189"/>
      <c r="C707" s="228"/>
      <c r="D707" s="229"/>
      <c r="E707" s="230"/>
      <c r="F707" s="230"/>
      <c r="G707" s="230"/>
      <c r="H707" s="230"/>
      <c r="I707" s="230"/>
      <c r="J707" s="231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89"/>
      <c r="B708" s="189"/>
      <c r="C708" s="228"/>
      <c r="D708" s="229"/>
      <c r="E708" s="230"/>
      <c r="F708" s="230"/>
      <c r="G708" s="230"/>
      <c r="H708" s="230"/>
      <c r="I708" s="230"/>
      <c r="J708" s="231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89"/>
      <c r="B709" s="189"/>
      <c r="C709" s="228"/>
      <c r="D709" s="229"/>
      <c r="E709" s="230"/>
      <c r="F709" s="230"/>
      <c r="G709" s="230"/>
      <c r="H709" s="230"/>
      <c r="I709" s="230"/>
      <c r="J709" s="231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89"/>
      <c r="B710" s="189"/>
      <c r="C710" s="228"/>
      <c r="D710" s="229"/>
      <c r="E710" s="230"/>
      <c r="F710" s="230"/>
      <c r="G710" s="230"/>
      <c r="H710" s="230"/>
      <c r="I710" s="230"/>
      <c r="J710" s="231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89"/>
      <c r="B711" s="189"/>
      <c r="C711" s="228"/>
      <c r="D711" s="229"/>
      <c r="E711" s="230"/>
      <c r="F711" s="230"/>
      <c r="G711" s="230"/>
      <c r="H711" s="230"/>
      <c r="I711" s="230"/>
      <c r="J711" s="231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89"/>
      <c r="B712" s="189"/>
      <c r="C712" s="228"/>
      <c r="D712" s="229"/>
      <c r="E712" s="230"/>
      <c r="F712" s="230"/>
      <c r="G712" s="230"/>
      <c r="H712" s="230"/>
      <c r="I712" s="230"/>
      <c r="J712" s="231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89"/>
      <c r="B713" s="189"/>
      <c r="C713" s="228"/>
      <c r="D713" s="229"/>
      <c r="E713" s="230"/>
      <c r="F713" s="230"/>
      <c r="G713" s="230"/>
      <c r="H713" s="230"/>
      <c r="I713" s="230"/>
      <c r="J713" s="231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89"/>
      <c r="B714" s="189"/>
      <c r="C714" s="228"/>
      <c r="D714" s="229"/>
      <c r="E714" s="230"/>
      <c r="F714" s="230"/>
      <c r="G714" s="230"/>
      <c r="H714" s="230"/>
      <c r="I714" s="230"/>
      <c r="J714" s="231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89"/>
      <c r="B715" s="189"/>
      <c r="C715" s="228"/>
      <c r="D715" s="229"/>
      <c r="E715" s="230"/>
      <c r="F715" s="230"/>
      <c r="G715" s="230"/>
      <c r="H715" s="230"/>
      <c r="I715" s="230"/>
      <c r="J715" s="231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89"/>
      <c r="B716" s="189"/>
      <c r="C716" s="228"/>
      <c r="D716" s="229"/>
      <c r="E716" s="230"/>
      <c r="F716" s="230"/>
      <c r="G716" s="230"/>
      <c r="H716" s="230"/>
      <c r="I716" s="230"/>
      <c r="J716" s="231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89"/>
      <c r="B717" s="189"/>
      <c r="C717" s="228"/>
      <c r="D717" s="229"/>
      <c r="E717" s="230"/>
      <c r="F717" s="230"/>
      <c r="G717" s="230"/>
      <c r="H717" s="230"/>
      <c r="I717" s="230"/>
      <c r="J717" s="231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89"/>
      <c r="B718" s="189"/>
      <c r="C718" s="228"/>
      <c r="D718" s="229"/>
      <c r="E718" s="230"/>
      <c r="F718" s="230"/>
      <c r="G718" s="230"/>
      <c r="H718" s="230"/>
      <c r="I718" s="230"/>
      <c r="J718" s="231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89"/>
      <c r="B719" s="189"/>
      <c r="C719" s="228"/>
      <c r="D719" s="229"/>
      <c r="E719" s="230"/>
      <c r="F719" s="230"/>
      <c r="G719" s="230"/>
      <c r="H719" s="230"/>
      <c r="I719" s="230"/>
      <c r="J719" s="231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89"/>
      <c r="B720" s="189"/>
      <c r="C720" s="228"/>
      <c r="D720" s="229"/>
      <c r="E720" s="230"/>
      <c r="F720" s="230"/>
      <c r="G720" s="230"/>
      <c r="H720" s="230"/>
      <c r="I720" s="230"/>
      <c r="J720" s="231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89"/>
      <c r="B721" s="189"/>
      <c r="C721" s="228"/>
      <c r="D721" s="229"/>
      <c r="E721" s="230"/>
      <c r="F721" s="230"/>
      <c r="G721" s="230"/>
      <c r="H721" s="230"/>
      <c r="I721" s="230"/>
      <c r="J721" s="231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89"/>
      <c r="B722" s="189"/>
      <c r="C722" s="228"/>
      <c r="D722" s="229"/>
      <c r="E722" s="230"/>
      <c r="F722" s="230"/>
      <c r="G722" s="230"/>
      <c r="H722" s="230"/>
      <c r="I722" s="230"/>
      <c r="J722" s="231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89"/>
      <c r="B723" s="189"/>
      <c r="C723" s="228"/>
      <c r="D723" s="229"/>
      <c r="E723" s="230"/>
      <c r="F723" s="230"/>
      <c r="G723" s="230"/>
      <c r="H723" s="230"/>
      <c r="I723" s="230"/>
      <c r="J723" s="231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89"/>
      <c r="B724" s="189"/>
      <c r="C724" s="228"/>
      <c r="D724" s="229"/>
      <c r="E724" s="230"/>
      <c r="F724" s="230"/>
      <c r="G724" s="230"/>
      <c r="H724" s="230"/>
      <c r="I724" s="230"/>
      <c r="J724" s="231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89"/>
      <c r="B725" s="189"/>
      <c r="C725" s="228"/>
      <c r="D725" s="229"/>
      <c r="E725" s="230"/>
      <c r="F725" s="230"/>
      <c r="G725" s="230"/>
      <c r="H725" s="230"/>
      <c r="I725" s="230"/>
      <c r="J725" s="231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89"/>
      <c r="B726" s="189"/>
      <c r="C726" s="228"/>
      <c r="D726" s="229"/>
      <c r="E726" s="230"/>
      <c r="F726" s="230"/>
      <c r="G726" s="230"/>
      <c r="H726" s="230"/>
      <c r="I726" s="230"/>
      <c r="J726" s="231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89"/>
      <c r="B727" s="189"/>
      <c r="C727" s="228"/>
      <c r="D727" s="229"/>
      <c r="E727" s="230"/>
      <c r="F727" s="230"/>
      <c r="G727" s="230"/>
      <c r="H727" s="230"/>
      <c r="I727" s="230"/>
      <c r="J727" s="231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89"/>
      <c r="B728" s="189"/>
      <c r="C728" s="228"/>
      <c r="D728" s="229"/>
      <c r="E728" s="230"/>
      <c r="F728" s="230"/>
      <c r="G728" s="230"/>
      <c r="H728" s="230"/>
      <c r="I728" s="230"/>
      <c r="J728" s="231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89"/>
      <c r="B729" s="189"/>
      <c r="C729" s="228"/>
      <c r="D729" s="229"/>
      <c r="E729" s="230"/>
      <c r="F729" s="230"/>
      <c r="G729" s="230"/>
      <c r="H729" s="230"/>
      <c r="I729" s="230"/>
      <c r="J729" s="231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89"/>
      <c r="B730" s="189"/>
      <c r="C730" s="228"/>
      <c r="D730" s="229"/>
      <c r="E730" s="230"/>
      <c r="F730" s="230"/>
      <c r="G730" s="230"/>
      <c r="H730" s="230"/>
      <c r="I730" s="230"/>
      <c r="J730" s="231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89"/>
      <c r="B731" s="189"/>
      <c r="C731" s="228"/>
      <c r="D731" s="229"/>
      <c r="E731" s="230"/>
      <c r="F731" s="230"/>
      <c r="G731" s="230"/>
      <c r="H731" s="230"/>
      <c r="I731" s="230"/>
      <c r="J731" s="231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89"/>
      <c r="B732" s="189"/>
      <c r="C732" s="228"/>
      <c r="D732" s="229"/>
      <c r="E732" s="230"/>
      <c r="F732" s="230"/>
      <c r="G732" s="230"/>
      <c r="H732" s="230"/>
      <c r="I732" s="230"/>
      <c r="J732" s="231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89"/>
      <c r="B733" s="189"/>
      <c r="C733" s="228"/>
      <c r="D733" s="229"/>
      <c r="E733" s="230"/>
      <c r="F733" s="230"/>
      <c r="G733" s="230"/>
      <c r="H733" s="230"/>
      <c r="I733" s="230"/>
      <c r="J733" s="231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89"/>
      <c r="B734" s="189"/>
      <c r="C734" s="228"/>
      <c r="D734" s="229"/>
      <c r="E734" s="230"/>
      <c r="F734" s="230"/>
      <c r="G734" s="230"/>
      <c r="H734" s="230"/>
      <c r="I734" s="230"/>
      <c r="J734" s="231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89"/>
      <c r="B735" s="189"/>
      <c r="C735" s="228"/>
      <c r="D735" s="229"/>
      <c r="E735" s="230"/>
      <c r="F735" s="230"/>
      <c r="G735" s="230"/>
      <c r="H735" s="230"/>
      <c r="I735" s="230"/>
      <c r="J735" s="231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89"/>
      <c r="B736" s="189"/>
      <c r="C736" s="228"/>
      <c r="D736" s="229"/>
      <c r="E736" s="230"/>
      <c r="F736" s="230"/>
      <c r="G736" s="230"/>
      <c r="H736" s="230"/>
      <c r="I736" s="230"/>
      <c r="J736" s="231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89"/>
      <c r="B737" s="189"/>
      <c r="C737" s="228"/>
      <c r="D737" s="229"/>
      <c r="E737" s="230"/>
      <c r="F737" s="230"/>
      <c r="G737" s="230"/>
      <c r="H737" s="230"/>
      <c r="I737" s="230"/>
      <c r="J737" s="231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89"/>
      <c r="B738" s="189"/>
      <c r="C738" s="228"/>
      <c r="D738" s="229"/>
      <c r="E738" s="230"/>
      <c r="F738" s="230"/>
      <c r="G738" s="230"/>
      <c r="H738" s="230"/>
      <c r="I738" s="230"/>
      <c r="J738" s="231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89"/>
      <c r="B739" s="189"/>
      <c r="C739" s="228"/>
      <c r="D739" s="229"/>
      <c r="E739" s="230"/>
      <c r="F739" s="230"/>
      <c r="G739" s="230"/>
      <c r="H739" s="230"/>
      <c r="I739" s="230"/>
      <c r="J739" s="231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89"/>
      <c r="B740" s="189"/>
      <c r="C740" s="228"/>
      <c r="D740" s="229"/>
      <c r="E740" s="230"/>
      <c r="F740" s="230"/>
      <c r="G740" s="230"/>
      <c r="H740" s="230"/>
      <c r="I740" s="230"/>
      <c r="J740" s="231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89"/>
      <c r="B741" s="189"/>
      <c r="C741" s="228"/>
      <c r="D741" s="229"/>
      <c r="E741" s="230"/>
      <c r="F741" s="230"/>
      <c r="G741" s="230"/>
      <c r="H741" s="230"/>
      <c r="I741" s="230"/>
      <c r="J741" s="231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89"/>
      <c r="B742" s="189"/>
      <c r="C742" s="228"/>
      <c r="D742" s="229"/>
      <c r="E742" s="230"/>
      <c r="F742" s="230"/>
      <c r="G742" s="230"/>
      <c r="H742" s="230"/>
      <c r="I742" s="230"/>
      <c r="J742" s="231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89"/>
      <c r="B743" s="189"/>
      <c r="C743" s="228"/>
      <c r="D743" s="229"/>
      <c r="E743" s="230"/>
      <c r="F743" s="230"/>
      <c r="G743" s="230"/>
      <c r="H743" s="230"/>
      <c r="I743" s="230"/>
      <c r="J743" s="231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89"/>
      <c r="B744" s="189"/>
      <c r="C744" s="228"/>
      <c r="D744" s="229"/>
      <c r="E744" s="230"/>
      <c r="F744" s="230"/>
      <c r="G744" s="230"/>
      <c r="H744" s="230"/>
      <c r="I744" s="230"/>
      <c r="J744" s="231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89"/>
      <c r="B745" s="189"/>
      <c r="C745" s="228"/>
      <c r="D745" s="229"/>
      <c r="E745" s="230"/>
      <c r="F745" s="230"/>
      <c r="G745" s="230"/>
      <c r="H745" s="230"/>
      <c r="I745" s="230"/>
      <c r="J745" s="231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89"/>
      <c r="B746" s="189"/>
      <c r="C746" s="228"/>
      <c r="D746" s="229"/>
      <c r="E746" s="230"/>
      <c r="F746" s="230"/>
      <c r="G746" s="230"/>
      <c r="H746" s="230"/>
      <c r="I746" s="230"/>
      <c r="J746" s="231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89"/>
      <c r="B747" s="189"/>
      <c r="C747" s="228"/>
      <c r="D747" s="229"/>
      <c r="E747" s="230"/>
      <c r="F747" s="230"/>
      <c r="G747" s="230"/>
      <c r="H747" s="230"/>
      <c r="I747" s="230"/>
      <c r="J747" s="231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89"/>
      <c r="B748" s="189"/>
      <c r="C748" s="228"/>
      <c r="D748" s="229"/>
      <c r="E748" s="230"/>
      <c r="F748" s="230"/>
      <c r="G748" s="230"/>
      <c r="H748" s="230"/>
      <c r="I748" s="230"/>
      <c r="J748" s="231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89"/>
      <c r="B749" s="189"/>
      <c r="C749" s="228"/>
      <c r="D749" s="229"/>
      <c r="E749" s="230"/>
      <c r="F749" s="230"/>
      <c r="G749" s="230"/>
      <c r="H749" s="230"/>
      <c r="I749" s="230"/>
      <c r="J749" s="231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89"/>
      <c r="B750" s="189"/>
      <c r="C750" s="228"/>
      <c r="D750" s="229"/>
      <c r="E750" s="230"/>
      <c r="F750" s="230"/>
      <c r="G750" s="230"/>
      <c r="H750" s="230"/>
      <c r="I750" s="230"/>
      <c r="J750" s="231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89"/>
      <c r="B751" s="189"/>
      <c r="C751" s="228"/>
      <c r="D751" s="229"/>
      <c r="E751" s="230"/>
      <c r="F751" s="230"/>
      <c r="G751" s="230"/>
      <c r="H751" s="230"/>
      <c r="I751" s="230"/>
      <c r="J751" s="231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89"/>
      <c r="B752" s="189"/>
      <c r="C752" s="228"/>
      <c r="D752" s="229"/>
      <c r="E752" s="230"/>
      <c r="F752" s="230"/>
      <c r="G752" s="230"/>
      <c r="H752" s="230"/>
      <c r="I752" s="230"/>
      <c r="J752" s="231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89"/>
      <c r="B753" s="189"/>
      <c r="C753" s="228"/>
      <c r="D753" s="229"/>
      <c r="E753" s="230"/>
      <c r="F753" s="230"/>
      <c r="G753" s="230"/>
      <c r="H753" s="230"/>
      <c r="I753" s="230"/>
      <c r="J753" s="231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89"/>
      <c r="B754" s="189"/>
      <c r="C754" s="228"/>
      <c r="D754" s="229"/>
      <c r="E754" s="230"/>
      <c r="F754" s="230"/>
      <c r="G754" s="230"/>
      <c r="H754" s="230"/>
      <c r="I754" s="230"/>
      <c r="J754" s="231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89"/>
      <c r="B755" s="189"/>
      <c r="C755" s="228"/>
      <c r="D755" s="229"/>
      <c r="E755" s="230"/>
      <c r="F755" s="230"/>
      <c r="G755" s="230"/>
      <c r="H755" s="230"/>
      <c r="I755" s="230"/>
      <c r="J755" s="231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89"/>
      <c r="B756" s="189"/>
      <c r="C756" s="228"/>
      <c r="D756" s="229"/>
      <c r="E756" s="230"/>
      <c r="F756" s="230"/>
      <c r="G756" s="230"/>
      <c r="H756" s="230"/>
      <c r="I756" s="230"/>
      <c r="J756" s="231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89"/>
      <c r="B757" s="189"/>
      <c r="C757" s="228"/>
      <c r="D757" s="229"/>
      <c r="E757" s="230"/>
      <c r="F757" s="230"/>
      <c r="G757" s="230"/>
      <c r="H757" s="230"/>
      <c r="I757" s="230"/>
      <c r="J757" s="231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89"/>
      <c r="B758" s="189"/>
      <c r="C758" s="228"/>
      <c r="D758" s="229"/>
      <c r="E758" s="230"/>
      <c r="F758" s="230"/>
      <c r="G758" s="230"/>
      <c r="H758" s="230"/>
      <c r="I758" s="230"/>
      <c r="J758" s="231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89"/>
      <c r="B759" s="189"/>
      <c r="C759" s="228"/>
      <c r="D759" s="229"/>
      <c r="E759" s="230"/>
      <c r="F759" s="230"/>
      <c r="G759" s="230"/>
      <c r="H759" s="230"/>
      <c r="I759" s="230"/>
      <c r="J759" s="231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89"/>
      <c r="B760" s="189"/>
      <c r="C760" s="228"/>
      <c r="D760" s="229"/>
      <c r="E760" s="230"/>
      <c r="F760" s="230"/>
      <c r="G760" s="230"/>
      <c r="H760" s="230"/>
      <c r="I760" s="230"/>
      <c r="J760" s="231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89"/>
      <c r="B761" s="189"/>
      <c r="C761" s="228"/>
      <c r="D761" s="229"/>
      <c r="E761" s="230"/>
      <c r="F761" s="230"/>
      <c r="G761" s="230"/>
      <c r="H761" s="230"/>
      <c r="I761" s="230"/>
      <c r="J761" s="231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89"/>
      <c r="B762" s="189"/>
      <c r="C762" s="228"/>
      <c r="D762" s="229"/>
      <c r="E762" s="230"/>
      <c r="F762" s="230"/>
      <c r="G762" s="230"/>
      <c r="H762" s="230"/>
      <c r="I762" s="230"/>
      <c r="J762" s="231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89"/>
      <c r="B763" s="189"/>
      <c r="C763" s="228"/>
      <c r="D763" s="229"/>
      <c r="E763" s="230"/>
      <c r="F763" s="230"/>
      <c r="G763" s="230"/>
      <c r="H763" s="230"/>
      <c r="I763" s="230"/>
      <c r="J763" s="231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89"/>
      <c r="B764" s="189"/>
      <c r="C764" s="228"/>
      <c r="D764" s="229"/>
      <c r="E764" s="230"/>
      <c r="F764" s="230"/>
      <c r="G764" s="230"/>
      <c r="H764" s="230"/>
      <c r="I764" s="230"/>
      <c r="J764" s="231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89"/>
      <c r="B765" s="189"/>
      <c r="C765" s="228"/>
      <c r="D765" s="229"/>
      <c r="E765" s="230"/>
      <c r="F765" s="230"/>
      <c r="G765" s="230"/>
      <c r="H765" s="230"/>
      <c r="I765" s="230"/>
      <c r="J765" s="231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89"/>
      <c r="B766" s="189"/>
      <c r="C766" s="228"/>
      <c r="D766" s="229"/>
      <c r="E766" s="230"/>
      <c r="F766" s="230"/>
      <c r="G766" s="230"/>
      <c r="H766" s="230"/>
      <c r="I766" s="230"/>
      <c r="J766" s="231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89"/>
      <c r="B767" s="189"/>
      <c r="C767" s="228"/>
      <c r="D767" s="229"/>
      <c r="E767" s="230"/>
      <c r="F767" s="230"/>
      <c r="G767" s="230"/>
      <c r="H767" s="230"/>
      <c r="I767" s="230"/>
      <c r="J767" s="231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89"/>
      <c r="B768" s="189"/>
      <c r="C768" s="228"/>
      <c r="D768" s="229"/>
      <c r="E768" s="230"/>
      <c r="F768" s="230"/>
      <c r="G768" s="230"/>
      <c r="H768" s="230"/>
      <c r="I768" s="230"/>
      <c r="J768" s="231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89"/>
      <c r="B769" s="189"/>
      <c r="C769" s="228"/>
      <c r="D769" s="229"/>
      <c r="E769" s="230"/>
      <c r="F769" s="230"/>
      <c r="G769" s="230"/>
      <c r="H769" s="230"/>
      <c r="I769" s="230"/>
      <c r="J769" s="231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89"/>
      <c r="B770" s="189"/>
      <c r="C770" s="228"/>
      <c r="D770" s="229"/>
      <c r="E770" s="230"/>
      <c r="F770" s="230"/>
      <c r="G770" s="230"/>
      <c r="H770" s="230"/>
      <c r="I770" s="230"/>
      <c r="J770" s="231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89"/>
      <c r="B771" s="189"/>
      <c r="C771" s="228"/>
      <c r="D771" s="229"/>
      <c r="E771" s="230"/>
      <c r="F771" s="230"/>
      <c r="G771" s="230"/>
      <c r="H771" s="230"/>
      <c r="I771" s="230"/>
      <c r="J771" s="231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89"/>
      <c r="B772" s="189"/>
      <c r="C772" s="228"/>
      <c r="D772" s="229"/>
      <c r="E772" s="230"/>
      <c r="F772" s="230"/>
      <c r="G772" s="230"/>
      <c r="H772" s="230"/>
      <c r="I772" s="230"/>
      <c r="J772" s="231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89"/>
      <c r="B773" s="189"/>
      <c r="C773" s="228"/>
      <c r="D773" s="229"/>
      <c r="E773" s="230"/>
      <c r="F773" s="230"/>
      <c r="G773" s="230"/>
      <c r="H773" s="230"/>
      <c r="I773" s="230"/>
      <c r="J773" s="231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89"/>
      <c r="B774" s="189"/>
      <c r="C774" s="228"/>
      <c r="D774" s="229"/>
      <c r="E774" s="230"/>
      <c r="F774" s="230"/>
      <c r="G774" s="230"/>
      <c r="H774" s="230"/>
      <c r="I774" s="230"/>
      <c r="J774" s="231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89"/>
      <c r="B775" s="189"/>
      <c r="C775" s="228"/>
      <c r="D775" s="229"/>
      <c r="E775" s="230"/>
      <c r="F775" s="230"/>
      <c r="G775" s="230"/>
      <c r="H775" s="230"/>
      <c r="I775" s="230"/>
      <c r="J775" s="231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89"/>
      <c r="B776" s="189"/>
      <c r="C776" s="228"/>
      <c r="D776" s="229"/>
      <c r="E776" s="230"/>
      <c r="F776" s="230"/>
      <c r="G776" s="230"/>
      <c r="H776" s="230"/>
      <c r="I776" s="230"/>
      <c r="J776" s="231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89"/>
      <c r="B777" s="189"/>
      <c r="C777" s="228"/>
      <c r="D777" s="229"/>
      <c r="E777" s="230"/>
      <c r="F777" s="230"/>
      <c r="G777" s="230"/>
      <c r="H777" s="230"/>
      <c r="I777" s="230"/>
      <c r="J777" s="231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89"/>
      <c r="B778" s="189"/>
      <c r="C778" s="228"/>
      <c r="D778" s="229"/>
      <c r="E778" s="230"/>
      <c r="F778" s="230"/>
      <c r="G778" s="230"/>
      <c r="H778" s="230"/>
      <c r="I778" s="230"/>
      <c r="J778" s="231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89"/>
      <c r="B779" s="189"/>
      <c r="C779" s="228"/>
      <c r="D779" s="229"/>
      <c r="E779" s="230"/>
      <c r="F779" s="230"/>
      <c r="G779" s="230"/>
      <c r="H779" s="230"/>
      <c r="I779" s="230"/>
      <c r="J779" s="231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89"/>
      <c r="B780" s="189"/>
      <c r="C780" s="228"/>
      <c r="D780" s="229"/>
      <c r="E780" s="230"/>
      <c r="F780" s="230"/>
      <c r="G780" s="230"/>
      <c r="H780" s="230"/>
      <c r="I780" s="230"/>
      <c r="J780" s="231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89"/>
      <c r="B781" s="189"/>
      <c r="C781" s="228"/>
      <c r="D781" s="229"/>
      <c r="E781" s="230"/>
      <c r="F781" s="230"/>
      <c r="G781" s="230"/>
      <c r="H781" s="230"/>
      <c r="I781" s="230"/>
      <c r="J781" s="231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89"/>
      <c r="B782" s="189"/>
      <c r="C782" s="228"/>
      <c r="D782" s="229"/>
      <c r="E782" s="230"/>
      <c r="F782" s="230"/>
      <c r="G782" s="230"/>
      <c r="H782" s="230"/>
      <c r="I782" s="230"/>
      <c r="J782" s="231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89"/>
      <c r="B783" s="189"/>
      <c r="C783" s="228"/>
      <c r="D783" s="229"/>
      <c r="E783" s="230"/>
      <c r="F783" s="230"/>
      <c r="G783" s="230"/>
      <c r="H783" s="230"/>
      <c r="I783" s="230"/>
      <c r="J783" s="231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89"/>
      <c r="B784" s="189"/>
      <c r="C784" s="228"/>
      <c r="D784" s="229"/>
      <c r="E784" s="230"/>
      <c r="F784" s="230"/>
      <c r="G784" s="230"/>
      <c r="H784" s="230"/>
      <c r="I784" s="230"/>
      <c r="J784" s="231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89"/>
      <c r="B785" s="189"/>
      <c r="C785" s="228"/>
      <c r="D785" s="229"/>
      <c r="E785" s="230"/>
      <c r="F785" s="230"/>
      <c r="G785" s="230"/>
      <c r="H785" s="230"/>
      <c r="I785" s="230"/>
      <c r="J785" s="231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89"/>
      <c r="B786" s="189"/>
      <c r="C786" s="228"/>
      <c r="D786" s="229"/>
      <c r="E786" s="230"/>
      <c r="F786" s="230"/>
      <c r="G786" s="230"/>
      <c r="H786" s="230"/>
      <c r="I786" s="230"/>
      <c r="J786" s="231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89"/>
      <c r="B787" s="189"/>
      <c r="C787" s="228"/>
      <c r="D787" s="229"/>
      <c r="E787" s="230"/>
      <c r="F787" s="230"/>
      <c r="G787" s="230"/>
      <c r="H787" s="230"/>
      <c r="I787" s="230"/>
      <c r="J787" s="231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89"/>
      <c r="B788" s="189"/>
      <c r="C788" s="228"/>
      <c r="D788" s="229"/>
      <c r="E788" s="230"/>
      <c r="F788" s="230"/>
      <c r="G788" s="230"/>
      <c r="H788" s="230"/>
      <c r="I788" s="230"/>
      <c r="J788" s="231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89"/>
      <c r="B789" s="189"/>
      <c r="C789" s="228"/>
      <c r="D789" s="229"/>
      <c r="E789" s="230"/>
      <c r="F789" s="230"/>
      <c r="G789" s="230"/>
      <c r="H789" s="230"/>
      <c r="I789" s="230"/>
      <c r="J789" s="231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89"/>
      <c r="B790" s="189"/>
      <c r="C790" s="228"/>
      <c r="D790" s="229"/>
      <c r="E790" s="230"/>
      <c r="F790" s="230"/>
      <c r="G790" s="230"/>
      <c r="H790" s="230"/>
      <c r="I790" s="230"/>
      <c r="J790" s="231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89"/>
      <c r="B791" s="189"/>
      <c r="C791" s="228"/>
      <c r="D791" s="229"/>
      <c r="E791" s="230"/>
      <c r="F791" s="230"/>
      <c r="G791" s="230"/>
      <c r="H791" s="230"/>
      <c r="I791" s="230"/>
      <c r="J791" s="231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89"/>
      <c r="B792" s="189"/>
      <c r="C792" s="228"/>
      <c r="D792" s="229"/>
      <c r="E792" s="230"/>
      <c r="F792" s="230"/>
      <c r="G792" s="230"/>
      <c r="H792" s="230"/>
      <c r="I792" s="230"/>
      <c r="J792" s="231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89"/>
      <c r="B793" s="189"/>
      <c r="C793" s="228"/>
      <c r="D793" s="229"/>
      <c r="E793" s="230"/>
      <c r="F793" s="230"/>
      <c r="G793" s="230"/>
      <c r="H793" s="230"/>
      <c r="I793" s="230"/>
      <c r="J793" s="231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89"/>
      <c r="B794" s="189"/>
      <c r="C794" s="228"/>
      <c r="D794" s="229"/>
      <c r="E794" s="230"/>
      <c r="F794" s="230"/>
      <c r="G794" s="230"/>
      <c r="H794" s="230"/>
      <c r="I794" s="230"/>
      <c r="J794" s="231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89"/>
      <c r="B795" s="189"/>
      <c r="C795" s="228"/>
      <c r="D795" s="229"/>
      <c r="E795" s="230"/>
      <c r="F795" s="230"/>
      <c r="G795" s="230"/>
      <c r="H795" s="230"/>
      <c r="I795" s="230"/>
      <c r="J795" s="231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89"/>
      <c r="B796" s="189"/>
      <c r="C796" s="228"/>
      <c r="D796" s="229"/>
      <c r="E796" s="230"/>
      <c r="F796" s="230"/>
      <c r="G796" s="230"/>
      <c r="H796" s="230"/>
      <c r="I796" s="230"/>
      <c r="J796" s="231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89"/>
      <c r="B797" s="189"/>
      <c r="C797" s="228"/>
      <c r="D797" s="229"/>
      <c r="E797" s="230"/>
      <c r="F797" s="230"/>
      <c r="G797" s="230"/>
      <c r="H797" s="230"/>
      <c r="I797" s="230"/>
      <c r="J797" s="231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89"/>
      <c r="B798" s="189"/>
      <c r="C798" s="228"/>
      <c r="D798" s="229"/>
      <c r="E798" s="230"/>
      <c r="F798" s="230"/>
      <c r="G798" s="230"/>
      <c r="H798" s="230"/>
      <c r="I798" s="230"/>
      <c r="J798" s="231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89"/>
      <c r="B799" s="189"/>
      <c r="C799" s="228"/>
      <c r="D799" s="229"/>
      <c r="E799" s="230"/>
      <c r="F799" s="230"/>
      <c r="G799" s="230"/>
      <c r="H799" s="230"/>
      <c r="I799" s="230"/>
      <c r="J799" s="231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89"/>
      <c r="B800" s="189"/>
      <c r="C800" s="228"/>
      <c r="D800" s="229"/>
      <c r="E800" s="230"/>
      <c r="F800" s="230"/>
      <c r="G800" s="230"/>
      <c r="H800" s="230"/>
      <c r="I800" s="230"/>
      <c r="J800" s="231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89"/>
      <c r="B801" s="189"/>
      <c r="C801" s="228"/>
      <c r="D801" s="229"/>
      <c r="E801" s="230"/>
      <c r="F801" s="230"/>
      <c r="G801" s="230"/>
      <c r="H801" s="230"/>
      <c r="I801" s="230"/>
      <c r="J801" s="231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89"/>
      <c r="B802" s="189"/>
      <c r="C802" s="228"/>
      <c r="D802" s="229"/>
      <c r="E802" s="230"/>
      <c r="F802" s="230"/>
      <c r="G802" s="230"/>
      <c r="H802" s="230"/>
      <c r="I802" s="230"/>
      <c r="J802" s="231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89"/>
      <c r="B803" s="189"/>
      <c r="C803" s="228"/>
      <c r="D803" s="229"/>
      <c r="E803" s="230"/>
      <c r="F803" s="230"/>
      <c r="G803" s="230"/>
      <c r="H803" s="230"/>
      <c r="I803" s="230"/>
      <c r="J803" s="231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89"/>
      <c r="B804" s="189"/>
      <c r="C804" s="228"/>
      <c r="D804" s="229"/>
      <c r="E804" s="230"/>
      <c r="F804" s="230"/>
      <c r="G804" s="230"/>
      <c r="H804" s="230"/>
      <c r="I804" s="230"/>
      <c r="J804" s="231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89"/>
      <c r="B805" s="189"/>
      <c r="C805" s="228"/>
      <c r="D805" s="229"/>
      <c r="E805" s="230"/>
      <c r="F805" s="230"/>
      <c r="G805" s="230"/>
      <c r="H805" s="230"/>
      <c r="I805" s="230"/>
      <c r="J805" s="231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89"/>
      <c r="B806" s="189"/>
      <c r="C806" s="228"/>
      <c r="D806" s="229"/>
      <c r="E806" s="230"/>
      <c r="F806" s="230"/>
      <c r="G806" s="230"/>
      <c r="H806" s="230"/>
      <c r="I806" s="230"/>
      <c r="J806" s="231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89"/>
      <c r="B807" s="189"/>
      <c r="C807" s="228"/>
      <c r="D807" s="229"/>
      <c r="E807" s="230"/>
      <c r="F807" s="230"/>
      <c r="G807" s="230"/>
      <c r="H807" s="230"/>
      <c r="I807" s="230"/>
      <c r="J807" s="231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89"/>
      <c r="B808" s="189"/>
      <c r="C808" s="228"/>
      <c r="D808" s="229"/>
      <c r="E808" s="230"/>
      <c r="F808" s="230"/>
      <c r="G808" s="230"/>
      <c r="H808" s="230"/>
      <c r="I808" s="230"/>
      <c r="J808" s="231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89"/>
      <c r="B809" s="189"/>
      <c r="C809" s="228"/>
      <c r="D809" s="229"/>
      <c r="E809" s="230"/>
      <c r="F809" s="230"/>
      <c r="G809" s="230"/>
      <c r="H809" s="230"/>
      <c r="I809" s="230"/>
      <c r="J809" s="231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89"/>
      <c r="B810" s="189"/>
      <c r="C810" s="228"/>
      <c r="D810" s="229"/>
      <c r="E810" s="230"/>
      <c r="F810" s="230"/>
      <c r="G810" s="230"/>
      <c r="H810" s="230"/>
      <c r="I810" s="230"/>
      <c r="J810" s="231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89"/>
      <c r="B811" s="189"/>
      <c r="C811" s="228"/>
      <c r="D811" s="229"/>
      <c r="E811" s="230"/>
      <c r="F811" s="230"/>
      <c r="G811" s="230"/>
      <c r="H811" s="230"/>
      <c r="I811" s="230"/>
      <c r="J811" s="231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89"/>
      <c r="B812" s="189"/>
      <c r="C812" s="228"/>
      <c r="D812" s="229"/>
      <c r="E812" s="230"/>
      <c r="F812" s="230"/>
      <c r="G812" s="230"/>
      <c r="H812" s="230"/>
      <c r="I812" s="230"/>
      <c r="J812" s="231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89"/>
      <c r="B813" s="189"/>
      <c r="C813" s="228"/>
      <c r="D813" s="229"/>
      <c r="E813" s="230"/>
      <c r="F813" s="230"/>
      <c r="G813" s="230"/>
      <c r="H813" s="230"/>
      <c r="I813" s="230"/>
      <c r="J813" s="231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89"/>
      <c r="B814" s="189"/>
      <c r="C814" s="228"/>
      <c r="D814" s="229"/>
      <c r="E814" s="230"/>
      <c r="F814" s="230"/>
      <c r="G814" s="230"/>
      <c r="H814" s="230"/>
      <c r="I814" s="230"/>
      <c r="J814" s="231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89"/>
      <c r="B815" s="189"/>
      <c r="C815" s="228"/>
      <c r="D815" s="229"/>
      <c r="E815" s="230"/>
      <c r="F815" s="230"/>
      <c r="G815" s="230"/>
      <c r="H815" s="230"/>
      <c r="I815" s="230"/>
      <c r="J815" s="231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89"/>
      <c r="B816" s="189"/>
      <c r="C816" s="228"/>
      <c r="D816" s="229"/>
      <c r="E816" s="230"/>
      <c r="F816" s="230"/>
      <c r="G816" s="230"/>
      <c r="H816" s="230"/>
      <c r="I816" s="230"/>
      <c r="J816" s="231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89"/>
      <c r="B817" s="189"/>
      <c r="C817" s="228"/>
      <c r="D817" s="229"/>
      <c r="E817" s="230"/>
      <c r="F817" s="230"/>
      <c r="G817" s="230"/>
      <c r="H817" s="230"/>
      <c r="I817" s="230"/>
      <c r="J817" s="231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89"/>
      <c r="B818" s="189"/>
      <c r="C818" s="228"/>
      <c r="D818" s="229"/>
      <c r="E818" s="230"/>
      <c r="F818" s="230"/>
      <c r="G818" s="230"/>
      <c r="H818" s="230"/>
      <c r="I818" s="230"/>
      <c r="J818" s="231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89"/>
      <c r="B819" s="189"/>
      <c r="C819" s="228"/>
      <c r="D819" s="229"/>
      <c r="E819" s="230"/>
      <c r="F819" s="230"/>
      <c r="G819" s="230"/>
      <c r="H819" s="230"/>
      <c r="I819" s="230"/>
      <c r="J819" s="231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89"/>
      <c r="B820" s="189"/>
      <c r="C820" s="228"/>
      <c r="D820" s="229"/>
      <c r="E820" s="230"/>
      <c r="F820" s="230"/>
      <c r="G820" s="230"/>
      <c r="H820" s="230"/>
      <c r="I820" s="230"/>
      <c r="J820" s="231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89"/>
      <c r="B821" s="189"/>
      <c r="C821" s="228"/>
      <c r="D821" s="229"/>
      <c r="E821" s="230"/>
      <c r="F821" s="230"/>
      <c r="G821" s="230"/>
      <c r="H821" s="230"/>
      <c r="I821" s="230"/>
      <c r="J821" s="231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89"/>
      <c r="B822" s="189"/>
      <c r="C822" s="228"/>
      <c r="D822" s="229"/>
      <c r="E822" s="230"/>
      <c r="F822" s="230"/>
      <c r="G822" s="230"/>
      <c r="H822" s="230"/>
      <c r="I822" s="230"/>
      <c r="J822" s="231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89"/>
      <c r="B823" s="189"/>
      <c r="C823" s="228"/>
      <c r="D823" s="229"/>
      <c r="E823" s="230"/>
      <c r="F823" s="230"/>
      <c r="G823" s="230"/>
      <c r="H823" s="230"/>
      <c r="I823" s="230"/>
      <c r="J823" s="231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89"/>
      <c r="B824" s="189"/>
      <c r="C824" s="228"/>
      <c r="D824" s="229"/>
      <c r="E824" s="230"/>
      <c r="F824" s="230"/>
      <c r="G824" s="230"/>
      <c r="H824" s="230"/>
      <c r="I824" s="230"/>
      <c r="J824" s="231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89"/>
      <c r="B825" s="189"/>
      <c r="C825" s="228"/>
      <c r="D825" s="229"/>
      <c r="E825" s="230"/>
      <c r="F825" s="230"/>
      <c r="G825" s="230"/>
      <c r="H825" s="230"/>
      <c r="I825" s="230"/>
      <c r="J825" s="231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89"/>
      <c r="B826" s="189"/>
      <c r="C826" s="228"/>
      <c r="D826" s="229"/>
      <c r="E826" s="230"/>
      <c r="F826" s="230"/>
      <c r="G826" s="230"/>
      <c r="H826" s="230"/>
      <c r="I826" s="230"/>
      <c r="J826" s="231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89"/>
      <c r="B827" s="189"/>
      <c r="C827" s="228"/>
      <c r="D827" s="229"/>
      <c r="E827" s="230"/>
      <c r="F827" s="230"/>
      <c r="G827" s="230"/>
      <c r="H827" s="230"/>
      <c r="I827" s="230"/>
      <c r="J827" s="231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89"/>
      <c r="B828" s="189"/>
      <c r="C828" s="228"/>
      <c r="D828" s="229"/>
      <c r="E828" s="230"/>
      <c r="F828" s="230"/>
      <c r="G828" s="230"/>
      <c r="H828" s="230"/>
      <c r="I828" s="230"/>
      <c r="J828" s="231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89"/>
      <c r="B829" s="189"/>
      <c r="C829" s="228"/>
      <c r="D829" s="229"/>
      <c r="E829" s="230"/>
      <c r="F829" s="230"/>
      <c r="G829" s="230"/>
      <c r="H829" s="230"/>
      <c r="I829" s="230"/>
      <c r="J829" s="231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89"/>
      <c r="B830" s="189"/>
      <c r="C830" s="228"/>
      <c r="D830" s="229"/>
      <c r="E830" s="230"/>
      <c r="F830" s="230"/>
      <c r="G830" s="230"/>
      <c r="H830" s="230"/>
      <c r="I830" s="230"/>
      <c r="J830" s="231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89"/>
      <c r="B831" s="189"/>
      <c r="C831" s="228"/>
      <c r="D831" s="229"/>
      <c r="E831" s="230"/>
      <c r="F831" s="230"/>
      <c r="G831" s="230"/>
      <c r="H831" s="230"/>
      <c r="I831" s="230"/>
      <c r="J831" s="231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89"/>
      <c r="B832" s="189"/>
      <c r="C832" s="228"/>
      <c r="D832" s="229"/>
      <c r="E832" s="230"/>
      <c r="F832" s="230"/>
      <c r="G832" s="230"/>
      <c r="H832" s="230"/>
      <c r="I832" s="230"/>
      <c r="J832" s="231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89"/>
      <c r="B833" s="189"/>
      <c r="C833" s="228"/>
      <c r="D833" s="229"/>
      <c r="E833" s="230"/>
      <c r="F833" s="230"/>
      <c r="G833" s="230"/>
      <c r="H833" s="230"/>
      <c r="I833" s="230"/>
      <c r="J833" s="231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89"/>
      <c r="B834" s="189"/>
      <c r="C834" s="228"/>
      <c r="D834" s="229"/>
      <c r="E834" s="230"/>
      <c r="F834" s="230"/>
      <c r="G834" s="230"/>
      <c r="H834" s="230"/>
      <c r="I834" s="230"/>
      <c r="J834" s="231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89"/>
      <c r="B835" s="189"/>
      <c r="C835" s="228"/>
      <c r="D835" s="229"/>
      <c r="E835" s="230"/>
      <c r="F835" s="230"/>
      <c r="G835" s="230"/>
      <c r="H835" s="230"/>
      <c r="I835" s="230"/>
      <c r="J835" s="231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89"/>
      <c r="B836" s="189"/>
      <c r="C836" s="228"/>
      <c r="D836" s="229"/>
      <c r="E836" s="230"/>
      <c r="F836" s="230"/>
      <c r="G836" s="230"/>
      <c r="H836" s="230"/>
      <c r="I836" s="230"/>
      <c r="J836" s="231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89"/>
      <c r="B837" s="189"/>
      <c r="C837" s="228"/>
      <c r="D837" s="229"/>
      <c r="E837" s="230"/>
      <c r="F837" s="230"/>
      <c r="G837" s="230"/>
      <c r="H837" s="230"/>
      <c r="I837" s="230"/>
      <c r="J837" s="231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89"/>
      <c r="B838" s="189"/>
      <c r="C838" s="228"/>
      <c r="D838" s="229"/>
      <c r="E838" s="230"/>
      <c r="F838" s="230"/>
      <c r="G838" s="230"/>
      <c r="H838" s="230"/>
      <c r="I838" s="230"/>
      <c r="J838" s="231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89"/>
      <c r="B839" s="189"/>
      <c r="C839" s="228"/>
      <c r="D839" s="229"/>
      <c r="E839" s="230"/>
      <c r="F839" s="230"/>
      <c r="G839" s="230"/>
      <c r="H839" s="230"/>
      <c r="I839" s="230"/>
      <c r="J839" s="231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89"/>
      <c r="B840" s="189"/>
      <c r="C840" s="228"/>
      <c r="D840" s="229"/>
      <c r="E840" s="230"/>
      <c r="F840" s="230"/>
      <c r="G840" s="230"/>
      <c r="H840" s="230"/>
      <c r="I840" s="230"/>
      <c r="J840" s="231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89"/>
      <c r="B841" s="189"/>
      <c r="C841" s="228"/>
      <c r="D841" s="229"/>
      <c r="E841" s="230"/>
      <c r="F841" s="230"/>
      <c r="G841" s="230"/>
      <c r="H841" s="230"/>
      <c r="I841" s="230"/>
      <c r="J841" s="231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89"/>
      <c r="B842" s="189"/>
      <c r="C842" s="228"/>
      <c r="D842" s="229"/>
      <c r="E842" s="230"/>
      <c r="F842" s="230"/>
      <c r="G842" s="230"/>
      <c r="H842" s="230"/>
      <c r="I842" s="230"/>
      <c r="J842" s="231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89"/>
      <c r="B843" s="189"/>
      <c r="C843" s="228"/>
      <c r="D843" s="229"/>
      <c r="E843" s="230"/>
      <c r="F843" s="230"/>
      <c r="G843" s="230"/>
      <c r="H843" s="230"/>
      <c r="I843" s="230"/>
      <c r="J843" s="231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89"/>
      <c r="B844" s="189"/>
      <c r="C844" s="228"/>
      <c r="D844" s="229"/>
      <c r="E844" s="230"/>
      <c r="F844" s="230"/>
      <c r="G844" s="230"/>
      <c r="H844" s="230"/>
      <c r="I844" s="230"/>
      <c r="J844" s="231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89"/>
      <c r="B845" s="189"/>
      <c r="C845" s="228"/>
      <c r="D845" s="229"/>
      <c r="E845" s="230"/>
      <c r="F845" s="230"/>
      <c r="G845" s="230"/>
      <c r="H845" s="230"/>
      <c r="I845" s="230"/>
      <c r="J845" s="231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89"/>
      <c r="B846" s="189"/>
      <c r="C846" s="228"/>
      <c r="D846" s="229"/>
      <c r="E846" s="230"/>
      <c r="F846" s="230"/>
      <c r="G846" s="230"/>
      <c r="H846" s="230"/>
      <c r="I846" s="230"/>
      <c r="J846" s="231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89"/>
      <c r="B847" s="189"/>
      <c r="C847" s="228"/>
      <c r="D847" s="229"/>
      <c r="E847" s="230"/>
      <c r="F847" s="230"/>
      <c r="G847" s="230"/>
      <c r="H847" s="230"/>
      <c r="I847" s="230"/>
      <c r="J847" s="231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89"/>
      <c r="B848" s="189"/>
      <c r="C848" s="228"/>
      <c r="D848" s="229"/>
      <c r="E848" s="230"/>
      <c r="F848" s="230"/>
      <c r="G848" s="230"/>
      <c r="H848" s="230"/>
      <c r="I848" s="230"/>
      <c r="J848" s="231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89"/>
      <c r="B849" s="189"/>
      <c r="C849" s="228"/>
      <c r="D849" s="229"/>
      <c r="E849" s="230"/>
      <c r="F849" s="230"/>
      <c r="G849" s="230"/>
      <c r="H849" s="230"/>
      <c r="I849" s="230"/>
      <c r="J849" s="231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89"/>
      <c r="B850" s="189"/>
      <c r="C850" s="228"/>
      <c r="D850" s="229"/>
      <c r="E850" s="230"/>
      <c r="F850" s="230"/>
      <c r="G850" s="230"/>
      <c r="H850" s="230"/>
      <c r="I850" s="230"/>
      <c r="J850" s="231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89"/>
      <c r="B851" s="189"/>
      <c r="C851" s="228"/>
      <c r="D851" s="229"/>
      <c r="E851" s="230"/>
      <c r="F851" s="230"/>
      <c r="G851" s="230"/>
      <c r="H851" s="230"/>
      <c r="I851" s="230"/>
      <c r="J851" s="231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89"/>
      <c r="B852" s="189"/>
      <c r="C852" s="228"/>
      <c r="D852" s="229"/>
      <c r="E852" s="230"/>
      <c r="F852" s="230"/>
      <c r="G852" s="230"/>
      <c r="H852" s="230"/>
      <c r="I852" s="230"/>
      <c r="J852" s="231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89"/>
      <c r="B853" s="189"/>
      <c r="C853" s="228"/>
      <c r="D853" s="229"/>
      <c r="E853" s="230"/>
      <c r="F853" s="230"/>
      <c r="G853" s="230"/>
      <c r="H853" s="230"/>
      <c r="I853" s="230"/>
      <c r="J853" s="231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89"/>
      <c r="B854" s="189"/>
      <c r="C854" s="228"/>
      <c r="D854" s="229"/>
      <c r="E854" s="230"/>
      <c r="F854" s="230"/>
      <c r="G854" s="230"/>
      <c r="H854" s="230"/>
      <c r="I854" s="230"/>
      <c r="J854" s="231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89"/>
      <c r="B855" s="189"/>
      <c r="C855" s="228"/>
      <c r="D855" s="229"/>
      <c r="E855" s="230"/>
      <c r="F855" s="230"/>
      <c r="G855" s="230"/>
      <c r="H855" s="230"/>
      <c r="I855" s="230"/>
      <c r="J855" s="231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89"/>
      <c r="B856" s="189"/>
      <c r="C856" s="228"/>
      <c r="D856" s="229"/>
      <c r="E856" s="230"/>
      <c r="F856" s="230"/>
      <c r="G856" s="230"/>
      <c r="H856" s="230"/>
      <c r="I856" s="230"/>
      <c r="J856" s="231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89"/>
      <c r="B857" s="189"/>
      <c r="C857" s="228"/>
      <c r="D857" s="229"/>
      <c r="E857" s="230"/>
      <c r="F857" s="230"/>
      <c r="G857" s="230"/>
      <c r="H857" s="230"/>
      <c r="I857" s="230"/>
      <c r="J857" s="231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89"/>
      <c r="B858" s="189"/>
      <c r="C858" s="228"/>
      <c r="D858" s="229"/>
      <c r="E858" s="230"/>
      <c r="F858" s="230"/>
      <c r="G858" s="230"/>
      <c r="H858" s="230"/>
      <c r="I858" s="230"/>
      <c r="J858" s="231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89"/>
      <c r="B859" s="189"/>
      <c r="C859" s="228"/>
      <c r="D859" s="229"/>
      <c r="E859" s="230"/>
      <c r="F859" s="230"/>
      <c r="G859" s="230"/>
      <c r="H859" s="230"/>
      <c r="I859" s="230"/>
      <c r="J859" s="231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89"/>
      <c r="B860" s="189"/>
      <c r="C860" s="228"/>
      <c r="D860" s="229"/>
      <c r="E860" s="230"/>
      <c r="F860" s="230"/>
      <c r="G860" s="230"/>
      <c r="H860" s="230"/>
      <c r="I860" s="230"/>
      <c r="J860" s="231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89"/>
      <c r="B861" s="189"/>
      <c r="C861" s="228"/>
      <c r="D861" s="229"/>
      <c r="E861" s="230"/>
      <c r="F861" s="230"/>
      <c r="G861" s="230"/>
      <c r="H861" s="230"/>
      <c r="I861" s="230"/>
      <c r="J861" s="231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89"/>
      <c r="B862" s="189"/>
      <c r="C862" s="228"/>
      <c r="D862" s="229"/>
      <c r="E862" s="230"/>
      <c r="F862" s="230"/>
      <c r="G862" s="230"/>
      <c r="H862" s="230"/>
      <c r="I862" s="230"/>
      <c r="J862" s="231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89"/>
      <c r="B863" s="189"/>
      <c r="C863" s="228"/>
      <c r="D863" s="229"/>
      <c r="E863" s="230"/>
      <c r="F863" s="230"/>
      <c r="G863" s="230"/>
      <c r="H863" s="230"/>
      <c r="I863" s="230"/>
      <c r="J863" s="231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89"/>
      <c r="B864" s="189"/>
      <c r="C864" s="228"/>
      <c r="D864" s="229"/>
      <c r="E864" s="230"/>
      <c r="F864" s="230"/>
      <c r="G864" s="230"/>
      <c r="H864" s="230"/>
      <c r="I864" s="230"/>
      <c r="J864" s="231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89"/>
      <c r="B865" s="189"/>
      <c r="C865" s="228"/>
      <c r="D865" s="229"/>
      <c r="E865" s="230"/>
      <c r="F865" s="230"/>
      <c r="G865" s="230"/>
      <c r="H865" s="230"/>
      <c r="I865" s="230"/>
      <c r="J865" s="231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89"/>
      <c r="B866" s="189"/>
      <c r="C866" s="228"/>
      <c r="D866" s="229"/>
      <c r="E866" s="230"/>
      <c r="F866" s="230"/>
      <c r="G866" s="230"/>
      <c r="H866" s="230"/>
      <c r="I866" s="230"/>
      <c r="J866" s="231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89"/>
      <c r="B867" s="189"/>
      <c r="C867" s="228"/>
      <c r="D867" s="229"/>
      <c r="E867" s="230"/>
      <c r="F867" s="230"/>
      <c r="G867" s="230"/>
      <c r="H867" s="230"/>
      <c r="I867" s="230"/>
      <c r="J867" s="231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89"/>
      <c r="B868" s="189"/>
      <c r="C868" s="228"/>
      <c r="D868" s="229"/>
      <c r="E868" s="230"/>
      <c r="F868" s="230"/>
      <c r="G868" s="230"/>
      <c r="H868" s="230"/>
      <c r="I868" s="230"/>
      <c r="J868" s="231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89"/>
      <c r="B869" s="189"/>
      <c r="C869" s="228"/>
      <c r="D869" s="229"/>
      <c r="E869" s="230"/>
      <c r="F869" s="230"/>
      <c r="G869" s="230"/>
      <c r="H869" s="230"/>
      <c r="I869" s="230"/>
      <c r="J869" s="231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89"/>
      <c r="B870" s="189"/>
      <c r="C870" s="228"/>
      <c r="D870" s="229"/>
      <c r="E870" s="230"/>
      <c r="F870" s="230"/>
      <c r="G870" s="230"/>
      <c r="H870" s="230"/>
      <c r="I870" s="230"/>
      <c r="J870" s="231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89"/>
      <c r="B871" s="189"/>
      <c r="C871" s="228"/>
      <c r="D871" s="229"/>
      <c r="E871" s="230"/>
      <c r="F871" s="230"/>
      <c r="G871" s="230"/>
      <c r="H871" s="230"/>
      <c r="I871" s="230"/>
      <c r="J871" s="231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89"/>
      <c r="B872" s="189"/>
      <c r="C872" s="228"/>
      <c r="D872" s="229"/>
      <c r="E872" s="230"/>
      <c r="F872" s="230"/>
      <c r="G872" s="230"/>
      <c r="H872" s="230"/>
      <c r="I872" s="230"/>
      <c r="J872" s="231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89"/>
      <c r="B873" s="189"/>
      <c r="C873" s="228"/>
      <c r="D873" s="229"/>
      <c r="E873" s="230"/>
      <c r="F873" s="230"/>
      <c r="G873" s="230"/>
      <c r="H873" s="230"/>
      <c r="I873" s="230"/>
      <c r="J873" s="231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89"/>
      <c r="B874" s="189"/>
      <c r="C874" s="228"/>
      <c r="D874" s="229"/>
      <c r="E874" s="230"/>
      <c r="F874" s="230"/>
      <c r="G874" s="230"/>
      <c r="H874" s="230"/>
      <c r="I874" s="230"/>
      <c r="J874" s="231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89"/>
      <c r="B875" s="189"/>
      <c r="C875" s="228"/>
      <c r="D875" s="229"/>
      <c r="E875" s="230"/>
      <c r="F875" s="230"/>
      <c r="G875" s="230"/>
      <c r="H875" s="230"/>
      <c r="I875" s="230"/>
      <c r="J875" s="231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89"/>
      <c r="B876" s="189"/>
      <c r="C876" s="228"/>
      <c r="D876" s="229"/>
      <c r="E876" s="230"/>
      <c r="F876" s="230"/>
      <c r="G876" s="230"/>
      <c r="H876" s="230"/>
      <c r="I876" s="230"/>
      <c r="J876" s="231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89"/>
      <c r="B877" s="189"/>
      <c r="C877" s="228"/>
      <c r="D877" s="229"/>
      <c r="E877" s="230"/>
      <c r="F877" s="230"/>
      <c r="G877" s="230"/>
      <c r="H877" s="230"/>
      <c r="I877" s="230"/>
      <c r="J877" s="231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89"/>
      <c r="B878" s="189"/>
      <c r="C878" s="228"/>
      <c r="D878" s="229"/>
      <c r="E878" s="230"/>
      <c r="F878" s="230"/>
      <c r="G878" s="230"/>
      <c r="H878" s="230"/>
      <c r="I878" s="230"/>
      <c r="J878" s="231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89"/>
      <c r="B879" s="189"/>
      <c r="C879" s="228"/>
      <c r="D879" s="229"/>
      <c r="E879" s="230"/>
      <c r="F879" s="230"/>
      <c r="G879" s="230"/>
      <c r="H879" s="230"/>
      <c r="I879" s="230"/>
      <c r="J879" s="231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89"/>
      <c r="B880" s="189"/>
      <c r="C880" s="228"/>
      <c r="D880" s="229"/>
      <c r="E880" s="230"/>
      <c r="F880" s="230"/>
      <c r="G880" s="230"/>
      <c r="H880" s="230"/>
      <c r="I880" s="230"/>
      <c r="J880" s="231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89"/>
      <c r="B881" s="189"/>
      <c r="C881" s="228"/>
      <c r="D881" s="229"/>
      <c r="E881" s="230"/>
      <c r="F881" s="230"/>
      <c r="G881" s="230"/>
      <c r="H881" s="230"/>
      <c r="I881" s="230"/>
      <c r="J881" s="231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89"/>
      <c r="B882" s="189"/>
      <c r="C882" s="228"/>
      <c r="D882" s="229"/>
      <c r="E882" s="230"/>
      <c r="F882" s="230"/>
      <c r="G882" s="230"/>
      <c r="H882" s="230"/>
      <c r="I882" s="230"/>
      <c r="J882" s="231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89"/>
      <c r="B883" s="189"/>
      <c r="C883" s="228"/>
      <c r="D883" s="229"/>
      <c r="E883" s="230"/>
      <c r="F883" s="230"/>
      <c r="G883" s="230"/>
      <c r="H883" s="230"/>
      <c r="I883" s="230"/>
      <c r="J883" s="231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89"/>
      <c r="B884" s="189"/>
      <c r="C884" s="228"/>
      <c r="D884" s="229"/>
      <c r="E884" s="230"/>
      <c r="F884" s="230"/>
      <c r="G884" s="230"/>
      <c r="H884" s="230"/>
      <c r="I884" s="230"/>
      <c r="J884" s="231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89"/>
      <c r="B885" s="189"/>
      <c r="C885" s="228"/>
      <c r="D885" s="229"/>
      <c r="E885" s="230"/>
      <c r="F885" s="230"/>
      <c r="G885" s="230"/>
      <c r="H885" s="230"/>
      <c r="I885" s="230"/>
      <c r="J885" s="231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89"/>
      <c r="B886" s="189"/>
      <c r="C886" s="228"/>
      <c r="D886" s="229"/>
      <c r="E886" s="230"/>
      <c r="F886" s="230"/>
      <c r="G886" s="230"/>
      <c r="H886" s="230"/>
      <c r="I886" s="230"/>
      <c r="J886" s="231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89"/>
      <c r="B887" s="189"/>
      <c r="C887" s="228"/>
      <c r="D887" s="229"/>
      <c r="E887" s="230"/>
      <c r="F887" s="230"/>
      <c r="G887" s="230"/>
      <c r="H887" s="230"/>
      <c r="I887" s="230"/>
      <c r="J887" s="231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89"/>
      <c r="B888" s="189"/>
      <c r="C888" s="228"/>
      <c r="D888" s="229"/>
      <c r="E888" s="230"/>
      <c r="F888" s="230"/>
      <c r="G888" s="230"/>
      <c r="H888" s="230"/>
      <c r="I888" s="230"/>
      <c r="J888" s="231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89"/>
      <c r="B889" s="189"/>
      <c r="C889" s="228"/>
      <c r="D889" s="229"/>
      <c r="E889" s="230"/>
      <c r="F889" s="230"/>
      <c r="G889" s="230"/>
      <c r="H889" s="230"/>
      <c r="I889" s="230"/>
      <c r="J889" s="231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89"/>
      <c r="B890" s="189"/>
      <c r="C890" s="228"/>
      <c r="D890" s="229"/>
      <c r="E890" s="230"/>
      <c r="F890" s="230"/>
      <c r="G890" s="230"/>
      <c r="H890" s="230"/>
      <c r="I890" s="230"/>
      <c r="J890" s="231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89"/>
      <c r="B891" s="189"/>
      <c r="C891" s="228"/>
      <c r="D891" s="229"/>
      <c r="E891" s="230"/>
      <c r="F891" s="230"/>
      <c r="G891" s="230"/>
      <c r="H891" s="230"/>
      <c r="I891" s="230"/>
      <c r="J891" s="231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89"/>
      <c r="B892" s="189"/>
      <c r="C892" s="228"/>
      <c r="D892" s="229"/>
      <c r="E892" s="230"/>
      <c r="F892" s="230"/>
      <c r="G892" s="230"/>
      <c r="H892" s="230"/>
      <c r="I892" s="230"/>
      <c r="J892" s="231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89"/>
      <c r="B893" s="189"/>
      <c r="C893" s="228"/>
      <c r="D893" s="229"/>
      <c r="E893" s="230"/>
      <c r="F893" s="230"/>
      <c r="G893" s="230"/>
      <c r="H893" s="230"/>
      <c r="I893" s="230"/>
      <c r="J893" s="231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89"/>
      <c r="B894" s="189"/>
      <c r="C894" s="228"/>
      <c r="D894" s="229"/>
      <c r="E894" s="230"/>
      <c r="F894" s="230"/>
      <c r="G894" s="230"/>
      <c r="H894" s="230"/>
      <c r="I894" s="230"/>
      <c r="J894" s="231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89"/>
      <c r="B895" s="189"/>
      <c r="C895" s="228"/>
      <c r="D895" s="229"/>
      <c r="E895" s="230"/>
      <c r="F895" s="230"/>
      <c r="G895" s="230"/>
      <c r="H895" s="230"/>
      <c r="I895" s="230"/>
      <c r="J895" s="231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89"/>
      <c r="B896" s="189"/>
      <c r="C896" s="228"/>
      <c r="D896" s="229"/>
      <c r="E896" s="230"/>
      <c r="F896" s="230"/>
      <c r="G896" s="230"/>
      <c r="H896" s="230"/>
      <c r="I896" s="230"/>
      <c r="J896" s="231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89"/>
      <c r="B897" s="189"/>
      <c r="C897" s="228"/>
      <c r="D897" s="229"/>
      <c r="E897" s="230"/>
      <c r="F897" s="230"/>
      <c r="G897" s="230"/>
      <c r="H897" s="230"/>
      <c r="I897" s="230"/>
      <c r="J897" s="231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89"/>
      <c r="B898" s="189"/>
      <c r="C898" s="228"/>
      <c r="D898" s="229"/>
      <c r="E898" s="230"/>
      <c r="F898" s="230"/>
      <c r="G898" s="230"/>
      <c r="H898" s="230"/>
      <c r="I898" s="230"/>
      <c r="J898" s="231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89"/>
      <c r="B899" s="189"/>
      <c r="C899" s="228"/>
      <c r="D899" s="229"/>
      <c r="E899" s="230"/>
      <c r="F899" s="230"/>
      <c r="G899" s="230"/>
      <c r="H899" s="230"/>
      <c r="I899" s="230"/>
      <c r="J899" s="231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89"/>
      <c r="B900" s="189"/>
      <c r="C900" s="228"/>
      <c r="D900" s="229"/>
      <c r="E900" s="230"/>
      <c r="F900" s="230"/>
      <c r="G900" s="230"/>
      <c r="H900" s="230"/>
      <c r="I900" s="230"/>
      <c r="J900" s="231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89"/>
      <c r="B901" s="189"/>
      <c r="C901" s="228"/>
      <c r="D901" s="229"/>
      <c r="E901" s="230"/>
      <c r="F901" s="230"/>
      <c r="G901" s="230"/>
      <c r="H901" s="230"/>
      <c r="I901" s="230"/>
      <c r="J901" s="231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89"/>
      <c r="B902" s="189"/>
      <c r="C902" s="228"/>
      <c r="D902" s="229"/>
      <c r="E902" s="230"/>
      <c r="F902" s="230"/>
      <c r="G902" s="230"/>
      <c r="H902" s="230"/>
      <c r="I902" s="230"/>
      <c r="J902" s="231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89"/>
      <c r="B903" s="189"/>
      <c r="C903" s="228"/>
      <c r="D903" s="229"/>
      <c r="E903" s="230"/>
      <c r="F903" s="230"/>
      <c r="G903" s="230"/>
      <c r="H903" s="230"/>
      <c r="I903" s="230"/>
      <c r="J903" s="231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89"/>
      <c r="B904" s="189"/>
      <c r="C904" s="228"/>
      <c r="D904" s="229"/>
      <c r="E904" s="230"/>
      <c r="F904" s="230"/>
      <c r="G904" s="230"/>
      <c r="H904" s="230"/>
      <c r="I904" s="230"/>
      <c r="J904" s="231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89"/>
      <c r="B905" s="189"/>
      <c r="C905" s="228"/>
      <c r="D905" s="229"/>
      <c r="E905" s="230"/>
      <c r="F905" s="230"/>
      <c r="G905" s="230"/>
      <c r="H905" s="230"/>
      <c r="I905" s="230"/>
      <c r="J905" s="231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89"/>
      <c r="B906" s="189"/>
      <c r="C906" s="228"/>
      <c r="D906" s="229"/>
      <c r="E906" s="230"/>
      <c r="F906" s="230"/>
      <c r="G906" s="230"/>
      <c r="H906" s="230"/>
      <c r="I906" s="230"/>
      <c r="J906" s="231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89"/>
      <c r="B907" s="189"/>
      <c r="C907" s="228"/>
      <c r="D907" s="229"/>
      <c r="E907" s="230"/>
      <c r="F907" s="230"/>
      <c r="G907" s="230"/>
      <c r="H907" s="230"/>
      <c r="I907" s="230"/>
      <c r="J907" s="231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89"/>
      <c r="B908" s="189"/>
      <c r="C908" s="228"/>
      <c r="D908" s="229"/>
      <c r="E908" s="230"/>
      <c r="F908" s="230"/>
      <c r="G908" s="230"/>
      <c r="H908" s="230"/>
      <c r="I908" s="230"/>
      <c r="J908" s="231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89"/>
      <c r="B909" s="189"/>
      <c r="C909" s="228"/>
      <c r="D909" s="229"/>
      <c r="E909" s="230"/>
      <c r="F909" s="230"/>
      <c r="G909" s="230"/>
      <c r="H909" s="230"/>
      <c r="I909" s="230"/>
      <c r="J909" s="231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89"/>
      <c r="B910" s="189"/>
      <c r="C910" s="228"/>
      <c r="D910" s="229"/>
      <c r="E910" s="230"/>
      <c r="F910" s="230"/>
      <c r="G910" s="230"/>
      <c r="H910" s="230"/>
      <c r="I910" s="230"/>
      <c r="J910" s="231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89"/>
      <c r="B911" s="189"/>
      <c r="C911" s="228"/>
      <c r="D911" s="229"/>
      <c r="E911" s="230"/>
      <c r="F911" s="230"/>
      <c r="G911" s="230"/>
      <c r="H911" s="230"/>
      <c r="I911" s="230"/>
      <c r="J911" s="231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89"/>
      <c r="B912" s="189"/>
      <c r="C912" s="228"/>
      <c r="D912" s="229"/>
      <c r="E912" s="230"/>
      <c r="F912" s="230"/>
      <c r="G912" s="230"/>
      <c r="H912" s="230"/>
      <c r="I912" s="230"/>
      <c r="J912" s="231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89"/>
      <c r="B913" s="189"/>
      <c r="C913" s="228"/>
      <c r="D913" s="229"/>
      <c r="E913" s="230"/>
      <c r="F913" s="230"/>
      <c r="G913" s="230"/>
      <c r="H913" s="230"/>
      <c r="I913" s="230"/>
      <c r="J913" s="231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89"/>
      <c r="B914" s="189"/>
      <c r="C914" s="228"/>
      <c r="D914" s="229"/>
      <c r="E914" s="230"/>
      <c r="F914" s="230"/>
      <c r="G914" s="230"/>
      <c r="H914" s="230"/>
      <c r="I914" s="230"/>
      <c r="J914" s="231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89"/>
      <c r="B915" s="189"/>
      <c r="C915" s="228"/>
      <c r="D915" s="229"/>
      <c r="E915" s="230"/>
      <c r="F915" s="230"/>
      <c r="G915" s="230"/>
      <c r="H915" s="230"/>
      <c r="I915" s="230"/>
      <c r="J915" s="231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89"/>
      <c r="B916" s="189"/>
      <c r="C916" s="228"/>
      <c r="D916" s="229"/>
      <c r="E916" s="230"/>
      <c r="F916" s="230"/>
      <c r="G916" s="230"/>
      <c r="H916" s="230"/>
      <c r="I916" s="230"/>
      <c r="J916" s="231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89"/>
      <c r="B917" s="189"/>
      <c r="C917" s="228"/>
      <c r="D917" s="229"/>
      <c r="E917" s="230"/>
      <c r="F917" s="230"/>
      <c r="G917" s="230"/>
      <c r="H917" s="230"/>
      <c r="I917" s="230"/>
      <c r="J917" s="231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89"/>
      <c r="B918" s="189"/>
      <c r="C918" s="228"/>
      <c r="D918" s="229"/>
      <c r="E918" s="230"/>
      <c r="F918" s="230"/>
      <c r="G918" s="230"/>
      <c r="H918" s="230"/>
      <c r="I918" s="230"/>
      <c r="J918" s="231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89"/>
      <c r="B919" s="189"/>
      <c r="C919" s="228"/>
      <c r="D919" s="229"/>
      <c r="E919" s="230"/>
      <c r="F919" s="230"/>
      <c r="G919" s="230"/>
      <c r="H919" s="230"/>
      <c r="I919" s="230"/>
      <c r="J919" s="231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89"/>
      <c r="B920" s="189"/>
      <c r="C920" s="228"/>
      <c r="D920" s="229"/>
      <c r="E920" s="230"/>
      <c r="F920" s="230"/>
      <c r="G920" s="230"/>
      <c r="H920" s="230"/>
      <c r="I920" s="230"/>
      <c r="J920" s="231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89"/>
      <c r="B921" s="189"/>
      <c r="C921" s="228"/>
      <c r="D921" s="229"/>
      <c r="E921" s="230"/>
      <c r="F921" s="230"/>
      <c r="G921" s="230"/>
      <c r="H921" s="230"/>
      <c r="I921" s="230"/>
      <c r="J921" s="231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89"/>
      <c r="B922" s="189"/>
      <c r="C922" s="228"/>
      <c r="D922" s="229"/>
      <c r="E922" s="230"/>
      <c r="F922" s="230"/>
      <c r="G922" s="230"/>
      <c r="H922" s="230"/>
      <c r="I922" s="230"/>
      <c r="J922" s="231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89"/>
      <c r="B923" s="189"/>
      <c r="C923" s="228"/>
      <c r="D923" s="229"/>
      <c r="E923" s="230"/>
      <c r="F923" s="230"/>
      <c r="G923" s="230"/>
      <c r="H923" s="230"/>
      <c r="I923" s="230"/>
      <c r="J923" s="231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89"/>
      <c r="B924" s="189"/>
      <c r="C924" s="228"/>
      <c r="D924" s="229"/>
      <c r="E924" s="230"/>
      <c r="F924" s="230"/>
      <c r="G924" s="230"/>
      <c r="H924" s="230"/>
      <c r="I924" s="230"/>
      <c r="J924" s="231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89"/>
      <c r="B925" s="189"/>
      <c r="C925" s="228"/>
      <c r="D925" s="229"/>
      <c r="E925" s="230"/>
      <c r="F925" s="230"/>
      <c r="G925" s="230"/>
      <c r="H925" s="230"/>
      <c r="I925" s="230"/>
      <c r="J925" s="231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89"/>
      <c r="B926" s="189"/>
      <c r="C926" s="228"/>
      <c r="D926" s="229"/>
      <c r="E926" s="230"/>
      <c r="F926" s="230"/>
      <c r="G926" s="230"/>
      <c r="H926" s="230"/>
      <c r="I926" s="230"/>
      <c r="J926" s="231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89"/>
      <c r="B927" s="189"/>
      <c r="C927" s="228"/>
      <c r="D927" s="229"/>
      <c r="E927" s="230"/>
      <c r="F927" s="230"/>
      <c r="G927" s="230"/>
      <c r="H927" s="230"/>
      <c r="I927" s="230"/>
      <c r="J927" s="231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89"/>
      <c r="B928" s="189"/>
      <c r="C928" s="228"/>
      <c r="D928" s="229"/>
      <c r="E928" s="230"/>
      <c r="F928" s="230"/>
      <c r="G928" s="230"/>
      <c r="H928" s="230"/>
      <c r="I928" s="230"/>
      <c r="J928" s="231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89"/>
      <c r="B929" s="189"/>
      <c r="C929" s="228"/>
      <c r="D929" s="229"/>
      <c r="E929" s="230"/>
      <c r="F929" s="230"/>
      <c r="G929" s="230"/>
      <c r="H929" s="230"/>
      <c r="I929" s="230"/>
      <c r="J929" s="231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89"/>
      <c r="B930" s="189"/>
      <c r="C930" s="228"/>
      <c r="D930" s="229"/>
      <c r="E930" s="230"/>
      <c r="F930" s="230"/>
      <c r="G930" s="230"/>
      <c r="H930" s="230"/>
      <c r="I930" s="230"/>
      <c r="J930" s="231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89"/>
      <c r="B931" s="189"/>
      <c r="C931" s="228"/>
      <c r="D931" s="229"/>
      <c r="E931" s="230"/>
      <c r="F931" s="230"/>
      <c r="G931" s="230"/>
      <c r="H931" s="230"/>
      <c r="I931" s="230"/>
      <c r="J931" s="231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89"/>
      <c r="B932" s="189"/>
      <c r="C932" s="228"/>
      <c r="D932" s="229"/>
      <c r="E932" s="230"/>
      <c r="F932" s="230"/>
      <c r="G932" s="230"/>
      <c r="H932" s="230"/>
      <c r="I932" s="230"/>
      <c r="J932" s="231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89"/>
      <c r="B933" s="189"/>
      <c r="C933" s="228"/>
      <c r="D933" s="229"/>
      <c r="E933" s="230"/>
      <c r="F933" s="230"/>
      <c r="G933" s="230"/>
      <c r="H933" s="230"/>
      <c r="I933" s="230"/>
      <c r="J933" s="231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89"/>
      <c r="B934" s="189"/>
      <c r="C934" s="228"/>
      <c r="D934" s="229"/>
      <c r="E934" s="230"/>
      <c r="F934" s="230"/>
      <c r="G934" s="230"/>
      <c r="H934" s="230"/>
      <c r="I934" s="230"/>
      <c r="J934" s="231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89"/>
      <c r="B935" s="189"/>
      <c r="C935" s="228"/>
      <c r="D935" s="229"/>
      <c r="E935" s="230"/>
      <c r="F935" s="230"/>
      <c r="G935" s="230"/>
      <c r="H935" s="230"/>
      <c r="I935" s="230"/>
      <c r="J935" s="231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89"/>
      <c r="B936" s="189"/>
      <c r="C936" s="228"/>
      <c r="D936" s="229"/>
      <c r="E936" s="230"/>
      <c r="F936" s="230"/>
      <c r="G936" s="230"/>
      <c r="H936" s="230"/>
      <c r="I936" s="230"/>
      <c r="J936" s="231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89"/>
      <c r="B937" s="189"/>
      <c r="C937" s="228"/>
      <c r="D937" s="229"/>
      <c r="E937" s="230"/>
      <c r="F937" s="230"/>
      <c r="G937" s="230"/>
      <c r="H937" s="230"/>
      <c r="I937" s="230"/>
      <c r="J937" s="231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89"/>
      <c r="B938" s="189"/>
      <c r="C938" s="228"/>
      <c r="D938" s="229"/>
      <c r="E938" s="230"/>
      <c r="F938" s="230"/>
      <c r="G938" s="230"/>
      <c r="H938" s="230"/>
      <c r="I938" s="230"/>
      <c r="J938" s="231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89"/>
      <c r="B939" s="189"/>
      <c r="C939" s="228"/>
      <c r="D939" s="229"/>
      <c r="E939" s="230"/>
      <c r="F939" s="230"/>
      <c r="G939" s="230"/>
      <c r="H939" s="230"/>
      <c r="I939" s="230"/>
      <c r="J939" s="231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89"/>
      <c r="B940" s="189"/>
      <c r="C940" s="228"/>
      <c r="D940" s="229"/>
      <c r="E940" s="230"/>
      <c r="F940" s="230"/>
      <c r="G940" s="230"/>
      <c r="H940" s="230"/>
      <c r="I940" s="230"/>
      <c r="J940" s="231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89"/>
      <c r="B941" s="189"/>
      <c r="C941" s="228"/>
      <c r="D941" s="229"/>
      <c r="E941" s="230"/>
      <c r="F941" s="230"/>
      <c r="G941" s="230"/>
      <c r="H941" s="230"/>
      <c r="I941" s="230"/>
      <c r="J941" s="231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89"/>
      <c r="B942" s="189"/>
      <c r="C942" s="228"/>
      <c r="D942" s="229"/>
      <c r="E942" s="230"/>
      <c r="F942" s="230"/>
      <c r="G942" s="230"/>
      <c r="H942" s="230"/>
      <c r="I942" s="230"/>
      <c r="J942" s="231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89"/>
      <c r="B943" s="189"/>
      <c r="C943" s="228"/>
      <c r="D943" s="229"/>
      <c r="E943" s="230"/>
      <c r="F943" s="230"/>
      <c r="G943" s="230"/>
      <c r="H943" s="230"/>
      <c r="I943" s="230"/>
      <c r="J943" s="231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89"/>
      <c r="B944" s="189"/>
      <c r="C944" s="228"/>
      <c r="D944" s="229"/>
      <c r="E944" s="230"/>
      <c r="F944" s="230"/>
      <c r="G944" s="230"/>
      <c r="H944" s="230"/>
      <c r="I944" s="230"/>
      <c r="J944" s="231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89"/>
      <c r="B945" s="189"/>
      <c r="C945" s="228"/>
      <c r="D945" s="229"/>
      <c r="E945" s="230"/>
      <c r="F945" s="230"/>
      <c r="G945" s="230"/>
      <c r="H945" s="230"/>
      <c r="I945" s="230"/>
      <c r="J945" s="231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89"/>
      <c r="B946" s="189"/>
      <c r="C946" s="228"/>
      <c r="D946" s="229"/>
      <c r="E946" s="230"/>
      <c r="F946" s="230"/>
      <c r="G946" s="230"/>
      <c r="H946" s="230"/>
      <c r="I946" s="230"/>
      <c r="J946" s="231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89"/>
      <c r="B947" s="189"/>
      <c r="C947" s="228"/>
      <c r="D947" s="229"/>
      <c r="E947" s="230"/>
      <c r="F947" s="230"/>
      <c r="G947" s="230"/>
      <c r="H947" s="230"/>
      <c r="I947" s="230"/>
      <c r="J947" s="231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89"/>
      <c r="B948" s="189"/>
      <c r="C948" s="228"/>
      <c r="D948" s="229"/>
      <c r="E948" s="230"/>
      <c r="F948" s="230"/>
      <c r="G948" s="230"/>
      <c r="H948" s="230"/>
      <c r="I948" s="230"/>
      <c r="J948" s="231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89"/>
      <c r="B949" s="189"/>
      <c r="C949" s="228"/>
      <c r="D949" s="229"/>
      <c r="E949" s="230"/>
      <c r="F949" s="230"/>
      <c r="G949" s="230"/>
      <c r="H949" s="230"/>
      <c r="I949" s="230"/>
      <c r="J949" s="231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89"/>
      <c r="B950" s="189"/>
      <c r="C950" s="228"/>
      <c r="D950" s="229"/>
      <c r="E950" s="230"/>
      <c r="F950" s="230"/>
      <c r="G950" s="230"/>
      <c r="H950" s="230"/>
      <c r="I950" s="230"/>
      <c r="J950" s="231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89"/>
      <c r="B951" s="189"/>
      <c r="C951" s="228"/>
      <c r="D951" s="229"/>
      <c r="E951" s="230"/>
      <c r="F951" s="230"/>
      <c r="G951" s="230"/>
      <c r="H951" s="230"/>
      <c r="I951" s="230"/>
      <c r="J951" s="231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89"/>
      <c r="B952" s="189"/>
      <c r="C952" s="228"/>
      <c r="D952" s="229"/>
      <c r="E952" s="230"/>
      <c r="F952" s="230"/>
      <c r="G952" s="230"/>
      <c r="H952" s="230"/>
      <c r="I952" s="230"/>
      <c r="J952" s="231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89"/>
      <c r="B953" s="189"/>
      <c r="C953" s="228"/>
      <c r="D953" s="229"/>
      <c r="E953" s="230"/>
      <c r="F953" s="230"/>
      <c r="G953" s="230"/>
      <c r="H953" s="230"/>
      <c r="I953" s="230"/>
      <c r="J953" s="231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89"/>
      <c r="B954" s="189"/>
      <c r="C954" s="228"/>
      <c r="D954" s="229"/>
      <c r="E954" s="230"/>
      <c r="F954" s="230"/>
      <c r="G954" s="230"/>
      <c r="H954" s="230"/>
      <c r="I954" s="230"/>
      <c r="J954" s="231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89"/>
      <c r="B955" s="189"/>
      <c r="C955" s="228"/>
      <c r="D955" s="229"/>
      <c r="E955" s="230"/>
      <c r="F955" s="230"/>
      <c r="G955" s="230"/>
      <c r="H955" s="230"/>
      <c r="I955" s="230"/>
      <c r="J955" s="231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89"/>
      <c r="B956" s="189"/>
      <c r="C956" s="228"/>
      <c r="D956" s="229"/>
      <c r="E956" s="230"/>
      <c r="F956" s="230"/>
      <c r="G956" s="230"/>
      <c r="H956" s="230"/>
      <c r="I956" s="230"/>
      <c r="J956" s="231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89"/>
      <c r="B957" s="189"/>
      <c r="C957" s="228"/>
      <c r="D957" s="229"/>
      <c r="E957" s="230"/>
      <c r="F957" s="230"/>
      <c r="G957" s="230"/>
      <c r="H957" s="230"/>
      <c r="I957" s="230"/>
      <c r="J957" s="231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89"/>
      <c r="B958" s="189"/>
      <c r="C958" s="228"/>
      <c r="D958" s="229"/>
      <c r="E958" s="230"/>
      <c r="F958" s="230"/>
      <c r="G958" s="230"/>
      <c r="H958" s="230"/>
      <c r="I958" s="230"/>
      <c r="J958" s="231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89"/>
      <c r="B959" s="189"/>
      <c r="C959" s="228"/>
      <c r="D959" s="229"/>
      <c r="E959" s="230"/>
      <c r="F959" s="230"/>
      <c r="G959" s="230"/>
      <c r="H959" s="230"/>
      <c r="I959" s="230"/>
      <c r="J959" s="231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89"/>
      <c r="B960" s="189"/>
      <c r="C960" s="228"/>
      <c r="D960" s="229"/>
      <c r="E960" s="230"/>
      <c r="F960" s="230"/>
      <c r="G960" s="230"/>
      <c r="H960" s="230"/>
      <c r="I960" s="230"/>
      <c r="J960" s="231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89"/>
      <c r="B961" s="189"/>
      <c r="C961" s="228"/>
      <c r="D961" s="229"/>
      <c r="E961" s="230"/>
      <c r="F961" s="230"/>
      <c r="G961" s="230"/>
      <c r="H961" s="230"/>
      <c r="I961" s="230"/>
      <c r="J961" s="231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89"/>
      <c r="B962" s="189"/>
      <c r="C962" s="228"/>
      <c r="D962" s="229"/>
      <c r="E962" s="230"/>
      <c r="F962" s="230"/>
      <c r="G962" s="230"/>
      <c r="H962" s="230"/>
      <c r="I962" s="230"/>
      <c r="J962" s="231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89"/>
      <c r="B963" s="189"/>
      <c r="C963" s="228"/>
      <c r="D963" s="229"/>
      <c r="E963" s="230"/>
      <c r="F963" s="230"/>
      <c r="G963" s="230"/>
      <c r="H963" s="230"/>
      <c r="I963" s="230"/>
      <c r="J963" s="231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89"/>
      <c r="B964" s="189"/>
      <c r="C964" s="228"/>
      <c r="D964" s="229"/>
      <c r="E964" s="230"/>
      <c r="F964" s="230"/>
      <c r="G964" s="230"/>
      <c r="H964" s="230"/>
      <c r="I964" s="230"/>
      <c r="J964" s="231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89"/>
      <c r="B965" s="189"/>
      <c r="C965" s="228"/>
      <c r="D965" s="229"/>
      <c r="E965" s="230"/>
      <c r="F965" s="230"/>
      <c r="G965" s="230"/>
      <c r="H965" s="230"/>
      <c r="I965" s="230"/>
      <c r="J965" s="231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89"/>
      <c r="B966" s="189"/>
      <c r="C966" s="228"/>
      <c r="D966" s="229"/>
      <c r="E966" s="230"/>
      <c r="F966" s="230"/>
      <c r="G966" s="230"/>
      <c r="H966" s="230"/>
      <c r="I966" s="230"/>
      <c r="J966" s="231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89"/>
      <c r="B967" s="189"/>
      <c r="C967" s="228"/>
      <c r="D967" s="229"/>
      <c r="E967" s="230"/>
      <c r="F967" s="230"/>
      <c r="G967" s="230"/>
      <c r="H967" s="230"/>
      <c r="I967" s="230"/>
      <c r="J967" s="231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89"/>
      <c r="B968" s="189"/>
      <c r="C968" s="228"/>
      <c r="D968" s="229"/>
      <c r="E968" s="230"/>
      <c r="F968" s="230"/>
      <c r="G968" s="230"/>
      <c r="H968" s="230"/>
      <c r="I968" s="230"/>
      <c r="J968" s="231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89"/>
      <c r="B969" s="189"/>
      <c r="C969" s="228"/>
      <c r="D969" s="229"/>
      <c r="E969" s="230"/>
      <c r="F969" s="230"/>
      <c r="G969" s="230"/>
      <c r="H969" s="230"/>
      <c r="I969" s="230"/>
      <c r="J969" s="231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89"/>
      <c r="B970" s="189"/>
      <c r="C970" s="228"/>
      <c r="D970" s="229"/>
      <c r="E970" s="230"/>
      <c r="F970" s="230"/>
      <c r="G970" s="230"/>
      <c r="H970" s="230"/>
      <c r="I970" s="230"/>
      <c r="J970" s="231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89"/>
      <c r="B971" s="189"/>
      <c r="C971" s="228"/>
      <c r="D971" s="229"/>
      <c r="E971" s="230"/>
      <c r="F971" s="230"/>
      <c r="G971" s="230"/>
      <c r="H971" s="230"/>
      <c r="I971" s="230"/>
      <c r="J971" s="231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89"/>
      <c r="B972" s="189"/>
      <c r="C972" s="228"/>
      <c r="D972" s="229"/>
      <c r="E972" s="230"/>
      <c r="F972" s="230"/>
      <c r="G972" s="230"/>
      <c r="H972" s="230"/>
      <c r="I972" s="230"/>
      <c r="J972" s="231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89"/>
      <c r="B973" s="189"/>
      <c r="C973" s="228"/>
      <c r="D973" s="229"/>
      <c r="E973" s="230"/>
      <c r="F973" s="230"/>
      <c r="G973" s="230"/>
      <c r="H973" s="230"/>
      <c r="I973" s="230"/>
      <c r="J973" s="231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89"/>
      <c r="B974" s="189"/>
      <c r="C974" s="228"/>
      <c r="D974" s="229"/>
      <c r="E974" s="230"/>
      <c r="F974" s="230"/>
      <c r="G974" s="230"/>
      <c r="H974" s="230"/>
      <c r="I974" s="230"/>
      <c r="J974" s="231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89"/>
      <c r="B975" s="189"/>
      <c r="C975" s="228"/>
      <c r="D975" s="229"/>
      <c r="E975" s="230"/>
      <c r="F975" s="230"/>
      <c r="G975" s="230"/>
      <c r="H975" s="230"/>
      <c r="I975" s="230"/>
      <c r="J975" s="231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89"/>
      <c r="B976" s="189"/>
      <c r="C976" s="228"/>
      <c r="D976" s="229"/>
      <c r="E976" s="230"/>
      <c r="F976" s="230"/>
      <c r="G976" s="230"/>
      <c r="H976" s="230"/>
      <c r="I976" s="230"/>
      <c r="J976" s="231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89"/>
      <c r="B977" s="189"/>
      <c r="C977" s="228"/>
      <c r="D977" s="229"/>
      <c r="E977" s="230"/>
      <c r="F977" s="230"/>
      <c r="G977" s="230"/>
      <c r="H977" s="230"/>
      <c r="I977" s="230"/>
      <c r="J977" s="231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89"/>
      <c r="B978" s="189"/>
      <c r="C978" s="228"/>
      <c r="D978" s="229"/>
      <c r="E978" s="230"/>
      <c r="F978" s="230"/>
      <c r="G978" s="230"/>
      <c r="H978" s="230"/>
      <c r="I978" s="230"/>
      <c r="J978" s="231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89"/>
      <c r="B979" s="189"/>
      <c r="C979" s="228"/>
      <c r="D979" s="229"/>
      <c r="E979" s="230"/>
      <c r="F979" s="230"/>
      <c r="G979" s="230"/>
      <c r="H979" s="230"/>
      <c r="I979" s="230"/>
      <c r="J979" s="231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89"/>
      <c r="B980" s="189"/>
      <c r="C980" s="228"/>
      <c r="D980" s="229"/>
      <c r="E980" s="230"/>
      <c r="F980" s="230"/>
      <c r="G980" s="230"/>
      <c r="H980" s="230"/>
      <c r="I980" s="230"/>
      <c r="J980" s="231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89"/>
      <c r="B981" s="189"/>
      <c r="C981" s="228"/>
      <c r="D981" s="229"/>
      <c r="E981" s="230"/>
      <c r="F981" s="230"/>
      <c r="G981" s="230"/>
      <c r="H981" s="230"/>
      <c r="I981" s="230"/>
      <c r="J981" s="231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89"/>
      <c r="B982" s="189"/>
      <c r="C982" s="228"/>
      <c r="D982" s="229"/>
      <c r="E982" s="230"/>
      <c r="F982" s="230"/>
      <c r="G982" s="230"/>
      <c r="H982" s="230"/>
      <c r="I982" s="230"/>
      <c r="J982" s="231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89"/>
      <c r="B983" s="189"/>
      <c r="C983" s="228"/>
      <c r="D983" s="229"/>
      <c r="E983" s="230"/>
      <c r="F983" s="230"/>
      <c r="G983" s="230"/>
      <c r="H983" s="230"/>
      <c r="I983" s="230"/>
      <c r="J983" s="231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89"/>
      <c r="B984" s="189"/>
      <c r="C984" s="228"/>
      <c r="D984" s="229"/>
      <c r="E984" s="230"/>
      <c r="F984" s="230"/>
      <c r="G984" s="230"/>
      <c r="H984" s="230"/>
      <c r="I984" s="230"/>
      <c r="J984" s="231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89"/>
      <c r="B985" s="189"/>
      <c r="C985" s="228"/>
      <c r="D985" s="229"/>
      <c r="E985" s="230"/>
      <c r="F985" s="230"/>
      <c r="G985" s="230"/>
      <c r="H985" s="230"/>
      <c r="I985" s="230"/>
      <c r="J985" s="231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89"/>
      <c r="B986" s="189"/>
      <c r="C986" s="228"/>
      <c r="D986" s="229"/>
      <c r="E986" s="230"/>
      <c r="F986" s="230"/>
      <c r="G986" s="230"/>
      <c r="H986" s="230"/>
      <c r="I986" s="230"/>
      <c r="J986" s="231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89"/>
      <c r="B987" s="189"/>
      <c r="C987" s="228"/>
      <c r="D987" s="229"/>
      <c r="E987" s="230"/>
      <c r="F987" s="230"/>
      <c r="G987" s="230"/>
      <c r="H987" s="230"/>
      <c r="I987" s="230"/>
      <c r="J987" s="231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89"/>
      <c r="B988" s="189"/>
      <c r="C988" s="228"/>
      <c r="D988" s="229"/>
      <c r="E988" s="230"/>
      <c r="F988" s="230"/>
      <c r="G988" s="230"/>
      <c r="H988" s="230"/>
      <c r="I988" s="230"/>
      <c r="J988" s="231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89"/>
      <c r="B989" s="189"/>
      <c r="C989" s="228"/>
      <c r="D989" s="229"/>
      <c r="E989" s="230"/>
      <c r="F989" s="230"/>
      <c r="G989" s="230"/>
      <c r="H989" s="230"/>
      <c r="I989" s="230"/>
      <c r="J989" s="231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89"/>
      <c r="B990" s="189"/>
      <c r="C990" s="228"/>
      <c r="D990" s="229"/>
      <c r="E990" s="230"/>
      <c r="F990" s="230"/>
      <c r="G990" s="230"/>
      <c r="H990" s="230"/>
      <c r="I990" s="230"/>
      <c r="J990" s="231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89"/>
      <c r="B991" s="189"/>
      <c r="C991" s="228"/>
      <c r="D991" s="229"/>
      <c r="E991" s="230"/>
      <c r="F991" s="230"/>
      <c r="G991" s="230"/>
      <c r="H991" s="230"/>
      <c r="I991" s="230"/>
      <c r="J991" s="231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89"/>
      <c r="B992" s="189"/>
      <c r="C992" s="228"/>
      <c r="D992" s="229"/>
      <c r="E992" s="230"/>
      <c r="F992" s="230"/>
      <c r="G992" s="230"/>
      <c r="H992" s="230"/>
      <c r="I992" s="230"/>
      <c r="J992" s="231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89"/>
      <c r="B993" s="189"/>
      <c r="C993" s="228"/>
      <c r="D993" s="229"/>
      <c r="E993" s="230"/>
      <c r="F993" s="230"/>
      <c r="G993" s="230"/>
      <c r="H993" s="230"/>
      <c r="I993" s="230"/>
      <c r="J993" s="231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89"/>
      <c r="B994" s="189"/>
      <c r="C994" s="228"/>
      <c r="D994" s="229"/>
      <c r="E994" s="230"/>
      <c r="F994" s="230"/>
      <c r="G994" s="230"/>
      <c r="H994" s="230"/>
      <c r="I994" s="230"/>
      <c r="J994" s="231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89"/>
      <c r="B995" s="189"/>
      <c r="C995" s="228"/>
      <c r="D995" s="229"/>
      <c r="E995" s="230"/>
      <c r="F995" s="230"/>
      <c r="G995" s="230"/>
      <c r="H995" s="230"/>
      <c r="I995" s="230"/>
      <c r="J995" s="231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89"/>
      <c r="B996" s="189"/>
      <c r="C996" s="228"/>
      <c r="D996" s="229"/>
      <c r="E996" s="230"/>
      <c r="F996" s="230"/>
      <c r="G996" s="230"/>
      <c r="H996" s="230"/>
      <c r="I996" s="230"/>
      <c r="J996" s="231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89"/>
      <c r="B997" s="189"/>
      <c r="C997" s="228"/>
      <c r="D997" s="229"/>
      <c r="E997" s="230"/>
      <c r="F997" s="230"/>
      <c r="G997" s="230"/>
      <c r="H997" s="230"/>
      <c r="I997" s="230"/>
      <c r="J997" s="231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89"/>
      <c r="B998" s="189"/>
      <c r="C998" s="228"/>
      <c r="D998" s="229"/>
      <c r="E998" s="230"/>
      <c r="F998" s="230"/>
      <c r="G998" s="230"/>
      <c r="H998" s="230"/>
      <c r="I998" s="230"/>
      <c r="J998" s="231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89"/>
      <c r="B999" s="189"/>
      <c r="C999" s="228"/>
      <c r="D999" s="229"/>
      <c r="E999" s="230"/>
      <c r="F999" s="230"/>
      <c r="G999" s="230"/>
      <c r="H999" s="230"/>
      <c r="I999" s="230"/>
      <c r="J999" s="231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89"/>
      <c r="B1000" s="189"/>
      <c r="C1000" s="228"/>
      <c r="D1000" s="229"/>
      <c r="E1000" s="230"/>
      <c r="F1000" s="230"/>
      <c r="G1000" s="230"/>
      <c r="H1000" s="230"/>
      <c r="I1000" s="230"/>
      <c r="J1000" s="231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6">
    <mergeCell ref="E5:E6"/>
    <mergeCell ref="F5:F6"/>
    <mergeCell ref="A12:E12"/>
    <mergeCell ref="A31:E31"/>
    <mergeCell ref="A53:E53"/>
    <mergeCell ref="A62:E62"/>
    <mergeCell ref="A70:E70"/>
    <mergeCell ref="B71:F71"/>
    <mergeCell ref="A2:K2"/>
    <mergeCell ref="B3:K3"/>
    <mergeCell ref="A4:K4"/>
    <mergeCell ref="A5:A6"/>
    <mergeCell ref="B5:B6"/>
    <mergeCell ref="C5:C6"/>
    <mergeCell ref="D5:D6"/>
    <mergeCell ref="K5:K6"/>
  </mergeCells>
  <conditionalFormatting sqref="B13">
    <cfRule type="cellIs" dxfId="0" priority="1" operator="equal">
      <formula>"ESCRIBA AQUÍ EL NOMBRE DEL CAPITULO"</formula>
    </cfRule>
  </conditionalFormatting>
  <conditionalFormatting sqref="B32">
    <cfRule type="cellIs" dxfId="0" priority="2" operator="equal">
      <formula>"ESCRIBA AQUÍ EL NOMBRE DEL CAPITULO"</formula>
    </cfRule>
  </conditionalFormatting>
  <conditionalFormatting sqref="B55">
    <cfRule type="cellIs" dxfId="0" priority="3" operator="equal">
      <formula>"ESCRIBA AQUÍ EL NOMBRE DEL CAPITULO"</formula>
    </cfRule>
  </conditionalFormatting>
  <conditionalFormatting sqref="B64">
    <cfRule type="cellIs" dxfId="0" priority="4" operator="equal">
      <formula>"ESCRIBA AQUÍ EL NOMBRE DEL CAPITULO"</formula>
    </cfRule>
  </conditionalFormatting>
  <printOptions horizontalCentered="1" verticalCentered="1"/>
  <pageMargins bottom="0.3937007874015748" footer="0.0" header="0.0" left="0.3937007874015748" right="0.3937007874015748" top="0.3937007874015748"/>
  <pageSetup orientation="landscape"/>
  <colBreaks count="1" manualBreakCount="1">
    <brk id="11" man="1"/>
  </col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/>
  </sheetViews>
  <sheetFormatPr customHeight="1" defaultColWidth="14.43" defaultRowHeight="15.0"/>
  <cols>
    <col customWidth="1" min="1" max="1" width="13.0"/>
    <col customWidth="1" min="2" max="2" width="72.86"/>
    <col customWidth="1" min="3" max="3" width="14.0"/>
    <col customWidth="1" min="4" max="4" width="10.0"/>
    <col customWidth="1" min="5" max="5" width="14.71"/>
    <col customWidth="1" min="6" max="6" width="24.0"/>
    <col customWidth="1" min="7" max="7" width="20.14"/>
    <col customWidth="1" min="8" max="8" width="22.86"/>
    <col customWidth="1" min="9" max="9" width="21.43"/>
    <col customWidth="1" min="10" max="10" width="18.57"/>
    <col customWidth="1" min="11" max="11" width="25.57"/>
    <col customWidth="1" min="12" max="12" width="15.71"/>
    <col customWidth="1" min="13" max="13" width="12.29"/>
    <col customWidth="1" min="14" max="14" width="12.71"/>
    <col customWidth="1" min="15" max="15" width="15.86"/>
    <col customWidth="1" min="16" max="16" width="12.71"/>
    <col customWidth="1" min="17" max="17" width="15.43"/>
    <col customWidth="1" min="18" max="26" width="12.71"/>
  </cols>
  <sheetData>
    <row r="1" ht="129.0" customHeight="1">
      <c r="A1" s="2"/>
      <c r="B1" s="2"/>
      <c r="C1" s="190"/>
      <c r="D1" s="191"/>
      <c r="E1" s="192"/>
      <c r="F1" s="192"/>
      <c r="G1" s="192"/>
      <c r="H1" s="192"/>
      <c r="I1" s="192"/>
      <c r="J1" s="19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0.5" customHeight="1">
      <c r="A2" s="19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32" t="s">
        <v>145</v>
      </c>
      <c r="B3" s="233" t="s">
        <v>296</v>
      </c>
      <c r="C3" s="234"/>
      <c r="D3" s="234"/>
      <c r="E3" s="234"/>
      <c r="F3" s="234"/>
      <c r="G3" s="234"/>
      <c r="H3" s="234"/>
      <c r="I3" s="234"/>
      <c r="J3" s="234"/>
      <c r="K3" s="235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>
      <c r="A4" s="232"/>
      <c r="B4" s="233" t="s">
        <v>195</v>
      </c>
      <c r="C4" s="234"/>
      <c r="D4" s="234"/>
      <c r="E4" s="234"/>
      <c r="F4" s="234"/>
      <c r="G4" s="234"/>
      <c r="H4" s="234"/>
      <c r="I4" s="234"/>
      <c r="J4" s="234"/>
      <c r="K4" s="235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>
      <c r="A5" s="236" t="s">
        <v>2</v>
      </c>
      <c r="B5" s="237" t="s">
        <v>3</v>
      </c>
      <c r="C5" s="238" t="s">
        <v>4</v>
      </c>
      <c r="D5" s="239" t="s">
        <v>5</v>
      </c>
      <c r="E5" s="240" t="s">
        <v>6</v>
      </c>
      <c r="F5" s="241" t="s">
        <v>7</v>
      </c>
      <c r="G5" s="242" t="s">
        <v>155</v>
      </c>
      <c r="H5" s="242" t="s">
        <v>156</v>
      </c>
      <c r="I5" s="242" t="s">
        <v>157</v>
      </c>
      <c r="J5" s="242" t="s">
        <v>158</v>
      </c>
      <c r="K5" s="243" t="s">
        <v>9</v>
      </c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244"/>
      <c r="B6" s="245"/>
      <c r="C6" s="245"/>
      <c r="D6" s="245"/>
      <c r="E6" s="245"/>
      <c r="F6" s="245"/>
      <c r="G6" s="246">
        <v>0.06</v>
      </c>
      <c r="H6" s="247">
        <v>0.295</v>
      </c>
      <c r="I6" s="247">
        <v>0.005</v>
      </c>
      <c r="J6" s="246">
        <v>0.05</v>
      </c>
      <c r="K6" s="248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>
      <c r="A7" s="249" t="s">
        <v>148</v>
      </c>
      <c r="B7" s="250" t="s">
        <v>196</v>
      </c>
      <c r="C7" s="251"/>
      <c r="D7" s="252"/>
      <c r="E7" s="253"/>
      <c r="F7" s="253"/>
      <c r="G7" s="253"/>
      <c r="H7" s="253"/>
      <c r="I7" s="253"/>
      <c r="J7" s="253"/>
      <c r="K7" s="254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255" t="s">
        <v>150</v>
      </c>
      <c r="B8" s="48" t="s">
        <v>197</v>
      </c>
      <c r="C8" s="50" t="s">
        <v>4</v>
      </c>
      <c r="D8" s="23">
        <v>1.0</v>
      </c>
      <c r="E8" s="256" t="str">
        <f>+'[50]APU '!H281</f>
        <v>#REF!</v>
      </c>
      <c r="F8" s="25" t="str">
        <f t="shared" ref="F8:F11" si="1">ROUND(D8*E8,0)</f>
        <v>#REF!</v>
      </c>
      <c r="G8" s="24" t="str">
        <f t="shared" ref="G8:G11" si="2">+ROUND(F8*$G$6,0)</f>
        <v>#REF!</v>
      </c>
      <c r="H8" s="24" t="str">
        <f t="shared" ref="H8:H11" si="3">+ROUND(SUM(F8:G8)*$H$6,0)</f>
        <v>#REF!</v>
      </c>
      <c r="I8" s="24" t="str">
        <f t="shared" ref="I8:I11" si="4">+ROUND(SUM(F8:G8)*$I$6,0)</f>
        <v>#REF!</v>
      </c>
      <c r="J8" s="24" t="str">
        <f t="shared" ref="J8:J11" si="5">+ROUND(SUM(F8:G8)*$J$6,0)</f>
        <v>#REF!</v>
      </c>
      <c r="K8" s="257" t="str">
        <f t="shared" ref="K8:K11" si="6">+ROUND(SUM(F8:J8),0)</f>
        <v>#REF!</v>
      </c>
      <c r="L8" s="75"/>
      <c r="M8" s="75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255" t="s">
        <v>198</v>
      </c>
      <c r="B9" s="48" t="s">
        <v>199</v>
      </c>
      <c r="C9" s="50" t="s">
        <v>4</v>
      </c>
      <c r="D9" s="23">
        <v>1.0</v>
      </c>
      <c r="E9" s="256" t="str">
        <f>+'[50]APU '!H310</f>
        <v>#REF!</v>
      </c>
      <c r="F9" s="25" t="str">
        <f t="shared" si="1"/>
        <v>#REF!</v>
      </c>
      <c r="G9" s="24" t="str">
        <f t="shared" si="2"/>
        <v>#REF!</v>
      </c>
      <c r="H9" s="24" t="str">
        <f t="shared" si="3"/>
        <v>#REF!</v>
      </c>
      <c r="I9" s="24" t="str">
        <f t="shared" si="4"/>
        <v>#REF!</v>
      </c>
      <c r="J9" s="24" t="str">
        <f t="shared" si="5"/>
        <v>#REF!</v>
      </c>
      <c r="K9" s="257" t="str">
        <f t="shared" si="6"/>
        <v>#REF!</v>
      </c>
      <c r="L9" s="75"/>
      <c r="M9" s="75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>
      <c r="A10" s="255" t="s">
        <v>200</v>
      </c>
      <c r="B10" s="48" t="s">
        <v>201</v>
      </c>
      <c r="C10" s="50" t="s">
        <v>38</v>
      </c>
      <c r="D10" s="23">
        <v>2100.0</v>
      </c>
      <c r="E10" s="256" t="str">
        <f>+'[50]APU '!H329</f>
        <v>#REF!</v>
      </c>
      <c r="F10" s="25" t="str">
        <f t="shared" si="1"/>
        <v>#REF!</v>
      </c>
      <c r="G10" s="24" t="str">
        <f t="shared" si="2"/>
        <v>#REF!</v>
      </c>
      <c r="H10" s="24" t="str">
        <f t="shared" si="3"/>
        <v>#REF!</v>
      </c>
      <c r="I10" s="24" t="str">
        <f t="shared" si="4"/>
        <v>#REF!</v>
      </c>
      <c r="J10" s="24" t="str">
        <f t="shared" si="5"/>
        <v>#REF!</v>
      </c>
      <c r="K10" s="257" t="str">
        <f t="shared" si="6"/>
        <v>#REF!</v>
      </c>
      <c r="L10" s="75"/>
      <c r="M10" s="75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>
      <c r="A11" s="255" t="s">
        <v>202</v>
      </c>
      <c r="B11" s="168" t="s">
        <v>203</v>
      </c>
      <c r="C11" s="50" t="s">
        <v>21</v>
      </c>
      <c r="D11" s="23">
        <v>2011.0</v>
      </c>
      <c r="E11" s="256" t="str">
        <f>+'[50]APU '!H352</f>
        <v>#REF!</v>
      </c>
      <c r="F11" s="25" t="str">
        <f t="shared" si="1"/>
        <v>#REF!</v>
      </c>
      <c r="G11" s="24" t="str">
        <f t="shared" si="2"/>
        <v>#REF!</v>
      </c>
      <c r="H11" s="24" t="str">
        <f t="shared" si="3"/>
        <v>#REF!</v>
      </c>
      <c r="I11" s="24" t="str">
        <f t="shared" si="4"/>
        <v>#REF!</v>
      </c>
      <c r="J11" s="24" t="str">
        <f t="shared" si="5"/>
        <v>#REF!</v>
      </c>
      <c r="K11" s="257" t="str">
        <f t="shared" si="6"/>
        <v>#REF!</v>
      </c>
      <c r="L11" s="75"/>
      <c r="M11" s="75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258" t="s">
        <v>204</v>
      </c>
      <c r="B12" s="5"/>
      <c r="C12" s="5"/>
      <c r="D12" s="5"/>
      <c r="E12" s="6"/>
      <c r="F12" s="68" t="str">
        <f t="shared" ref="F12:K12" si="7">SUM(F8:F11)</f>
        <v>#REF!</v>
      </c>
      <c r="G12" s="68" t="str">
        <f t="shared" si="7"/>
        <v>#REF!</v>
      </c>
      <c r="H12" s="68" t="str">
        <f t="shared" si="7"/>
        <v>#REF!</v>
      </c>
      <c r="I12" s="68" t="str">
        <f t="shared" si="7"/>
        <v>#REF!</v>
      </c>
      <c r="J12" s="68" t="str">
        <f t="shared" si="7"/>
        <v>#REF!</v>
      </c>
      <c r="K12" s="259" t="str">
        <f t="shared" si="7"/>
        <v>#REF!</v>
      </c>
      <c r="L12" s="75"/>
      <c r="M12" s="75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260" t="s">
        <v>159</v>
      </c>
      <c r="B13" s="210" t="s">
        <v>205</v>
      </c>
      <c r="C13" s="211"/>
      <c r="D13" s="212"/>
      <c r="E13" s="213"/>
      <c r="F13" s="213"/>
      <c r="G13" s="213"/>
      <c r="H13" s="213"/>
      <c r="I13" s="213"/>
      <c r="J13" s="214"/>
      <c r="K13" s="261"/>
      <c r="L13" s="75"/>
      <c r="M13" s="75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255" t="s">
        <v>161</v>
      </c>
      <c r="B14" s="168" t="s">
        <v>206</v>
      </c>
      <c r="C14" s="50" t="s">
        <v>207</v>
      </c>
      <c r="D14" s="23">
        <v>1208.6</v>
      </c>
      <c r="E14" s="256" t="str">
        <f>+'[50]APU '!H369</f>
        <v>#REF!</v>
      </c>
      <c r="F14" s="25" t="str">
        <f t="shared" ref="F14:F33" si="8">ROUND(D14*E14,0)</f>
        <v>#REF!</v>
      </c>
      <c r="G14" s="24" t="str">
        <f t="shared" ref="G14:G33" si="9">+ROUND(F14*$G$6,0)</f>
        <v>#REF!</v>
      </c>
      <c r="H14" s="24" t="str">
        <f t="shared" ref="H14:H33" si="10">+ROUND(SUM(F14:G14)*$H$6,0)</f>
        <v>#REF!</v>
      </c>
      <c r="I14" s="24" t="str">
        <f t="shared" ref="I14:I33" si="11">+ROUND(SUM(F14:G14)*$I$6,0)</f>
        <v>#REF!</v>
      </c>
      <c r="J14" s="24" t="str">
        <f t="shared" ref="J14:J33" si="12">+ROUND(SUM(F14:G14)*$J$6,0)</f>
        <v>#REF!</v>
      </c>
      <c r="K14" s="257" t="str">
        <f t="shared" ref="K14:K33" si="13">+ROUND(SUM(F14:J14),0)</f>
        <v>#REF!</v>
      </c>
      <c r="L14" s="75"/>
      <c r="M14" s="75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 ht="43.5" customHeight="1">
      <c r="A15" s="255" t="s">
        <v>163</v>
      </c>
      <c r="B15" s="168" t="s">
        <v>297</v>
      </c>
      <c r="C15" s="50" t="s">
        <v>207</v>
      </c>
      <c r="D15" s="23">
        <v>1450.32</v>
      </c>
      <c r="E15" s="256" t="str">
        <f>+'[50]APU '!H390</f>
        <v>#REF!</v>
      </c>
      <c r="F15" s="25" t="str">
        <f t="shared" si="8"/>
        <v>#REF!</v>
      </c>
      <c r="G15" s="24" t="str">
        <f t="shared" si="9"/>
        <v>#REF!</v>
      </c>
      <c r="H15" s="24" t="str">
        <f t="shared" si="10"/>
        <v>#REF!</v>
      </c>
      <c r="I15" s="24" t="str">
        <f t="shared" si="11"/>
        <v>#REF!</v>
      </c>
      <c r="J15" s="24" t="str">
        <f t="shared" si="12"/>
        <v>#REF!</v>
      </c>
      <c r="K15" s="257" t="str">
        <f t="shared" si="13"/>
        <v>#REF!</v>
      </c>
      <c r="L15" s="75"/>
      <c r="M15" s="75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262" t="s">
        <v>209</v>
      </c>
      <c r="B16" s="91" t="s">
        <v>210</v>
      </c>
      <c r="C16" s="50" t="s">
        <v>207</v>
      </c>
      <c r="D16" s="23">
        <v>2777.62</v>
      </c>
      <c r="E16" s="256" t="str">
        <f>+'[50]APU '!H411</f>
        <v>#REF!</v>
      </c>
      <c r="F16" s="25" t="str">
        <f t="shared" si="8"/>
        <v>#REF!</v>
      </c>
      <c r="G16" s="24" t="str">
        <f t="shared" si="9"/>
        <v>#REF!</v>
      </c>
      <c r="H16" s="24" t="str">
        <f t="shared" si="10"/>
        <v>#REF!</v>
      </c>
      <c r="I16" s="24" t="str">
        <f t="shared" si="11"/>
        <v>#REF!</v>
      </c>
      <c r="J16" s="24" t="str">
        <f t="shared" si="12"/>
        <v>#REF!</v>
      </c>
      <c r="K16" s="257" t="str">
        <f t="shared" si="13"/>
        <v>#REF!</v>
      </c>
      <c r="L16" s="75"/>
      <c r="M16" s="75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262" t="s">
        <v>211</v>
      </c>
      <c r="B17" s="91" t="s">
        <v>212</v>
      </c>
      <c r="C17" s="50" t="s">
        <v>207</v>
      </c>
      <c r="D17" s="23">
        <v>1206.6</v>
      </c>
      <c r="E17" s="256" t="str">
        <f>+'[50]APU '!H435</f>
        <v>#REF!</v>
      </c>
      <c r="F17" s="25" t="str">
        <f t="shared" si="8"/>
        <v>#REF!</v>
      </c>
      <c r="G17" s="24" t="str">
        <f t="shared" si="9"/>
        <v>#REF!</v>
      </c>
      <c r="H17" s="24" t="str">
        <f t="shared" si="10"/>
        <v>#REF!</v>
      </c>
      <c r="I17" s="24" t="str">
        <f t="shared" si="11"/>
        <v>#REF!</v>
      </c>
      <c r="J17" s="24" t="str">
        <f t="shared" si="12"/>
        <v>#REF!</v>
      </c>
      <c r="K17" s="257" t="str">
        <f t="shared" si="13"/>
        <v>#REF!</v>
      </c>
      <c r="L17" s="75"/>
      <c r="M17" s="75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262" t="s">
        <v>213</v>
      </c>
      <c r="B18" s="91" t="s">
        <v>214</v>
      </c>
      <c r="C18" s="50" t="s">
        <v>207</v>
      </c>
      <c r="D18" s="23">
        <v>120.7</v>
      </c>
      <c r="E18" s="256" t="str">
        <f>+'[50]APU '!H456</f>
        <v>#REF!</v>
      </c>
      <c r="F18" s="25" t="str">
        <f t="shared" si="8"/>
        <v>#REF!</v>
      </c>
      <c r="G18" s="24" t="str">
        <f t="shared" si="9"/>
        <v>#REF!</v>
      </c>
      <c r="H18" s="24" t="str">
        <f t="shared" si="10"/>
        <v>#REF!</v>
      </c>
      <c r="I18" s="24" t="str">
        <f t="shared" si="11"/>
        <v>#REF!</v>
      </c>
      <c r="J18" s="24" t="str">
        <f t="shared" si="12"/>
        <v>#REF!</v>
      </c>
      <c r="K18" s="257" t="str">
        <f t="shared" si="13"/>
        <v>#REF!</v>
      </c>
      <c r="L18" s="75"/>
      <c r="M18" s="75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255" t="s">
        <v>215</v>
      </c>
      <c r="B19" s="168" t="s">
        <v>298</v>
      </c>
      <c r="C19" s="216" t="s">
        <v>21</v>
      </c>
      <c r="D19" s="23">
        <v>2011.0</v>
      </c>
      <c r="E19" s="256" t="str">
        <f>+'[50]APU '!H477</f>
        <v>#REF!</v>
      </c>
      <c r="F19" s="25" t="str">
        <f t="shared" si="8"/>
        <v>#REF!</v>
      </c>
      <c r="G19" s="24" t="str">
        <f t="shared" si="9"/>
        <v>#REF!</v>
      </c>
      <c r="H19" s="24" t="str">
        <f t="shared" si="10"/>
        <v>#REF!</v>
      </c>
      <c r="I19" s="24" t="str">
        <f t="shared" si="11"/>
        <v>#REF!</v>
      </c>
      <c r="J19" s="24" t="str">
        <f t="shared" si="12"/>
        <v>#REF!</v>
      </c>
      <c r="K19" s="257" t="str">
        <f t="shared" si="13"/>
        <v>#REF!</v>
      </c>
      <c r="L19" s="75"/>
      <c r="M19" s="75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255" t="s">
        <v>217</v>
      </c>
      <c r="B20" s="168" t="s">
        <v>299</v>
      </c>
      <c r="C20" s="216" t="s">
        <v>21</v>
      </c>
      <c r="D20" s="23">
        <v>2011.0</v>
      </c>
      <c r="E20" s="256" t="str">
        <f>+'[50]APU '!H497</f>
        <v>#REF!</v>
      </c>
      <c r="F20" s="25" t="str">
        <f t="shared" si="8"/>
        <v>#REF!</v>
      </c>
      <c r="G20" s="24" t="str">
        <f t="shared" si="9"/>
        <v>#REF!</v>
      </c>
      <c r="H20" s="24" t="str">
        <f t="shared" si="10"/>
        <v>#REF!</v>
      </c>
      <c r="I20" s="24" t="str">
        <f t="shared" si="11"/>
        <v>#REF!</v>
      </c>
      <c r="J20" s="24" t="str">
        <f t="shared" si="12"/>
        <v>#REF!</v>
      </c>
      <c r="K20" s="257" t="str">
        <f t="shared" si="13"/>
        <v>#REF!</v>
      </c>
      <c r="L20" s="75"/>
      <c r="M20" s="75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255" t="s">
        <v>219</v>
      </c>
      <c r="B21" s="168" t="s">
        <v>220</v>
      </c>
      <c r="C21" s="216" t="s">
        <v>21</v>
      </c>
      <c r="D21" s="23">
        <v>2011.0</v>
      </c>
      <c r="E21" s="256" t="str">
        <f>+'[50]APU '!H520</f>
        <v>#REF!</v>
      </c>
      <c r="F21" s="25" t="str">
        <f t="shared" si="8"/>
        <v>#REF!</v>
      </c>
      <c r="G21" s="24" t="str">
        <f t="shared" si="9"/>
        <v>#REF!</v>
      </c>
      <c r="H21" s="24" t="str">
        <f t="shared" si="10"/>
        <v>#REF!</v>
      </c>
      <c r="I21" s="24" t="str">
        <f t="shared" si="11"/>
        <v>#REF!</v>
      </c>
      <c r="J21" s="24" t="str">
        <f t="shared" si="12"/>
        <v>#REF!</v>
      </c>
      <c r="K21" s="257" t="str">
        <f t="shared" si="13"/>
        <v>#REF!</v>
      </c>
      <c r="L21" s="75"/>
      <c r="M21" s="75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255" t="s">
        <v>221</v>
      </c>
      <c r="B22" s="168" t="s">
        <v>222</v>
      </c>
      <c r="C22" s="218" t="s">
        <v>4</v>
      </c>
      <c r="D22" s="23">
        <v>9.0</v>
      </c>
      <c r="E22" s="263" t="str">
        <f>+'[50]APU '!H542</f>
        <v>#REF!</v>
      </c>
      <c r="F22" s="25" t="str">
        <f t="shared" si="8"/>
        <v>#REF!</v>
      </c>
      <c r="G22" s="24" t="str">
        <f t="shared" si="9"/>
        <v>#REF!</v>
      </c>
      <c r="H22" s="24" t="str">
        <f t="shared" si="10"/>
        <v>#REF!</v>
      </c>
      <c r="I22" s="24" t="str">
        <f t="shared" si="11"/>
        <v>#REF!</v>
      </c>
      <c r="J22" s="24" t="str">
        <f t="shared" si="12"/>
        <v>#REF!</v>
      </c>
      <c r="K22" s="257" t="str">
        <f t="shared" si="13"/>
        <v>#REF!</v>
      </c>
      <c r="L22" s="75"/>
      <c r="M22" s="75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255" t="s">
        <v>223</v>
      </c>
      <c r="B23" s="168" t="s">
        <v>300</v>
      </c>
      <c r="C23" s="218" t="s">
        <v>4</v>
      </c>
      <c r="D23" s="23">
        <v>21.0</v>
      </c>
      <c r="E23" s="263" t="str">
        <f>+'[50]APU '!H563</f>
        <v>#REF!</v>
      </c>
      <c r="F23" s="25" t="str">
        <f t="shared" si="8"/>
        <v>#REF!</v>
      </c>
      <c r="G23" s="24" t="str">
        <f t="shared" si="9"/>
        <v>#REF!</v>
      </c>
      <c r="H23" s="24" t="str">
        <f t="shared" si="10"/>
        <v>#REF!</v>
      </c>
      <c r="I23" s="24" t="str">
        <f t="shared" si="11"/>
        <v>#REF!</v>
      </c>
      <c r="J23" s="24" t="str">
        <f t="shared" si="12"/>
        <v>#REF!</v>
      </c>
      <c r="K23" s="257" t="str">
        <f t="shared" si="13"/>
        <v>#REF!</v>
      </c>
      <c r="L23" s="75"/>
      <c r="M23" s="75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255" t="s">
        <v>225</v>
      </c>
      <c r="B24" s="168" t="s">
        <v>301</v>
      </c>
      <c r="C24" s="218" t="s">
        <v>4</v>
      </c>
      <c r="D24" s="23">
        <v>14.0</v>
      </c>
      <c r="E24" s="263" t="str">
        <f>+'[50]APU '!H584</f>
        <v>#REF!</v>
      </c>
      <c r="F24" s="25" t="str">
        <f t="shared" si="8"/>
        <v>#REF!</v>
      </c>
      <c r="G24" s="24" t="str">
        <f t="shared" si="9"/>
        <v>#REF!</v>
      </c>
      <c r="H24" s="24" t="str">
        <f t="shared" si="10"/>
        <v>#REF!</v>
      </c>
      <c r="I24" s="24" t="str">
        <f t="shared" si="11"/>
        <v>#REF!</v>
      </c>
      <c r="J24" s="24" t="str">
        <f t="shared" si="12"/>
        <v>#REF!</v>
      </c>
      <c r="K24" s="257" t="str">
        <f t="shared" si="13"/>
        <v>#REF!</v>
      </c>
      <c r="L24" s="75"/>
      <c r="M24" s="75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255" t="s">
        <v>227</v>
      </c>
      <c r="B25" s="168" t="s">
        <v>302</v>
      </c>
      <c r="C25" s="218" t="s">
        <v>4</v>
      </c>
      <c r="D25" s="23">
        <v>4.0</v>
      </c>
      <c r="E25" s="263" t="str">
        <f>+'[50]APU '!H605</f>
        <v>#REF!</v>
      </c>
      <c r="F25" s="25" t="str">
        <f t="shared" si="8"/>
        <v>#REF!</v>
      </c>
      <c r="G25" s="24" t="str">
        <f t="shared" si="9"/>
        <v>#REF!</v>
      </c>
      <c r="H25" s="24" t="str">
        <f t="shared" si="10"/>
        <v>#REF!</v>
      </c>
      <c r="I25" s="24" t="str">
        <f t="shared" si="11"/>
        <v>#REF!</v>
      </c>
      <c r="J25" s="24" t="str">
        <f t="shared" si="12"/>
        <v>#REF!</v>
      </c>
      <c r="K25" s="257" t="str">
        <f t="shared" si="13"/>
        <v>#REF!</v>
      </c>
      <c r="L25" s="75"/>
      <c r="M25" s="75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255" t="s">
        <v>229</v>
      </c>
      <c r="B26" s="168" t="s">
        <v>303</v>
      </c>
      <c r="C26" s="218" t="s">
        <v>4</v>
      </c>
      <c r="D26" s="23">
        <v>13.0</v>
      </c>
      <c r="E26" s="263" t="str">
        <f>+'[50]APU '!H626</f>
        <v>#REF!</v>
      </c>
      <c r="F26" s="25" t="str">
        <f t="shared" si="8"/>
        <v>#REF!</v>
      </c>
      <c r="G26" s="24" t="str">
        <f t="shared" si="9"/>
        <v>#REF!</v>
      </c>
      <c r="H26" s="24" t="str">
        <f t="shared" si="10"/>
        <v>#REF!</v>
      </c>
      <c r="I26" s="24" t="str">
        <f t="shared" si="11"/>
        <v>#REF!</v>
      </c>
      <c r="J26" s="24" t="str">
        <f t="shared" si="12"/>
        <v>#REF!</v>
      </c>
      <c r="K26" s="257" t="str">
        <f t="shared" si="13"/>
        <v>#REF!</v>
      </c>
      <c r="L26" s="75"/>
      <c r="M26" s="75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255" t="s">
        <v>231</v>
      </c>
      <c r="B27" s="168" t="s">
        <v>304</v>
      </c>
      <c r="C27" s="218" t="s">
        <v>4</v>
      </c>
      <c r="D27" s="23">
        <v>2.0</v>
      </c>
      <c r="E27" s="263" t="str">
        <f>+'[50]APU '!H647</f>
        <v>#REF!</v>
      </c>
      <c r="F27" s="25" t="str">
        <f t="shared" si="8"/>
        <v>#REF!</v>
      </c>
      <c r="G27" s="24" t="str">
        <f t="shared" si="9"/>
        <v>#REF!</v>
      </c>
      <c r="H27" s="24" t="str">
        <f t="shared" si="10"/>
        <v>#REF!</v>
      </c>
      <c r="I27" s="24" t="str">
        <f t="shared" si="11"/>
        <v>#REF!</v>
      </c>
      <c r="J27" s="24" t="str">
        <f t="shared" si="12"/>
        <v>#REF!</v>
      </c>
      <c r="K27" s="257" t="str">
        <f t="shared" si="13"/>
        <v>#REF!</v>
      </c>
      <c r="L27" s="75"/>
      <c r="M27" s="75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255" t="s">
        <v>233</v>
      </c>
      <c r="B28" s="168" t="s">
        <v>228</v>
      </c>
      <c r="C28" s="218" t="s">
        <v>4</v>
      </c>
      <c r="D28" s="23">
        <v>3.0</v>
      </c>
      <c r="E28" s="263" t="str">
        <f>+'[50]APU '!H667</f>
        <v>#REF!</v>
      </c>
      <c r="F28" s="25" t="str">
        <f t="shared" si="8"/>
        <v>#REF!</v>
      </c>
      <c r="G28" s="24" t="str">
        <f t="shared" si="9"/>
        <v>#REF!</v>
      </c>
      <c r="H28" s="24" t="str">
        <f t="shared" si="10"/>
        <v>#REF!</v>
      </c>
      <c r="I28" s="24" t="str">
        <f t="shared" si="11"/>
        <v>#REF!</v>
      </c>
      <c r="J28" s="24" t="str">
        <f t="shared" si="12"/>
        <v>#REF!</v>
      </c>
      <c r="K28" s="257" t="str">
        <f t="shared" si="13"/>
        <v>#REF!</v>
      </c>
      <c r="L28" s="75"/>
      <c r="M28" s="75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255" t="s">
        <v>235</v>
      </c>
      <c r="B29" s="168" t="s">
        <v>230</v>
      </c>
      <c r="C29" s="218" t="s">
        <v>4</v>
      </c>
      <c r="D29" s="23">
        <v>2.0</v>
      </c>
      <c r="E29" s="263" t="str">
        <f>+'[50]APU '!H689</f>
        <v>#REF!</v>
      </c>
      <c r="F29" s="25" t="str">
        <f t="shared" si="8"/>
        <v>#REF!</v>
      </c>
      <c r="G29" s="24" t="str">
        <f t="shared" si="9"/>
        <v>#REF!</v>
      </c>
      <c r="H29" s="24" t="str">
        <f t="shared" si="10"/>
        <v>#REF!</v>
      </c>
      <c r="I29" s="24" t="str">
        <f t="shared" si="11"/>
        <v>#REF!</v>
      </c>
      <c r="J29" s="24" t="str">
        <f t="shared" si="12"/>
        <v>#REF!</v>
      </c>
      <c r="K29" s="257" t="str">
        <f t="shared" si="13"/>
        <v>#REF!</v>
      </c>
      <c r="L29" s="75"/>
      <c r="M29" s="75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255" t="s">
        <v>237</v>
      </c>
      <c r="B30" s="168" t="s">
        <v>305</v>
      </c>
      <c r="C30" s="218" t="s">
        <v>4</v>
      </c>
      <c r="D30" s="23">
        <v>16.0</v>
      </c>
      <c r="E30" s="263" t="str">
        <f>+'[50]APU '!H710</f>
        <v>#REF!</v>
      </c>
      <c r="F30" s="25" t="str">
        <f t="shared" si="8"/>
        <v>#REF!</v>
      </c>
      <c r="G30" s="24" t="str">
        <f t="shared" si="9"/>
        <v>#REF!</v>
      </c>
      <c r="H30" s="24" t="str">
        <f t="shared" si="10"/>
        <v>#REF!</v>
      </c>
      <c r="I30" s="24" t="str">
        <f t="shared" si="11"/>
        <v>#REF!</v>
      </c>
      <c r="J30" s="24" t="str">
        <f t="shared" si="12"/>
        <v>#REF!</v>
      </c>
      <c r="K30" s="257" t="str">
        <f t="shared" si="13"/>
        <v>#REF!</v>
      </c>
      <c r="L30" s="75"/>
      <c r="M30" s="75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255" t="s">
        <v>306</v>
      </c>
      <c r="B31" s="168" t="s">
        <v>234</v>
      </c>
      <c r="C31" s="218" t="s">
        <v>4</v>
      </c>
      <c r="D31" s="23">
        <v>21.0</v>
      </c>
      <c r="E31" s="263" t="str">
        <f>+'[50]APU '!H732</f>
        <v>#REF!</v>
      </c>
      <c r="F31" s="25" t="str">
        <f t="shared" si="8"/>
        <v>#REF!</v>
      </c>
      <c r="G31" s="24" t="str">
        <f t="shared" si="9"/>
        <v>#REF!</v>
      </c>
      <c r="H31" s="24" t="str">
        <f t="shared" si="10"/>
        <v>#REF!</v>
      </c>
      <c r="I31" s="24" t="str">
        <f t="shared" si="11"/>
        <v>#REF!</v>
      </c>
      <c r="J31" s="24" t="str">
        <f t="shared" si="12"/>
        <v>#REF!</v>
      </c>
      <c r="K31" s="257" t="str">
        <f t="shared" si="13"/>
        <v>#REF!</v>
      </c>
      <c r="L31" s="75"/>
      <c r="M31" s="75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255" t="s">
        <v>307</v>
      </c>
      <c r="B32" s="168" t="s">
        <v>236</v>
      </c>
      <c r="C32" s="218" t="s">
        <v>207</v>
      </c>
      <c r="D32" s="23">
        <v>12.0</v>
      </c>
      <c r="E32" s="263" t="str">
        <f>+'[50]APU '!H755</f>
        <v>#REF!</v>
      </c>
      <c r="F32" s="25" t="str">
        <f t="shared" si="8"/>
        <v>#REF!</v>
      </c>
      <c r="G32" s="24" t="str">
        <f t="shared" si="9"/>
        <v>#REF!</v>
      </c>
      <c r="H32" s="24" t="str">
        <f t="shared" si="10"/>
        <v>#REF!</v>
      </c>
      <c r="I32" s="24" t="str">
        <f t="shared" si="11"/>
        <v>#REF!</v>
      </c>
      <c r="J32" s="24" t="str">
        <f t="shared" si="12"/>
        <v>#REF!</v>
      </c>
      <c r="K32" s="257" t="str">
        <f t="shared" si="13"/>
        <v>#REF!</v>
      </c>
      <c r="L32" s="75"/>
      <c r="M32" s="75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255" t="s">
        <v>308</v>
      </c>
      <c r="B33" s="168" t="s">
        <v>238</v>
      </c>
      <c r="C33" s="176" t="s">
        <v>207</v>
      </c>
      <c r="D33" s="23">
        <v>5.0</v>
      </c>
      <c r="E33" s="263" t="str">
        <f>+'[50]APU '!H775</f>
        <v>#REF!</v>
      </c>
      <c r="F33" s="25" t="str">
        <f t="shared" si="8"/>
        <v>#REF!</v>
      </c>
      <c r="G33" s="24" t="str">
        <f t="shared" si="9"/>
        <v>#REF!</v>
      </c>
      <c r="H33" s="24" t="str">
        <f t="shared" si="10"/>
        <v>#REF!</v>
      </c>
      <c r="I33" s="24" t="str">
        <f t="shared" si="11"/>
        <v>#REF!</v>
      </c>
      <c r="J33" s="24" t="str">
        <f t="shared" si="12"/>
        <v>#REF!</v>
      </c>
      <c r="K33" s="257" t="str">
        <f t="shared" si="13"/>
        <v>#REF!</v>
      </c>
      <c r="L33" s="75"/>
      <c r="M33" s="75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258" t="s">
        <v>239</v>
      </c>
      <c r="B34" s="5"/>
      <c r="C34" s="5"/>
      <c r="D34" s="5"/>
      <c r="E34" s="6"/>
      <c r="F34" s="68" t="str">
        <f t="shared" ref="F34:K34" si="14">SUM(F14:F33)</f>
        <v>#REF!</v>
      </c>
      <c r="G34" s="68" t="str">
        <f t="shared" si="14"/>
        <v>#REF!</v>
      </c>
      <c r="H34" s="68" t="str">
        <f t="shared" si="14"/>
        <v>#REF!</v>
      </c>
      <c r="I34" s="68" t="str">
        <f t="shared" si="14"/>
        <v>#REF!</v>
      </c>
      <c r="J34" s="68" t="str">
        <f t="shared" si="14"/>
        <v>#REF!</v>
      </c>
      <c r="K34" s="68" t="str">
        <f t="shared" si="14"/>
        <v>#REF!</v>
      </c>
      <c r="L34" s="75"/>
      <c r="M34" s="75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260" t="s">
        <v>166</v>
      </c>
      <c r="B35" s="210" t="s">
        <v>240</v>
      </c>
      <c r="C35" s="211"/>
      <c r="D35" s="212"/>
      <c r="E35" s="213"/>
      <c r="F35" s="213"/>
      <c r="G35" s="213"/>
      <c r="H35" s="213"/>
      <c r="I35" s="213"/>
      <c r="J35" s="214"/>
      <c r="K35" s="261"/>
      <c r="L35" s="75"/>
      <c r="M35" s="75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255" t="s">
        <v>168</v>
      </c>
      <c r="B36" s="168" t="s">
        <v>309</v>
      </c>
      <c r="C36" s="50" t="s">
        <v>242</v>
      </c>
      <c r="D36" s="23">
        <v>54.0</v>
      </c>
      <c r="E36" s="263" t="str">
        <f>+'[50]APU '!H799</f>
        <v>#REF!</v>
      </c>
      <c r="F36" s="25" t="str">
        <f t="shared" ref="F36:F55" si="15">ROUND(D36*E36,0)</f>
        <v>#REF!</v>
      </c>
      <c r="G36" s="24" t="str">
        <f t="shared" ref="G36:G55" si="16">+ROUND(F36*$G$6,0)</f>
        <v>#REF!</v>
      </c>
      <c r="H36" s="24" t="str">
        <f t="shared" ref="H36:H55" si="17">+ROUND(SUM(F36:G36)*$H$6,0)</f>
        <v>#REF!</v>
      </c>
      <c r="I36" s="24" t="str">
        <f t="shared" ref="I36:I55" si="18">+ROUND(SUM(F36:G36)*$I$6,0)</f>
        <v>#REF!</v>
      </c>
      <c r="J36" s="24" t="str">
        <f t="shared" ref="J36:J55" si="19">+ROUND(SUM(F36:G36)*$J$6,0)</f>
        <v>#REF!</v>
      </c>
      <c r="K36" s="257" t="str">
        <f t="shared" ref="K36:K55" si="20">+ROUND(SUM(F36:J36),0)</f>
        <v>#REF!</v>
      </c>
      <c r="L36" s="75"/>
      <c r="M36" s="75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255" t="s">
        <v>170</v>
      </c>
      <c r="B37" s="168" t="s">
        <v>243</v>
      </c>
      <c r="C37" s="50" t="s">
        <v>4</v>
      </c>
      <c r="D37" s="23">
        <v>3.0</v>
      </c>
      <c r="E37" s="263" t="str">
        <f>+'[50]APU '!H821</f>
        <v>#REF!</v>
      </c>
      <c r="F37" s="25" t="str">
        <f t="shared" si="15"/>
        <v>#REF!</v>
      </c>
      <c r="G37" s="24" t="str">
        <f t="shared" si="16"/>
        <v>#REF!</v>
      </c>
      <c r="H37" s="24" t="str">
        <f t="shared" si="17"/>
        <v>#REF!</v>
      </c>
      <c r="I37" s="24" t="str">
        <f t="shared" si="18"/>
        <v>#REF!</v>
      </c>
      <c r="J37" s="24" t="str">
        <f t="shared" si="19"/>
        <v>#REF!</v>
      </c>
      <c r="K37" s="257" t="str">
        <f t="shared" si="20"/>
        <v>#REF!</v>
      </c>
      <c r="L37" s="75"/>
      <c r="M37" s="75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255" t="s">
        <v>244</v>
      </c>
      <c r="B38" s="168" t="s">
        <v>245</v>
      </c>
      <c r="C38" s="50" t="s">
        <v>4</v>
      </c>
      <c r="D38" s="23">
        <v>3.0</v>
      </c>
      <c r="E38" s="263" t="str">
        <f>+'[50]APU '!H846</f>
        <v>#REF!</v>
      </c>
      <c r="F38" s="25" t="str">
        <f t="shared" si="15"/>
        <v>#REF!</v>
      </c>
      <c r="G38" s="24" t="str">
        <f t="shared" si="16"/>
        <v>#REF!</v>
      </c>
      <c r="H38" s="24" t="str">
        <f t="shared" si="17"/>
        <v>#REF!</v>
      </c>
      <c r="I38" s="24" t="str">
        <f t="shared" si="18"/>
        <v>#REF!</v>
      </c>
      <c r="J38" s="24" t="str">
        <f t="shared" si="19"/>
        <v>#REF!</v>
      </c>
      <c r="K38" s="257" t="str">
        <f t="shared" si="20"/>
        <v>#REF!</v>
      </c>
      <c r="L38" s="75"/>
      <c r="M38" s="75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255" t="s">
        <v>246</v>
      </c>
      <c r="B39" s="168" t="s">
        <v>247</v>
      </c>
      <c r="C39" s="50" t="s">
        <v>4</v>
      </c>
      <c r="D39" s="23">
        <v>2.0</v>
      </c>
      <c r="E39" s="263" t="str">
        <f>+'[50]APU '!H871</f>
        <v>#REF!</v>
      </c>
      <c r="F39" s="25" t="str">
        <f t="shared" si="15"/>
        <v>#REF!</v>
      </c>
      <c r="G39" s="24" t="str">
        <f t="shared" si="16"/>
        <v>#REF!</v>
      </c>
      <c r="H39" s="24" t="str">
        <f t="shared" si="17"/>
        <v>#REF!</v>
      </c>
      <c r="I39" s="24" t="str">
        <f t="shared" si="18"/>
        <v>#REF!</v>
      </c>
      <c r="J39" s="24" t="str">
        <f t="shared" si="19"/>
        <v>#REF!</v>
      </c>
      <c r="K39" s="257" t="str">
        <f t="shared" si="20"/>
        <v>#REF!</v>
      </c>
      <c r="L39" s="75"/>
      <c r="M39" s="75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255" t="s">
        <v>248</v>
      </c>
      <c r="B40" s="168" t="s">
        <v>249</v>
      </c>
      <c r="C40" s="50" t="s">
        <v>4</v>
      </c>
      <c r="D40" s="23">
        <v>1.0</v>
      </c>
      <c r="E40" s="263" t="str">
        <f>+'[50]APU '!H896</f>
        <v>#REF!</v>
      </c>
      <c r="F40" s="25" t="str">
        <f t="shared" si="15"/>
        <v>#REF!</v>
      </c>
      <c r="G40" s="24" t="str">
        <f t="shared" si="16"/>
        <v>#REF!</v>
      </c>
      <c r="H40" s="24" t="str">
        <f t="shared" si="17"/>
        <v>#REF!</v>
      </c>
      <c r="I40" s="24" t="str">
        <f t="shared" si="18"/>
        <v>#REF!</v>
      </c>
      <c r="J40" s="24" t="str">
        <f t="shared" si="19"/>
        <v>#REF!</v>
      </c>
      <c r="K40" s="257" t="str">
        <f t="shared" si="20"/>
        <v>#REF!</v>
      </c>
      <c r="L40" s="75"/>
      <c r="M40" s="75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255" t="s">
        <v>250</v>
      </c>
      <c r="B41" s="168" t="s">
        <v>251</v>
      </c>
      <c r="C41" s="50" t="s">
        <v>4</v>
      </c>
      <c r="D41" s="23">
        <v>1.0</v>
      </c>
      <c r="E41" s="263" t="str">
        <f>+'[50]APU '!H921</f>
        <v>#REF!</v>
      </c>
      <c r="F41" s="25" t="str">
        <f t="shared" si="15"/>
        <v>#REF!</v>
      </c>
      <c r="G41" s="24" t="str">
        <f t="shared" si="16"/>
        <v>#REF!</v>
      </c>
      <c r="H41" s="24" t="str">
        <f t="shared" si="17"/>
        <v>#REF!</v>
      </c>
      <c r="I41" s="24" t="str">
        <f t="shared" si="18"/>
        <v>#REF!</v>
      </c>
      <c r="J41" s="24" t="str">
        <f t="shared" si="19"/>
        <v>#REF!</v>
      </c>
      <c r="K41" s="257" t="str">
        <f t="shared" si="20"/>
        <v>#REF!</v>
      </c>
      <c r="L41" s="75"/>
      <c r="M41" s="75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255" t="s">
        <v>252</v>
      </c>
      <c r="B42" s="168" t="s">
        <v>253</v>
      </c>
      <c r="C42" s="50" t="s">
        <v>4</v>
      </c>
      <c r="D42" s="23">
        <v>6.0</v>
      </c>
      <c r="E42" s="263" t="str">
        <f>+'[50]APU '!H943</f>
        <v>#REF!</v>
      </c>
      <c r="F42" s="25" t="str">
        <f t="shared" si="15"/>
        <v>#REF!</v>
      </c>
      <c r="G42" s="24" t="str">
        <f t="shared" si="16"/>
        <v>#REF!</v>
      </c>
      <c r="H42" s="24" t="str">
        <f t="shared" si="17"/>
        <v>#REF!</v>
      </c>
      <c r="I42" s="24" t="str">
        <f t="shared" si="18"/>
        <v>#REF!</v>
      </c>
      <c r="J42" s="24" t="str">
        <f t="shared" si="19"/>
        <v>#REF!</v>
      </c>
      <c r="K42" s="257" t="str">
        <f t="shared" si="20"/>
        <v>#REF!</v>
      </c>
      <c r="L42" s="75"/>
      <c r="M42" s="75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255" t="s">
        <v>254</v>
      </c>
      <c r="B43" s="168" t="s">
        <v>255</v>
      </c>
      <c r="C43" s="50" t="s">
        <v>4</v>
      </c>
      <c r="D43" s="23">
        <v>12.0</v>
      </c>
      <c r="E43" s="263" t="str">
        <f>+'[50]APU '!H965</f>
        <v>#REF!</v>
      </c>
      <c r="F43" s="25" t="str">
        <f t="shared" si="15"/>
        <v>#REF!</v>
      </c>
      <c r="G43" s="24" t="str">
        <f t="shared" si="16"/>
        <v>#REF!</v>
      </c>
      <c r="H43" s="24" t="str">
        <f t="shared" si="17"/>
        <v>#REF!</v>
      </c>
      <c r="I43" s="24" t="str">
        <f t="shared" si="18"/>
        <v>#REF!</v>
      </c>
      <c r="J43" s="24" t="str">
        <f t="shared" si="19"/>
        <v>#REF!</v>
      </c>
      <c r="K43" s="257" t="str">
        <f t="shared" si="20"/>
        <v>#REF!</v>
      </c>
      <c r="L43" s="75"/>
      <c r="M43" s="75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255" t="s">
        <v>256</v>
      </c>
      <c r="B44" s="168" t="s">
        <v>257</v>
      </c>
      <c r="C44" s="50" t="s">
        <v>4</v>
      </c>
      <c r="D44" s="23">
        <v>18.0</v>
      </c>
      <c r="E44" s="263" t="str">
        <f>+'[50]APU '!H987</f>
        <v>#REF!</v>
      </c>
      <c r="F44" s="25" t="str">
        <f t="shared" si="15"/>
        <v>#REF!</v>
      </c>
      <c r="G44" s="24" t="str">
        <f t="shared" si="16"/>
        <v>#REF!</v>
      </c>
      <c r="H44" s="24" t="str">
        <f t="shared" si="17"/>
        <v>#REF!</v>
      </c>
      <c r="I44" s="24" t="str">
        <f t="shared" si="18"/>
        <v>#REF!</v>
      </c>
      <c r="J44" s="24" t="str">
        <f t="shared" si="19"/>
        <v>#REF!</v>
      </c>
      <c r="K44" s="257" t="str">
        <f t="shared" si="20"/>
        <v>#REF!</v>
      </c>
      <c r="L44" s="75"/>
      <c r="M44" s="75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255" t="s">
        <v>258</v>
      </c>
      <c r="B45" s="168" t="s">
        <v>259</v>
      </c>
      <c r="C45" s="50" t="s">
        <v>4</v>
      </c>
      <c r="D45" s="23">
        <v>3.0</v>
      </c>
      <c r="E45" s="263" t="str">
        <f>+'[50]APU '!H1009</f>
        <v>#REF!</v>
      </c>
      <c r="F45" s="25" t="str">
        <f t="shared" si="15"/>
        <v>#REF!</v>
      </c>
      <c r="G45" s="24" t="str">
        <f t="shared" si="16"/>
        <v>#REF!</v>
      </c>
      <c r="H45" s="24" t="str">
        <f t="shared" si="17"/>
        <v>#REF!</v>
      </c>
      <c r="I45" s="24" t="str">
        <f t="shared" si="18"/>
        <v>#REF!</v>
      </c>
      <c r="J45" s="24" t="str">
        <f t="shared" si="19"/>
        <v>#REF!</v>
      </c>
      <c r="K45" s="257" t="str">
        <f t="shared" si="20"/>
        <v>#REF!</v>
      </c>
      <c r="L45" s="75"/>
      <c r="M45" s="75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255" t="s">
        <v>260</v>
      </c>
      <c r="B46" s="168" t="s">
        <v>261</v>
      </c>
      <c r="C46" s="50" t="s">
        <v>4</v>
      </c>
      <c r="D46" s="23">
        <v>39.0</v>
      </c>
      <c r="E46" s="263" t="str">
        <f>+'[50]APU '!H1031</f>
        <v>#REF!</v>
      </c>
      <c r="F46" s="25" t="str">
        <f t="shared" si="15"/>
        <v>#REF!</v>
      </c>
      <c r="G46" s="24" t="str">
        <f t="shared" si="16"/>
        <v>#REF!</v>
      </c>
      <c r="H46" s="24" t="str">
        <f t="shared" si="17"/>
        <v>#REF!</v>
      </c>
      <c r="I46" s="24" t="str">
        <f t="shared" si="18"/>
        <v>#REF!</v>
      </c>
      <c r="J46" s="24" t="str">
        <f t="shared" si="19"/>
        <v>#REF!</v>
      </c>
      <c r="K46" s="257" t="str">
        <f t="shared" si="20"/>
        <v>#REF!</v>
      </c>
      <c r="L46" s="75"/>
      <c r="M46" s="75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255" t="s">
        <v>262</v>
      </c>
      <c r="B47" s="168" t="s">
        <v>263</v>
      </c>
      <c r="C47" s="50" t="s">
        <v>4</v>
      </c>
      <c r="D47" s="23">
        <v>9.0</v>
      </c>
      <c r="E47" s="263" t="str">
        <f>+'[50]APU '!H1053</f>
        <v>#REF!</v>
      </c>
      <c r="F47" s="25" t="str">
        <f t="shared" si="15"/>
        <v>#REF!</v>
      </c>
      <c r="G47" s="24" t="str">
        <f t="shared" si="16"/>
        <v>#REF!</v>
      </c>
      <c r="H47" s="24" t="str">
        <f t="shared" si="17"/>
        <v>#REF!</v>
      </c>
      <c r="I47" s="24" t="str">
        <f t="shared" si="18"/>
        <v>#REF!</v>
      </c>
      <c r="J47" s="24" t="str">
        <f t="shared" si="19"/>
        <v>#REF!</v>
      </c>
      <c r="K47" s="257" t="str">
        <f t="shared" si="20"/>
        <v>#REF!</v>
      </c>
      <c r="L47" s="75"/>
      <c r="M47" s="75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255" t="s">
        <v>264</v>
      </c>
      <c r="B48" s="168" t="s">
        <v>265</v>
      </c>
      <c r="C48" s="50" t="s">
        <v>4</v>
      </c>
      <c r="D48" s="23">
        <v>3.0</v>
      </c>
      <c r="E48" s="263" t="str">
        <f>+'[50]APU '!H1078</f>
        <v>#REF!</v>
      </c>
      <c r="F48" s="25" t="str">
        <f t="shared" si="15"/>
        <v>#REF!</v>
      </c>
      <c r="G48" s="24" t="str">
        <f t="shared" si="16"/>
        <v>#REF!</v>
      </c>
      <c r="H48" s="24" t="str">
        <f t="shared" si="17"/>
        <v>#REF!</v>
      </c>
      <c r="I48" s="24" t="str">
        <f t="shared" si="18"/>
        <v>#REF!</v>
      </c>
      <c r="J48" s="24" t="str">
        <f t="shared" si="19"/>
        <v>#REF!</v>
      </c>
      <c r="K48" s="257" t="str">
        <f t="shared" si="20"/>
        <v>#REF!</v>
      </c>
      <c r="L48" s="75"/>
      <c r="M48" s="75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255" t="s">
        <v>266</v>
      </c>
      <c r="B49" s="168" t="s">
        <v>267</v>
      </c>
      <c r="C49" s="50" t="s">
        <v>4</v>
      </c>
      <c r="D49" s="23">
        <v>1.0</v>
      </c>
      <c r="E49" s="263" t="str">
        <f>+'[50]APU '!H1103</f>
        <v>#REF!</v>
      </c>
      <c r="F49" s="25" t="str">
        <f t="shared" si="15"/>
        <v>#REF!</v>
      </c>
      <c r="G49" s="24" t="str">
        <f t="shared" si="16"/>
        <v>#REF!</v>
      </c>
      <c r="H49" s="24" t="str">
        <f t="shared" si="17"/>
        <v>#REF!</v>
      </c>
      <c r="I49" s="24" t="str">
        <f t="shared" si="18"/>
        <v>#REF!</v>
      </c>
      <c r="J49" s="24" t="str">
        <f t="shared" si="19"/>
        <v>#REF!</v>
      </c>
      <c r="K49" s="257" t="str">
        <f t="shared" si="20"/>
        <v>#REF!</v>
      </c>
      <c r="L49" s="75"/>
      <c r="M49" s="75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255" t="s">
        <v>268</v>
      </c>
      <c r="B50" s="168" t="s">
        <v>269</v>
      </c>
      <c r="C50" s="50" t="s">
        <v>4</v>
      </c>
      <c r="D50" s="23">
        <v>15.0</v>
      </c>
      <c r="E50" s="263" t="str">
        <f>+'[50]APU '!H1126</f>
        <v>#REF!</v>
      </c>
      <c r="F50" s="25" t="str">
        <f t="shared" si="15"/>
        <v>#REF!</v>
      </c>
      <c r="G50" s="24" t="str">
        <f t="shared" si="16"/>
        <v>#REF!</v>
      </c>
      <c r="H50" s="24" t="str">
        <f t="shared" si="17"/>
        <v>#REF!</v>
      </c>
      <c r="I50" s="24" t="str">
        <f t="shared" si="18"/>
        <v>#REF!</v>
      </c>
      <c r="J50" s="24" t="str">
        <f t="shared" si="19"/>
        <v>#REF!</v>
      </c>
      <c r="K50" s="257" t="str">
        <f t="shared" si="20"/>
        <v>#REF!</v>
      </c>
      <c r="L50" s="75"/>
      <c r="M50" s="75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65.25" customHeight="1">
      <c r="A51" s="255" t="s">
        <v>270</v>
      </c>
      <c r="B51" s="168" t="s">
        <v>271</v>
      </c>
      <c r="C51" s="50" t="s">
        <v>12</v>
      </c>
      <c r="D51" s="23">
        <v>1.0</v>
      </c>
      <c r="E51" s="263">
        <v>990000.0</v>
      </c>
      <c r="F51" s="25">
        <f t="shared" si="15"/>
        <v>990000</v>
      </c>
      <c r="G51" s="24">
        <f t="shared" si="16"/>
        <v>59400</v>
      </c>
      <c r="H51" s="24">
        <f t="shared" si="17"/>
        <v>309573</v>
      </c>
      <c r="I51" s="24">
        <f t="shared" si="18"/>
        <v>5247</v>
      </c>
      <c r="J51" s="24">
        <f t="shared" si="19"/>
        <v>52470</v>
      </c>
      <c r="K51" s="257">
        <f t="shared" si="20"/>
        <v>1416690</v>
      </c>
      <c r="L51" s="75"/>
      <c r="M51" s="75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50.25" customHeight="1">
      <c r="A52" s="255" t="s">
        <v>272</v>
      </c>
      <c r="B52" s="168" t="s">
        <v>273</v>
      </c>
      <c r="C52" s="50" t="s">
        <v>12</v>
      </c>
      <c r="D52" s="23">
        <v>1.0</v>
      </c>
      <c r="E52" s="263" t="str">
        <f>+'[50]APU '!H1155</f>
        <v>#REF!</v>
      </c>
      <c r="F52" s="25" t="str">
        <f t="shared" si="15"/>
        <v>#REF!</v>
      </c>
      <c r="G52" s="24" t="str">
        <f t="shared" si="16"/>
        <v>#REF!</v>
      </c>
      <c r="H52" s="24" t="str">
        <f t="shared" si="17"/>
        <v>#REF!</v>
      </c>
      <c r="I52" s="24" t="str">
        <f t="shared" si="18"/>
        <v>#REF!</v>
      </c>
      <c r="J52" s="24" t="str">
        <f t="shared" si="19"/>
        <v>#REF!</v>
      </c>
      <c r="K52" s="257" t="str">
        <f t="shared" si="20"/>
        <v>#REF!</v>
      </c>
      <c r="L52" s="75"/>
      <c r="M52" s="75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48.0" customHeight="1">
      <c r="A53" s="255" t="s">
        <v>274</v>
      </c>
      <c r="B53" s="168" t="s">
        <v>310</v>
      </c>
      <c r="C53" s="50" t="s">
        <v>4</v>
      </c>
      <c r="D53" s="23">
        <v>3.0</v>
      </c>
      <c r="E53" s="263" t="str">
        <f>+'[50]APU '!H1177</f>
        <v>#REF!</v>
      </c>
      <c r="F53" s="25" t="str">
        <f t="shared" si="15"/>
        <v>#REF!</v>
      </c>
      <c r="G53" s="24" t="str">
        <f t="shared" si="16"/>
        <v>#REF!</v>
      </c>
      <c r="H53" s="24" t="str">
        <f t="shared" si="17"/>
        <v>#REF!</v>
      </c>
      <c r="I53" s="24" t="str">
        <f t="shared" si="18"/>
        <v>#REF!</v>
      </c>
      <c r="J53" s="24" t="str">
        <f t="shared" si="19"/>
        <v>#REF!</v>
      </c>
      <c r="K53" s="257" t="str">
        <f t="shared" si="20"/>
        <v>#REF!</v>
      </c>
      <c r="L53" s="75"/>
      <c r="M53" s="75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34.5" customHeight="1">
      <c r="A54" s="255" t="s">
        <v>276</v>
      </c>
      <c r="B54" s="168" t="s">
        <v>311</v>
      </c>
      <c r="C54" s="50" t="s">
        <v>278</v>
      </c>
      <c r="D54" s="23">
        <v>6762.0</v>
      </c>
      <c r="E54" s="263" t="str">
        <f>+'[50]APU '!H1198</f>
        <v>#REF!</v>
      </c>
      <c r="F54" s="25" t="str">
        <f t="shared" si="15"/>
        <v>#REF!</v>
      </c>
      <c r="G54" s="24" t="str">
        <f t="shared" si="16"/>
        <v>#REF!</v>
      </c>
      <c r="H54" s="24" t="str">
        <f t="shared" si="17"/>
        <v>#REF!</v>
      </c>
      <c r="I54" s="24" t="str">
        <f t="shared" si="18"/>
        <v>#REF!</v>
      </c>
      <c r="J54" s="24" t="str">
        <f t="shared" si="19"/>
        <v>#REF!</v>
      </c>
      <c r="K54" s="257" t="str">
        <f t="shared" si="20"/>
        <v>#REF!</v>
      </c>
      <c r="L54" s="39"/>
      <c r="M54" s="75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255" t="s">
        <v>279</v>
      </c>
      <c r="B55" s="168" t="s">
        <v>312</v>
      </c>
      <c r="C55" s="50" t="s">
        <v>4</v>
      </c>
      <c r="D55" s="23">
        <v>1.0</v>
      </c>
      <c r="E55" s="263" t="str">
        <f>+'[50]APU '!H1223</f>
        <v>#REF!</v>
      </c>
      <c r="F55" s="25" t="str">
        <f t="shared" si="15"/>
        <v>#REF!</v>
      </c>
      <c r="G55" s="24" t="str">
        <f t="shared" si="16"/>
        <v>#REF!</v>
      </c>
      <c r="H55" s="24" t="str">
        <f t="shared" si="17"/>
        <v>#REF!</v>
      </c>
      <c r="I55" s="24" t="str">
        <f t="shared" si="18"/>
        <v>#REF!</v>
      </c>
      <c r="J55" s="24" t="str">
        <f t="shared" si="19"/>
        <v>#REF!</v>
      </c>
      <c r="K55" s="257" t="str">
        <f t="shared" si="20"/>
        <v>#REF!</v>
      </c>
      <c r="L55" s="75"/>
      <c r="M55" s="75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258" t="s">
        <v>281</v>
      </c>
      <c r="B56" s="5"/>
      <c r="C56" s="5"/>
      <c r="D56" s="5"/>
      <c r="E56" s="6"/>
      <c r="F56" s="68" t="str">
        <f t="shared" ref="F56:K56" si="21">SUM(F36:F55)</f>
        <v>#REF!</v>
      </c>
      <c r="G56" s="68" t="str">
        <f t="shared" si="21"/>
        <v>#REF!</v>
      </c>
      <c r="H56" s="68" t="str">
        <f t="shared" si="21"/>
        <v>#REF!</v>
      </c>
      <c r="I56" s="68" t="str">
        <f t="shared" si="21"/>
        <v>#REF!</v>
      </c>
      <c r="J56" s="68" t="str">
        <f t="shared" si="21"/>
        <v>#REF!</v>
      </c>
      <c r="K56" s="68" t="str">
        <f t="shared" si="21"/>
        <v>#REF!</v>
      </c>
      <c r="L56" s="75"/>
      <c r="M56" s="75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255"/>
      <c r="B57" s="168"/>
      <c r="C57" s="50"/>
      <c r="D57" s="23"/>
      <c r="E57" s="24"/>
      <c r="F57" s="25"/>
      <c r="G57" s="24"/>
      <c r="H57" s="24"/>
      <c r="I57" s="24"/>
      <c r="J57" s="24"/>
      <c r="K57" s="257"/>
      <c r="L57" s="75"/>
      <c r="M57" s="75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260" t="s">
        <v>173</v>
      </c>
      <c r="B58" s="210" t="s">
        <v>282</v>
      </c>
      <c r="C58" s="211"/>
      <c r="D58" s="212"/>
      <c r="E58" s="213"/>
      <c r="F58" s="213"/>
      <c r="G58" s="213"/>
      <c r="H58" s="213"/>
      <c r="I58" s="213"/>
      <c r="J58" s="214"/>
      <c r="K58" s="261"/>
      <c r="L58" s="75"/>
      <c r="M58" s="75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264" t="s">
        <v>175</v>
      </c>
      <c r="B59" s="91" t="s">
        <v>283</v>
      </c>
      <c r="C59" s="265" t="s">
        <v>38</v>
      </c>
      <c r="D59" s="23">
        <v>19.0</v>
      </c>
      <c r="E59" s="256" t="str">
        <f>+'[50]APU '!H1244</f>
        <v>#REF!</v>
      </c>
      <c r="F59" s="25" t="str">
        <f t="shared" ref="F59:F64" si="22">ROUND(D59*E59,0)</f>
        <v>#REF!</v>
      </c>
      <c r="G59" s="24" t="str">
        <f t="shared" ref="G59:G64" si="23">+ROUND(F59*$G$6,0)</f>
        <v>#REF!</v>
      </c>
      <c r="H59" s="24" t="str">
        <f t="shared" ref="H59:H64" si="24">+ROUND(SUM(F59:G59)*$H$6,0)</f>
        <v>#REF!</v>
      </c>
      <c r="I59" s="24" t="str">
        <f t="shared" ref="I59:I64" si="25">+ROUND(SUM(F59:G59)*$I$6,0)</f>
        <v>#REF!</v>
      </c>
      <c r="J59" s="24" t="str">
        <f t="shared" ref="J59:J64" si="26">+ROUND(SUM(F59:G59)*$J$6,0)</f>
        <v>#REF!</v>
      </c>
      <c r="K59" s="257" t="str">
        <f t="shared" ref="K59:K64" si="27">+ROUND(SUM(F59:J59),0)</f>
        <v>#REF!</v>
      </c>
      <c r="L59" s="266"/>
      <c r="M59" s="75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51.0" customHeight="1">
      <c r="A60" s="264" t="s">
        <v>177</v>
      </c>
      <c r="B60" s="91" t="s">
        <v>313</v>
      </c>
      <c r="C60" s="265" t="s">
        <v>4</v>
      </c>
      <c r="D60" s="23">
        <v>1.0</v>
      </c>
      <c r="E60" s="256" t="str">
        <f>+'[50]APU '!H1266</f>
        <v>#REF!</v>
      </c>
      <c r="F60" s="25" t="str">
        <f t="shared" si="22"/>
        <v>#REF!</v>
      </c>
      <c r="G60" s="24" t="str">
        <f t="shared" si="23"/>
        <v>#REF!</v>
      </c>
      <c r="H60" s="24" t="str">
        <f t="shared" si="24"/>
        <v>#REF!</v>
      </c>
      <c r="I60" s="24" t="str">
        <f t="shared" si="25"/>
        <v>#REF!</v>
      </c>
      <c r="J60" s="24" t="str">
        <f t="shared" si="26"/>
        <v>#REF!</v>
      </c>
      <c r="K60" s="257" t="str">
        <f t="shared" si="27"/>
        <v>#REF!</v>
      </c>
      <c r="L60" s="75"/>
      <c r="M60" s="75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264" t="s">
        <v>179</v>
      </c>
      <c r="B61" s="91" t="s">
        <v>314</v>
      </c>
      <c r="C61" s="265" t="s">
        <v>38</v>
      </c>
      <c r="D61" s="23">
        <v>336.14</v>
      </c>
      <c r="E61" s="256" t="str">
        <f>+'[50]APU '!H1286</f>
        <v>#REF!</v>
      </c>
      <c r="F61" s="25" t="str">
        <f t="shared" si="22"/>
        <v>#REF!</v>
      </c>
      <c r="G61" s="24" t="str">
        <f t="shared" si="23"/>
        <v>#REF!</v>
      </c>
      <c r="H61" s="24" t="str">
        <f t="shared" si="24"/>
        <v>#REF!</v>
      </c>
      <c r="I61" s="24" t="str">
        <f t="shared" si="25"/>
        <v>#REF!</v>
      </c>
      <c r="J61" s="24" t="str">
        <f t="shared" si="26"/>
        <v>#REF!</v>
      </c>
      <c r="K61" s="257" t="str">
        <f t="shared" si="27"/>
        <v>#REF!</v>
      </c>
      <c r="L61" s="39"/>
      <c r="M61" s="75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264" t="s">
        <v>181</v>
      </c>
      <c r="B62" s="267" t="s">
        <v>315</v>
      </c>
      <c r="C62" s="268" t="s">
        <v>4</v>
      </c>
      <c r="D62" s="23">
        <v>1.0</v>
      </c>
      <c r="E62" s="256" t="str">
        <f>+'[50]APU '!H1310</f>
        <v>#REF!</v>
      </c>
      <c r="F62" s="25" t="str">
        <f t="shared" si="22"/>
        <v>#REF!</v>
      </c>
      <c r="G62" s="24" t="str">
        <f t="shared" si="23"/>
        <v>#REF!</v>
      </c>
      <c r="H62" s="24" t="str">
        <f t="shared" si="24"/>
        <v>#REF!</v>
      </c>
      <c r="I62" s="24" t="str">
        <f t="shared" si="25"/>
        <v>#REF!</v>
      </c>
      <c r="J62" s="24" t="str">
        <f t="shared" si="26"/>
        <v>#REF!</v>
      </c>
      <c r="K62" s="257" t="str">
        <f t="shared" si="27"/>
        <v>#REF!</v>
      </c>
      <c r="L62" s="75"/>
      <c r="M62" s="75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264" t="s">
        <v>287</v>
      </c>
      <c r="B63" s="267" t="s">
        <v>288</v>
      </c>
      <c r="C63" s="268" t="s">
        <v>38</v>
      </c>
      <c r="D63" s="23">
        <v>165.0</v>
      </c>
      <c r="E63" s="256" t="str">
        <f>+'[50]APU '!H1331</f>
        <v>#REF!</v>
      </c>
      <c r="F63" s="25" t="str">
        <f t="shared" si="22"/>
        <v>#REF!</v>
      </c>
      <c r="G63" s="24" t="str">
        <f t="shared" si="23"/>
        <v>#REF!</v>
      </c>
      <c r="H63" s="24" t="str">
        <f t="shared" si="24"/>
        <v>#REF!</v>
      </c>
      <c r="I63" s="24" t="str">
        <f t="shared" si="25"/>
        <v>#REF!</v>
      </c>
      <c r="J63" s="24" t="str">
        <f t="shared" si="26"/>
        <v>#REF!</v>
      </c>
      <c r="K63" s="257" t="str">
        <f t="shared" si="27"/>
        <v>#REF!</v>
      </c>
      <c r="L63" s="75"/>
      <c r="M63" s="75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264" t="s">
        <v>289</v>
      </c>
      <c r="B64" s="267" t="s">
        <v>290</v>
      </c>
      <c r="C64" s="268" t="s">
        <v>38</v>
      </c>
      <c r="D64" s="23">
        <v>20.0</v>
      </c>
      <c r="E64" s="256" t="str">
        <f>+'[50]APU '!H1354</f>
        <v>#REF!</v>
      </c>
      <c r="F64" s="25" t="str">
        <f t="shared" si="22"/>
        <v>#REF!</v>
      </c>
      <c r="G64" s="24" t="str">
        <f t="shared" si="23"/>
        <v>#REF!</v>
      </c>
      <c r="H64" s="24" t="str">
        <f t="shared" si="24"/>
        <v>#REF!</v>
      </c>
      <c r="I64" s="24" t="str">
        <f t="shared" si="25"/>
        <v>#REF!</v>
      </c>
      <c r="J64" s="24" t="str">
        <f t="shared" si="26"/>
        <v>#REF!</v>
      </c>
      <c r="K64" s="257" t="str">
        <f t="shared" si="27"/>
        <v>#REF!</v>
      </c>
      <c r="L64" s="75"/>
      <c r="M64" s="75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258" t="s">
        <v>291</v>
      </c>
      <c r="B65" s="5"/>
      <c r="C65" s="5"/>
      <c r="D65" s="5"/>
      <c r="E65" s="6"/>
      <c r="F65" s="68" t="str">
        <f t="shared" ref="F65:K65" si="28">SUM(F59:F64)</f>
        <v>#REF!</v>
      </c>
      <c r="G65" s="68" t="str">
        <f t="shared" si="28"/>
        <v>#REF!</v>
      </c>
      <c r="H65" s="68" t="str">
        <f t="shared" si="28"/>
        <v>#REF!</v>
      </c>
      <c r="I65" s="68" t="str">
        <f t="shared" si="28"/>
        <v>#REF!</v>
      </c>
      <c r="J65" s="68" t="str">
        <f t="shared" si="28"/>
        <v>#REF!</v>
      </c>
      <c r="K65" s="68" t="str">
        <f t="shared" si="28"/>
        <v>#REF!</v>
      </c>
      <c r="L65" s="75"/>
      <c r="M65" s="75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269" t="s">
        <v>183</v>
      </c>
      <c r="B66" s="270" t="s">
        <v>316</v>
      </c>
      <c r="C66" s="84"/>
      <c r="D66" s="271"/>
      <c r="E66" s="272"/>
      <c r="F66" s="273"/>
      <c r="G66" s="273"/>
      <c r="H66" s="273"/>
      <c r="I66" s="274"/>
      <c r="J66" s="274"/>
      <c r="K66" s="275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255" t="s">
        <v>185</v>
      </c>
      <c r="B67" s="122" t="s">
        <v>317</v>
      </c>
      <c r="C67" s="276" t="s">
        <v>207</v>
      </c>
      <c r="D67" s="23">
        <f>+D69*0.4+D71*0.4*0.3</f>
        <v>23.04</v>
      </c>
      <c r="E67" s="256" t="str">
        <f>+'[50]APU '!H1371</f>
        <v>#REF!</v>
      </c>
      <c r="F67" s="25" t="str">
        <f t="shared" ref="F67:F73" si="29">ROUND(D67*E67,0)</f>
        <v>#REF!</v>
      </c>
      <c r="G67" s="24" t="str">
        <f t="shared" ref="G67:G73" si="30">+ROUND(F67*$G$6,0)</f>
        <v>#REF!</v>
      </c>
      <c r="H67" s="24" t="str">
        <f t="shared" ref="H67:H73" si="31">+ROUND(SUM(F67:G67)*$H$6,0)</f>
        <v>#REF!</v>
      </c>
      <c r="I67" s="24" t="str">
        <f t="shared" ref="I67:I73" si="32">+ROUND(SUM(F67:G67)*$I$6,0)</f>
        <v>#REF!</v>
      </c>
      <c r="J67" s="24" t="str">
        <f t="shared" ref="J67:J73" si="33">+ROUND(SUM(F67:G67)*$J$6,0)</f>
        <v>#REF!</v>
      </c>
      <c r="K67" s="257" t="str">
        <f t="shared" ref="K67:K73" si="34">+ROUND(SUM(F67:J67),0)</f>
        <v>#REF!</v>
      </c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255" t="s">
        <v>187</v>
      </c>
      <c r="B68" s="122" t="s">
        <v>212</v>
      </c>
      <c r="C68" s="276" t="s">
        <v>207</v>
      </c>
      <c r="D68" s="23">
        <f>+D69*0.3+D71*0.4*0.15</f>
        <v>15.84</v>
      </c>
      <c r="E68" s="256" t="str">
        <f>+'[50]APU '!H1395</f>
        <v>#REF!</v>
      </c>
      <c r="F68" s="25" t="str">
        <f t="shared" si="29"/>
        <v>#REF!</v>
      </c>
      <c r="G68" s="24" t="str">
        <f t="shared" si="30"/>
        <v>#REF!</v>
      </c>
      <c r="H68" s="24" t="str">
        <f t="shared" si="31"/>
        <v>#REF!</v>
      </c>
      <c r="I68" s="24" t="str">
        <f t="shared" si="32"/>
        <v>#REF!</v>
      </c>
      <c r="J68" s="24" t="str">
        <f t="shared" si="33"/>
        <v>#REF!</v>
      </c>
      <c r="K68" s="257" t="str">
        <f t="shared" si="34"/>
        <v>#REF!</v>
      </c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255" t="s">
        <v>189</v>
      </c>
      <c r="B69" s="122" t="s">
        <v>290</v>
      </c>
      <c r="C69" s="276" t="s">
        <v>38</v>
      </c>
      <c r="D69" s="23">
        <v>43.2</v>
      </c>
      <c r="E69" s="256" t="str">
        <f>+'[50]APU '!H1416</f>
        <v>#REF!</v>
      </c>
      <c r="F69" s="25" t="str">
        <f t="shared" si="29"/>
        <v>#REF!</v>
      </c>
      <c r="G69" s="24" t="str">
        <f t="shared" si="30"/>
        <v>#REF!</v>
      </c>
      <c r="H69" s="24" t="str">
        <f t="shared" si="31"/>
        <v>#REF!</v>
      </c>
      <c r="I69" s="24" t="str">
        <f t="shared" si="32"/>
        <v>#REF!</v>
      </c>
      <c r="J69" s="24" t="str">
        <f t="shared" si="33"/>
        <v>#REF!</v>
      </c>
      <c r="K69" s="257" t="str">
        <f t="shared" si="34"/>
        <v>#REF!</v>
      </c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255" t="s">
        <v>191</v>
      </c>
      <c r="B70" s="122" t="s">
        <v>318</v>
      </c>
      <c r="C70" s="276" t="s">
        <v>319</v>
      </c>
      <c r="D70" s="23">
        <f>+D69*1.4</f>
        <v>60.48</v>
      </c>
      <c r="E70" s="256" t="str">
        <f>+'[50]APU '!H1436</f>
        <v>#REF!</v>
      </c>
      <c r="F70" s="25" t="str">
        <f t="shared" si="29"/>
        <v>#REF!</v>
      </c>
      <c r="G70" s="24" t="str">
        <f t="shared" si="30"/>
        <v>#REF!</v>
      </c>
      <c r="H70" s="24" t="str">
        <f t="shared" si="31"/>
        <v>#REF!</v>
      </c>
      <c r="I70" s="24" t="str">
        <f t="shared" si="32"/>
        <v>#REF!</v>
      </c>
      <c r="J70" s="24" t="str">
        <f t="shared" si="33"/>
        <v>#REF!</v>
      </c>
      <c r="K70" s="257" t="str">
        <f t="shared" si="34"/>
        <v>#REF!</v>
      </c>
      <c r="L70" s="146"/>
      <c r="M70" s="277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255" t="s">
        <v>293</v>
      </c>
      <c r="B71" s="122" t="s">
        <v>320</v>
      </c>
      <c r="C71" s="276" t="s">
        <v>21</v>
      </c>
      <c r="D71" s="23">
        <v>48.0</v>
      </c>
      <c r="E71" s="256" t="str">
        <f>+'[50]APU '!H1460</f>
        <v>#REF!</v>
      </c>
      <c r="F71" s="25" t="str">
        <f t="shared" si="29"/>
        <v>#REF!</v>
      </c>
      <c r="G71" s="24" t="str">
        <f t="shared" si="30"/>
        <v>#REF!</v>
      </c>
      <c r="H71" s="24" t="str">
        <f t="shared" si="31"/>
        <v>#REF!</v>
      </c>
      <c r="I71" s="24" t="str">
        <f t="shared" si="32"/>
        <v>#REF!</v>
      </c>
      <c r="J71" s="24" t="str">
        <f t="shared" si="33"/>
        <v>#REF!</v>
      </c>
      <c r="K71" s="257" t="str">
        <f t="shared" si="34"/>
        <v>#REF!</v>
      </c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255" t="s">
        <v>321</v>
      </c>
      <c r="B72" s="122" t="s">
        <v>322</v>
      </c>
      <c r="C72" s="276" t="s">
        <v>323</v>
      </c>
      <c r="D72" s="23">
        <v>176.0</v>
      </c>
      <c r="E72" s="256" t="str">
        <f>+'[50]APU '!H1481</f>
        <v>#REF!</v>
      </c>
      <c r="F72" s="25" t="str">
        <f t="shared" si="29"/>
        <v>#REF!</v>
      </c>
      <c r="G72" s="24" t="str">
        <f t="shared" si="30"/>
        <v>#REF!</v>
      </c>
      <c r="H72" s="24" t="str">
        <f t="shared" si="31"/>
        <v>#REF!</v>
      </c>
      <c r="I72" s="24" t="str">
        <f t="shared" si="32"/>
        <v>#REF!</v>
      </c>
      <c r="J72" s="24" t="str">
        <f t="shared" si="33"/>
        <v>#REF!</v>
      </c>
      <c r="K72" s="257" t="str">
        <f t="shared" si="34"/>
        <v>#REF!</v>
      </c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42.0" customHeight="1">
      <c r="A73" s="255" t="s">
        <v>324</v>
      </c>
      <c r="B73" s="168" t="s">
        <v>297</v>
      </c>
      <c r="C73" s="276" t="s">
        <v>207</v>
      </c>
      <c r="D73" s="23">
        <f>+D68*1.3</f>
        <v>20.592</v>
      </c>
      <c r="E73" s="256" t="str">
        <f>+'[50]APU '!H1502</f>
        <v>#REF!</v>
      </c>
      <c r="F73" s="25" t="str">
        <f t="shared" si="29"/>
        <v>#REF!</v>
      </c>
      <c r="G73" s="24" t="str">
        <f t="shared" si="30"/>
        <v>#REF!</v>
      </c>
      <c r="H73" s="24" t="str">
        <f t="shared" si="31"/>
        <v>#REF!</v>
      </c>
      <c r="I73" s="24" t="str">
        <f t="shared" si="32"/>
        <v>#REF!</v>
      </c>
      <c r="J73" s="24" t="str">
        <f t="shared" si="33"/>
        <v>#REF!</v>
      </c>
      <c r="K73" s="257" t="str">
        <f t="shared" si="34"/>
        <v>#REF!</v>
      </c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278" t="s">
        <v>325</v>
      </c>
      <c r="B74" s="5"/>
      <c r="C74" s="5"/>
      <c r="D74" s="5"/>
      <c r="E74" s="6"/>
      <c r="F74" s="279" t="str">
        <f t="shared" ref="F74:K74" si="35">SUM(F67:F73)</f>
        <v>#REF!</v>
      </c>
      <c r="G74" s="279" t="str">
        <f t="shared" si="35"/>
        <v>#REF!</v>
      </c>
      <c r="H74" s="279" t="str">
        <f t="shared" si="35"/>
        <v>#REF!</v>
      </c>
      <c r="I74" s="279" t="str">
        <f t="shared" si="35"/>
        <v>#REF!</v>
      </c>
      <c r="J74" s="279" t="str">
        <f t="shared" si="35"/>
        <v>#REF!</v>
      </c>
      <c r="K74" s="280" t="str">
        <f t="shared" si="35"/>
        <v>#REF!</v>
      </c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260" t="s">
        <v>326</v>
      </c>
      <c r="B75" s="210" t="s">
        <v>292</v>
      </c>
      <c r="C75" s="211"/>
      <c r="D75" s="212"/>
      <c r="E75" s="213"/>
      <c r="F75" s="213"/>
      <c r="G75" s="213"/>
      <c r="H75" s="213"/>
      <c r="I75" s="213"/>
      <c r="J75" s="214"/>
      <c r="K75" s="261"/>
      <c r="L75" s="75"/>
      <c r="M75" s="75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264" t="s">
        <v>327</v>
      </c>
      <c r="B76" s="91" t="s">
        <v>186</v>
      </c>
      <c r="C76" s="265" t="s">
        <v>4</v>
      </c>
      <c r="D76" s="23">
        <v>20.0</v>
      </c>
      <c r="E76" s="256" t="str">
        <f>+'[50]APU '!H1522</f>
        <v>#REF!</v>
      </c>
      <c r="F76" s="25" t="str">
        <f t="shared" ref="F76:F79" si="36">ROUND(D76*E76,0)</f>
        <v>#REF!</v>
      </c>
      <c r="G76" s="24" t="str">
        <f t="shared" ref="G76:G79" si="37">+ROUND(F76*$G$6,0)</f>
        <v>#REF!</v>
      </c>
      <c r="H76" s="24" t="str">
        <f t="shared" ref="H76:H79" si="38">+ROUND(SUM(F76:G76)*$H$6,0)</f>
        <v>#REF!</v>
      </c>
      <c r="I76" s="24" t="str">
        <f t="shared" ref="I76:I79" si="39">+ROUND(SUM(F76:G76)*$I$6,0)</f>
        <v>#REF!</v>
      </c>
      <c r="J76" s="24" t="str">
        <f t="shared" ref="J76:J79" si="40">+ROUND(SUM(F76:G76)*$J$6,0)</f>
        <v>#REF!</v>
      </c>
      <c r="K76" s="257" t="str">
        <f t="shared" ref="K76:K79" si="41">+ROUND(SUM(F76:J76),0)</f>
        <v>#REF!</v>
      </c>
      <c r="L76" s="75"/>
      <c r="M76" s="75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264" t="s">
        <v>328</v>
      </c>
      <c r="B77" s="91" t="s">
        <v>329</v>
      </c>
      <c r="C77" s="265" t="s">
        <v>21</v>
      </c>
      <c r="D77" s="23">
        <v>350.0</v>
      </c>
      <c r="E77" s="256" t="str">
        <f>+'[50]APU '!H1544</f>
        <v>#REF!</v>
      </c>
      <c r="F77" s="25" t="str">
        <f t="shared" si="36"/>
        <v>#REF!</v>
      </c>
      <c r="G77" s="24" t="str">
        <f t="shared" si="37"/>
        <v>#REF!</v>
      </c>
      <c r="H77" s="24" t="str">
        <f t="shared" si="38"/>
        <v>#REF!</v>
      </c>
      <c r="I77" s="24" t="str">
        <f t="shared" si="39"/>
        <v>#REF!</v>
      </c>
      <c r="J77" s="24" t="str">
        <f t="shared" si="40"/>
        <v>#REF!</v>
      </c>
      <c r="K77" s="257" t="str">
        <f t="shared" si="41"/>
        <v>#REF!</v>
      </c>
      <c r="L77" s="75"/>
      <c r="M77" s="75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264" t="s">
        <v>330</v>
      </c>
      <c r="B78" s="91" t="s">
        <v>190</v>
      </c>
      <c r="C78" s="265" t="s">
        <v>4</v>
      </c>
      <c r="D78" s="23">
        <v>10.0</v>
      </c>
      <c r="E78" s="256" t="str">
        <f>+'[50]APU '!H1564</f>
        <v>#REF!</v>
      </c>
      <c r="F78" s="25" t="str">
        <f t="shared" si="36"/>
        <v>#REF!</v>
      </c>
      <c r="G78" s="24" t="str">
        <f t="shared" si="37"/>
        <v>#REF!</v>
      </c>
      <c r="H78" s="24" t="str">
        <f t="shared" si="38"/>
        <v>#REF!</v>
      </c>
      <c r="I78" s="24" t="str">
        <f t="shared" si="39"/>
        <v>#REF!</v>
      </c>
      <c r="J78" s="24" t="str">
        <f t="shared" si="40"/>
        <v>#REF!</v>
      </c>
      <c r="K78" s="257" t="str">
        <f t="shared" si="41"/>
        <v>#REF!</v>
      </c>
      <c r="L78" s="75"/>
      <c r="M78" s="75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39.75" customHeight="1">
      <c r="A79" s="264" t="s">
        <v>331</v>
      </c>
      <c r="B79" s="91" t="s">
        <v>192</v>
      </c>
      <c r="C79" s="265" t="s">
        <v>4</v>
      </c>
      <c r="D79" s="23">
        <v>1.0</v>
      </c>
      <c r="E79" s="256" t="str">
        <f>+'[50]APU '!H1586</f>
        <v>#REF!</v>
      </c>
      <c r="F79" s="25" t="str">
        <f t="shared" si="36"/>
        <v>#REF!</v>
      </c>
      <c r="G79" s="24" t="str">
        <f t="shared" si="37"/>
        <v>#REF!</v>
      </c>
      <c r="H79" s="24" t="str">
        <f t="shared" si="38"/>
        <v>#REF!</v>
      </c>
      <c r="I79" s="24" t="str">
        <f t="shared" si="39"/>
        <v>#REF!</v>
      </c>
      <c r="J79" s="24" t="str">
        <f t="shared" si="40"/>
        <v>#REF!</v>
      </c>
      <c r="K79" s="257" t="str">
        <f t="shared" si="41"/>
        <v>#REF!</v>
      </c>
      <c r="L79" s="75"/>
      <c r="M79" s="75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258" t="s">
        <v>295</v>
      </c>
      <c r="B80" s="5"/>
      <c r="C80" s="5"/>
      <c r="D80" s="5"/>
      <c r="E80" s="6"/>
      <c r="F80" s="68" t="str">
        <f t="shared" ref="F80:K80" si="42">SUM(F76:F79)</f>
        <v>#REF!</v>
      </c>
      <c r="G80" s="68" t="str">
        <f t="shared" si="42"/>
        <v>#REF!</v>
      </c>
      <c r="H80" s="68" t="str">
        <f t="shared" si="42"/>
        <v>#REF!</v>
      </c>
      <c r="I80" s="68" t="str">
        <f t="shared" si="42"/>
        <v>#REF!</v>
      </c>
      <c r="J80" s="68" t="str">
        <f t="shared" si="42"/>
        <v>#REF!</v>
      </c>
      <c r="K80" s="68" t="str">
        <f t="shared" si="42"/>
        <v>#REF!</v>
      </c>
      <c r="L80" s="75"/>
      <c r="M80" s="75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281" t="s">
        <v>9</v>
      </c>
      <c r="B81" s="282"/>
      <c r="C81" s="282"/>
      <c r="D81" s="282"/>
      <c r="E81" s="282"/>
      <c r="F81" s="283"/>
      <c r="G81" s="284" t="str">
        <f t="shared" ref="G81:K81" si="43">+G12+G34+G56+G65+G74+G80</f>
        <v>#REF!</v>
      </c>
      <c r="H81" s="284" t="str">
        <f t="shared" si="43"/>
        <v>#REF!</v>
      </c>
      <c r="I81" s="284" t="str">
        <f t="shared" si="43"/>
        <v>#REF!</v>
      </c>
      <c r="J81" s="284" t="str">
        <f t="shared" si="43"/>
        <v>#REF!</v>
      </c>
      <c r="K81" s="284" t="str">
        <f t="shared" si="43"/>
        <v>#REF!</v>
      </c>
      <c r="L81" s="75"/>
      <c r="M81" s="75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37"/>
      <c r="B82" s="225"/>
      <c r="C82" s="225"/>
      <c r="D82" s="225"/>
      <c r="E82" s="225"/>
      <c r="F82" s="225"/>
      <c r="G82" s="225"/>
      <c r="H82" s="225"/>
      <c r="I82" s="225"/>
      <c r="J82" s="285" t="s">
        <v>9</v>
      </c>
      <c r="K82" s="227" t="str">
        <f>+K81</f>
        <v>#REF!</v>
      </c>
      <c r="L82" s="75"/>
      <c r="M82" s="75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37"/>
      <c r="B83" s="37"/>
      <c r="C83" s="98"/>
      <c r="D83" s="286"/>
      <c r="E83" s="287"/>
      <c r="F83" s="287"/>
      <c r="G83" s="287"/>
      <c r="H83" s="287"/>
      <c r="I83" s="287"/>
      <c r="J83" s="288"/>
      <c r="K83" s="60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289"/>
      <c r="B84" s="37"/>
      <c r="C84" s="98"/>
      <c r="D84" s="286"/>
      <c r="E84" s="287"/>
      <c r="F84" s="287"/>
      <c r="G84" s="287"/>
      <c r="H84" s="287"/>
      <c r="I84" s="287"/>
      <c r="J84" s="288"/>
      <c r="K84" s="101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89"/>
      <c r="W84" s="189"/>
      <c r="X84" s="189"/>
      <c r="Y84" s="189"/>
      <c r="Z84" s="189"/>
    </row>
    <row r="85" ht="15.75" customHeight="1">
      <c r="A85" s="37"/>
      <c r="B85" s="37"/>
      <c r="C85" s="98"/>
      <c r="D85" s="286"/>
      <c r="E85" s="287"/>
      <c r="F85" s="287"/>
      <c r="G85" s="287"/>
      <c r="H85" s="287"/>
      <c r="I85" s="287"/>
      <c r="J85" s="288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37"/>
      <c r="B86" s="37"/>
      <c r="C86" s="98"/>
      <c r="D86" s="286"/>
      <c r="E86" s="287"/>
      <c r="F86" s="287"/>
      <c r="G86" s="287"/>
      <c r="H86" s="230"/>
      <c r="I86" s="230"/>
      <c r="J86" s="231"/>
      <c r="K86" s="101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37"/>
      <c r="B87" s="37"/>
      <c r="C87" s="98"/>
      <c r="D87" s="286"/>
      <c r="E87" s="287"/>
      <c r="F87" s="287"/>
      <c r="G87" s="287"/>
      <c r="H87" s="230"/>
      <c r="I87" s="230"/>
      <c r="J87" s="231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37"/>
      <c r="B88" s="37"/>
      <c r="C88" s="98"/>
      <c r="D88" s="286"/>
      <c r="E88" s="287"/>
      <c r="F88" s="287"/>
      <c r="G88" s="287"/>
      <c r="H88" s="287"/>
      <c r="I88" s="287"/>
      <c r="J88" s="287"/>
      <c r="K88" s="287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89"/>
      <c r="B89" s="189"/>
      <c r="C89" s="228"/>
      <c r="D89" s="229"/>
      <c r="E89" s="230"/>
      <c r="F89" s="230"/>
      <c r="G89" s="230"/>
      <c r="H89" s="230"/>
      <c r="I89" s="230"/>
      <c r="J89" s="231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89"/>
      <c r="B90" s="189"/>
      <c r="C90" s="228"/>
      <c r="D90" s="229"/>
      <c r="E90" s="230"/>
      <c r="F90" s="230"/>
      <c r="G90" s="230"/>
      <c r="H90" s="230"/>
      <c r="I90" s="230"/>
      <c r="J90" s="231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89"/>
      <c r="B91" s="189"/>
      <c r="C91" s="228"/>
      <c r="D91" s="229"/>
      <c r="E91" s="230"/>
      <c r="F91" s="230"/>
      <c r="G91" s="230"/>
      <c r="H91" s="230"/>
      <c r="I91" s="230"/>
      <c r="J91" s="231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89"/>
      <c r="B92" s="189"/>
      <c r="C92" s="228"/>
      <c r="D92" s="229"/>
      <c r="E92" s="230"/>
      <c r="F92" s="230"/>
      <c r="G92" s="230"/>
      <c r="H92" s="230"/>
      <c r="I92" s="230"/>
      <c r="J92" s="231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89"/>
      <c r="B93" s="189"/>
      <c r="C93" s="228"/>
      <c r="D93" s="229"/>
      <c r="E93" s="230"/>
      <c r="F93" s="230"/>
      <c r="G93" s="230"/>
      <c r="H93" s="230"/>
      <c r="I93" s="230"/>
      <c r="J93" s="231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89"/>
      <c r="B94" s="189"/>
      <c r="C94" s="228"/>
      <c r="D94" s="229"/>
      <c r="E94" s="230"/>
      <c r="F94" s="230"/>
      <c r="G94" s="230"/>
      <c r="H94" s="230"/>
      <c r="I94" s="230"/>
      <c r="J94" s="231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89"/>
      <c r="B95" s="189"/>
      <c r="C95" s="228"/>
      <c r="D95" s="229"/>
      <c r="E95" s="230"/>
      <c r="F95" s="230"/>
      <c r="G95" s="230"/>
      <c r="H95" s="230"/>
      <c r="I95" s="230"/>
      <c r="J95" s="231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89"/>
      <c r="B96" s="189"/>
      <c r="C96" s="228"/>
      <c r="D96" s="229"/>
      <c r="E96" s="230"/>
      <c r="F96" s="230"/>
      <c r="G96" s="230"/>
      <c r="H96" s="230"/>
      <c r="I96" s="230"/>
      <c r="J96" s="231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89"/>
      <c r="B97" s="189"/>
      <c r="C97" s="228"/>
      <c r="D97" s="229"/>
      <c r="E97" s="230"/>
      <c r="F97" s="230"/>
      <c r="G97" s="230"/>
      <c r="H97" s="230"/>
      <c r="I97" s="230"/>
      <c r="J97" s="231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89"/>
      <c r="B98" s="189"/>
      <c r="C98" s="228"/>
      <c r="D98" s="229"/>
      <c r="E98" s="230"/>
      <c r="F98" s="230"/>
      <c r="G98" s="230"/>
      <c r="H98" s="230"/>
      <c r="I98" s="230"/>
      <c r="J98" s="231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89"/>
      <c r="B99" s="189"/>
      <c r="C99" s="228"/>
      <c r="D99" s="229"/>
      <c r="E99" s="230"/>
      <c r="F99" s="230"/>
      <c r="G99" s="230"/>
      <c r="H99" s="230"/>
      <c r="I99" s="230"/>
      <c r="J99" s="231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89"/>
      <c r="B100" s="189"/>
      <c r="C100" s="228"/>
      <c r="D100" s="229"/>
      <c r="E100" s="230"/>
      <c r="F100" s="230"/>
      <c r="G100" s="230"/>
      <c r="H100" s="230"/>
      <c r="I100" s="230"/>
      <c r="J100" s="231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89"/>
      <c r="B101" s="189"/>
      <c r="C101" s="228"/>
      <c r="D101" s="229"/>
      <c r="E101" s="230"/>
      <c r="F101" s="230"/>
      <c r="G101" s="230"/>
      <c r="H101" s="230"/>
      <c r="I101" s="230"/>
      <c r="J101" s="231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9"/>
      <c r="B102" s="189"/>
      <c r="C102" s="228"/>
      <c r="D102" s="229"/>
      <c r="E102" s="230"/>
      <c r="F102" s="230"/>
      <c r="G102" s="230"/>
      <c r="H102" s="230"/>
      <c r="I102" s="230"/>
      <c r="J102" s="231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89"/>
      <c r="B103" s="189"/>
      <c r="C103" s="228"/>
      <c r="D103" s="229"/>
      <c r="E103" s="230"/>
      <c r="F103" s="230"/>
      <c r="G103" s="230"/>
      <c r="H103" s="230"/>
      <c r="I103" s="230"/>
      <c r="J103" s="231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89"/>
      <c r="B104" s="189"/>
      <c r="C104" s="228"/>
      <c r="D104" s="229"/>
      <c r="E104" s="230"/>
      <c r="F104" s="230"/>
      <c r="G104" s="230"/>
      <c r="H104" s="230"/>
      <c r="I104" s="230"/>
      <c r="J104" s="231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89"/>
      <c r="B105" s="189"/>
      <c r="C105" s="228"/>
      <c r="D105" s="229"/>
      <c r="E105" s="230"/>
      <c r="F105" s="230"/>
      <c r="G105" s="230"/>
      <c r="H105" s="230"/>
      <c r="I105" s="230"/>
      <c r="J105" s="231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89"/>
      <c r="B106" s="189"/>
      <c r="C106" s="228"/>
      <c r="D106" s="229"/>
      <c r="E106" s="230"/>
      <c r="F106" s="230"/>
      <c r="G106" s="230"/>
      <c r="H106" s="230"/>
      <c r="I106" s="230"/>
      <c r="J106" s="231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89"/>
      <c r="B107" s="189"/>
      <c r="C107" s="228"/>
      <c r="D107" s="229"/>
      <c r="E107" s="230"/>
      <c r="F107" s="230"/>
      <c r="G107" s="230"/>
      <c r="H107" s="230"/>
      <c r="I107" s="230"/>
      <c r="J107" s="231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89"/>
      <c r="B108" s="189"/>
      <c r="C108" s="228"/>
      <c r="D108" s="229"/>
      <c r="E108" s="230"/>
      <c r="F108" s="230"/>
      <c r="G108" s="230"/>
      <c r="H108" s="230"/>
      <c r="I108" s="230"/>
      <c r="J108" s="231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89"/>
      <c r="B109" s="189"/>
      <c r="C109" s="228"/>
      <c r="D109" s="229"/>
      <c r="E109" s="230"/>
      <c r="F109" s="230"/>
      <c r="G109" s="230"/>
      <c r="H109" s="230"/>
      <c r="I109" s="230"/>
      <c r="J109" s="231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89"/>
      <c r="B110" s="189"/>
      <c r="C110" s="228"/>
      <c r="D110" s="229"/>
      <c r="E110" s="230"/>
      <c r="F110" s="230"/>
      <c r="G110" s="230"/>
      <c r="H110" s="230"/>
      <c r="I110" s="230"/>
      <c r="J110" s="231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89"/>
      <c r="B111" s="189"/>
      <c r="C111" s="228"/>
      <c r="D111" s="229"/>
      <c r="E111" s="230"/>
      <c r="F111" s="230"/>
      <c r="G111" s="230"/>
      <c r="H111" s="230"/>
      <c r="I111" s="230"/>
      <c r="J111" s="231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89"/>
      <c r="B112" s="189"/>
      <c r="C112" s="228"/>
      <c r="D112" s="229"/>
      <c r="E112" s="230"/>
      <c r="F112" s="230"/>
      <c r="G112" s="230"/>
      <c r="H112" s="230"/>
      <c r="I112" s="230"/>
      <c r="J112" s="231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89"/>
      <c r="B113" s="189"/>
      <c r="C113" s="228"/>
      <c r="D113" s="229"/>
      <c r="E113" s="230"/>
      <c r="F113" s="230"/>
      <c r="G113" s="230"/>
      <c r="H113" s="230"/>
      <c r="I113" s="230"/>
      <c r="J113" s="231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89"/>
      <c r="B114" s="189"/>
      <c r="C114" s="228"/>
      <c r="D114" s="229"/>
      <c r="E114" s="230"/>
      <c r="F114" s="230"/>
      <c r="G114" s="230"/>
      <c r="H114" s="230"/>
      <c r="I114" s="230"/>
      <c r="J114" s="231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89"/>
      <c r="B115" s="189"/>
      <c r="C115" s="228"/>
      <c r="D115" s="229"/>
      <c r="E115" s="230"/>
      <c r="F115" s="230"/>
      <c r="G115" s="230"/>
      <c r="H115" s="230"/>
      <c r="I115" s="230"/>
      <c r="J115" s="231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89"/>
      <c r="B116" s="189"/>
      <c r="C116" s="228"/>
      <c r="D116" s="229"/>
      <c r="E116" s="230"/>
      <c r="F116" s="230"/>
      <c r="G116" s="230"/>
      <c r="H116" s="230"/>
      <c r="I116" s="230"/>
      <c r="J116" s="231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89"/>
      <c r="B117" s="189"/>
      <c r="C117" s="228"/>
      <c r="D117" s="229"/>
      <c r="E117" s="230"/>
      <c r="F117" s="230"/>
      <c r="G117" s="230"/>
      <c r="H117" s="230"/>
      <c r="I117" s="230"/>
      <c r="J117" s="231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89"/>
      <c r="B118" s="189"/>
      <c r="C118" s="228"/>
      <c r="D118" s="229"/>
      <c r="E118" s="230"/>
      <c r="F118" s="230"/>
      <c r="G118" s="230"/>
      <c r="H118" s="230"/>
      <c r="I118" s="230"/>
      <c r="J118" s="231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89"/>
      <c r="B119" s="189"/>
      <c r="C119" s="228"/>
      <c r="D119" s="229"/>
      <c r="E119" s="230"/>
      <c r="F119" s="230"/>
      <c r="G119" s="230"/>
      <c r="H119" s="230"/>
      <c r="I119" s="230"/>
      <c r="J119" s="231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89"/>
      <c r="B120" s="189"/>
      <c r="C120" s="228"/>
      <c r="D120" s="229"/>
      <c r="E120" s="230"/>
      <c r="F120" s="230"/>
      <c r="G120" s="230"/>
      <c r="H120" s="230"/>
      <c r="I120" s="230"/>
      <c r="J120" s="231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89"/>
      <c r="B121" s="189"/>
      <c r="C121" s="228"/>
      <c r="D121" s="229"/>
      <c r="E121" s="230"/>
      <c r="F121" s="230"/>
      <c r="G121" s="230"/>
      <c r="H121" s="230"/>
      <c r="I121" s="230"/>
      <c r="J121" s="231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89"/>
      <c r="B122" s="189"/>
      <c r="C122" s="228"/>
      <c r="D122" s="229"/>
      <c r="E122" s="230"/>
      <c r="F122" s="230"/>
      <c r="G122" s="230"/>
      <c r="H122" s="230"/>
      <c r="I122" s="230"/>
      <c r="J122" s="231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89"/>
      <c r="B123" s="189"/>
      <c r="C123" s="228"/>
      <c r="D123" s="229"/>
      <c r="E123" s="230"/>
      <c r="F123" s="230"/>
      <c r="G123" s="230"/>
      <c r="H123" s="230"/>
      <c r="I123" s="230"/>
      <c r="J123" s="231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89"/>
      <c r="B124" s="189"/>
      <c r="C124" s="228"/>
      <c r="D124" s="229"/>
      <c r="E124" s="230"/>
      <c r="F124" s="230"/>
      <c r="G124" s="230"/>
      <c r="H124" s="230"/>
      <c r="I124" s="230"/>
      <c r="J124" s="231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89"/>
      <c r="B125" s="189"/>
      <c r="C125" s="228"/>
      <c r="D125" s="229"/>
      <c r="E125" s="230"/>
      <c r="F125" s="230"/>
      <c r="G125" s="230"/>
      <c r="H125" s="230"/>
      <c r="I125" s="230"/>
      <c r="J125" s="231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89"/>
      <c r="B126" s="189"/>
      <c r="C126" s="228"/>
      <c r="D126" s="229"/>
      <c r="E126" s="230"/>
      <c r="F126" s="230"/>
      <c r="G126" s="230"/>
      <c r="H126" s="230"/>
      <c r="I126" s="230"/>
      <c r="J126" s="231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89"/>
      <c r="B127" s="189"/>
      <c r="C127" s="228"/>
      <c r="D127" s="229"/>
      <c r="E127" s="230"/>
      <c r="F127" s="230"/>
      <c r="G127" s="230"/>
      <c r="H127" s="230"/>
      <c r="I127" s="230"/>
      <c r="J127" s="231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89"/>
      <c r="B128" s="189"/>
      <c r="C128" s="228"/>
      <c r="D128" s="229"/>
      <c r="E128" s="230"/>
      <c r="F128" s="230"/>
      <c r="G128" s="230"/>
      <c r="H128" s="230"/>
      <c r="I128" s="230"/>
      <c r="J128" s="231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89"/>
      <c r="B129" s="189"/>
      <c r="C129" s="228"/>
      <c r="D129" s="229"/>
      <c r="E129" s="230"/>
      <c r="F129" s="230"/>
      <c r="G129" s="230"/>
      <c r="H129" s="230"/>
      <c r="I129" s="230"/>
      <c r="J129" s="231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89"/>
      <c r="B130" s="189"/>
      <c r="C130" s="228"/>
      <c r="D130" s="229"/>
      <c r="E130" s="230"/>
      <c r="F130" s="230"/>
      <c r="G130" s="230"/>
      <c r="H130" s="230"/>
      <c r="I130" s="230"/>
      <c r="J130" s="231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89"/>
      <c r="B131" s="189"/>
      <c r="C131" s="228"/>
      <c r="D131" s="229"/>
      <c r="E131" s="230"/>
      <c r="F131" s="230"/>
      <c r="G131" s="230"/>
      <c r="H131" s="230"/>
      <c r="I131" s="230"/>
      <c r="J131" s="231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89"/>
      <c r="B132" s="189"/>
      <c r="C132" s="228"/>
      <c r="D132" s="229"/>
      <c r="E132" s="230"/>
      <c r="F132" s="230"/>
      <c r="G132" s="230"/>
      <c r="H132" s="230"/>
      <c r="I132" s="230"/>
      <c r="J132" s="231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89"/>
      <c r="B133" s="189"/>
      <c r="C133" s="228"/>
      <c r="D133" s="229"/>
      <c r="E133" s="230"/>
      <c r="F133" s="230"/>
      <c r="G133" s="230"/>
      <c r="H133" s="230"/>
      <c r="I133" s="230"/>
      <c r="J133" s="231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89"/>
      <c r="B134" s="189"/>
      <c r="C134" s="228"/>
      <c r="D134" s="229"/>
      <c r="E134" s="230"/>
      <c r="F134" s="230"/>
      <c r="G134" s="230"/>
      <c r="H134" s="230"/>
      <c r="I134" s="230"/>
      <c r="J134" s="231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89"/>
      <c r="B135" s="189"/>
      <c r="C135" s="228"/>
      <c r="D135" s="229"/>
      <c r="E135" s="230"/>
      <c r="F135" s="230"/>
      <c r="G135" s="230"/>
      <c r="H135" s="230"/>
      <c r="I135" s="230"/>
      <c r="J135" s="231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89"/>
      <c r="B136" s="189"/>
      <c r="C136" s="228"/>
      <c r="D136" s="229"/>
      <c r="E136" s="230"/>
      <c r="F136" s="230"/>
      <c r="G136" s="230"/>
      <c r="H136" s="230"/>
      <c r="I136" s="230"/>
      <c r="J136" s="231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89"/>
      <c r="B137" s="189"/>
      <c r="C137" s="228"/>
      <c r="D137" s="229"/>
      <c r="E137" s="230"/>
      <c r="F137" s="230"/>
      <c r="G137" s="230"/>
      <c r="H137" s="230"/>
      <c r="I137" s="230"/>
      <c r="J137" s="231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89"/>
      <c r="B138" s="189"/>
      <c r="C138" s="228"/>
      <c r="D138" s="229"/>
      <c r="E138" s="230"/>
      <c r="F138" s="230"/>
      <c r="G138" s="230"/>
      <c r="H138" s="230"/>
      <c r="I138" s="230"/>
      <c r="J138" s="231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89"/>
      <c r="B139" s="189"/>
      <c r="C139" s="228"/>
      <c r="D139" s="229"/>
      <c r="E139" s="230"/>
      <c r="F139" s="230"/>
      <c r="G139" s="230"/>
      <c r="H139" s="230"/>
      <c r="I139" s="230"/>
      <c r="J139" s="231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89"/>
      <c r="B140" s="189"/>
      <c r="C140" s="228"/>
      <c r="D140" s="229"/>
      <c r="E140" s="230"/>
      <c r="F140" s="230"/>
      <c r="G140" s="230"/>
      <c r="H140" s="230"/>
      <c r="I140" s="230"/>
      <c r="J140" s="231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89"/>
      <c r="B141" s="189"/>
      <c r="C141" s="228"/>
      <c r="D141" s="229"/>
      <c r="E141" s="230"/>
      <c r="F141" s="230"/>
      <c r="G141" s="230"/>
      <c r="H141" s="230"/>
      <c r="I141" s="230"/>
      <c r="J141" s="231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89"/>
      <c r="B142" s="189"/>
      <c r="C142" s="228"/>
      <c r="D142" s="229"/>
      <c r="E142" s="230"/>
      <c r="F142" s="230"/>
      <c r="G142" s="230"/>
      <c r="H142" s="230"/>
      <c r="I142" s="230"/>
      <c r="J142" s="231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89"/>
      <c r="B143" s="189"/>
      <c r="C143" s="228"/>
      <c r="D143" s="229"/>
      <c r="E143" s="230"/>
      <c r="F143" s="230"/>
      <c r="G143" s="230"/>
      <c r="H143" s="230"/>
      <c r="I143" s="230"/>
      <c r="J143" s="231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89"/>
      <c r="B144" s="189"/>
      <c r="C144" s="228"/>
      <c r="D144" s="229"/>
      <c r="E144" s="230"/>
      <c r="F144" s="230"/>
      <c r="G144" s="230"/>
      <c r="H144" s="230"/>
      <c r="I144" s="230"/>
      <c r="J144" s="231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89"/>
      <c r="B145" s="189"/>
      <c r="C145" s="228"/>
      <c r="D145" s="229"/>
      <c r="E145" s="230"/>
      <c r="F145" s="230"/>
      <c r="G145" s="230"/>
      <c r="H145" s="230"/>
      <c r="I145" s="230"/>
      <c r="J145" s="231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89"/>
      <c r="B146" s="189"/>
      <c r="C146" s="228"/>
      <c r="D146" s="229"/>
      <c r="E146" s="230"/>
      <c r="F146" s="230"/>
      <c r="G146" s="230"/>
      <c r="H146" s="230"/>
      <c r="I146" s="230"/>
      <c r="J146" s="231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89"/>
      <c r="B147" s="189"/>
      <c r="C147" s="228"/>
      <c r="D147" s="229"/>
      <c r="E147" s="230"/>
      <c r="F147" s="230"/>
      <c r="G147" s="230"/>
      <c r="H147" s="230"/>
      <c r="I147" s="230"/>
      <c r="J147" s="231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89"/>
      <c r="B148" s="189"/>
      <c r="C148" s="228"/>
      <c r="D148" s="229"/>
      <c r="E148" s="230"/>
      <c r="F148" s="230"/>
      <c r="G148" s="230"/>
      <c r="H148" s="230"/>
      <c r="I148" s="230"/>
      <c r="J148" s="231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89"/>
      <c r="B149" s="189"/>
      <c r="C149" s="228"/>
      <c r="D149" s="229"/>
      <c r="E149" s="230"/>
      <c r="F149" s="230"/>
      <c r="G149" s="230"/>
      <c r="H149" s="230"/>
      <c r="I149" s="230"/>
      <c r="J149" s="231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89"/>
      <c r="B150" s="189"/>
      <c r="C150" s="228"/>
      <c r="D150" s="229"/>
      <c r="E150" s="230"/>
      <c r="F150" s="230"/>
      <c r="G150" s="230"/>
      <c r="H150" s="230"/>
      <c r="I150" s="230"/>
      <c r="J150" s="231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89"/>
      <c r="B151" s="189"/>
      <c r="C151" s="228"/>
      <c r="D151" s="229"/>
      <c r="E151" s="230"/>
      <c r="F151" s="230"/>
      <c r="G151" s="230"/>
      <c r="H151" s="230"/>
      <c r="I151" s="230"/>
      <c r="J151" s="231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89"/>
      <c r="B152" s="189"/>
      <c r="C152" s="228"/>
      <c r="D152" s="229"/>
      <c r="E152" s="230"/>
      <c r="F152" s="230"/>
      <c r="G152" s="230"/>
      <c r="H152" s="230"/>
      <c r="I152" s="230"/>
      <c r="J152" s="231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89"/>
      <c r="B153" s="189"/>
      <c r="C153" s="228"/>
      <c r="D153" s="229"/>
      <c r="E153" s="230"/>
      <c r="F153" s="230"/>
      <c r="G153" s="230"/>
      <c r="H153" s="230"/>
      <c r="I153" s="230"/>
      <c r="J153" s="231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89"/>
      <c r="B154" s="189"/>
      <c r="C154" s="228"/>
      <c r="D154" s="229"/>
      <c r="E154" s="230"/>
      <c r="F154" s="230"/>
      <c r="G154" s="230"/>
      <c r="H154" s="230"/>
      <c r="I154" s="230"/>
      <c r="J154" s="231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89"/>
      <c r="B155" s="189"/>
      <c r="C155" s="228"/>
      <c r="D155" s="229"/>
      <c r="E155" s="230"/>
      <c r="F155" s="230"/>
      <c r="G155" s="230"/>
      <c r="H155" s="230"/>
      <c r="I155" s="230"/>
      <c r="J155" s="231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89"/>
      <c r="B156" s="189"/>
      <c r="C156" s="228"/>
      <c r="D156" s="229"/>
      <c r="E156" s="230"/>
      <c r="F156" s="230"/>
      <c r="G156" s="230"/>
      <c r="H156" s="230"/>
      <c r="I156" s="230"/>
      <c r="J156" s="231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89"/>
      <c r="B157" s="189"/>
      <c r="C157" s="228"/>
      <c r="D157" s="229"/>
      <c r="E157" s="230"/>
      <c r="F157" s="230"/>
      <c r="G157" s="230"/>
      <c r="H157" s="230"/>
      <c r="I157" s="230"/>
      <c r="J157" s="231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89"/>
      <c r="B158" s="189"/>
      <c r="C158" s="228"/>
      <c r="D158" s="229"/>
      <c r="E158" s="230"/>
      <c r="F158" s="230"/>
      <c r="G158" s="230"/>
      <c r="H158" s="230"/>
      <c r="I158" s="230"/>
      <c r="J158" s="231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89"/>
      <c r="B159" s="189"/>
      <c r="C159" s="228"/>
      <c r="D159" s="229"/>
      <c r="E159" s="230"/>
      <c r="F159" s="230"/>
      <c r="G159" s="230"/>
      <c r="H159" s="230"/>
      <c r="I159" s="230"/>
      <c r="J159" s="231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89"/>
      <c r="B160" s="189"/>
      <c r="C160" s="228"/>
      <c r="D160" s="229"/>
      <c r="E160" s="230"/>
      <c r="F160" s="230"/>
      <c r="G160" s="230"/>
      <c r="H160" s="230"/>
      <c r="I160" s="230"/>
      <c r="J160" s="231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89"/>
      <c r="B161" s="189"/>
      <c r="C161" s="228"/>
      <c r="D161" s="229"/>
      <c r="E161" s="230"/>
      <c r="F161" s="230"/>
      <c r="G161" s="230"/>
      <c r="H161" s="230"/>
      <c r="I161" s="230"/>
      <c r="J161" s="231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89"/>
      <c r="B162" s="189"/>
      <c r="C162" s="228"/>
      <c r="D162" s="229"/>
      <c r="E162" s="230"/>
      <c r="F162" s="230"/>
      <c r="G162" s="230"/>
      <c r="H162" s="230"/>
      <c r="I162" s="230"/>
      <c r="J162" s="231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89"/>
      <c r="B163" s="189"/>
      <c r="C163" s="228"/>
      <c r="D163" s="229"/>
      <c r="E163" s="230"/>
      <c r="F163" s="230"/>
      <c r="G163" s="230"/>
      <c r="H163" s="230"/>
      <c r="I163" s="230"/>
      <c r="J163" s="231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89"/>
      <c r="B164" s="189"/>
      <c r="C164" s="228"/>
      <c r="D164" s="229"/>
      <c r="E164" s="230"/>
      <c r="F164" s="230"/>
      <c r="G164" s="230"/>
      <c r="H164" s="230"/>
      <c r="I164" s="230"/>
      <c r="J164" s="231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89"/>
      <c r="B165" s="189"/>
      <c r="C165" s="228"/>
      <c r="D165" s="229"/>
      <c r="E165" s="230"/>
      <c r="F165" s="230"/>
      <c r="G165" s="230"/>
      <c r="H165" s="230"/>
      <c r="I165" s="230"/>
      <c r="J165" s="231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89"/>
      <c r="B166" s="189"/>
      <c r="C166" s="228"/>
      <c r="D166" s="229"/>
      <c r="E166" s="230"/>
      <c r="F166" s="230"/>
      <c r="G166" s="230"/>
      <c r="H166" s="230"/>
      <c r="I166" s="230"/>
      <c r="J166" s="231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89"/>
      <c r="B167" s="189"/>
      <c r="C167" s="228"/>
      <c r="D167" s="229"/>
      <c r="E167" s="230"/>
      <c r="F167" s="230"/>
      <c r="G167" s="230"/>
      <c r="H167" s="230"/>
      <c r="I167" s="230"/>
      <c r="J167" s="231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89"/>
      <c r="B168" s="189"/>
      <c r="C168" s="228"/>
      <c r="D168" s="229"/>
      <c r="E168" s="230"/>
      <c r="F168" s="230"/>
      <c r="G168" s="230"/>
      <c r="H168" s="230"/>
      <c r="I168" s="230"/>
      <c r="J168" s="231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89"/>
      <c r="B169" s="189"/>
      <c r="C169" s="228"/>
      <c r="D169" s="229"/>
      <c r="E169" s="230"/>
      <c r="F169" s="230"/>
      <c r="G169" s="230"/>
      <c r="H169" s="230"/>
      <c r="I169" s="230"/>
      <c r="J169" s="231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89"/>
      <c r="B170" s="189"/>
      <c r="C170" s="228"/>
      <c r="D170" s="229"/>
      <c r="E170" s="230"/>
      <c r="F170" s="230"/>
      <c r="G170" s="230"/>
      <c r="H170" s="230"/>
      <c r="I170" s="230"/>
      <c r="J170" s="231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89"/>
      <c r="B171" s="189"/>
      <c r="C171" s="228"/>
      <c r="D171" s="229"/>
      <c r="E171" s="230"/>
      <c r="F171" s="230"/>
      <c r="G171" s="230"/>
      <c r="H171" s="230"/>
      <c r="I171" s="230"/>
      <c r="J171" s="231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89"/>
      <c r="B172" s="189"/>
      <c r="C172" s="228"/>
      <c r="D172" s="229"/>
      <c r="E172" s="230"/>
      <c r="F172" s="230"/>
      <c r="G172" s="230"/>
      <c r="H172" s="230"/>
      <c r="I172" s="230"/>
      <c r="J172" s="231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89"/>
      <c r="B173" s="189"/>
      <c r="C173" s="228"/>
      <c r="D173" s="229"/>
      <c r="E173" s="230"/>
      <c r="F173" s="230"/>
      <c r="G173" s="230"/>
      <c r="H173" s="230"/>
      <c r="I173" s="230"/>
      <c r="J173" s="231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89"/>
      <c r="B174" s="189"/>
      <c r="C174" s="228"/>
      <c r="D174" s="229"/>
      <c r="E174" s="230"/>
      <c r="F174" s="230"/>
      <c r="G174" s="230"/>
      <c r="H174" s="230"/>
      <c r="I174" s="230"/>
      <c r="J174" s="231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89"/>
      <c r="B175" s="189"/>
      <c r="C175" s="228"/>
      <c r="D175" s="229"/>
      <c r="E175" s="230"/>
      <c r="F175" s="230"/>
      <c r="G175" s="230"/>
      <c r="H175" s="230"/>
      <c r="I175" s="230"/>
      <c r="J175" s="231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89"/>
      <c r="B176" s="189"/>
      <c r="C176" s="228"/>
      <c r="D176" s="229"/>
      <c r="E176" s="230"/>
      <c r="F176" s="230"/>
      <c r="G176" s="230"/>
      <c r="H176" s="230"/>
      <c r="I176" s="230"/>
      <c r="J176" s="231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89"/>
      <c r="B177" s="189"/>
      <c r="C177" s="228"/>
      <c r="D177" s="229"/>
      <c r="E177" s="230"/>
      <c r="F177" s="230"/>
      <c r="G177" s="230"/>
      <c r="H177" s="230"/>
      <c r="I177" s="230"/>
      <c r="J177" s="231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89"/>
      <c r="B178" s="189"/>
      <c r="C178" s="228"/>
      <c r="D178" s="229"/>
      <c r="E178" s="230"/>
      <c r="F178" s="230"/>
      <c r="G178" s="230"/>
      <c r="H178" s="230"/>
      <c r="I178" s="230"/>
      <c r="J178" s="231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89"/>
      <c r="B179" s="189"/>
      <c r="C179" s="228"/>
      <c r="D179" s="229"/>
      <c r="E179" s="230"/>
      <c r="F179" s="230"/>
      <c r="G179" s="230"/>
      <c r="H179" s="230"/>
      <c r="I179" s="230"/>
      <c r="J179" s="231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89"/>
      <c r="B180" s="189"/>
      <c r="C180" s="228"/>
      <c r="D180" s="229"/>
      <c r="E180" s="230"/>
      <c r="F180" s="230"/>
      <c r="G180" s="230"/>
      <c r="H180" s="230"/>
      <c r="I180" s="230"/>
      <c r="J180" s="231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89"/>
      <c r="B181" s="189"/>
      <c r="C181" s="228"/>
      <c r="D181" s="229"/>
      <c r="E181" s="230"/>
      <c r="F181" s="230"/>
      <c r="G181" s="230"/>
      <c r="H181" s="230"/>
      <c r="I181" s="230"/>
      <c r="J181" s="231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89"/>
      <c r="B182" s="189"/>
      <c r="C182" s="228"/>
      <c r="D182" s="229"/>
      <c r="E182" s="230"/>
      <c r="F182" s="230"/>
      <c r="G182" s="230"/>
      <c r="H182" s="230"/>
      <c r="I182" s="230"/>
      <c r="J182" s="231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89"/>
      <c r="B183" s="189"/>
      <c r="C183" s="228"/>
      <c r="D183" s="229"/>
      <c r="E183" s="230"/>
      <c r="F183" s="230"/>
      <c r="G183" s="230"/>
      <c r="H183" s="230"/>
      <c r="I183" s="230"/>
      <c r="J183" s="231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89"/>
      <c r="B184" s="189"/>
      <c r="C184" s="228"/>
      <c r="D184" s="229"/>
      <c r="E184" s="230"/>
      <c r="F184" s="230"/>
      <c r="G184" s="230"/>
      <c r="H184" s="230"/>
      <c r="I184" s="230"/>
      <c r="J184" s="231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89"/>
      <c r="B185" s="189"/>
      <c r="C185" s="228"/>
      <c r="D185" s="229"/>
      <c r="E185" s="230"/>
      <c r="F185" s="230"/>
      <c r="G185" s="230"/>
      <c r="H185" s="230"/>
      <c r="I185" s="230"/>
      <c r="J185" s="231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89"/>
      <c r="B186" s="189"/>
      <c r="C186" s="228"/>
      <c r="D186" s="229"/>
      <c r="E186" s="230"/>
      <c r="F186" s="230"/>
      <c r="G186" s="230"/>
      <c r="H186" s="230"/>
      <c r="I186" s="230"/>
      <c r="J186" s="231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89"/>
      <c r="B187" s="189"/>
      <c r="C187" s="228"/>
      <c r="D187" s="229"/>
      <c r="E187" s="230"/>
      <c r="F187" s="230"/>
      <c r="G187" s="230"/>
      <c r="H187" s="230"/>
      <c r="I187" s="230"/>
      <c r="J187" s="231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89"/>
      <c r="B188" s="189"/>
      <c r="C188" s="228"/>
      <c r="D188" s="229"/>
      <c r="E188" s="230"/>
      <c r="F188" s="230"/>
      <c r="G188" s="230"/>
      <c r="H188" s="230"/>
      <c r="I188" s="230"/>
      <c r="J188" s="231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89"/>
      <c r="B189" s="189"/>
      <c r="C189" s="228"/>
      <c r="D189" s="229"/>
      <c r="E189" s="230"/>
      <c r="F189" s="230"/>
      <c r="G189" s="230"/>
      <c r="H189" s="230"/>
      <c r="I189" s="230"/>
      <c r="J189" s="231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89"/>
      <c r="B190" s="189"/>
      <c r="C190" s="228"/>
      <c r="D190" s="229"/>
      <c r="E190" s="230"/>
      <c r="F190" s="230"/>
      <c r="G190" s="230"/>
      <c r="H190" s="230"/>
      <c r="I190" s="230"/>
      <c r="J190" s="231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89"/>
      <c r="B191" s="189"/>
      <c r="C191" s="228"/>
      <c r="D191" s="229"/>
      <c r="E191" s="230"/>
      <c r="F191" s="230"/>
      <c r="G191" s="230"/>
      <c r="H191" s="230"/>
      <c r="I191" s="230"/>
      <c r="J191" s="231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89"/>
      <c r="B192" s="189"/>
      <c r="C192" s="228"/>
      <c r="D192" s="229"/>
      <c r="E192" s="230"/>
      <c r="F192" s="230"/>
      <c r="G192" s="230"/>
      <c r="H192" s="230"/>
      <c r="I192" s="230"/>
      <c r="J192" s="231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89"/>
      <c r="B193" s="189"/>
      <c r="C193" s="228"/>
      <c r="D193" s="229"/>
      <c r="E193" s="230"/>
      <c r="F193" s="230"/>
      <c r="G193" s="230"/>
      <c r="H193" s="230"/>
      <c r="I193" s="230"/>
      <c r="J193" s="231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89"/>
      <c r="B194" s="189"/>
      <c r="C194" s="228"/>
      <c r="D194" s="229"/>
      <c r="E194" s="230"/>
      <c r="F194" s="230"/>
      <c r="G194" s="230"/>
      <c r="H194" s="230"/>
      <c r="I194" s="230"/>
      <c r="J194" s="231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89"/>
      <c r="B195" s="189"/>
      <c r="C195" s="228"/>
      <c r="D195" s="229"/>
      <c r="E195" s="230"/>
      <c r="F195" s="230"/>
      <c r="G195" s="230"/>
      <c r="H195" s="230"/>
      <c r="I195" s="230"/>
      <c r="J195" s="231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89"/>
      <c r="B196" s="189"/>
      <c r="C196" s="228"/>
      <c r="D196" s="229"/>
      <c r="E196" s="230"/>
      <c r="F196" s="230"/>
      <c r="G196" s="230"/>
      <c r="H196" s="230"/>
      <c r="I196" s="230"/>
      <c r="J196" s="231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89"/>
      <c r="B197" s="189"/>
      <c r="C197" s="228"/>
      <c r="D197" s="229"/>
      <c r="E197" s="230"/>
      <c r="F197" s="230"/>
      <c r="G197" s="230"/>
      <c r="H197" s="230"/>
      <c r="I197" s="230"/>
      <c r="J197" s="231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89"/>
      <c r="B198" s="189"/>
      <c r="C198" s="228"/>
      <c r="D198" s="229"/>
      <c r="E198" s="230"/>
      <c r="F198" s="230"/>
      <c r="G198" s="230"/>
      <c r="H198" s="230"/>
      <c r="I198" s="230"/>
      <c r="J198" s="231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89"/>
      <c r="B199" s="189"/>
      <c r="C199" s="228"/>
      <c r="D199" s="229"/>
      <c r="E199" s="230"/>
      <c r="F199" s="230"/>
      <c r="G199" s="230"/>
      <c r="H199" s="230"/>
      <c r="I199" s="230"/>
      <c r="J199" s="231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89"/>
      <c r="B200" s="189"/>
      <c r="C200" s="228"/>
      <c r="D200" s="229"/>
      <c r="E200" s="230"/>
      <c r="F200" s="230"/>
      <c r="G200" s="230"/>
      <c r="H200" s="230"/>
      <c r="I200" s="230"/>
      <c r="J200" s="231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89"/>
      <c r="B201" s="189"/>
      <c r="C201" s="228"/>
      <c r="D201" s="229"/>
      <c r="E201" s="230"/>
      <c r="F201" s="230"/>
      <c r="G201" s="230"/>
      <c r="H201" s="230"/>
      <c r="I201" s="230"/>
      <c r="J201" s="231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89"/>
      <c r="B202" s="189"/>
      <c r="C202" s="228"/>
      <c r="D202" s="229"/>
      <c r="E202" s="230"/>
      <c r="F202" s="230"/>
      <c r="G202" s="230"/>
      <c r="H202" s="230"/>
      <c r="I202" s="230"/>
      <c r="J202" s="231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89"/>
      <c r="B203" s="189"/>
      <c r="C203" s="228"/>
      <c r="D203" s="229"/>
      <c r="E203" s="230"/>
      <c r="F203" s="230"/>
      <c r="G203" s="230"/>
      <c r="H203" s="230"/>
      <c r="I203" s="230"/>
      <c r="J203" s="231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89"/>
      <c r="B204" s="189"/>
      <c r="C204" s="228"/>
      <c r="D204" s="229"/>
      <c r="E204" s="230"/>
      <c r="F204" s="230"/>
      <c r="G204" s="230"/>
      <c r="H204" s="230"/>
      <c r="I204" s="230"/>
      <c r="J204" s="231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89"/>
      <c r="B205" s="189"/>
      <c r="C205" s="228"/>
      <c r="D205" s="229"/>
      <c r="E205" s="230"/>
      <c r="F205" s="230"/>
      <c r="G205" s="230"/>
      <c r="H205" s="230"/>
      <c r="I205" s="230"/>
      <c r="J205" s="231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89"/>
      <c r="B206" s="189"/>
      <c r="C206" s="228"/>
      <c r="D206" s="229"/>
      <c r="E206" s="230"/>
      <c r="F206" s="230"/>
      <c r="G206" s="230"/>
      <c r="H206" s="230"/>
      <c r="I206" s="230"/>
      <c r="J206" s="231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89"/>
      <c r="B207" s="189"/>
      <c r="C207" s="228"/>
      <c r="D207" s="229"/>
      <c r="E207" s="230"/>
      <c r="F207" s="230"/>
      <c r="G207" s="230"/>
      <c r="H207" s="230"/>
      <c r="I207" s="230"/>
      <c r="J207" s="231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89"/>
      <c r="B208" s="189"/>
      <c r="C208" s="228"/>
      <c r="D208" s="229"/>
      <c r="E208" s="230"/>
      <c r="F208" s="230"/>
      <c r="G208" s="230"/>
      <c r="H208" s="230"/>
      <c r="I208" s="230"/>
      <c r="J208" s="231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89"/>
      <c r="B209" s="189"/>
      <c r="C209" s="228"/>
      <c r="D209" s="229"/>
      <c r="E209" s="230"/>
      <c r="F209" s="230"/>
      <c r="G209" s="230"/>
      <c r="H209" s="230"/>
      <c r="I209" s="230"/>
      <c r="J209" s="231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89"/>
      <c r="B210" s="189"/>
      <c r="C210" s="228"/>
      <c r="D210" s="229"/>
      <c r="E210" s="230"/>
      <c r="F210" s="230"/>
      <c r="G210" s="230"/>
      <c r="H210" s="230"/>
      <c r="I210" s="230"/>
      <c r="J210" s="231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89"/>
      <c r="B211" s="189"/>
      <c r="C211" s="228"/>
      <c r="D211" s="229"/>
      <c r="E211" s="230"/>
      <c r="F211" s="230"/>
      <c r="G211" s="230"/>
      <c r="H211" s="230"/>
      <c r="I211" s="230"/>
      <c r="J211" s="231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89"/>
      <c r="B212" s="189"/>
      <c r="C212" s="228"/>
      <c r="D212" s="229"/>
      <c r="E212" s="230"/>
      <c r="F212" s="230"/>
      <c r="G212" s="230"/>
      <c r="H212" s="230"/>
      <c r="I212" s="230"/>
      <c r="J212" s="231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89"/>
      <c r="B213" s="189"/>
      <c r="C213" s="228"/>
      <c r="D213" s="229"/>
      <c r="E213" s="230"/>
      <c r="F213" s="230"/>
      <c r="G213" s="230"/>
      <c r="H213" s="230"/>
      <c r="I213" s="230"/>
      <c r="J213" s="231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89"/>
      <c r="B214" s="189"/>
      <c r="C214" s="228"/>
      <c r="D214" s="229"/>
      <c r="E214" s="230"/>
      <c r="F214" s="230"/>
      <c r="G214" s="230"/>
      <c r="H214" s="230"/>
      <c r="I214" s="230"/>
      <c r="J214" s="231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89"/>
      <c r="B215" s="189"/>
      <c r="C215" s="228"/>
      <c r="D215" s="229"/>
      <c r="E215" s="230"/>
      <c r="F215" s="230"/>
      <c r="G215" s="230"/>
      <c r="H215" s="230"/>
      <c r="I215" s="230"/>
      <c r="J215" s="231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89"/>
      <c r="B216" s="189"/>
      <c r="C216" s="228"/>
      <c r="D216" s="229"/>
      <c r="E216" s="230"/>
      <c r="F216" s="230"/>
      <c r="G216" s="230"/>
      <c r="H216" s="230"/>
      <c r="I216" s="230"/>
      <c r="J216" s="231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89"/>
      <c r="B217" s="189"/>
      <c r="C217" s="228"/>
      <c r="D217" s="229"/>
      <c r="E217" s="230"/>
      <c r="F217" s="230"/>
      <c r="G217" s="230"/>
      <c r="H217" s="230"/>
      <c r="I217" s="230"/>
      <c r="J217" s="231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89"/>
      <c r="B218" s="189"/>
      <c r="C218" s="228"/>
      <c r="D218" s="229"/>
      <c r="E218" s="230"/>
      <c r="F218" s="230"/>
      <c r="G218" s="230"/>
      <c r="H218" s="230"/>
      <c r="I218" s="230"/>
      <c r="J218" s="231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89"/>
      <c r="B219" s="189"/>
      <c r="C219" s="228"/>
      <c r="D219" s="229"/>
      <c r="E219" s="230"/>
      <c r="F219" s="230"/>
      <c r="G219" s="230"/>
      <c r="H219" s="230"/>
      <c r="I219" s="230"/>
      <c r="J219" s="231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89"/>
      <c r="B220" s="189"/>
      <c r="C220" s="228"/>
      <c r="D220" s="229"/>
      <c r="E220" s="230"/>
      <c r="F220" s="230"/>
      <c r="G220" s="230"/>
      <c r="H220" s="230"/>
      <c r="I220" s="230"/>
      <c r="J220" s="231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89"/>
      <c r="B221" s="189"/>
      <c r="C221" s="228"/>
      <c r="D221" s="229"/>
      <c r="E221" s="230"/>
      <c r="F221" s="230"/>
      <c r="G221" s="230"/>
      <c r="H221" s="230"/>
      <c r="I221" s="230"/>
      <c r="J221" s="231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89"/>
      <c r="B222" s="189"/>
      <c r="C222" s="228"/>
      <c r="D222" s="229"/>
      <c r="E222" s="230"/>
      <c r="F222" s="230"/>
      <c r="G222" s="230"/>
      <c r="H222" s="230"/>
      <c r="I222" s="230"/>
      <c r="J222" s="231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89"/>
      <c r="B223" s="189"/>
      <c r="C223" s="228"/>
      <c r="D223" s="229"/>
      <c r="E223" s="230"/>
      <c r="F223" s="230"/>
      <c r="G223" s="230"/>
      <c r="H223" s="230"/>
      <c r="I223" s="230"/>
      <c r="J223" s="231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89"/>
      <c r="B224" s="189"/>
      <c r="C224" s="228"/>
      <c r="D224" s="229"/>
      <c r="E224" s="230"/>
      <c r="F224" s="230"/>
      <c r="G224" s="230"/>
      <c r="H224" s="230"/>
      <c r="I224" s="230"/>
      <c r="J224" s="231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89"/>
      <c r="B225" s="189"/>
      <c r="C225" s="228"/>
      <c r="D225" s="229"/>
      <c r="E225" s="230"/>
      <c r="F225" s="230"/>
      <c r="G225" s="230"/>
      <c r="H225" s="230"/>
      <c r="I225" s="230"/>
      <c r="J225" s="231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89"/>
      <c r="B226" s="189"/>
      <c r="C226" s="228"/>
      <c r="D226" s="229"/>
      <c r="E226" s="230"/>
      <c r="F226" s="230"/>
      <c r="G226" s="230"/>
      <c r="H226" s="230"/>
      <c r="I226" s="230"/>
      <c r="J226" s="231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89"/>
      <c r="B227" s="189"/>
      <c r="C227" s="228"/>
      <c r="D227" s="229"/>
      <c r="E227" s="230"/>
      <c r="F227" s="230"/>
      <c r="G227" s="230"/>
      <c r="H227" s="230"/>
      <c r="I227" s="230"/>
      <c r="J227" s="231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89"/>
      <c r="B228" s="189"/>
      <c r="C228" s="228"/>
      <c r="D228" s="229"/>
      <c r="E228" s="230"/>
      <c r="F228" s="230"/>
      <c r="G228" s="230"/>
      <c r="H228" s="230"/>
      <c r="I228" s="230"/>
      <c r="J228" s="231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89"/>
      <c r="B229" s="189"/>
      <c r="C229" s="228"/>
      <c r="D229" s="229"/>
      <c r="E229" s="230"/>
      <c r="F229" s="230"/>
      <c r="G229" s="230"/>
      <c r="H229" s="230"/>
      <c r="I229" s="230"/>
      <c r="J229" s="231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89"/>
      <c r="B230" s="189"/>
      <c r="C230" s="228"/>
      <c r="D230" s="229"/>
      <c r="E230" s="230"/>
      <c r="F230" s="230"/>
      <c r="G230" s="230"/>
      <c r="H230" s="230"/>
      <c r="I230" s="230"/>
      <c r="J230" s="231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89"/>
      <c r="B231" s="189"/>
      <c r="C231" s="228"/>
      <c r="D231" s="229"/>
      <c r="E231" s="230"/>
      <c r="F231" s="230"/>
      <c r="G231" s="230"/>
      <c r="H231" s="230"/>
      <c r="I231" s="230"/>
      <c r="J231" s="231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89"/>
      <c r="B232" s="189"/>
      <c r="C232" s="228"/>
      <c r="D232" s="229"/>
      <c r="E232" s="230"/>
      <c r="F232" s="230"/>
      <c r="G232" s="230"/>
      <c r="H232" s="230"/>
      <c r="I232" s="230"/>
      <c r="J232" s="231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89"/>
      <c r="B233" s="189"/>
      <c r="C233" s="228"/>
      <c r="D233" s="229"/>
      <c r="E233" s="230"/>
      <c r="F233" s="230"/>
      <c r="G233" s="230"/>
      <c r="H233" s="230"/>
      <c r="I233" s="230"/>
      <c r="J233" s="231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89"/>
      <c r="B234" s="189"/>
      <c r="C234" s="228"/>
      <c r="D234" s="229"/>
      <c r="E234" s="230"/>
      <c r="F234" s="230"/>
      <c r="G234" s="230"/>
      <c r="H234" s="230"/>
      <c r="I234" s="230"/>
      <c r="J234" s="231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89"/>
      <c r="B235" s="189"/>
      <c r="C235" s="228"/>
      <c r="D235" s="229"/>
      <c r="E235" s="230"/>
      <c r="F235" s="230"/>
      <c r="G235" s="230"/>
      <c r="H235" s="230"/>
      <c r="I235" s="230"/>
      <c r="J235" s="231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89"/>
      <c r="B236" s="189"/>
      <c r="C236" s="228"/>
      <c r="D236" s="229"/>
      <c r="E236" s="230"/>
      <c r="F236" s="230"/>
      <c r="G236" s="230"/>
      <c r="H236" s="230"/>
      <c r="I236" s="230"/>
      <c r="J236" s="231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89"/>
      <c r="B237" s="189"/>
      <c r="C237" s="228"/>
      <c r="D237" s="229"/>
      <c r="E237" s="230"/>
      <c r="F237" s="230"/>
      <c r="G237" s="230"/>
      <c r="H237" s="230"/>
      <c r="I237" s="230"/>
      <c r="J237" s="231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89"/>
      <c r="B238" s="189"/>
      <c r="C238" s="228"/>
      <c r="D238" s="229"/>
      <c r="E238" s="230"/>
      <c r="F238" s="230"/>
      <c r="G238" s="230"/>
      <c r="H238" s="230"/>
      <c r="I238" s="230"/>
      <c r="J238" s="231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89"/>
      <c r="B239" s="189"/>
      <c r="C239" s="228"/>
      <c r="D239" s="229"/>
      <c r="E239" s="230"/>
      <c r="F239" s="230"/>
      <c r="G239" s="230"/>
      <c r="H239" s="230"/>
      <c r="I239" s="230"/>
      <c r="J239" s="231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89"/>
      <c r="B240" s="189"/>
      <c r="C240" s="228"/>
      <c r="D240" s="229"/>
      <c r="E240" s="230"/>
      <c r="F240" s="230"/>
      <c r="G240" s="230"/>
      <c r="H240" s="230"/>
      <c r="I240" s="230"/>
      <c r="J240" s="231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89"/>
      <c r="B241" s="189"/>
      <c r="C241" s="228"/>
      <c r="D241" s="229"/>
      <c r="E241" s="230"/>
      <c r="F241" s="230"/>
      <c r="G241" s="230"/>
      <c r="H241" s="230"/>
      <c r="I241" s="230"/>
      <c r="J241" s="231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89"/>
      <c r="B242" s="189"/>
      <c r="C242" s="228"/>
      <c r="D242" s="229"/>
      <c r="E242" s="230"/>
      <c r="F242" s="230"/>
      <c r="G242" s="230"/>
      <c r="H242" s="230"/>
      <c r="I242" s="230"/>
      <c r="J242" s="231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89"/>
      <c r="B243" s="189"/>
      <c r="C243" s="228"/>
      <c r="D243" s="229"/>
      <c r="E243" s="230"/>
      <c r="F243" s="230"/>
      <c r="G243" s="230"/>
      <c r="H243" s="230"/>
      <c r="I243" s="230"/>
      <c r="J243" s="231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89"/>
      <c r="B244" s="189"/>
      <c r="C244" s="228"/>
      <c r="D244" s="229"/>
      <c r="E244" s="230"/>
      <c r="F244" s="230"/>
      <c r="G244" s="230"/>
      <c r="H244" s="230"/>
      <c r="I244" s="230"/>
      <c r="J244" s="231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89"/>
      <c r="B245" s="189"/>
      <c r="C245" s="228"/>
      <c r="D245" s="229"/>
      <c r="E245" s="230"/>
      <c r="F245" s="230"/>
      <c r="G245" s="230"/>
      <c r="H245" s="230"/>
      <c r="I245" s="230"/>
      <c r="J245" s="231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89"/>
      <c r="B246" s="189"/>
      <c r="C246" s="228"/>
      <c r="D246" s="229"/>
      <c r="E246" s="230"/>
      <c r="F246" s="230"/>
      <c r="G246" s="230"/>
      <c r="H246" s="230"/>
      <c r="I246" s="230"/>
      <c r="J246" s="231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89"/>
      <c r="B247" s="189"/>
      <c r="C247" s="228"/>
      <c r="D247" s="229"/>
      <c r="E247" s="230"/>
      <c r="F247" s="230"/>
      <c r="G247" s="230"/>
      <c r="H247" s="230"/>
      <c r="I247" s="230"/>
      <c r="J247" s="231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89"/>
      <c r="B248" s="189"/>
      <c r="C248" s="228"/>
      <c r="D248" s="229"/>
      <c r="E248" s="230"/>
      <c r="F248" s="230"/>
      <c r="G248" s="230"/>
      <c r="H248" s="230"/>
      <c r="I248" s="230"/>
      <c r="J248" s="231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89"/>
      <c r="B249" s="189"/>
      <c r="C249" s="228"/>
      <c r="D249" s="229"/>
      <c r="E249" s="230"/>
      <c r="F249" s="230"/>
      <c r="G249" s="230"/>
      <c r="H249" s="230"/>
      <c r="I249" s="230"/>
      <c r="J249" s="231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89"/>
      <c r="B250" s="189"/>
      <c r="C250" s="228"/>
      <c r="D250" s="229"/>
      <c r="E250" s="230"/>
      <c r="F250" s="230"/>
      <c r="G250" s="230"/>
      <c r="H250" s="230"/>
      <c r="I250" s="230"/>
      <c r="J250" s="231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89"/>
      <c r="B251" s="189"/>
      <c r="C251" s="228"/>
      <c r="D251" s="229"/>
      <c r="E251" s="230"/>
      <c r="F251" s="230"/>
      <c r="G251" s="230"/>
      <c r="H251" s="230"/>
      <c r="I251" s="230"/>
      <c r="J251" s="231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89"/>
      <c r="B252" s="189"/>
      <c r="C252" s="228"/>
      <c r="D252" s="229"/>
      <c r="E252" s="230"/>
      <c r="F252" s="230"/>
      <c r="G252" s="230"/>
      <c r="H252" s="230"/>
      <c r="I252" s="230"/>
      <c r="J252" s="231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89"/>
      <c r="B253" s="189"/>
      <c r="C253" s="228"/>
      <c r="D253" s="229"/>
      <c r="E253" s="230"/>
      <c r="F253" s="230"/>
      <c r="G253" s="230"/>
      <c r="H253" s="230"/>
      <c r="I253" s="230"/>
      <c r="J253" s="231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89"/>
      <c r="B254" s="189"/>
      <c r="C254" s="228"/>
      <c r="D254" s="229"/>
      <c r="E254" s="230"/>
      <c r="F254" s="230"/>
      <c r="G254" s="230"/>
      <c r="H254" s="230"/>
      <c r="I254" s="230"/>
      <c r="J254" s="231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89"/>
      <c r="B255" s="189"/>
      <c r="C255" s="228"/>
      <c r="D255" s="229"/>
      <c r="E255" s="230"/>
      <c r="F255" s="230"/>
      <c r="G255" s="230"/>
      <c r="H255" s="230"/>
      <c r="I255" s="230"/>
      <c r="J255" s="231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89"/>
      <c r="B256" s="189"/>
      <c r="C256" s="228"/>
      <c r="D256" s="229"/>
      <c r="E256" s="230"/>
      <c r="F256" s="230"/>
      <c r="G256" s="230"/>
      <c r="H256" s="230"/>
      <c r="I256" s="230"/>
      <c r="J256" s="231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89"/>
      <c r="B257" s="189"/>
      <c r="C257" s="228"/>
      <c r="D257" s="229"/>
      <c r="E257" s="230"/>
      <c r="F257" s="230"/>
      <c r="G257" s="230"/>
      <c r="H257" s="230"/>
      <c r="I257" s="230"/>
      <c r="J257" s="231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89"/>
      <c r="B258" s="189"/>
      <c r="C258" s="228"/>
      <c r="D258" s="229"/>
      <c r="E258" s="230"/>
      <c r="F258" s="230"/>
      <c r="G258" s="230"/>
      <c r="H258" s="230"/>
      <c r="I258" s="230"/>
      <c r="J258" s="231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89"/>
      <c r="B259" s="189"/>
      <c r="C259" s="228"/>
      <c r="D259" s="229"/>
      <c r="E259" s="230"/>
      <c r="F259" s="230"/>
      <c r="G259" s="230"/>
      <c r="H259" s="230"/>
      <c r="I259" s="230"/>
      <c r="J259" s="231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89"/>
      <c r="B260" s="189"/>
      <c r="C260" s="228"/>
      <c r="D260" s="229"/>
      <c r="E260" s="230"/>
      <c r="F260" s="230"/>
      <c r="G260" s="230"/>
      <c r="H260" s="230"/>
      <c r="I260" s="230"/>
      <c r="J260" s="231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89"/>
      <c r="B261" s="189"/>
      <c r="C261" s="228"/>
      <c r="D261" s="229"/>
      <c r="E261" s="230"/>
      <c r="F261" s="230"/>
      <c r="G261" s="230"/>
      <c r="H261" s="230"/>
      <c r="I261" s="230"/>
      <c r="J261" s="231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89"/>
      <c r="B262" s="189"/>
      <c r="C262" s="228"/>
      <c r="D262" s="229"/>
      <c r="E262" s="230"/>
      <c r="F262" s="230"/>
      <c r="G262" s="230"/>
      <c r="H262" s="230"/>
      <c r="I262" s="230"/>
      <c r="J262" s="231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89"/>
      <c r="B263" s="189"/>
      <c r="C263" s="228"/>
      <c r="D263" s="229"/>
      <c r="E263" s="230"/>
      <c r="F263" s="230"/>
      <c r="G263" s="230"/>
      <c r="H263" s="230"/>
      <c r="I263" s="230"/>
      <c r="J263" s="231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89"/>
      <c r="B264" s="189"/>
      <c r="C264" s="228"/>
      <c r="D264" s="229"/>
      <c r="E264" s="230"/>
      <c r="F264" s="230"/>
      <c r="G264" s="230"/>
      <c r="H264" s="230"/>
      <c r="I264" s="230"/>
      <c r="J264" s="231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89"/>
      <c r="B265" s="189"/>
      <c r="C265" s="228"/>
      <c r="D265" s="229"/>
      <c r="E265" s="230"/>
      <c r="F265" s="230"/>
      <c r="G265" s="230"/>
      <c r="H265" s="230"/>
      <c r="I265" s="230"/>
      <c r="J265" s="231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89"/>
      <c r="B266" s="189"/>
      <c r="C266" s="228"/>
      <c r="D266" s="229"/>
      <c r="E266" s="230"/>
      <c r="F266" s="230"/>
      <c r="G266" s="230"/>
      <c r="H266" s="230"/>
      <c r="I266" s="230"/>
      <c r="J266" s="231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89"/>
      <c r="B267" s="189"/>
      <c r="C267" s="228"/>
      <c r="D267" s="229"/>
      <c r="E267" s="230"/>
      <c r="F267" s="230"/>
      <c r="G267" s="230"/>
      <c r="H267" s="230"/>
      <c r="I267" s="230"/>
      <c r="J267" s="231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89"/>
      <c r="B268" s="189"/>
      <c r="C268" s="228"/>
      <c r="D268" s="229"/>
      <c r="E268" s="230"/>
      <c r="F268" s="230"/>
      <c r="G268" s="230"/>
      <c r="H268" s="230"/>
      <c r="I268" s="230"/>
      <c r="J268" s="231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89"/>
      <c r="B269" s="189"/>
      <c r="C269" s="228"/>
      <c r="D269" s="229"/>
      <c r="E269" s="230"/>
      <c r="F269" s="230"/>
      <c r="G269" s="230"/>
      <c r="H269" s="230"/>
      <c r="I269" s="230"/>
      <c r="J269" s="231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89"/>
      <c r="B270" s="189"/>
      <c r="C270" s="228"/>
      <c r="D270" s="229"/>
      <c r="E270" s="230"/>
      <c r="F270" s="230"/>
      <c r="G270" s="230"/>
      <c r="H270" s="230"/>
      <c r="I270" s="230"/>
      <c r="J270" s="231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89"/>
      <c r="B271" s="189"/>
      <c r="C271" s="228"/>
      <c r="D271" s="229"/>
      <c r="E271" s="230"/>
      <c r="F271" s="230"/>
      <c r="G271" s="230"/>
      <c r="H271" s="230"/>
      <c r="I271" s="230"/>
      <c r="J271" s="231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89"/>
      <c r="B272" s="189"/>
      <c r="C272" s="228"/>
      <c r="D272" s="229"/>
      <c r="E272" s="230"/>
      <c r="F272" s="230"/>
      <c r="G272" s="230"/>
      <c r="H272" s="230"/>
      <c r="I272" s="230"/>
      <c r="J272" s="231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89"/>
      <c r="B273" s="189"/>
      <c r="C273" s="228"/>
      <c r="D273" s="229"/>
      <c r="E273" s="230"/>
      <c r="F273" s="230"/>
      <c r="G273" s="230"/>
      <c r="H273" s="230"/>
      <c r="I273" s="230"/>
      <c r="J273" s="231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89"/>
      <c r="B274" s="189"/>
      <c r="C274" s="228"/>
      <c r="D274" s="229"/>
      <c r="E274" s="230"/>
      <c r="F274" s="230"/>
      <c r="G274" s="230"/>
      <c r="H274" s="230"/>
      <c r="I274" s="230"/>
      <c r="J274" s="231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89"/>
      <c r="B275" s="189"/>
      <c r="C275" s="228"/>
      <c r="D275" s="229"/>
      <c r="E275" s="230"/>
      <c r="F275" s="230"/>
      <c r="G275" s="230"/>
      <c r="H275" s="230"/>
      <c r="I275" s="230"/>
      <c r="J275" s="231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89"/>
      <c r="B276" s="189"/>
      <c r="C276" s="228"/>
      <c r="D276" s="229"/>
      <c r="E276" s="230"/>
      <c r="F276" s="230"/>
      <c r="G276" s="230"/>
      <c r="H276" s="230"/>
      <c r="I276" s="230"/>
      <c r="J276" s="231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89"/>
      <c r="B277" s="189"/>
      <c r="C277" s="228"/>
      <c r="D277" s="229"/>
      <c r="E277" s="230"/>
      <c r="F277" s="230"/>
      <c r="G277" s="230"/>
      <c r="H277" s="230"/>
      <c r="I277" s="230"/>
      <c r="J277" s="231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89"/>
      <c r="B278" s="189"/>
      <c r="C278" s="228"/>
      <c r="D278" s="229"/>
      <c r="E278" s="230"/>
      <c r="F278" s="230"/>
      <c r="G278" s="230"/>
      <c r="H278" s="230"/>
      <c r="I278" s="230"/>
      <c r="J278" s="231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89"/>
      <c r="B279" s="189"/>
      <c r="C279" s="228"/>
      <c r="D279" s="229"/>
      <c r="E279" s="230"/>
      <c r="F279" s="230"/>
      <c r="G279" s="230"/>
      <c r="H279" s="230"/>
      <c r="I279" s="230"/>
      <c r="J279" s="231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89"/>
      <c r="B280" s="189"/>
      <c r="C280" s="228"/>
      <c r="D280" s="229"/>
      <c r="E280" s="230"/>
      <c r="F280" s="230"/>
      <c r="G280" s="230"/>
      <c r="H280" s="230"/>
      <c r="I280" s="230"/>
      <c r="J280" s="231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89"/>
      <c r="B281" s="189"/>
      <c r="C281" s="228"/>
      <c r="D281" s="229"/>
      <c r="E281" s="230"/>
      <c r="F281" s="230"/>
      <c r="G281" s="230"/>
      <c r="H281" s="230"/>
      <c r="I281" s="230"/>
      <c r="J281" s="231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89"/>
      <c r="B282" s="189"/>
      <c r="C282" s="228"/>
      <c r="D282" s="229"/>
      <c r="E282" s="230"/>
      <c r="F282" s="230"/>
      <c r="G282" s="230"/>
      <c r="H282" s="230"/>
      <c r="I282" s="230"/>
      <c r="J282" s="231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89"/>
      <c r="B283" s="189"/>
      <c r="C283" s="228"/>
      <c r="D283" s="229"/>
      <c r="E283" s="230"/>
      <c r="F283" s="230"/>
      <c r="G283" s="230"/>
      <c r="H283" s="230"/>
      <c r="I283" s="230"/>
      <c r="J283" s="231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89"/>
      <c r="B284" s="189"/>
      <c r="C284" s="228"/>
      <c r="D284" s="229"/>
      <c r="E284" s="230"/>
      <c r="F284" s="230"/>
      <c r="G284" s="230"/>
      <c r="H284" s="230"/>
      <c r="I284" s="230"/>
      <c r="J284" s="231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89"/>
      <c r="B285" s="189"/>
      <c r="C285" s="228"/>
      <c r="D285" s="229"/>
      <c r="E285" s="230"/>
      <c r="F285" s="230"/>
      <c r="G285" s="230"/>
      <c r="H285" s="230"/>
      <c r="I285" s="230"/>
      <c r="J285" s="231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89"/>
      <c r="B286" s="189"/>
      <c r="C286" s="228"/>
      <c r="D286" s="229"/>
      <c r="E286" s="230"/>
      <c r="F286" s="230"/>
      <c r="G286" s="230"/>
      <c r="H286" s="230"/>
      <c r="I286" s="230"/>
      <c r="J286" s="231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89"/>
      <c r="B287" s="189"/>
      <c r="C287" s="228"/>
      <c r="D287" s="229"/>
      <c r="E287" s="230"/>
      <c r="F287" s="230"/>
      <c r="G287" s="230"/>
      <c r="H287" s="230"/>
      <c r="I287" s="230"/>
      <c r="J287" s="231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89"/>
      <c r="B288" s="189"/>
      <c r="C288" s="228"/>
      <c r="D288" s="229"/>
      <c r="E288" s="230"/>
      <c r="F288" s="230"/>
      <c r="G288" s="230"/>
      <c r="H288" s="230"/>
      <c r="I288" s="230"/>
      <c r="J288" s="231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89"/>
      <c r="B289" s="189"/>
      <c r="C289" s="228"/>
      <c r="D289" s="229"/>
      <c r="E289" s="230"/>
      <c r="F289" s="230"/>
      <c r="G289" s="230"/>
      <c r="H289" s="230"/>
      <c r="I289" s="230"/>
      <c r="J289" s="231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89"/>
      <c r="B290" s="189"/>
      <c r="C290" s="228"/>
      <c r="D290" s="229"/>
      <c r="E290" s="230"/>
      <c r="F290" s="230"/>
      <c r="G290" s="230"/>
      <c r="H290" s="230"/>
      <c r="I290" s="230"/>
      <c r="J290" s="231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89"/>
      <c r="B291" s="189"/>
      <c r="C291" s="228"/>
      <c r="D291" s="229"/>
      <c r="E291" s="230"/>
      <c r="F291" s="230"/>
      <c r="G291" s="230"/>
      <c r="H291" s="230"/>
      <c r="I291" s="230"/>
      <c r="J291" s="231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89"/>
      <c r="B292" s="189"/>
      <c r="C292" s="228"/>
      <c r="D292" s="229"/>
      <c r="E292" s="230"/>
      <c r="F292" s="230"/>
      <c r="G292" s="230"/>
      <c r="H292" s="230"/>
      <c r="I292" s="230"/>
      <c r="J292" s="23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89"/>
      <c r="B293" s="189"/>
      <c r="C293" s="228"/>
      <c r="D293" s="229"/>
      <c r="E293" s="230"/>
      <c r="F293" s="230"/>
      <c r="G293" s="230"/>
      <c r="H293" s="230"/>
      <c r="I293" s="230"/>
      <c r="J293" s="231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89"/>
      <c r="B294" s="189"/>
      <c r="C294" s="228"/>
      <c r="D294" s="229"/>
      <c r="E294" s="230"/>
      <c r="F294" s="230"/>
      <c r="G294" s="230"/>
      <c r="H294" s="230"/>
      <c r="I294" s="230"/>
      <c r="J294" s="231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89"/>
      <c r="B295" s="189"/>
      <c r="C295" s="228"/>
      <c r="D295" s="229"/>
      <c r="E295" s="230"/>
      <c r="F295" s="230"/>
      <c r="G295" s="230"/>
      <c r="H295" s="230"/>
      <c r="I295" s="230"/>
      <c r="J295" s="231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89"/>
      <c r="B296" s="189"/>
      <c r="C296" s="228"/>
      <c r="D296" s="229"/>
      <c r="E296" s="230"/>
      <c r="F296" s="230"/>
      <c r="G296" s="230"/>
      <c r="H296" s="230"/>
      <c r="I296" s="230"/>
      <c r="J296" s="231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89"/>
      <c r="B297" s="189"/>
      <c r="C297" s="228"/>
      <c r="D297" s="229"/>
      <c r="E297" s="230"/>
      <c r="F297" s="230"/>
      <c r="G297" s="230"/>
      <c r="H297" s="230"/>
      <c r="I297" s="230"/>
      <c r="J297" s="231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89"/>
      <c r="B298" s="189"/>
      <c r="C298" s="228"/>
      <c r="D298" s="229"/>
      <c r="E298" s="230"/>
      <c r="F298" s="230"/>
      <c r="G298" s="230"/>
      <c r="H298" s="230"/>
      <c r="I298" s="230"/>
      <c r="J298" s="231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89"/>
      <c r="B299" s="189"/>
      <c r="C299" s="228"/>
      <c r="D299" s="229"/>
      <c r="E299" s="230"/>
      <c r="F299" s="230"/>
      <c r="G299" s="230"/>
      <c r="H299" s="230"/>
      <c r="I299" s="230"/>
      <c r="J299" s="231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89"/>
      <c r="B300" s="189"/>
      <c r="C300" s="228"/>
      <c r="D300" s="229"/>
      <c r="E300" s="230"/>
      <c r="F300" s="230"/>
      <c r="G300" s="230"/>
      <c r="H300" s="230"/>
      <c r="I300" s="230"/>
      <c r="J300" s="231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89"/>
      <c r="B301" s="189"/>
      <c r="C301" s="228"/>
      <c r="D301" s="229"/>
      <c r="E301" s="230"/>
      <c r="F301" s="230"/>
      <c r="G301" s="230"/>
      <c r="H301" s="230"/>
      <c r="I301" s="230"/>
      <c r="J301" s="231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89"/>
      <c r="B302" s="189"/>
      <c r="C302" s="228"/>
      <c r="D302" s="229"/>
      <c r="E302" s="230"/>
      <c r="F302" s="230"/>
      <c r="G302" s="230"/>
      <c r="H302" s="230"/>
      <c r="I302" s="230"/>
      <c r="J302" s="231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89"/>
      <c r="B303" s="189"/>
      <c r="C303" s="228"/>
      <c r="D303" s="229"/>
      <c r="E303" s="230"/>
      <c r="F303" s="230"/>
      <c r="G303" s="230"/>
      <c r="H303" s="230"/>
      <c r="I303" s="230"/>
      <c r="J303" s="231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89"/>
      <c r="B304" s="189"/>
      <c r="C304" s="228"/>
      <c r="D304" s="229"/>
      <c r="E304" s="230"/>
      <c r="F304" s="230"/>
      <c r="G304" s="230"/>
      <c r="H304" s="230"/>
      <c r="I304" s="230"/>
      <c r="J304" s="231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89"/>
      <c r="B305" s="189"/>
      <c r="C305" s="228"/>
      <c r="D305" s="229"/>
      <c r="E305" s="230"/>
      <c r="F305" s="230"/>
      <c r="G305" s="230"/>
      <c r="H305" s="230"/>
      <c r="I305" s="230"/>
      <c r="J305" s="231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89"/>
      <c r="B306" s="189"/>
      <c r="C306" s="228"/>
      <c r="D306" s="229"/>
      <c r="E306" s="230"/>
      <c r="F306" s="230"/>
      <c r="G306" s="230"/>
      <c r="H306" s="230"/>
      <c r="I306" s="230"/>
      <c r="J306" s="231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89"/>
      <c r="B307" s="189"/>
      <c r="C307" s="228"/>
      <c r="D307" s="229"/>
      <c r="E307" s="230"/>
      <c r="F307" s="230"/>
      <c r="G307" s="230"/>
      <c r="H307" s="230"/>
      <c r="I307" s="230"/>
      <c r="J307" s="231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89"/>
      <c r="B308" s="189"/>
      <c r="C308" s="228"/>
      <c r="D308" s="229"/>
      <c r="E308" s="230"/>
      <c r="F308" s="230"/>
      <c r="G308" s="230"/>
      <c r="H308" s="230"/>
      <c r="I308" s="230"/>
      <c r="J308" s="231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89"/>
      <c r="B309" s="189"/>
      <c r="C309" s="228"/>
      <c r="D309" s="229"/>
      <c r="E309" s="230"/>
      <c r="F309" s="230"/>
      <c r="G309" s="230"/>
      <c r="H309" s="230"/>
      <c r="I309" s="230"/>
      <c r="J309" s="231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89"/>
      <c r="B310" s="189"/>
      <c r="C310" s="228"/>
      <c r="D310" s="229"/>
      <c r="E310" s="230"/>
      <c r="F310" s="230"/>
      <c r="G310" s="230"/>
      <c r="H310" s="230"/>
      <c r="I310" s="230"/>
      <c r="J310" s="231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89"/>
      <c r="B311" s="189"/>
      <c r="C311" s="228"/>
      <c r="D311" s="229"/>
      <c r="E311" s="230"/>
      <c r="F311" s="230"/>
      <c r="G311" s="230"/>
      <c r="H311" s="230"/>
      <c r="I311" s="230"/>
      <c r="J311" s="231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89"/>
      <c r="B312" s="189"/>
      <c r="C312" s="228"/>
      <c r="D312" s="229"/>
      <c r="E312" s="230"/>
      <c r="F312" s="230"/>
      <c r="G312" s="230"/>
      <c r="H312" s="230"/>
      <c r="I312" s="230"/>
      <c r="J312" s="231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89"/>
      <c r="B313" s="189"/>
      <c r="C313" s="228"/>
      <c r="D313" s="229"/>
      <c r="E313" s="230"/>
      <c r="F313" s="230"/>
      <c r="G313" s="230"/>
      <c r="H313" s="230"/>
      <c r="I313" s="230"/>
      <c r="J313" s="231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89"/>
      <c r="B314" s="189"/>
      <c r="C314" s="228"/>
      <c r="D314" s="229"/>
      <c r="E314" s="230"/>
      <c r="F314" s="230"/>
      <c r="G314" s="230"/>
      <c r="H314" s="230"/>
      <c r="I314" s="230"/>
      <c r="J314" s="231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89"/>
      <c r="B315" s="189"/>
      <c r="C315" s="228"/>
      <c r="D315" s="229"/>
      <c r="E315" s="230"/>
      <c r="F315" s="230"/>
      <c r="G315" s="230"/>
      <c r="H315" s="230"/>
      <c r="I315" s="230"/>
      <c r="J315" s="231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89"/>
      <c r="B316" s="189"/>
      <c r="C316" s="228"/>
      <c r="D316" s="229"/>
      <c r="E316" s="230"/>
      <c r="F316" s="230"/>
      <c r="G316" s="230"/>
      <c r="H316" s="230"/>
      <c r="I316" s="230"/>
      <c r="J316" s="231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89"/>
      <c r="B317" s="189"/>
      <c r="C317" s="228"/>
      <c r="D317" s="229"/>
      <c r="E317" s="230"/>
      <c r="F317" s="230"/>
      <c r="G317" s="230"/>
      <c r="H317" s="230"/>
      <c r="I317" s="230"/>
      <c r="J317" s="231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89"/>
      <c r="B318" s="189"/>
      <c r="C318" s="228"/>
      <c r="D318" s="229"/>
      <c r="E318" s="230"/>
      <c r="F318" s="230"/>
      <c r="G318" s="230"/>
      <c r="H318" s="230"/>
      <c r="I318" s="230"/>
      <c r="J318" s="231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89"/>
      <c r="B319" s="189"/>
      <c r="C319" s="228"/>
      <c r="D319" s="229"/>
      <c r="E319" s="230"/>
      <c r="F319" s="230"/>
      <c r="G319" s="230"/>
      <c r="H319" s="230"/>
      <c r="I319" s="230"/>
      <c r="J319" s="231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89"/>
      <c r="B320" s="189"/>
      <c r="C320" s="228"/>
      <c r="D320" s="229"/>
      <c r="E320" s="230"/>
      <c r="F320" s="230"/>
      <c r="G320" s="230"/>
      <c r="H320" s="230"/>
      <c r="I320" s="230"/>
      <c r="J320" s="231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89"/>
      <c r="B321" s="189"/>
      <c r="C321" s="228"/>
      <c r="D321" s="229"/>
      <c r="E321" s="230"/>
      <c r="F321" s="230"/>
      <c r="G321" s="230"/>
      <c r="H321" s="230"/>
      <c r="I321" s="230"/>
      <c r="J321" s="231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89"/>
      <c r="B322" s="189"/>
      <c r="C322" s="228"/>
      <c r="D322" s="229"/>
      <c r="E322" s="230"/>
      <c r="F322" s="230"/>
      <c r="G322" s="230"/>
      <c r="H322" s="230"/>
      <c r="I322" s="230"/>
      <c r="J322" s="231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89"/>
      <c r="B323" s="189"/>
      <c r="C323" s="228"/>
      <c r="D323" s="229"/>
      <c r="E323" s="230"/>
      <c r="F323" s="230"/>
      <c r="G323" s="230"/>
      <c r="H323" s="230"/>
      <c r="I323" s="230"/>
      <c r="J323" s="231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89"/>
      <c r="B324" s="189"/>
      <c r="C324" s="228"/>
      <c r="D324" s="229"/>
      <c r="E324" s="230"/>
      <c r="F324" s="230"/>
      <c r="G324" s="230"/>
      <c r="H324" s="230"/>
      <c r="I324" s="230"/>
      <c r="J324" s="231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89"/>
      <c r="B325" s="189"/>
      <c r="C325" s="228"/>
      <c r="D325" s="229"/>
      <c r="E325" s="230"/>
      <c r="F325" s="230"/>
      <c r="G325" s="230"/>
      <c r="H325" s="230"/>
      <c r="I325" s="230"/>
      <c r="J325" s="231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89"/>
      <c r="B326" s="189"/>
      <c r="C326" s="228"/>
      <c r="D326" s="229"/>
      <c r="E326" s="230"/>
      <c r="F326" s="230"/>
      <c r="G326" s="230"/>
      <c r="H326" s="230"/>
      <c r="I326" s="230"/>
      <c r="J326" s="231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89"/>
      <c r="B327" s="189"/>
      <c r="C327" s="228"/>
      <c r="D327" s="229"/>
      <c r="E327" s="230"/>
      <c r="F327" s="230"/>
      <c r="G327" s="230"/>
      <c r="H327" s="230"/>
      <c r="I327" s="230"/>
      <c r="J327" s="231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89"/>
      <c r="B328" s="189"/>
      <c r="C328" s="228"/>
      <c r="D328" s="229"/>
      <c r="E328" s="230"/>
      <c r="F328" s="230"/>
      <c r="G328" s="230"/>
      <c r="H328" s="230"/>
      <c r="I328" s="230"/>
      <c r="J328" s="231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89"/>
      <c r="B329" s="189"/>
      <c r="C329" s="228"/>
      <c r="D329" s="229"/>
      <c r="E329" s="230"/>
      <c r="F329" s="230"/>
      <c r="G329" s="230"/>
      <c r="H329" s="230"/>
      <c r="I329" s="230"/>
      <c r="J329" s="231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89"/>
      <c r="B330" s="189"/>
      <c r="C330" s="228"/>
      <c r="D330" s="229"/>
      <c r="E330" s="230"/>
      <c r="F330" s="230"/>
      <c r="G330" s="230"/>
      <c r="H330" s="230"/>
      <c r="I330" s="230"/>
      <c r="J330" s="231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89"/>
      <c r="B331" s="189"/>
      <c r="C331" s="228"/>
      <c r="D331" s="229"/>
      <c r="E331" s="230"/>
      <c r="F331" s="230"/>
      <c r="G331" s="230"/>
      <c r="H331" s="230"/>
      <c r="I331" s="230"/>
      <c r="J331" s="231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89"/>
      <c r="B332" s="189"/>
      <c r="C332" s="228"/>
      <c r="D332" s="229"/>
      <c r="E332" s="230"/>
      <c r="F332" s="230"/>
      <c r="G332" s="230"/>
      <c r="H332" s="230"/>
      <c r="I332" s="230"/>
      <c r="J332" s="231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89"/>
      <c r="B333" s="189"/>
      <c r="C333" s="228"/>
      <c r="D333" s="229"/>
      <c r="E333" s="230"/>
      <c r="F333" s="230"/>
      <c r="G333" s="230"/>
      <c r="H333" s="230"/>
      <c r="I333" s="230"/>
      <c r="J333" s="231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89"/>
      <c r="B334" s="189"/>
      <c r="C334" s="228"/>
      <c r="D334" s="229"/>
      <c r="E334" s="230"/>
      <c r="F334" s="230"/>
      <c r="G334" s="230"/>
      <c r="H334" s="230"/>
      <c r="I334" s="230"/>
      <c r="J334" s="231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89"/>
      <c r="B335" s="189"/>
      <c r="C335" s="228"/>
      <c r="D335" s="229"/>
      <c r="E335" s="230"/>
      <c r="F335" s="230"/>
      <c r="G335" s="230"/>
      <c r="H335" s="230"/>
      <c r="I335" s="230"/>
      <c r="J335" s="231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89"/>
      <c r="B336" s="189"/>
      <c r="C336" s="228"/>
      <c r="D336" s="229"/>
      <c r="E336" s="230"/>
      <c r="F336" s="230"/>
      <c r="G336" s="230"/>
      <c r="H336" s="230"/>
      <c r="I336" s="230"/>
      <c r="J336" s="231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89"/>
      <c r="B337" s="189"/>
      <c r="C337" s="228"/>
      <c r="D337" s="229"/>
      <c r="E337" s="230"/>
      <c r="F337" s="230"/>
      <c r="G337" s="230"/>
      <c r="H337" s="230"/>
      <c r="I337" s="230"/>
      <c r="J337" s="231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89"/>
      <c r="B338" s="189"/>
      <c r="C338" s="228"/>
      <c r="D338" s="229"/>
      <c r="E338" s="230"/>
      <c r="F338" s="230"/>
      <c r="G338" s="230"/>
      <c r="H338" s="230"/>
      <c r="I338" s="230"/>
      <c r="J338" s="231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89"/>
      <c r="B339" s="189"/>
      <c r="C339" s="228"/>
      <c r="D339" s="229"/>
      <c r="E339" s="230"/>
      <c r="F339" s="230"/>
      <c r="G339" s="230"/>
      <c r="H339" s="230"/>
      <c r="I339" s="230"/>
      <c r="J339" s="231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89"/>
      <c r="B340" s="189"/>
      <c r="C340" s="228"/>
      <c r="D340" s="229"/>
      <c r="E340" s="230"/>
      <c r="F340" s="230"/>
      <c r="G340" s="230"/>
      <c r="H340" s="230"/>
      <c r="I340" s="230"/>
      <c r="J340" s="231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89"/>
      <c r="B341" s="189"/>
      <c r="C341" s="228"/>
      <c r="D341" s="229"/>
      <c r="E341" s="230"/>
      <c r="F341" s="230"/>
      <c r="G341" s="230"/>
      <c r="H341" s="230"/>
      <c r="I341" s="230"/>
      <c r="J341" s="231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89"/>
      <c r="B342" s="189"/>
      <c r="C342" s="228"/>
      <c r="D342" s="229"/>
      <c r="E342" s="230"/>
      <c r="F342" s="230"/>
      <c r="G342" s="230"/>
      <c r="H342" s="230"/>
      <c r="I342" s="230"/>
      <c r="J342" s="231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89"/>
      <c r="B343" s="189"/>
      <c r="C343" s="228"/>
      <c r="D343" s="229"/>
      <c r="E343" s="230"/>
      <c r="F343" s="230"/>
      <c r="G343" s="230"/>
      <c r="H343" s="230"/>
      <c r="I343" s="230"/>
      <c r="J343" s="231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89"/>
      <c r="B344" s="189"/>
      <c r="C344" s="228"/>
      <c r="D344" s="229"/>
      <c r="E344" s="230"/>
      <c r="F344" s="230"/>
      <c r="G344" s="230"/>
      <c r="H344" s="230"/>
      <c r="I344" s="230"/>
      <c r="J344" s="231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89"/>
      <c r="B345" s="189"/>
      <c r="C345" s="228"/>
      <c r="D345" s="229"/>
      <c r="E345" s="230"/>
      <c r="F345" s="230"/>
      <c r="G345" s="230"/>
      <c r="H345" s="230"/>
      <c r="I345" s="230"/>
      <c r="J345" s="231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89"/>
      <c r="B346" s="189"/>
      <c r="C346" s="228"/>
      <c r="D346" s="229"/>
      <c r="E346" s="230"/>
      <c r="F346" s="230"/>
      <c r="G346" s="230"/>
      <c r="H346" s="230"/>
      <c r="I346" s="230"/>
      <c r="J346" s="231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89"/>
      <c r="B347" s="189"/>
      <c r="C347" s="228"/>
      <c r="D347" s="229"/>
      <c r="E347" s="230"/>
      <c r="F347" s="230"/>
      <c r="G347" s="230"/>
      <c r="H347" s="230"/>
      <c r="I347" s="230"/>
      <c r="J347" s="231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89"/>
      <c r="B348" s="189"/>
      <c r="C348" s="228"/>
      <c r="D348" s="229"/>
      <c r="E348" s="230"/>
      <c r="F348" s="230"/>
      <c r="G348" s="230"/>
      <c r="H348" s="230"/>
      <c r="I348" s="230"/>
      <c r="J348" s="231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89"/>
      <c r="B349" s="189"/>
      <c r="C349" s="228"/>
      <c r="D349" s="229"/>
      <c r="E349" s="230"/>
      <c r="F349" s="230"/>
      <c r="G349" s="230"/>
      <c r="H349" s="230"/>
      <c r="I349" s="230"/>
      <c r="J349" s="231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89"/>
      <c r="B350" s="189"/>
      <c r="C350" s="228"/>
      <c r="D350" s="229"/>
      <c r="E350" s="230"/>
      <c r="F350" s="230"/>
      <c r="G350" s="230"/>
      <c r="H350" s="230"/>
      <c r="I350" s="230"/>
      <c r="J350" s="231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89"/>
      <c r="B351" s="189"/>
      <c r="C351" s="228"/>
      <c r="D351" s="229"/>
      <c r="E351" s="230"/>
      <c r="F351" s="230"/>
      <c r="G351" s="230"/>
      <c r="H351" s="230"/>
      <c r="I351" s="230"/>
      <c r="J351" s="231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89"/>
      <c r="B352" s="189"/>
      <c r="C352" s="228"/>
      <c r="D352" s="229"/>
      <c r="E352" s="230"/>
      <c r="F352" s="230"/>
      <c r="G352" s="230"/>
      <c r="H352" s="230"/>
      <c r="I352" s="230"/>
      <c r="J352" s="231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89"/>
      <c r="B353" s="189"/>
      <c r="C353" s="228"/>
      <c r="D353" s="229"/>
      <c r="E353" s="230"/>
      <c r="F353" s="230"/>
      <c r="G353" s="230"/>
      <c r="H353" s="230"/>
      <c r="I353" s="230"/>
      <c r="J353" s="231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89"/>
      <c r="B354" s="189"/>
      <c r="C354" s="228"/>
      <c r="D354" s="229"/>
      <c r="E354" s="230"/>
      <c r="F354" s="230"/>
      <c r="G354" s="230"/>
      <c r="H354" s="230"/>
      <c r="I354" s="230"/>
      <c r="J354" s="231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89"/>
      <c r="B355" s="189"/>
      <c r="C355" s="228"/>
      <c r="D355" s="229"/>
      <c r="E355" s="230"/>
      <c r="F355" s="230"/>
      <c r="G355" s="230"/>
      <c r="H355" s="230"/>
      <c r="I355" s="230"/>
      <c r="J355" s="231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89"/>
      <c r="B356" s="189"/>
      <c r="C356" s="228"/>
      <c r="D356" s="229"/>
      <c r="E356" s="230"/>
      <c r="F356" s="230"/>
      <c r="G356" s="230"/>
      <c r="H356" s="230"/>
      <c r="I356" s="230"/>
      <c r="J356" s="231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89"/>
      <c r="B357" s="189"/>
      <c r="C357" s="228"/>
      <c r="D357" s="229"/>
      <c r="E357" s="230"/>
      <c r="F357" s="230"/>
      <c r="G357" s="230"/>
      <c r="H357" s="230"/>
      <c r="I357" s="230"/>
      <c r="J357" s="231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89"/>
      <c r="B358" s="189"/>
      <c r="C358" s="228"/>
      <c r="D358" s="229"/>
      <c r="E358" s="230"/>
      <c r="F358" s="230"/>
      <c r="G358" s="230"/>
      <c r="H358" s="230"/>
      <c r="I358" s="230"/>
      <c r="J358" s="231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89"/>
      <c r="B359" s="189"/>
      <c r="C359" s="228"/>
      <c r="D359" s="229"/>
      <c r="E359" s="230"/>
      <c r="F359" s="230"/>
      <c r="G359" s="230"/>
      <c r="H359" s="230"/>
      <c r="I359" s="230"/>
      <c r="J359" s="231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89"/>
      <c r="B360" s="189"/>
      <c r="C360" s="228"/>
      <c r="D360" s="229"/>
      <c r="E360" s="230"/>
      <c r="F360" s="230"/>
      <c r="G360" s="230"/>
      <c r="H360" s="230"/>
      <c r="I360" s="230"/>
      <c r="J360" s="231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89"/>
      <c r="B361" s="189"/>
      <c r="C361" s="228"/>
      <c r="D361" s="229"/>
      <c r="E361" s="230"/>
      <c r="F361" s="230"/>
      <c r="G361" s="230"/>
      <c r="H361" s="230"/>
      <c r="I361" s="230"/>
      <c r="J361" s="231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89"/>
      <c r="B362" s="189"/>
      <c r="C362" s="228"/>
      <c r="D362" s="229"/>
      <c r="E362" s="230"/>
      <c r="F362" s="230"/>
      <c r="G362" s="230"/>
      <c r="H362" s="230"/>
      <c r="I362" s="230"/>
      <c r="J362" s="231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89"/>
      <c r="B363" s="189"/>
      <c r="C363" s="228"/>
      <c r="D363" s="229"/>
      <c r="E363" s="230"/>
      <c r="F363" s="230"/>
      <c r="G363" s="230"/>
      <c r="H363" s="230"/>
      <c r="I363" s="230"/>
      <c r="J363" s="231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89"/>
      <c r="B364" s="189"/>
      <c r="C364" s="228"/>
      <c r="D364" s="229"/>
      <c r="E364" s="230"/>
      <c r="F364" s="230"/>
      <c r="G364" s="230"/>
      <c r="H364" s="230"/>
      <c r="I364" s="230"/>
      <c r="J364" s="231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89"/>
      <c r="B365" s="189"/>
      <c r="C365" s="228"/>
      <c r="D365" s="229"/>
      <c r="E365" s="230"/>
      <c r="F365" s="230"/>
      <c r="G365" s="230"/>
      <c r="H365" s="230"/>
      <c r="I365" s="230"/>
      <c r="J365" s="231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89"/>
      <c r="B366" s="189"/>
      <c r="C366" s="228"/>
      <c r="D366" s="229"/>
      <c r="E366" s="230"/>
      <c r="F366" s="230"/>
      <c r="G366" s="230"/>
      <c r="H366" s="230"/>
      <c r="I366" s="230"/>
      <c r="J366" s="231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89"/>
      <c r="B367" s="189"/>
      <c r="C367" s="228"/>
      <c r="D367" s="229"/>
      <c r="E367" s="230"/>
      <c r="F367" s="230"/>
      <c r="G367" s="230"/>
      <c r="H367" s="230"/>
      <c r="I367" s="230"/>
      <c r="J367" s="231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89"/>
      <c r="B368" s="189"/>
      <c r="C368" s="228"/>
      <c r="D368" s="229"/>
      <c r="E368" s="230"/>
      <c r="F368" s="230"/>
      <c r="G368" s="230"/>
      <c r="H368" s="230"/>
      <c r="I368" s="230"/>
      <c r="J368" s="231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89"/>
      <c r="B369" s="189"/>
      <c r="C369" s="228"/>
      <c r="D369" s="229"/>
      <c r="E369" s="230"/>
      <c r="F369" s="230"/>
      <c r="G369" s="230"/>
      <c r="H369" s="230"/>
      <c r="I369" s="230"/>
      <c r="J369" s="231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89"/>
      <c r="B370" s="189"/>
      <c r="C370" s="228"/>
      <c r="D370" s="229"/>
      <c r="E370" s="230"/>
      <c r="F370" s="230"/>
      <c r="G370" s="230"/>
      <c r="H370" s="230"/>
      <c r="I370" s="230"/>
      <c r="J370" s="231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89"/>
      <c r="B371" s="189"/>
      <c r="C371" s="228"/>
      <c r="D371" s="229"/>
      <c r="E371" s="230"/>
      <c r="F371" s="230"/>
      <c r="G371" s="230"/>
      <c r="H371" s="230"/>
      <c r="I371" s="230"/>
      <c r="J371" s="231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89"/>
      <c r="B372" s="189"/>
      <c r="C372" s="228"/>
      <c r="D372" s="229"/>
      <c r="E372" s="230"/>
      <c r="F372" s="230"/>
      <c r="G372" s="230"/>
      <c r="H372" s="230"/>
      <c r="I372" s="230"/>
      <c r="J372" s="231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89"/>
      <c r="B373" s="189"/>
      <c r="C373" s="228"/>
      <c r="D373" s="229"/>
      <c r="E373" s="230"/>
      <c r="F373" s="230"/>
      <c r="G373" s="230"/>
      <c r="H373" s="230"/>
      <c r="I373" s="230"/>
      <c r="J373" s="231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89"/>
      <c r="B374" s="189"/>
      <c r="C374" s="228"/>
      <c r="D374" s="229"/>
      <c r="E374" s="230"/>
      <c r="F374" s="230"/>
      <c r="G374" s="230"/>
      <c r="H374" s="230"/>
      <c r="I374" s="230"/>
      <c r="J374" s="231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89"/>
      <c r="B375" s="189"/>
      <c r="C375" s="228"/>
      <c r="D375" s="229"/>
      <c r="E375" s="230"/>
      <c r="F375" s="230"/>
      <c r="G375" s="230"/>
      <c r="H375" s="230"/>
      <c r="I375" s="230"/>
      <c r="J375" s="231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89"/>
      <c r="B376" s="189"/>
      <c r="C376" s="228"/>
      <c r="D376" s="229"/>
      <c r="E376" s="230"/>
      <c r="F376" s="230"/>
      <c r="G376" s="230"/>
      <c r="H376" s="230"/>
      <c r="I376" s="230"/>
      <c r="J376" s="231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89"/>
      <c r="B377" s="189"/>
      <c r="C377" s="228"/>
      <c r="D377" s="229"/>
      <c r="E377" s="230"/>
      <c r="F377" s="230"/>
      <c r="G377" s="230"/>
      <c r="H377" s="230"/>
      <c r="I377" s="230"/>
      <c r="J377" s="231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89"/>
      <c r="B378" s="189"/>
      <c r="C378" s="228"/>
      <c r="D378" s="229"/>
      <c r="E378" s="230"/>
      <c r="F378" s="230"/>
      <c r="G378" s="230"/>
      <c r="H378" s="230"/>
      <c r="I378" s="230"/>
      <c r="J378" s="231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89"/>
      <c r="B379" s="189"/>
      <c r="C379" s="228"/>
      <c r="D379" s="229"/>
      <c r="E379" s="230"/>
      <c r="F379" s="230"/>
      <c r="G379" s="230"/>
      <c r="H379" s="230"/>
      <c r="I379" s="230"/>
      <c r="J379" s="231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89"/>
      <c r="B380" s="189"/>
      <c r="C380" s="228"/>
      <c r="D380" s="229"/>
      <c r="E380" s="230"/>
      <c r="F380" s="230"/>
      <c r="G380" s="230"/>
      <c r="H380" s="230"/>
      <c r="I380" s="230"/>
      <c r="J380" s="231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89"/>
      <c r="B381" s="189"/>
      <c r="C381" s="228"/>
      <c r="D381" s="229"/>
      <c r="E381" s="230"/>
      <c r="F381" s="230"/>
      <c r="G381" s="230"/>
      <c r="H381" s="230"/>
      <c r="I381" s="230"/>
      <c r="J381" s="231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89"/>
      <c r="B382" s="189"/>
      <c r="C382" s="228"/>
      <c r="D382" s="229"/>
      <c r="E382" s="230"/>
      <c r="F382" s="230"/>
      <c r="G382" s="230"/>
      <c r="H382" s="230"/>
      <c r="I382" s="230"/>
      <c r="J382" s="231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89"/>
      <c r="B383" s="189"/>
      <c r="C383" s="228"/>
      <c r="D383" s="229"/>
      <c r="E383" s="230"/>
      <c r="F383" s="230"/>
      <c r="G383" s="230"/>
      <c r="H383" s="230"/>
      <c r="I383" s="230"/>
      <c r="J383" s="231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89"/>
      <c r="B384" s="189"/>
      <c r="C384" s="228"/>
      <c r="D384" s="229"/>
      <c r="E384" s="230"/>
      <c r="F384" s="230"/>
      <c r="G384" s="230"/>
      <c r="H384" s="230"/>
      <c r="I384" s="230"/>
      <c r="J384" s="231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89"/>
      <c r="B385" s="189"/>
      <c r="C385" s="228"/>
      <c r="D385" s="229"/>
      <c r="E385" s="230"/>
      <c r="F385" s="230"/>
      <c r="G385" s="230"/>
      <c r="H385" s="230"/>
      <c r="I385" s="230"/>
      <c r="J385" s="231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89"/>
      <c r="B386" s="189"/>
      <c r="C386" s="228"/>
      <c r="D386" s="229"/>
      <c r="E386" s="230"/>
      <c r="F386" s="230"/>
      <c r="G386" s="230"/>
      <c r="H386" s="230"/>
      <c r="I386" s="230"/>
      <c r="J386" s="231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89"/>
      <c r="B387" s="189"/>
      <c r="C387" s="228"/>
      <c r="D387" s="229"/>
      <c r="E387" s="230"/>
      <c r="F387" s="230"/>
      <c r="G387" s="230"/>
      <c r="H387" s="230"/>
      <c r="I387" s="230"/>
      <c r="J387" s="231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89"/>
      <c r="B388" s="189"/>
      <c r="C388" s="228"/>
      <c r="D388" s="229"/>
      <c r="E388" s="230"/>
      <c r="F388" s="230"/>
      <c r="G388" s="230"/>
      <c r="H388" s="230"/>
      <c r="I388" s="230"/>
      <c r="J388" s="231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89"/>
      <c r="B389" s="189"/>
      <c r="C389" s="228"/>
      <c r="D389" s="229"/>
      <c r="E389" s="230"/>
      <c r="F389" s="230"/>
      <c r="G389" s="230"/>
      <c r="H389" s="230"/>
      <c r="I389" s="230"/>
      <c r="J389" s="231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89"/>
      <c r="B390" s="189"/>
      <c r="C390" s="228"/>
      <c r="D390" s="229"/>
      <c r="E390" s="230"/>
      <c r="F390" s="230"/>
      <c r="G390" s="230"/>
      <c r="H390" s="230"/>
      <c r="I390" s="230"/>
      <c r="J390" s="231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89"/>
      <c r="B391" s="189"/>
      <c r="C391" s="228"/>
      <c r="D391" s="229"/>
      <c r="E391" s="230"/>
      <c r="F391" s="230"/>
      <c r="G391" s="230"/>
      <c r="H391" s="230"/>
      <c r="I391" s="230"/>
      <c r="J391" s="231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89"/>
      <c r="B392" s="189"/>
      <c r="C392" s="228"/>
      <c r="D392" s="229"/>
      <c r="E392" s="230"/>
      <c r="F392" s="230"/>
      <c r="G392" s="230"/>
      <c r="H392" s="230"/>
      <c r="I392" s="230"/>
      <c r="J392" s="231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89"/>
      <c r="B393" s="189"/>
      <c r="C393" s="228"/>
      <c r="D393" s="229"/>
      <c r="E393" s="230"/>
      <c r="F393" s="230"/>
      <c r="G393" s="230"/>
      <c r="H393" s="230"/>
      <c r="I393" s="230"/>
      <c r="J393" s="231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89"/>
      <c r="B394" s="189"/>
      <c r="C394" s="228"/>
      <c r="D394" s="229"/>
      <c r="E394" s="230"/>
      <c r="F394" s="230"/>
      <c r="G394" s="230"/>
      <c r="H394" s="230"/>
      <c r="I394" s="230"/>
      <c r="J394" s="231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89"/>
      <c r="B395" s="189"/>
      <c r="C395" s="228"/>
      <c r="D395" s="229"/>
      <c r="E395" s="230"/>
      <c r="F395" s="230"/>
      <c r="G395" s="230"/>
      <c r="H395" s="230"/>
      <c r="I395" s="230"/>
      <c r="J395" s="231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89"/>
      <c r="B396" s="189"/>
      <c r="C396" s="228"/>
      <c r="D396" s="229"/>
      <c r="E396" s="230"/>
      <c r="F396" s="230"/>
      <c r="G396" s="230"/>
      <c r="H396" s="230"/>
      <c r="I396" s="230"/>
      <c r="J396" s="231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89"/>
      <c r="B397" s="189"/>
      <c r="C397" s="228"/>
      <c r="D397" s="229"/>
      <c r="E397" s="230"/>
      <c r="F397" s="230"/>
      <c r="G397" s="230"/>
      <c r="H397" s="230"/>
      <c r="I397" s="230"/>
      <c r="J397" s="231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89"/>
      <c r="B398" s="189"/>
      <c r="C398" s="228"/>
      <c r="D398" s="229"/>
      <c r="E398" s="230"/>
      <c r="F398" s="230"/>
      <c r="G398" s="230"/>
      <c r="H398" s="230"/>
      <c r="I398" s="230"/>
      <c r="J398" s="231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89"/>
      <c r="B399" s="189"/>
      <c r="C399" s="228"/>
      <c r="D399" s="229"/>
      <c r="E399" s="230"/>
      <c r="F399" s="230"/>
      <c r="G399" s="230"/>
      <c r="H399" s="230"/>
      <c r="I399" s="230"/>
      <c r="J399" s="231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89"/>
      <c r="B400" s="189"/>
      <c r="C400" s="228"/>
      <c r="D400" s="229"/>
      <c r="E400" s="230"/>
      <c r="F400" s="230"/>
      <c r="G400" s="230"/>
      <c r="H400" s="230"/>
      <c r="I400" s="230"/>
      <c r="J400" s="231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89"/>
      <c r="B401" s="189"/>
      <c r="C401" s="228"/>
      <c r="D401" s="229"/>
      <c r="E401" s="230"/>
      <c r="F401" s="230"/>
      <c r="G401" s="230"/>
      <c r="H401" s="230"/>
      <c r="I401" s="230"/>
      <c r="J401" s="231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89"/>
      <c r="B402" s="189"/>
      <c r="C402" s="228"/>
      <c r="D402" s="229"/>
      <c r="E402" s="230"/>
      <c r="F402" s="230"/>
      <c r="G402" s="230"/>
      <c r="H402" s="230"/>
      <c r="I402" s="230"/>
      <c r="J402" s="231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89"/>
      <c r="B403" s="189"/>
      <c r="C403" s="228"/>
      <c r="D403" s="229"/>
      <c r="E403" s="230"/>
      <c r="F403" s="230"/>
      <c r="G403" s="230"/>
      <c r="H403" s="230"/>
      <c r="I403" s="230"/>
      <c r="J403" s="231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89"/>
      <c r="B404" s="189"/>
      <c r="C404" s="228"/>
      <c r="D404" s="229"/>
      <c r="E404" s="230"/>
      <c r="F404" s="230"/>
      <c r="G404" s="230"/>
      <c r="H404" s="230"/>
      <c r="I404" s="230"/>
      <c r="J404" s="231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89"/>
      <c r="B405" s="189"/>
      <c r="C405" s="228"/>
      <c r="D405" s="229"/>
      <c r="E405" s="230"/>
      <c r="F405" s="230"/>
      <c r="G405" s="230"/>
      <c r="H405" s="230"/>
      <c r="I405" s="230"/>
      <c r="J405" s="231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89"/>
      <c r="B406" s="189"/>
      <c r="C406" s="228"/>
      <c r="D406" s="229"/>
      <c r="E406" s="230"/>
      <c r="F406" s="230"/>
      <c r="G406" s="230"/>
      <c r="H406" s="230"/>
      <c r="I406" s="230"/>
      <c r="J406" s="231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89"/>
      <c r="B407" s="189"/>
      <c r="C407" s="228"/>
      <c r="D407" s="229"/>
      <c r="E407" s="230"/>
      <c r="F407" s="230"/>
      <c r="G407" s="230"/>
      <c r="H407" s="230"/>
      <c r="I407" s="230"/>
      <c r="J407" s="231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89"/>
      <c r="B408" s="189"/>
      <c r="C408" s="228"/>
      <c r="D408" s="229"/>
      <c r="E408" s="230"/>
      <c r="F408" s="230"/>
      <c r="G408" s="230"/>
      <c r="H408" s="230"/>
      <c r="I408" s="230"/>
      <c r="J408" s="231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89"/>
      <c r="B409" s="189"/>
      <c r="C409" s="228"/>
      <c r="D409" s="229"/>
      <c r="E409" s="230"/>
      <c r="F409" s="230"/>
      <c r="G409" s="230"/>
      <c r="H409" s="230"/>
      <c r="I409" s="230"/>
      <c r="J409" s="231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89"/>
      <c r="B410" s="189"/>
      <c r="C410" s="228"/>
      <c r="D410" s="229"/>
      <c r="E410" s="230"/>
      <c r="F410" s="230"/>
      <c r="G410" s="230"/>
      <c r="H410" s="230"/>
      <c r="I410" s="230"/>
      <c r="J410" s="231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89"/>
      <c r="B411" s="189"/>
      <c r="C411" s="228"/>
      <c r="D411" s="229"/>
      <c r="E411" s="230"/>
      <c r="F411" s="230"/>
      <c r="G411" s="230"/>
      <c r="H411" s="230"/>
      <c r="I411" s="230"/>
      <c r="J411" s="231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89"/>
      <c r="B412" s="189"/>
      <c r="C412" s="228"/>
      <c r="D412" s="229"/>
      <c r="E412" s="230"/>
      <c r="F412" s="230"/>
      <c r="G412" s="230"/>
      <c r="H412" s="230"/>
      <c r="I412" s="230"/>
      <c r="J412" s="231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89"/>
      <c r="B413" s="189"/>
      <c r="C413" s="228"/>
      <c r="D413" s="229"/>
      <c r="E413" s="230"/>
      <c r="F413" s="230"/>
      <c r="G413" s="230"/>
      <c r="H413" s="230"/>
      <c r="I413" s="230"/>
      <c r="J413" s="231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89"/>
      <c r="B414" s="189"/>
      <c r="C414" s="228"/>
      <c r="D414" s="229"/>
      <c r="E414" s="230"/>
      <c r="F414" s="230"/>
      <c r="G414" s="230"/>
      <c r="H414" s="230"/>
      <c r="I414" s="230"/>
      <c r="J414" s="231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89"/>
      <c r="B415" s="189"/>
      <c r="C415" s="228"/>
      <c r="D415" s="229"/>
      <c r="E415" s="230"/>
      <c r="F415" s="230"/>
      <c r="G415" s="230"/>
      <c r="H415" s="230"/>
      <c r="I415" s="230"/>
      <c r="J415" s="23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89"/>
      <c r="B416" s="189"/>
      <c r="C416" s="228"/>
      <c r="D416" s="229"/>
      <c r="E416" s="230"/>
      <c r="F416" s="230"/>
      <c r="G416" s="230"/>
      <c r="H416" s="230"/>
      <c r="I416" s="230"/>
      <c r="J416" s="231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89"/>
      <c r="B417" s="189"/>
      <c r="C417" s="228"/>
      <c r="D417" s="229"/>
      <c r="E417" s="230"/>
      <c r="F417" s="230"/>
      <c r="G417" s="230"/>
      <c r="H417" s="230"/>
      <c r="I417" s="230"/>
      <c r="J417" s="231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89"/>
      <c r="B418" s="189"/>
      <c r="C418" s="228"/>
      <c r="D418" s="229"/>
      <c r="E418" s="230"/>
      <c r="F418" s="230"/>
      <c r="G418" s="230"/>
      <c r="H418" s="230"/>
      <c r="I418" s="230"/>
      <c r="J418" s="231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89"/>
      <c r="B419" s="189"/>
      <c r="C419" s="228"/>
      <c r="D419" s="229"/>
      <c r="E419" s="230"/>
      <c r="F419" s="230"/>
      <c r="G419" s="230"/>
      <c r="H419" s="230"/>
      <c r="I419" s="230"/>
      <c r="J419" s="231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89"/>
      <c r="B420" s="189"/>
      <c r="C420" s="228"/>
      <c r="D420" s="229"/>
      <c r="E420" s="230"/>
      <c r="F420" s="230"/>
      <c r="G420" s="230"/>
      <c r="H420" s="230"/>
      <c r="I420" s="230"/>
      <c r="J420" s="231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89"/>
      <c r="B421" s="189"/>
      <c r="C421" s="228"/>
      <c r="D421" s="229"/>
      <c r="E421" s="230"/>
      <c r="F421" s="230"/>
      <c r="G421" s="230"/>
      <c r="H421" s="230"/>
      <c r="I421" s="230"/>
      <c r="J421" s="231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89"/>
      <c r="B422" s="189"/>
      <c r="C422" s="228"/>
      <c r="D422" s="229"/>
      <c r="E422" s="230"/>
      <c r="F422" s="230"/>
      <c r="G422" s="230"/>
      <c r="H422" s="230"/>
      <c r="I422" s="230"/>
      <c r="J422" s="231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89"/>
      <c r="B423" s="189"/>
      <c r="C423" s="228"/>
      <c r="D423" s="229"/>
      <c r="E423" s="230"/>
      <c r="F423" s="230"/>
      <c r="G423" s="230"/>
      <c r="H423" s="230"/>
      <c r="I423" s="230"/>
      <c r="J423" s="231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89"/>
      <c r="B424" s="189"/>
      <c r="C424" s="228"/>
      <c r="D424" s="229"/>
      <c r="E424" s="230"/>
      <c r="F424" s="230"/>
      <c r="G424" s="230"/>
      <c r="H424" s="230"/>
      <c r="I424" s="230"/>
      <c r="J424" s="231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89"/>
      <c r="B425" s="189"/>
      <c r="C425" s="228"/>
      <c r="D425" s="229"/>
      <c r="E425" s="230"/>
      <c r="F425" s="230"/>
      <c r="G425" s="230"/>
      <c r="H425" s="230"/>
      <c r="I425" s="230"/>
      <c r="J425" s="231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89"/>
      <c r="B426" s="189"/>
      <c r="C426" s="228"/>
      <c r="D426" s="229"/>
      <c r="E426" s="230"/>
      <c r="F426" s="230"/>
      <c r="G426" s="230"/>
      <c r="H426" s="230"/>
      <c r="I426" s="230"/>
      <c r="J426" s="231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89"/>
      <c r="B427" s="189"/>
      <c r="C427" s="228"/>
      <c r="D427" s="229"/>
      <c r="E427" s="230"/>
      <c r="F427" s="230"/>
      <c r="G427" s="230"/>
      <c r="H427" s="230"/>
      <c r="I427" s="230"/>
      <c r="J427" s="231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89"/>
      <c r="B428" s="189"/>
      <c r="C428" s="228"/>
      <c r="D428" s="229"/>
      <c r="E428" s="230"/>
      <c r="F428" s="230"/>
      <c r="G428" s="230"/>
      <c r="H428" s="230"/>
      <c r="I428" s="230"/>
      <c r="J428" s="231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89"/>
      <c r="B429" s="189"/>
      <c r="C429" s="228"/>
      <c r="D429" s="229"/>
      <c r="E429" s="230"/>
      <c r="F429" s="230"/>
      <c r="G429" s="230"/>
      <c r="H429" s="230"/>
      <c r="I429" s="230"/>
      <c r="J429" s="231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89"/>
      <c r="B430" s="189"/>
      <c r="C430" s="228"/>
      <c r="D430" s="229"/>
      <c r="E430" s="230"/>
      <c r="F430" s="230"/>
      <c r="G430" s="230"/>
      <c r="H430" s="230"/>
      <c r="I430" s="230"/>
      <c r="J430" s="231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89"/>
      <c r="B431" s="189"/>
      <c r="C431" s="228"/>
      <c r="D431" s="229"/>
      <c r="E431" s="230"/>
      <c r="F431" s="230"/>
      <c r="G431" s="230"/>
      <c r="H431" s="230"/>
      <c r="I431" s="230"/>
      <c r="J431" s="231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89"/>
      <c r="B432" s="189"/>
      <c r="C432" s="228"/>
      <c r="D432" s="229"/>
      <c r="E432" s="230"/>
      <c r="F432" s="230"/>
      <c r="G432" s="230"/>
      <c r="H432" s="230"/>
      <c r="I432" s="230"/>
      <c r="J432" s="231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89"/>
      <c r="B433" s="189"/>
      <c r="C433" s="228"/>
      <c r="D433" s="229"/>
      <c r="E433" s="230"/>
      <c r="F433" s="230"/>
      <c r="G433" s="230"/>
      <c r="H433" s="230"/>
      <c r="I433" s="230"/>
      <c r="J433" s="231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89"/>
      <c r="B434" s="189"/>
      <c r="C434" s="228"/>
      <c r="D434" s="229"/>
      <c r="E434" s="230"/>
      <c r="F434" s="230"/>
      <c r="G434" s="230"/>
      <c r="H434" s="230"/>
      <c r="I434" s="230"/>
      <c r="J434" s="231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89"/>
      <c r="B435" s="189"/>
      <c r="C435" s="228"/>
      <c r="D435" s="229"/>
      <c r="E435" s="230"/>
      <c r="F435" s="230"/>
      <c r="G435" s="230"/>
      <c r="H435" s="230"/>
      <c r="I435" s="230"/>
      <c r="J435" s="231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89"/>
      <c r="B436" s="189"/>
      <c r="C436" s="228"/>
      <c r="D436" s="229"/>
      <c r="E436" s="230"/>
      <c r="F436" s="230"/>
      <c r="G436" s="230"/>
      <c r="H436" s="230"/>
      <c r="I436" s="230"/>
      <c r="J436" s="231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89"/>
      <c r="B437" s="189"/>
      <c r="C437" s="228"/>
      <c r="D437" s="229"/>
      <c r="E437" s="230"/>
      <c r="F437" s="230"/>
      <c r="G437" s="230"/>
      <c r="H437" s="230"/>
      <c r="I437" s="230"/>
      <c r="J437" s="231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89"/>
      <c r="B438" s="189"/>
      <c r="C438" s="228"/>
      <c r="D438" s="229"/>
      <c r="E438" s="230"/>
      <c r="F438" s="230"/>
      <c r="G438" s="230"/>
      <c r="H438" s="230"/>
      <c r="I438" s="230"/>
      <c r="J438" s="231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89"/>
      <c r="B439" s="189"/>
      <c r="C439" s="228"/>
      <c r="D439" s="229"/>
      <c r="E439" s="230"/>
      <c r="F439" s="230"/>
      <c r="G439" s="230"/>
      <c r="H439" s="230"/>
      <c r="I439" s="230"/>
      <c r="J439" s="231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89"/>
      <c r="B440" s="189"/>
      <c r="C440" s="228"/>
      <c r="D440" s="229"/>
      <c r="E440" s="230"/>
      <c r="F440" s="230"/>
      <c r="G440" s="230"/>
      <c r="H440" s="230"/>
      <c r="I440" s="230"/>
      <c r="J440" s="231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89"/>
      <c r="B441" s="189"/>
      <c r="C441" s="228"/>
      <c r="D441" s="229"/>
      <c r="E441" s="230"/>
      <c r="F441" s="230"/>
      <c r="G441" s="230"/>
      <c r="H441" s="230"/>
      <c r="I441" s="230"/>
      <c r="J441" s="231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89"/>
      <c r="B442" s="189"/>
      <c r="C442" s="228"/>
      <c r="D442" s="229"/>
      <c r="E442" s="230"/>
      <c r="F442" s="230"/>
      <c r="G442" s="230"/>
      <c r="H442" s="230"/>
      <c r="I442" s="230"/>
      <c r="J442" s="231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89"/>
      <c r="B443" s="189"/>
      <c r="C443" s="228"/>
      <c r="D443" s="229"/>
      <c r="E443" s="230"/>
      <c r="F443" s="230"/>
      <c r="G443" s="230"/>
      <c r="H443" s="230"/>
      <c r="I443" s="230"/>
      <c r="J443" s="231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89"/>
      <c r="B444" s="189"/>
      <c r="C444" s="228"/>
      <c r="D444" s="229"/>
      <c r="E444" s="230"/>
      <c r="F444" s="230"/>
      <c r="G444" s="230"/>
      <c r="H444" s="230"/>
      <c r="I444" s="230"/>
      <c r="J444" s="231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89"/>
      <c r="B445" s="189"/>
      <c r="C445" s="228"/>
      <c r="D445" s="229"/>
      <c r="E445" s="230"/>
      <c r="F445" s="230"/>
      <c r="G445" s="230"/>
      <c r="H445" s="230"/>
      <c r="I445" s="230"/>
      <c r="J445" s="231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89"/>
      <c r="B446" s="189"/>
      <c r="C446" s="228"/>
      <c r="D446" s="229"/>
      <c r="E446" s="230"/>
      <c r="F446" s="230"/>
      <c r="G446" s="230"/>
      <c r="H446" s="230"/>
      <c r="I446" s="230"/>
      <c r="J446" s="231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89"/>
      <c r="B447" s="189"/>
      <c r="C447" s="228"/>
      <c r="D447" s="229"/>
      <c r="E447" s="230"/>
      <c r="F447" s="230"/>
      <c r="G447" s="230"/>
      <c r="H447" s="230"/>
      <c r="I447" s="230"/>
      <c r="J447" s="231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89"/>
      <c r="B448" s="189"/>
      <c r="C448" s="228"/>
      <c r="D448" s="229"/>
      <c r="E448" s="230"/>
      <c r="F448" s="230"/>
      <c r="G448" s="230"/>
      <c r="H448" s="230"/>
      <c r="I448" s="230"/>
      <c r="J448" s="231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89"/>
      <c r="B449" s="189"/>
      <c r="C449" s="228"/>
      <c r="D449" s="229"/>
      <c r="E449" s="230"/>
      <c r="F449" s="230"/>
      <c r="G449" s="230"/>
      <c r="H449" s="230"/>
      <c r="I449" s="230"/>
      <c r="J449" s="231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89"/>
      <c r="B450" s="189"/>
      <c r="C450" s="228"/>
      <c r="D450" s="229"/>
      <c r="E450" s="230"/>
      <c r="F450" s="230"/>
      <c r="G450" s="230"/>
      <c r="H450" s="230"/>
      <c r="I450" s="230"/>
      <c r="J450" s="231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89"/>
      <c r="B451" s="189"/>
      <c r="C451" s="228"/>
      <c r="D451" s="229"/>
      <c r="E451" s="230"/>
      <c r="F451" s="230"/>
      <c r="G451" s="230"/>
      <c r="H451" s="230"/>
      <c r="I451" s="230"/>
      <c r="J451" s="231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89"/>
      <c r="B452" s="189"/>
      <c r="C452" s="228"/>
      <c r="D452" s="229"/>
      <c r="E452" s="230"/>
      <c r="F452" s="230"/>
      <c r="G452" s="230"/>
      <c r="H452" s="230"/>
      <c r="I452" s="230"/>
      <c r="J452" s="231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89"/>
      <c r="B453" s="189"/>
      <c r="C453" s="228"/>
      <c r="D453" s="229"/>
      <c r="E453" s="230"/>
      <c r="F453" s="230"/>
      <c r="G453" s="230"/>
      <c r="H453" s="230"/>
      <c r="I453" s="230"/>
      <c r="J453" s="231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89"/>
      <c r="B454" s="189"/>
      <c r="C454" s="228"/>
      <c r="D454" s="229"/>
      <c r="E454" s="230"/>
      <c r="F454" s="230"/>
      <c r="G454" s="230"/>
      <c r="H454" s="230"/>
      <c r="I454" s="230"/>
      <c r="J454" s="231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89"/>
      <c r="B455" s="189"/>
      <c r="C455" s="228"/>
      <c r="D455" s="229"/>
      <c r="E455" s="230"/>
      <c r="F455" s="230"/>
      <c r="G455" s="230"/>
      <c r="H455" s="230"/>
      <c r="I455" s="230"/>
      <c r="J455" s="231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89"/>
      <c r="B456" s="189"/>
      <c r="C456" s="228"/>
      <c r="D456" s="229"/>
      <c r="E456" s="230"/>
      <c r="F456" s="230"/>
      <c r="G456" s="230"/>
      <c r="H456" s="230"/>
      <c r="I456" s="230"/>
      <c r="J456" s="231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89"/>
      <c r="B457" s="189"/>
      <c r="C457" s="228"/>
      <c r="D457" s="229"/>
      <c r="E457" s="230"/>
      <c r="F457" s="230"/>
      <c r="G457" s="230"/>
      <c r="H457" s="230"/>
      <c r="I457" s="230"/>
      <c r="J457" s="231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89"/>
      <c r="B458" s="189"/>
      <c r="C458" s="228"/>
      <c r="D458" s="229"/>
      <c r="E458" s="230"/>
      <c r="F458" s="230"/>
      <c r="G458" s="230"/>
      <c r="H458" s="230"/>
      <c r="I458" s="230"/>
      <c r="J458" s="231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89"/>
      <c r="B459" s="189"/>
      <c r="C459" s="228"/>
      <c r="D459" s="229"/>
      <c r="E459" s="230"/>
      <c r="F459" s="230"/>
      <c r="G459" s="230"/>
      <c r="H459" s="230"/>
      <c r="I459" s="230"/>
      <c r="J459" s="231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89"/>
      <c r="B460" s="189"/>
      <c r="C460" s="228"/>
      <c r="D460" s="229"/>
      <c r="E460" s="230"/>
      <c r="F460" s="230"/>
      <c r="G460" s="230"/>
      <c r="H460" s="230"/>
      <c r="I460" s="230"/>
      <c r="J460" s="231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89"/>
      <c r="B461" s="189"/>
      <c r="C461" s="228"/>
      <c r="D461" s="229"/>
      <c r="E461" s="230"/>
      <c r="F461" s="230"/>
      <c r="G461" s="230"/>
      <c r="H461" s="230"/>
      <c r="I461" s="230"/>
      <c r="J461" s="231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89"/>
      <c r="B462" s="189"/>
      <c r="C462" s="228"/>
      <c r="D462" s="229"/>
      <c r="E462" s="230"/>
      <c r="F462" s="230"/>
      <c r="G462" s="230"/>
      <c r="H462" s="230"/>
      <c r="I462" s="230"/>
      <c r="J462" s="231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89"/>
      <c r="B463" s="189"/>
      <c r="C463" s="228"/>
      <c r="D463" s="229"/>
      <c r="E463" s="230"/>
      <c r="F463" s="230"/>
      <c r="G463" s="230"/>
      <c r="H463" s="230"/>
      <c r="I463" s="230"/>
      <c r="J463" s="231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89"/>
      <c r="B464" s="189"/>
      <c r="C464" s="228"/>
      <c r="D464" s="229"/>
      <c r="E464" s="230"/>
      <c r="F464" s="230"/>
      <c r="G464" s="230"/>
      <c r="H464" s="230"/>
      <c r="I464" s="230"/>
      <c r="J464" s="231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89"/>
      <c r="B465" s="189"/>
      <c r="C465" s="228"/>
      <c r="D465" s="229"/>
      <c r="E465" s="230"/>
      <c r="F465" s="230"/>
      <c r="G465" s="230"/>
      <c r="H465" s="230"/>
      <c r="I465" s="230"/>
      <c r="J465" s="231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89"/>
      <c r="B466" s="189"/>
      <c r="C466" s="228"/>
      <c r="D466" s="229"/>
      <c r="E466" s="230"/>
      <c r="F466" s="230"/>
      <c r="G466" s="230"/>
      <c r="H466" s="230"/>
      <c r="I466" s="230"/>
      <c r="J466" s="231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89"/>
      <c r="B467" s="189"/>
      <c r="C467" s="228"/>
      <c r="D467" s="229"/>
      <c r="E467" s="230"/>
      <c r="F467" s="230"/>
      <c r="G467" s="230"/>
      <c r="H467" s="230"/>
      <c r="I467" s="230"/>
      <c r="J467" s="231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89"/>
      <c r="B468" s="189"/>
      <c r="C468" s="228"/>
      <c r="D468" s="229"/>
      <c r="E468" s="230"/>
      <c r="F468" s="230"/>
      <c r="G468" s="230"/>
      <c r="H468" s="230"/>
      <c r="I468" s="230"/>
      <c r="J468" s="231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89"/>
      <c r="B469" s="189"/>
      <c r="C469" s="228"/>
      <c r="D469" s="229"/>
      <c r="E469" s="230"/>
      <c r="F469" s="230"/>
      <c r="G469" s="230"/>
      <c r="H469" s="230"/>
      <c r="I469" s="230"/>
      <c r="J469" s="231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89"/>
      <c r="B470" s="189"/>
      <c r="C470" s="228"/>
      <c r="D470" s="229"/>
      <c r="E470" s="230"/>
      <c r="F470" s="230"/>
      <c r="G470" s="230"/>
      <c r="H470" s="230"/>
      <c r="I470" s="230"/>
      <c r="J470" s="231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89"/>
      <c r="B471" s="189"/>
      <c r="C471" s="228"/>
      <c r="D471" s="229"/>
      <c r="E471" s="230"/>
      <c r="F471" s="230"/>
      <c r="G471" s="230"/>
      <c r="H471" s="230"/>
      <c r="I471" s="230"/>
      <c r="J471" s="231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89"/>
      <c r="B472" s="189"/>
      <c r="C472" s="228"/>
      <c r="D472" s="229"/>
      <c r="E472" s="230"/>
      <c r="F472" s="230"/>
      <c r="G472" s="230"/>
      <c r="H472" s="230"/>
      <c r="I472" s="230"/>
      <c r="J472" s="231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89"/>
      <c r="B473" s="189"/>
      <c r="C473" s="228"/>
      <c r="D473" s="229"/>
      <c r="E473" s="230"/>
      <c r="F473" s="230"/>
      <c r="G473" s="230"/>
      <c r="H473" s="230"/>
      <c r="I473" s="230"/>
      <c r="J473" s="231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89"/>
      <c r="B474" s="189"/>
      <c r="C474" s="228"/>
      <c r="D474" s="229"/>
      <c r="E474" s="230"/>
      <c r="F474" s="230"/>
      <c r="G474" s="230"/>
      <c r="H474" s="230"/>
      <c r="I474" s="230"/>
      <c r="J474" s="231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89"/>
      <c r="B475" s="189"/>
      <c r="C475" s="228"/>
      <c r="D475" s="229"/>
      <c r="E475" s="230"/>
      <c r="F475" s="230"/>
      <c r="G475" s="230"/>
      <c r="H475" s="230"/>
      <c r="I475" s="230"/>
      <c r="J475" s="231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89"/>
      <c r="B476" s="189"/>
      <c r="C476" s="228"/>
      <c r="D476" s="229"/>
      <c r="E476" s="230"/>
      <c r="F476" s="230"/>
      <c r="G476" s="230"/>
      <c r="H476" s="230"/>
      <c r="I476" s="230"/>
      <c r="J476" s="231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89"/>
      <c r="B477" s="189"/>
      <c r="C477" s="228"/>
      <c r="D477" s="229"/>
      <c r="E477" s="230"/>
      <c r="F477" s="230"/>
      <c r="G477" s="230"/>
      <c r="H477" s="230"/>
      <c r="I477" s="230"/>
      <c r="J477" s="231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89"/>
      <c r="B478" s="189"/>
      <c r="C478" s="228"/>
      <c r="D478" s="229"/>
      <c r="E478" s="230"/>
      <c r="F478" s="230"/>
      <c r="G478" s="230"/>
      <c r="H478" s="230"/>
      <c r="I478" s="230"/>
      <c r="J478" s="231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89"/>
      <c r="B479" s="189"/>
      <c r="C479" s="228"/>
      <c r="D479" s="229"/>
      <c r="E479" s="230"/>
      <c r="F479" s="230"/>
      <c r="G479" s="230"/>
      <c r="H479" s="230"/>
      <c r="I479" s="230"/>
      <c r="J479" s="231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89"/>
      <c r="B480" s="189"/>
      <c r="C480" s="228"/>
      <c r="D480" s="229"/>
      <c r="E480" s="230"/>
      <c r="F480" s="230"/>
      <c r="G480" s="230"/>
      <c r="H480" s="230"/>
      <c r="I480" s="230"/>
      <c r="J480" s="231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89"/>
      <c r="B481" s="189"/>
      <c r="C481" s="228"/>
      <c r="D481" s="229"/>
      <c r="E481" s="230"/>
      <c r="F481" s="230"/>
      <c r="G481" s="230"/>
      <c r="H481" s="230"/>
      <c r="I481" s="230"/>
      <c r="J481" s="231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89"/>
      <c r="B482" s="189"/>
      <c r="C482" s="228"/>
      <c r="D482" s="229"/>
      <c r="E482" s="230"/>
      <c r="F482" s="230"/>
      <c r="G482" s="230"/>
      <c r="H482" s="230"/>
      <c r="I482" s="230"/>
      <c r="J482" s="231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89"/>
      <c r="B483" s="189"/>
      <c r="C483" s="228"/>
      <c r="D483" s="229"/>
      <c r="E483" s="230"/>
      <c r="F483" s="230"/>
      <c r="G483" s="230"/>
      <c r="H483" s="230"/>
      <c r="I483" s="230"/>
      <c r="J483" s="231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89"/>
      <c r="B484" s="189"/>
      <c r="C484" s="228"/>
      <c r="D484" s="229"/>
      <c r="E484" s="230"/>
      <c r="F484" s="230"/>
      <c r="G484" s="230"/>
      <c r="H484" s="230"/>
      <c r="I484" s="230"/>
      <c r="J484" s="231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89"/>
      <c r="B485" s="189"/>
      <c r="C485" s="228"/>
      <c r="D485" s="229"/>
      <c r="E485" s="230"/>
      <c r="F485" s="230"/>
      <c r="G485" s="230"/>
      <c r="H485" s="230"/>
      <c r="I485" s="230"/>
      <c r="J485" s="231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89"/>
      <c r="B486" s="189"/>
      <c r="C486" s="228"/>
      <c r="D486" s="229"/>
      <c r="E486" s="230"/>
      <c r="F486" s="230"/>
      <c r="G486" s="230"/>
      <c r="H486" s="230"/>
      <c r="I486" s="230"/>
      <c r="J486" s="231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89"/>
      <c r="B487" s="189"/>
      <c r="C487" s="228"/>
      <c r="D487" s="229"/>
      <c r="E487" s="230"/>
      <c r="F487" s="230"/>
      <c r="G487" s="230"/>
      <c r="H487" s="230"/>
      <c r="I487" s="230"/>
      <c r="J487" s="231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89"/>
      <c r="B488" s="189"/>
      <c r="C488" s="228"/>
      <c r="D488" s="229"/>
      <c r="E488" s="230"/>
      <c r="F488" s="230"/>
      <c r="G488" s="230"/>
      <c r="H488" s="230"/>
      <c r="I488" s="230"/>
      <c r="J488" s="231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89"/>
      <c r="B489" s="189"/>
      <c r="C489" s="228"/>
      <c r="D489" s="229"/>
      <c r="E489" s="230"/>
      <c r="F489" s="230"/>
      <c r="G489" s="230"/>
      <c r="H489" s="230"/>
      <c r="I489" s="230"/>
      <c r="J489" s="231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89"/>
      <c r="B490" s="189"/>
      <c r="C490" s="228"/>
      <c r="D490" s="229"/>
      <c r="E490" s="230"/>
      <c r="F490" s="230"/>
      <c r="G490" s="230"/>
      <c r="H490" s="230"/>
      <c r="I490" s="230"/>
      <c r="J490" s="231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89"/>
      <c r="B491" s="189"/>
      <c r="C491" s="228"/>
      <c r="D491" s="229"/>
      <c r="E491" s="230"/>
      <c r="F491" s="230"/>
      <c r="G491" s="230"/>
      <c r="H491" s="230"/>
      <c r="I491" s="230"/>
      <c r="J491" s="231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89"/>
      <c r="B492" s="189"/>
      <c r="C492" s="228"/>
      <c r="D492" s="229"/>
      <c r="E492" s="230"/>
      <c r="F492" s="230"/>
      <c r="G492" s="230"/>
      <c r="H492" s="230"/>
      <c r="I492" s="230"/>
      <c r="J492" s="231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89"/>
      <c r="B493" s="189"/>
      <c r="C493" s="228"/>
      <c r="D493" s="229"/>
      <c r="E493" s="230"/>
      <c r="F493" s="230"/>
      <c r="G493" s="230"/>
      <c r="H493" s="230"/>
      <c r="I493" s="230"/>
      <c r="J493" s="231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89"/>
      <c r="B494" s="189"/>
      <c r="C494" s="228"/>
      <c r="D494" s="229"/>
      <c r="E494" s="230"/>
      <c r="F494" s="230"/>
      <c r="G494" s="230"/>
      <c r="H494" s="230"/>
      <c r="I494" s="230"/>
      <c r="J494" s="231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89"/>
      <c r="B495" s="189"/>
      <c r="C495" s="228"/>
      <c r="D495" s="229"/>
      <c r="E495" s="230"/>
      <c r="F495" s="230"/>
      <c r="G495" s="230"/>
      <c r="H495" s="230"/>
      <c r="I495" s="230"/>
      <c r="J495" s="231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89"/>
      <c r="B496" s="189"/>
      <c r="C496" s="228"/>
      <c r="D496" s="229"/>
      <c r="E496" s="230"/>
      <c r="F496" s="230"/>
      <c r="G496" s="230"/>
      <c r="H496" s="230"/>
      <c r="I496" s="230"/>
      <c r="J496" s="231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89"/>
      <c r="B497" s="189"/>
      <c r="C497" s="228"/>
      <c r="D497" s="229"/>
      <c r="E497" s="230"/>
      <c r="F497" s="230"/>
      <c r="G497" s="230"/>
      <c r="H497" s="230"/>
      <c r="I497" s="230"/>
      <c r="J497" s="231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89"/>
      <c r="B498" s="189"/>
      <c r="C498" s="228"/>
      <c r="D498" s="229"/>
      <c r="E498" s="230"/>
      <c r="F498" s="230"/>
      <c r="G498" s="230"/>
      <c r="H498" s="230"/>
      <c r="I498" s="230"/>
      <c r="J498" s="231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89"/>
      <c r="B499" s="189"/>
      <c r="C499" s="228"/>
      <c r="D499" s="229"/>
      <c r="E499" s="230"/>
      <c r="F499" s="230"/>
      <c r="G499" s="230"/>
      <c r="H499" s="230"/>
      <c r="I499" s="230"/>
      <c r="J499" s="231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89"/>
      <c r="B500" s="189"/>
      <c r="C500" s="228"/>
      <c r="D500" s="229"/>
      <c r="E500" s="230"/>
      <c r="F500" s="230"/>
      <c r="G500" s="230"/>
      <c r="H500" s="230"/>
      <c r="I500" s="230"/>
      <c r="J500" s="231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89"/>
      <c r="B501" s="189"/>
      <c r="C501" s="228"/>
      <c r="D501" s="229"/>
      <c r="E501" s="230"/>
      <c r="F501" s="230"/>
      <c r="G501" s="230"/>
      <c r="H501" s="230"/>
      <c r="I501" s="230"/>
      <c r="J501" s="231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89"/>
      <c r="B502" s="189"/>
      <c r="C502" s="228"/>
      <c r="D502" s="229"/>
      <c r="E502" s="230"/>
      <c r="F502" s="230"/>
      <c r="G502" s="230"/>
      <c r="H502" s="230"/>
      <c r="I502" s="230"/>
      <c r="J502" s="231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89"/>
      <c r="B503" s="189"/>
      <c r="C503" s="228"/>
      <c r="D503" s="229"/>
      <c r="E503" s="230"/>
      <c r="F503" s="230"/>
      <c r="G503" s="230"/>
      <c r="H503" s="230"/>
      <c r="I503" s="230"/>
      <c r="J503" s="231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89"/>
      <c r="B504" s="189"/>
      <c r="C504" s="228"/>
      <c r="D504" s="229"/>
      <c r="E504" s="230"/>
      <c r="F504" s="230"/>
      <c r="G504" s="230"/>
      <c r="H504" s="230"/>
      <c r="I504" s="230"/>
      <c r="J504" s="231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89"/>
      <c r="B505" s="189"/>
      <c r="C505" s="228"/>
      <c r="D505" s="229"/>
      <c r="E505" s="230"/>
      <c r="F505" s="230"/>
      <c r="G505" s="230"/>
      <c r="H505" s="230"/>
      <c r="I505" s="230"/>
      <c r="J505" s="231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89"/>
      <c r="B506" s="189"/>
      <c r="C506" s="228"/>
      <c r="D506" s="229"/>
      <c r="E506" s="230"/>
      <c r="F506" s="230"/>
      <c r="G506" s="230"/>
      <c r="H506" s="230"/>
      <c r="I506" s="230"/>
      <c r="J506" s="231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89"/>
      <c r="B507" s="189"/>
      <c r="C507" s="228"/>
      <c r="D507" s="229"/>
      <c r="E507" s="230"/>
      <c r="F507" s="230"/>
      <c r="G507" s="230"/>
      <c r="H507" s="230"/>
      <c r="I507" s="230"/>
      <c r="J507" s="231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89"/>
      <c r="B508" s="189"/>
      <c r="C508" s="228"/>
      <c r="D508" s="229"/>
      <c r="E508" s="230"/>
      <c r="F508" s="230"/>
      <c r="G508" s="230"/>
      <c r="H508" s="230"/>
      <c r="I508" s="230"/>
      <c r="J508" s="231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89"/>
      <c r="B509" s="189"/>
      <c r="C509" s="228"/>
      <c r="D509" s="229"/>
      <c r="E509" s="230"/>
      <c r="F509" s="230"/>
      <c r="G509" s="230"/>
      <c r="H509" s="230"/>
      <c r="I509" s="230"/>
      <c r="J509" s="231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89"/>
      <c r="B510" s="189"/>
      <c r="C510" s="228"/>
      <c r="D510" s="229"/>
      <c r="E510" s="230"/>
      <c r="F510" s="230"/>
      <c r="G510" s="230"/>
      <c r="H510" s="230"/>
      <c r="I510" s="230"/>
      <c r="J510" s="231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89"/>
      <c r="B511" s="189"/>
      <c r="C511" s="228"/>
      <c r="D511" s="229"/>
      <c r="E511" s="230"/>
      <c r="F511" s="230"/>
      <c r="G511" s="230"/>
      <c r="H511" s="230"/>
      <c r="I511" s="230"/>
      <c r="J511" s="231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89"/>
      <c r="B512" s="189"/>
      <c r="C512" s="228"/>
      <c r="D512" s="229"/>
      <c r="E512" s="230"/>
      <c r="F512" s="230"/>
      <c r="G512" s="230"/>
      <c r="H512" s="230"/>
      <c r="I512" s="230"/>
      <c r="J512" s="231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89"/>
      <c r="B513" s="189"/>
      <c r="C513" s="228"/>
      <c r="D513" s="229"/>
      <c r="E513" s="230"/>
      <c r="F513" s="230"/>
      <c r="G513" s="230"/>
      <c r="H513" s="230"/>
      <c r="I513" s="230"/>
      <c r="J513" s="231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89"/>
      <c r="B514" s="189"/>
      <c r="C514" s="228"/>
      <c r="D514" s="229"/>
      <c r="E514" s="230"/>
      <c r="F514" s="230"/>
      <c r="G514" s="230"/>
      <c r="H514" s="230"/>
      <c r="I514" s="230"/>
      <c r="J514" s="231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89"/>
      <c r="B515" s="189"/>
      <c r="C515" s="228"/>
      <c r="D515" s="229"/>
      <c r="E515" s="230"/>
      <c r="F515" s="230"/>
      <c r="G515" s="230"/>
      <c r="H515" s="230"/>
      <c r="I515" s="230"/>
      <c r="J515" s="231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89"/>
      <c r="B516" s="189"/>
      <c r="C516" s="228"/>
      <c r="D516" s="229"/>
      <c r="E516" s="230"/>
      <c r="F516" s="230"/>
      <c r="G516" s="230"/>
      <c r="H516" s="230"/>
      <c r="I516" s="230"/>
      <c r="J516" s="231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89"/>
      <c r="B517" s="189"/>
      <c r="C517" s="228"/>
      <c r="D517" s="229"/>
      <c r="E517" s="230"/>
      <c r="F517" s="230"/>
      <c r="G517" s="230"/>
      <c r="H517" s="230"/>
      <c r="I517" s="230"/>
      <c r="J517" s="231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89"/>
      <c r="B518" s="189"/>
      <c r="C518" s="228"/>
      <c r="D518" s="229"/>
      <c r="E518" s="230"/>
      <c r="F518" s="230"/>
      <c r="G518" s="230"/>
      <c r="H518" s="230"/>
      <c r="I518" s="230"/>
      <c r="J518" s="231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89"/>
      <c r="B519" s="189"/>
      <c r="C519" s="228"/>
      <c r="D519" s="229"/>
      <c r="E519" s="230"/>
      <c r="F519" s="230"/>
      <c r="G519" s="230"/>
      <c r="H519" s="230"/>
      <c r="I519" s="230"/>
      <c r="J519" s="231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89"/>
      <c r="B520" s="189"/>
      <c r="C520" s="228"/>
      <c r="D520" s="229"/>
      <c r="E520" s="230"/>
      <c r="F520" s="230"/>
      <c r="G520" s="230"/>
      <c r="H520" s="230"/>
      <c r="I520" s="230"/>
      <c r="J520" s="231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89"/>
      <c r="B521" s="189"/>
      <c r="C521" s="228"/>
      <c r="D521" s="229"/>
      <c r="E521" s="230"/>
      <c r="F521" s="230"/>
      <c r="G521" s="230"/>
      <c r="H521" s="230"/>
      <c r="I521" s="230"/>
      <c r="J521" s="231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89"/>
      <c r="B522" s="189"/>
      <c r="C522" s="228"/>
      <c r="D522" s="229"/>
      <c r="E522" s="230"/>
      <c r="F522" s="230"/>
      <c r="G522" s="230"/>
      <c r="H522" s="230"/>
      <c r="I522" s="230"/>
      <c r="J522" s="231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89"/>
      <c r="B523" s="189"/>
      <c r="C523" s="228"/>
      <c r="D523" s="229"/>
      <c r="E523" s="230"/>
      <c r="F523" s="230"/>
      <c r="G523" s="230"/>
      <c r="H523" s="230"/>
      <c r="I523" s="230"/>
      <c r="J523" s="231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89"/>
      <c r="B524" s="189"/>
      <c r="C524" s="228"/>
      <c r="D524" s="229"/>
      <c r="E524" s="230"/>
      <c r="F524" s="230"/>
      <c r="G524" s="230"/>
      <c r="H524" s="230"/>
      <c r="I524" s="230"/>
      <c r="J524" s="231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89"/>
      <c r="B525" s="189"/>
      <c r="C525" s="228"/>
      <c r="D525" s="229"/>
      <c r="E525" s="230"/>
      <c r="F525" s="230"/>
      <c r="G525" s="230"/>
      <c r="H525" s="230"/>
      <c r="I525" s="230"/>
      <c r="J525" s="231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89"/>
      <c r="B526" s="189"/>
      <c r="C526" s="228"/>
      <c r="D526" s="229"/>
      <c r="E526" s="230"/>
      <c r="F526" s="230"/>
      <c r="G526" s="230"/>
      <c r="H526" s="230"/>
      <c r="I526" s="230"/>
      <c r="J526" s="231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89"/>
      <c r="B527" s="189"/>
      <c r="C527" s="228"/>
      <c r="D527" s="229"/>
      <c r="E527" s="230"/>
      <c r="F527" s="230"/>
      <c r="G527" s="230"/>
      <c r="H527" s="230"/>
      <c r="I527" s="230"/>
      <c r="J527" s="231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89"/>
      <c r="B528" s="189"/>
      <c r="C528" s="228"/>
      <c r="D528" s="229"/>
      <c r="E528" s="230"/>
      <c r="F528" s="230"/>
      <c r="G528" s="230"/>
      <c r="H528" s="230"/>
      <c r="I528" s="230"/>
      <c r="J528" s="231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89"/>
      <c r="B529" s="189"/>
      <c r="C529" s="228"/>
      <c r="D529" s="229"/>
      <c r="E529" s="230"/>
      <c r="F529" s="230"/>
      <c r="G529" s="230"/>
      <c r="H529" s="230"/>
      <c r="I529" s="230"/>
      <c r="J529" s="231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89"/>
      <c r="B530" s="189"/>
      <c r="C530" s="228"/>
      <c r="D530" s="229"/>
      <c r="E530" s="230"/>
      <c r="F530" s="230"/>
      <c r="G530" s="230"/>
      <c r="H530" s="230"/>
      <c r="I530" s="230"/>
      <c r="J530" s="231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89"/>
      <c r="B531" s="189"/>
      <c r="C531" s="228"/>
      <c r="D531" s="229"/>
      <c r="E531" s="230"/>
      <c r="F531" s="230"/>
      <c r="G531" s="230"/>
      <c r="H531" s="230"/>
      <c r="I531" s="230"/>
      <c r="J531" s="231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89"/>
      <c r="B532" s="189"/>
      <c r="C532" s="228"/>
      <c r="D532" s="229"/>
      <c r="E532" s="230"/>
      <c r="F532" s="230"/>
      <c r="G532" s="230"/>
      <c r="H532" s="230"/>
      <c r="I532" s="230"/>
      <c r="J532" s="231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89"/>
      <c r="B533" s="189"/>
      <c r="C533" s="228"/>
      <c r="D533" s="229"/>
      <c r="E533" s="230"/>
      <c r="F533" s="230"/>
      <c r="G533" s="230"/>
      <c r="H533" s="230"/>
      <c r="I533" s="230"/>
      <c r="J533" s="231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89"/>
      <c r="B534" s="189"/>
      <c r="C534" s="228"/>
      <c r="D534" s="229"/>
      <c r="E534" s="230"/>
      <c r="F534" s="230"/>
      <c r="G534" s="230"/>
      <c r="H534" s="230"/>
      <c r="I534" s="230"/>
      <c r="J534" s="231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89"/>
      <c r="B535" s="189"/>
      <c r="C535" s="228"/>
      <c r="D535" s="229"/>
      <c r="E535" s="230"/>
      <c r="F535" s="230"/>
      <c r="G535" s="230"/>
      <c r="H535" s="230"/>
      <c r="I535" s="230"/>
      <c r="J535" s="231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89"/>
      <c r="B536" s="189"/>
      <c r="C536" s="228"/>
      <c r="D536" s="229"/>
      <c r="E536" s="230"/>
      <c r="F536" s="230"/>
      <c r="G536" s="230"/>
      <c r="H536" s="230"/>
      <c r="I536" s="230"/>
      <c r="J536" s="231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89"/>
      <c r="B537" s="189"/>
      <c r="C537" s="228"/>
      <c r="D537" s="229"/>
      <c r="E537" s="230"/>
      <c r="F537" s="230"/>
      <c r="G537" s="230"/>
      <c r="H537" s="230"/>
      <c r="I537" s="230"/>
      <c r="J537" s="231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89"/>
      <c r="B538" s="189"/>
      <c r="C538" s="228"/>
      <c r="D538" s="229"/>
      <c r="E538" s="230"/>
      <c r="F538" s="230"/>
      <c r="G538" s="230"/>
      <c r="H538" s="230"/>
      <c r="I538" s="230"/>
      <c r="J538" s="23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89"/>
      <c r="B539" s="189"/>
      <c r="C539" s="228"/>
      <c r="D539" s="229"/>
      <c r="E539" s="230"/>
      <c r="F539" s="230"/>
      <c r="G539" s="230"/>
      <c r="H539" s="230"/>
      <c r="I539" s="230"/>
      <c r="J539" s="231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89"/>
      <c r="B540" s="189"/>
      <c r="C540" s="228"/>
      <c r="D540" s="229"/>
      <c r="E540" s="230"/>
      <c r="F540" s="230"/>
      <c r="G540" s="230"/>
      <c r="H540" s="230"/>
      <c r="I540" s="230"/>
      <c r="J540" s="231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89"/>
      <c r="B541" s="189"/>
      <c r="C541" s="228"/>
      <c r="D541" s="229"/>
      <c r="E541" s="230"/>
      <c r="F541" s="230"/>
      <c r="G541" s="230"/>
      <c r="H541" s="230"/>
      <c r="I541" s="230"/>
      <c r="J541" s="231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89"/>
      <c r="B542" s="189"/>
      <c r="C542" s="228"/>
      <c r="D542" s="229"/>
      <c r="E542" s="230"/>
      <c r="F542" s="230"/>
      <c r="G542" s="230"/>
      <c r="H542" s="230"/>
      <c r="I542" s="230"/>
      <c r="J542" s="231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89"/>
      <c r="B543" s="189"/>
      <c r="C543" s="228"/>
      <c r="D543" s="229"/>
      <c r="E543" s="230"/>
      <c r="F543" s="230"/>
      <c r="G543" s="230"/>
      <c r="H543" s="230"/>
      <c r="I543" s="230"/>
      <c r="J543" s="231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89"/>
      <c r="B544" s="189"/>
      <c r="C544" s="228"/>
      <c r="D544" s="229"/>
      <c r="E544" s="230"/>
      <c r="F544" s="230"/>
      <c r="G544" s="230"/>
      <c r="H544" s="230"/>
      <c r="I544" s="230"/>
      <c r="J544" s="231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89"/>
      <c r="B545" s="189"/>
      <c r="C545" s="228"/>
      <c r="D545" s="229"/>
      <c r="E545" s="230"/>
      <c r="F545" s="230"/>
      <c r="G545" s="230"/>
      <c r="H545" s="230"/>
      <c r="I545" s="230"/>
      <c r="J545" s="231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89"/>
      <c r="B546" s="189"/>
      <c r="C546" s="228"/>
      <c r="D546" s="229"/>
      <c r="E546" s="230"/>
      <c r="F546" s="230"/>
      <c r="G546" s="230"/>
      <c r="H546" s="230"/>
      <c r="I546" s="230"/>
      <c r="J546" s="231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89"/>
      <c r="B547" s="189"/>
      <c r="C547" s="228"/>
      <c r="D547" s="229"/>
      <c r="E547" s="230"/>
      <c r="F547" s="230"/>
      <c r="G547" s="230"/>
      <c r="H547" s="230"/>
      <c r="I547" s="230"/>
      <c r="J547" s="231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89"/>
      <c r="B548" s="189"/>
      <c r="C548" s="228"/>
      <c r="D548" s="229"/>
      <c r="E548" s="230"/>
      <c r="F548" s="230"/>
      <c r="G548" s="230"/>
      <c r="H548" s="230"/>
      <c r="I548" s="230"/>
      <c r="J548" s="231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89"/>
      <c r="B549" s="189"/>
      <c r="C549" s="228"/>
      <c r="D549" s="229"/>
      <c r="E549" s="230"/>
      <c r="F549" s="230"/>
      <c r="G549" s="230"/>
      <c r="H549" s="230"/>
      <c r="I549" s="230"/>
      <c r="J549" s="231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89"/>
      <c r="B550" s="189"/>
      <c r="C550" s="228"/>
      <c r="D550" s="229"/>
      <c r="E550" s="230"/>
      <c r="F550" s="230"/>
      <c r="G550" s="230"/>
      <c r="H550" s="230"/>
      <c r="I550" s="230"/>
      <c r="J550" s="231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89"/>
      <c r="B551" s="189"/>
      <c r="C551" s="228"/>
      <c r="D551" s="229"/>
      <c r="E551" s="230"/>
      <c r="F551" s="230"/>
      <c r="G551" s="230"/>
      <c r="H551" s="230"/>
      <c r="I551" s="230"/>
      <c r="J551" s="231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89"/>
      <c r="B552" s="189"/>
      <c r="C552" s="228"/>
      <c r="D552" s="229"/>
      <c r="E552" s="230"/>
      <c r="F552" s="230"/>
      <c r="G552" s="230"/>
      <c r="H552" s="230"/>
      <c r="I552" s="230"/>
      <c r="J552" s="231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89"/>
      <c r="B553" s="189"/>
      <c r="C553" s="228"/>
      <c r="D553" s="229"/>
      <c r="E553" s="230"/>
      <c r="F553" s="230"/>
      <c r="G553" s="230"/>
      <c r="H553" s="230"/>
      <c r="I553" s="230"/>
      <c r="J553" s="231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89"/>
      <c r="B554" s="189"/>
      <c r="C554" s="228"/>
      <c r="D554" s="229"/>
      <c r="E554" s="230"/>
      <c r="F554" s="230"/>
      <c r="G554" s="230"/>
      <c r="H554" s="230"/>
      <c r="I554" s="230"/>
      <c r="J554" s="231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89"/>
      <c r="B555" s="189"/>
      <c r="C555" s="228"/>
      <c r="D555" s="229"/>
      <c r="E555" s="230"/>
      <c r="F555" s="230"/>
      <c r="G555" s="230"/>
      <c r="H555" s="230"/>
      <c r="I555" s="230"/>
      <c r="J555" s="231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89"/>
      <c r="B556" s="189"/>
      <c r="C556" s="228"/>
      <c r="D556" s="229"/>
      <c r="E556" s="230"/>
      <c r="F556" s="230"/>
      <c r="G556" s="230"/>
      <c r="H556" s="230"/>
      <c r="I556" s="230"/>
      <c r="J556" s="231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89"/>
      <c r="B557" s="189"/>
      <c r="C557" s="228"/>
      <c r="D557" s="229"/>
      <c r="E557" s="230"/>
      <c r="F557" s="230"/>
      <c r="G557" s="230"/>
      <c r="H557" s="230"/>
      <c r="I557" s="230"/>
      <c r="J557" s="231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89"/>
      <c r="B558" s="189"/>
      <c r="C558" s="228"/>
      <c r="D558" s="229"/>
      <c r="E558" s="230"/>
      <c r="F558" s="230"/>
      <c r="G558" s="230"/>
      <c r="H558" s="230"/>
      <c r="I558" s="230"/>
      <c r="J558" s="231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89"/>
      <c r="B559" s="189"/>
      <c r="C559" s="228"/>
      <c r="D559" s="229"/>
      <c r="E559" s="230"/>
      <c r="F559" s="230"/>
      <c r="G559" s="230"/>
      <c r="H559" s="230"/>
      <c r="I559" s="230"/>
      <c r="J559" s="231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89"/>
      <c r="B560" s="189"/>
      <c r="C560" s="228"/>
      <c r="D560" s="229"/>
      <c r="E560" s="230"/>
      <c r="F560" s="230"/>
      <c r="G560" s="230"/>
      <c r="H560" s="230"/>
      <c r="I560" s="230"/>
      <c r="J560" s="231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89"/>
      <c r="B561" s="189"/>
      <c r="C561" s="228"/>
      <c r="D561" s="229"/>
      <c r="E561" s="230"/>
      <c r="F561" s="230"/>
      <c r="G561" s="230"/>
      <c r="H561" s="230"/>
      <c r="I561" s="230"/>
      <c r="J561" s="231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89"/>
      <c r="B562" s="189"/>
      <c r="C562" s="228"/>
      <c r="D562" s="229"/>
      <c r="E562" s="230"/>
      <c r="F562" s="230"/>
      <c r="G562" s="230"/>
      <c r="H562" s="230"/>
      <c r="I562" s="230"/>
      <c r="J562" s="231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89"/>
      <c r="B563" s="189"/>
      <c r="C563" s="228"/>
      <c r="D563" s="229"/>
      <c r="E563" s="230"/>
      <c r="F563" s="230"/>
      <c r="G563" s="230"/>
      <c r="H563" s="230"/>
      <c r="I563" s="230"/>
      <c r="J563" s="231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89"/>
      <c r="B564" s="189"/>
      <c r="C564" s="228"/>
      <c r="D564" s="229"/>
      <c r="E564" s="230"/>
      <c r="F564" s="230"/>
      <c r="G564" s="230"/>
      <c r="H564" s="230"/>
      <c r="I564" s="230"/>
      <c r="J564" s="231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89"/>
      <c r="B565" s="189"/>
      <c r="C565" s="228"/>
      <c r="D565" s="229"/>
      <c r="E565" s="230"/>
      <c r="F565" s="230"/>
      <c r="G565" s="230"/>
      <c r="H565" s="230"/>
      <c r="I565" s="230"/>
      <c r="J565" s="231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89"/>
      <c r="B566" s="189"/>
      <c r="C566" s="228"/>
      <c r="D566" s="229"/>
      <c r="E566" s="230"/>
      <c r="F566" s="230"/>
      <c r="G566" s="230"/>
      <c r="H566" s="230"/>
      <c r="I566" s="230"/>
      <c r="J566" s="231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89"/>
      <c r="B567" s="189"/>
      <c r="C567" s="228"/>
      <c r="D567" s="229"/>
      <c r="E567" s="230"/>
      <c r="F567" s="230"/>
      <c r="G567" s="230"/>
      <c r="H567" s="230"/>
      <c r="I567" s="230"/>
      <c r="J567" s="231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89"/>
      <c r="B568" s="189"/>
      <c r="C568" s="228"/>
      <c r="D568" s="229"/>
      <c r="E568" s="230"/>
      <c r="F568" s="230"/>
      <c r="G568" s="230"/>
      <c r="H568" s="230"/>
      <c r="I568" s="230"/>
      <c r="J568" s="231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89"/>
      <c r="B569" s="189"/>
      <c r="C569" s="228"/>
      <c r="D569" s="229"/>
      <c r="E569" s="230"/>
      <c r="F569" s="230"/>
      <c r="G569" s="230"/>
      <c r="H569" s="230"/>
      <c r="I569" s="230"/>
      <c r="J569" s="231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89"/>
      <c r="B570" s="189"/>
      <c r="C570" s="228"/>
      <c r="D570" s="229"/>
      <c r="E570" s="230"/>
      <c r="F570" s="230"/>
      <c r="G570" s="230"/>
      <c r="H570" s="230"/>
      <c r="I570" s="230"/>
      <c r="J570" s="231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89"/>
      <c r="B571" s="189"/>
      <c r="C571" s="228"/>
      <c r="D571" s="229"/>
      <c r="E571" s="230"/>
      <c r="F571" s="230"/>
      <c r="G571" s="230"/>
      <c r="H571" s="230"/>
      <c r="I571" s="230"/>
      <c r="J571" s="231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89"/>
      <c r="B572" s="189"/>
      <c r="C572" s="228"/>
      <c r="D572" s="229"/>
      <c r="E572" s="230"/>
      <c r="F572" s="230"/>
      <c r="G572" s="230"/>
      <c r="H572" s="230"/>
      <c r="I572" s="230"/>
      <c r="J572" s="231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89"/>
      <c r="B573" s="189"/>
      <c r="C573" s="228"/>
      <c r="D573" s="229"/>
      <c r="E573" s="230"/>
      <c r="F573" s="230"/>
      <c r="G573" s="230"/>
      <c r="H573" s="230"/>
      <c r="I573" s="230"/>
      <c r="J573" s="231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89"/>
      <c r="B574" s="189"/>
      <c r="C574" s="228"/>
      <c r="D574" s="229"/>
      <c r="E574" s="230"/>
      <c r="F574" s="230"/>
      <c r="G574" s="230"/>
      <c r="H574" s="230"/>
      <c r="I574" s="230"/>
      <c r="J574" s="231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89"/>
      <c r="B575" s="189"/>
      <c r="C575" s="228"/>
      <c r="D575" s="229"/>
      <c r="E575" s="230"/>
      <c r="F575" s="230"/>
      <c r="G575" s="230"/>
      <c r="H575" s="230"/>
      <c r="I575" s="230"/>
      <c r="J575" s="231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89"/>
      <c r="B576" s="189"/>
      <c r="C576" s="228"/>
      <c r="D576" s="229"/>
      <c r="E576" s="230"/>
      <c r="F576" s="230"/>
      <c r="G576" s="230"/>
      <c r="H576" s="230"/>
      <c r="I576" s="230"/>
      <c r="J576" s="231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89"/>
      <c r="B577" s="189"/>
      <c r="C577" s="228"/>
      <c r="D577" s="229"/>
      <c r="E577" s="230"/>
      <c r="F577" s="230"/>
      <c r="G577" s="230"/>
      <c r="H577" s="230"/>
      <c r="I577" s="230"/>
      <c r="J577" s="231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89"/>
      <c r="B578" s="189"/>
      <c r="C578" s="228"/>
      <c r="D578" s="229"/>
      <c r="E578" s="230"/>
      <c r="F578" s="230"/>
      <c r="G578" s="230"/>
      <c r="H578" s="230"/>
      <c r="I578" s="230"/>
      <c r="J578" s="231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89"/>
      <c r="B579" s="189"/>
      <c r="C579" s="228"/>
      <c r="D579" s="229"/>
      <c r="E579" s="230"/>
      <c r="F579" s="230"/>
      <c r="G579" s="230"/>
      <c r="H579" s="230"/>
      <c r="I579" s="230"/>
      <c r="J579" s="231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89"/>
      <c r="B580" s="189"/>
      <c r="C580" s="228"/>
      <c r="D580" s="229"/>
      <c r="E580" s="230"/>
      <c r="F580" s="230"/>
      <c r="G580" s="230"/>
      <c r="H580" s="230"/>
      <c r="I580" s="230"/>
      <c r="J580" s="231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89"/>
      <c r="B581" s="189"/>
      <c r="C581" s="228"/>
      <c r="D581" s="229"/>
      <c r="E581" s="230"/>
      <c r="F581" s="230"/>
      <c r="G581" s="230"/>
      <c r="H581" s="230"/>
      <c r="I581" s="230"/>
      <c r="J581" s="231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89"/>
      <c r="B582" s="189"/>
      <c r="C582" s="228"/>
      <c r="D582" s="229"/>
      <c r="E582" s="230"/>
      <c r="F582" s="230"/>
      <c r="G582" s="230"/>
      <c r="H582" s="230"/>
      <c r="I582" s="230"/>
      <c r="J582" s="231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89"/>
      <c r="B583" s="189"/>
      <c r="C583" s="228"/>
      <c r="D583" s="229"/>
      <c r="E583" s="230"/>
      <c r="F583" s="230"/>
      <c r="G583" s="230"/>
      <c r="H583" s="230"/>
      <c r="I583" s="230"/>
      <c r="J583" s="231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89"/>
      <c r="B584" s="189"/>
      <c r="C584" s="228"/>
      <c r="D584" s="229"/>
      <c r="E584" s="230"/>
      <c r="F584" s="230"/>
      <c r="G584" s="230"/>
      <c r="H584" s="230"/>
      <c r="I584" s="230"/>
      <c r="J584" s="231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89"/>
      <c r="B585" s="189"/>
      <c r="C585" s="228"/>
      <c r="D585" s="229"/>
      <c r="E585" s="230"/>
      <c r="F585" s="230"/>
      <c r="G585" s="230"/>
      <c r="H585" s="230"/>
      <c r="I585" s="230"/>
      <c r="J585" s="231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89"/>
      <c r="B586" s="189"/>
      <c r="C586" s="228"/>
      <c r="D586" s="229"/>
      <c r="E586" s="230"/>
      <c r="F586" s="230"/>
      <c r="G586" s="230"/>
      <c r="H586" s="230"/>
      <c r="I586" s="230"/>
      <c r="J586" s="231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89"/>
      <c r="B587" s="189"/>
      <c r="C587" s="228"/>
      <c r="D587" s="229"/>
      <c r="E587" s="230"/>
      <c r="F587" s="230"/>
      <c r="G587" s="230"/>
      <c r="H587" s="230"/>
      <c r="I587" s="230"/>
      <c r="J587" s="231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89"/>
      <c r="B588" s="189"/>
      <c r="C588" s="228"/>
      <c r="D588" s="229"/>
      <c r="E588" s="230"/>
      <c r="F588" s="230"/>
      <c r="G588" s="230"/>
      <c r="H588" s="230"/>
      <c r="I588" s="230"/>
      <c r="J588" s="231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89"/>
      <c r="B589" s="189"/>
      <c r="C589" s="228"/>
      <c r="D589" s="229"/>
      <c r="E589" s="230"/>
      <c r="F589" s="230"/>
      <c r="G589" s="230"/>
      <c r="H589" s="230"/>
      <c r="I589" s="230"/>
      <c r="J589" s="231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89"/>
      <c r="B590" s="189"/>
      <c r="C590" s="228"/>
      <c r="D590" s="229"/>
      <c r="E590" s="230"/>
      <c r="F590" s="230"/>
      <c r="G590" s="230"/>
      <c r="H590" s="230"/>
      <c r="I590" s="230"/>
      <c r="J590" s="231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89"/>
      <c r="B591" s="189"/>
      <c r="C591" s="228"/>
      <c r="D591" s="229"/>
      <c r="E591" s="230"/>
      <c r="F591" s="230"/>
      <c r="G591" s="230"/>
      <c r="H591" s="230"/>
      <c r="I591" s="230"/>
      <c r="J591" s="231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89"/>
      <c r="B592" s="189"/>
      <c r="C592" s="228"/>
      <c r="D592" s="229"/>
      <c r="E592" s="230"/>
      <c r="F592" s="230"/>
      <c r="G592" s="230"/>
      <c r="H592" s="230"/>
      <c r="I592" s="230"/>
      <c r="J592" s="231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89"/>
      <c r="B593" s="189"/>
      <c r="C593" s="228"/>
      <c r="D593" s="229"/>
      <c r="E593" s="230"/>
      <c r="F593" s="230"/>
      <c r="G593" s="230"/>
      <c r="H593" s="230"/>
      <c r="I593" s="230"/>
      <c r="J593" s="231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89"/>
      <c r="B594" s="189"/>
      <c r="C594" s="228"/>
      <c r="D594" s="229"/>
      <c r="E594" s="230"/>
      <c r="F594" s="230"/>
      <c r="G594" s="230"/>
      <c r="H594" s="230"/>
      <c r="I594" s="230"/>
      <c r="J594" s="231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89"/>
      <c r="B595" s="189"/>
      <c r="C595" s="228"/>
      <c r="D595" s="229"/>
      <c r="E595" s="230"/>
      <c r="F595" s="230"/>
      <c r="G595" s="230"/>
      <c r="H595" s="230"/>
      <c r="I595" s="230"/>
      <c r="J595" s="231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89"/>
      <c r="B596" s="189"/>
      <c r="C596" s="228"/>
      <c r="D596" s="229"/>
      <c r="E596" s="230"/>
      <c r="F596" s="230"/>
      <c r="G596" s="230"/>
      <c r="H596" s="230"/>
      <c r="I596" s="230"/>
      <c r="J596" s="231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89"/>
      <c r="B597" s="189"/>
      <c r="C597" s="228"/>
      <c r="D597" s="229"/>
      <c r="E597" s="230"/>
      <c r="F597" s="230"/>
      <c r="G597" s="230"/>
      <c r="H597" s="230"/>
      <c r="I597" s="230"/>
      <c r="J597" s="231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89"/>
      <c r="B598" s="189"/>
      <c r="C598" s="228"/>
      <c r="D598" s="229"/>
      <c r="E598" s="230"/>
      <c r="F598" s="230"/>
      <c r="G598" s="230"/>
      <c r="H598" s="230"/>
      <c r="I598" s="230"/>
      <c r="J598" s="231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89"/>
      <c r="B599" s="189"/>
      <c r="C599" s="228"/>
      <c r="D599" s="229"/>
      <c r="E599" s="230"/>
      <c r="F599" s="230"/>
      <c r="G599" s="230"/>
      <c r="H599" s="230"/>
      <c r="I599" s="230"/>
      <c r="J599" s="231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89"/>
      <c r="B600" s="189"/>
      <c r="C600" s="228"/>
      <c r="D600" s="229"/>
      <c r="E600" s="230"/>
      <c r="F600" s="230"/>
      <c r="G600" s="230"/>
      <c r="H600" s="230"/>
      <c r="I600" s="230"/>
      <c r="J600" s="231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89"/>
      <c r="B601" s="189"/>
      <c r="C601" s="228"/>
      <c r="D601" s="229"/>
      <c r="E601" s="230"/>
      <c r="F601" s="230"/>
      <c r="G601" s="230"/>
      <c r="H601" s="230"/>
      <c r="I601" s="230"/>
      <c r="J601" s="231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89"/>
      <c r="B602" s="189"/>
      <c r="C602" s="228"/>
      <c r="D602" s="229"/>
      <c r="E602" s="230"/>
      <c r="F602" s="230"/>
      <c r="G602" s="230"/>
      <c r="H602" s="230"/>
      <c r="I602" s="230"/>
      <c r="J602" s="231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89"/>
      <c r="B603" s="189"/>
      <c r="C603" s="228"/>
      <c r="D603" s="229"/>
      <c r="E603" s="230"/>
      <c r="F603" s="230"/>
      <c r="G603" s="230"/>
      <c r="H603" s="230"/>
      <c r="I603" s="230"/>
      <c r="J603" s="231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89"/>
      <c r="B604" s="189"/>
      <c r="C604" s="228"/>
      <c r="D604" s="229"/>
      <c r="E604" s="230"/>
      <c r="F604" s="230"/>
      <c r="G604" s="230"/>
      <c r="H604" s="230"/>
      <c r="I604" s="230"/>
      <c r="J604" s="231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89"/>
      <c r="B605" s="189"/>
      <c r="C605" s="228"/>
      <c r="D605" s="229"/>
      <c r="E605" s="230"/>
      <c r="F605" s="230"/>
      <c r="G605" s="230"/>
      <c r="H605" s="230"/>
      <c r="I605" s="230"/>
      <c r="J605" s="231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89"/>
      <c r="B606" s="189"/>
      <c r="C606" s="228"/>
      <c r="D606" s="229"/>
      <c r="E606" s="230"/>
      <c r="F606" s="230"/>
      <c r="G606" s="230"/>
      <c r="H606" s="230"/>
      <c r="I606" s="230"/>
      <c r="J606" s="231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89"/>
      <c r="B607" s="189"/>
      <c r="C607" s="228"/>
      <c r="D607" s="229"/>
      <c r="E607" s="230"/>
      <c r="F607" s="230"/>
      <c r="G607" s="230"/>
      <c r="H607" s="230"/>
      <c r="I607" s="230"/>
      <c r="J607" s="231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89"/>
      <c r="B608" s="189"/>
      <c r="C608" s="228"/>
      <c r="D608" s="229"/>
      <c r="E608" s="230"/>
      <c r="F608" s="230"/>
      <c r="G608" s="230"/>
      <c r="H608" s="230"/>
      <c r="I608" s="230"/>
      <c r="J608" s="231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89"/>
      <c r="B609" s="189"/>
      <c r="C609" s="228"/>
      <c r="D609" s="229"/>
      <c r="E609" s="230"/>
      <c r="F609" s="230"/>
      <c r="G609" s="230"/>
      <c r="H609" s="230"/>
      <c r="I609" s="230"/>
      <c r="J609" s="231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89"/>
      <c r="B610" s="189"/>
      <c r="C610" s="228"/>
      <c r="D610" s="229"/>
      <c r="E610" s="230"/>
      <c r="F610" s="230"/>
      <c r="G610" s="230"/>
      <c r="H610" s="230"/>
      <c r="I610" s="230"/>
      <c r="J610" s="231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89"/>
      <c r="B611" s="189"/>
      <c r="C611" s="228"/>
      <c r="D611" s="229"/>
      <c r="E611" s="230"/>
      <c r="F611" s="230"/>
      <c r="G611" s="230"/>
      <c r="H611" s="230"/>
      <c r="I611" s="230"/>
      <c r="J611" s="231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89"/>
      <c r="B612" s="189"/>
      <c r="C612" s="228"/>
      <c r="D612" s="229"/>
      <c r="E612" s="230"/>
      <c r="F612" s="230"/>
      <c r="G612" s="230"/>
      <c r="H612" s="230"/>
      <c r="I612" s="230"/>
      <c r="J612" s="231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89"/>
      <c r="B613" s="189"/>
      <c r="C613" s="228"/>
      <c r="D613" s="229"/>
      <c r="E613" s="230"/>
      <c r="F613" s="230"/>
      <c r="G613" s="230"/>
      <c r="H613" s="230"/>
      <c r="I613" s="230"/>
      <c r="J613" s="231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89"/>
      <c r="B614" s="189"/>
      <c r="C614" s="228"/>
      <c r="D614" s="229"/>
      <c r="E614" s="230"/>
      <c r="F614" s="230"/>
      <c r="G614" s="230"/>
      <c r="H614" s="230"/>
      <c r="I614" s="230"/>
      <c r="J614" s="231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89"/>
      <c r="B615" s="189"/>
      <c r="C615" s="228"/>
      <c r="D615" s="229"/>
      <c r="E615" s="230"/>
      <c r="F615" s="230"/>
      <c r="G615" s="230"/>
      <c r="H615" s="230"/>
      <c r="I615" s="230"/>
      <c r="J615" s="231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89"/>
      <c r="B616" s="189"/>
      <c r="C616" s="228"/>
      <c r="D616" s="229"/>
      <c r="E616" s="230"/>
      <c r="F616" s="230"/>
      <c r="G616" s="230"/>
      <c r="H616" s="230"/>
      <c r="I616" s="230"/>
      <c r="J616" s="231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89"/>
      <c r="B617" s="189"/>
      <c r="C617" s="228"/>
      <c r="D617" s="229"/>
      <c r="E617" s="230"/>
      <c r="F617" s="230"/>
      <c r="G617" s="230"/>
      <c r="H617" s="230"/>
      <c r="I617" s="230"/>
      <c r="J617" s="231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89"/>
      <c r="B618" s="189"/>
      <c r="C618" s="228"/>
      <c r="D618" s="229"/>
      <c r="E618" s="230"/>
      <c r="F618" s="230"/>
      <c r="G618" s="230"/>
      <c r="H618" s="230"/>
      <c r="I618" s="230"/>
      <c r="J618" s="231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89"/>
      <c r="B619" s="189"/>
      <c r="C619" s="228"/>
      <c r="D619" s="229"/>
      <c r="E619" s="230"/>
      <c r="F619" s="230"/>
      <c r="G619" s="230"/>
      <c r="H619" s="230"/>
      <c r="I619" s="230"/>
      <c r="J619" s="231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89"/>
      <c r="B620" s="189"/>
      <c r="C620" s="228"/>
      <c r="D620" s="229"/>
      <c r="E620" s="230"/>
      <c r="F620" s="230"/>
      <c r="G620" s="230"/>
      <c r="H620" s="230"/>
      <c r="I620" s="230"/>
      <c r="J620" s="231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89"/>
      <c r="B621" s="189"/>
      <c r="C621" s="228"/>
      <c r="D621" s="229"/>
      <c r="E621" s="230"/>
      <c r="F621" s="230"/>
      <c r="G621" s="230"/>
      <c r="H621" s="230"/>
      <c r="I621" s="230"/>
      <c r="J621" s="231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89"/>
      <c r="B622" s="189"/>
      <c r="C622" s="228"/>
      <c r="D622" s="229"/>
      <c r="E622" s="230"/>
      <c r="F622" s="230"/>
      <c r="G622" s="230"/>
      <c r="H622" s="230"/>
      <c r="I622" s="230"/>
      <c r="J622" s="231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89"/>
      <c r="B623" s="189"/>
      <c r="C623" s="228"/>
      <c r="D623" s="229"/>
      <c r="E623" s="230"/>
      <c r="F623" s="230"/>
      <c r="G623" s="230"/>
      <c r="H623" s="230"/>
      <c r="I623" s="230"/>
      <c r="J623" s="231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89"/>
      <c r="B624" s="189"/>
      <c r="C624" s="228"/>
      <c r="D624" s="229"/>
      <c r="E624" s="230"/>
      <c r="F624" s="230"/>
      <c r="G624" s="230"/>
      <c r="H624" s="230"/>
      <c r="I624" s="230"/>
      <c r="J624" s="231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89"/>
      <c r="B625" s="189"/>
      <c r="C625" s="228"/>
      <c r="D625" s="229"/>
      <c r="E625" s="230"/>
      <c r="F625" s="230"/>
      <c r="G625" s="230"/>
      <c r="H625" s="230"/>
      <c r="I625" s="230"/>
      <c r="J625" s="231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89"/>
      <c r="B626" s="189"/>
      <c r="C626" s="228"/>
      <c r="D626" s="229"/>
      <c r="E626" s="230"/>
      <c r="F626" s="230"/>
      <c r="G626" s="230"/>
      <c r="H626" s="230"/>
      <c r="I626" s="230"/>
      <c r="J626" s="231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89"/>
      <c r="B627" s="189"/>
      <c r="C627" s="228"/>
      <c r="D627" s="229"/>
      <c r="E627" s="230"/>
      <c r="F627" s="230"/>
      <c r="G627" s="230"/>
      <c r="H627" s="230"/>
      <c r="I627" s="230"/>
      <c r="J627" s="231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89"/>
      <c r="B628" s="189"/>
      <c r="C628" s="228"/>
      <c r="D628" s="229"/>
      <c r="E628" s="230"/>
      <c r="F628" s="230"/>
      <c r="G628" s="230"/>
      <c r="H628" s="230"/>
      <c r="I628" s="230"/>
      <c r="J628" s="231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89"/>
      <c r="B629" s="189"/>
      <c r="C629" s="228"/>
      <c r="D629" s="229"/>
      <c r="E629" s="230"/>
      <c r="F629" s="230"/>
      <c r="G629" s="230"/>
      <c r="H629" s="230"/>
      <c r="I629" s="230"/>
      <c r="J629" s="231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89"/>
      <c r="B630" s="189"/>
      <c r="C630" s="228"/>
      <c r="D630" s="229"/>
      <c r="E630" s="230"/>
      <c r="F630" s="230"/>
      <c r="G630" s="230"/>
      <c r="H630" s="230"/>
      <c r="I630" s="230"/>
      <c r="J630" s="231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89"/>
      <c r="B631" s="189"/>
      <c r="C631" s="228"/>
      <c r="D631" s="229"/>
      <c r="E631" s="230"/>
      <c r="F631" s="230"/>
      <c r="G631" s="230"/>
      <c r="H631" s="230"/>
      <c r="I631" s="230"/>
      <c r="J631" s="231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89"/>
      <c r="B632" s="189"/>
      <c r="C632" s="228"/>
      <c r="D632" s="229"/>
      <c r="E632" s="230"/>
      <c r="F632" s="230"/>
      <c r="G632" s="230"/>
      <c r="H632" s="230"/>
      <c r="I632" s="230"/>
      <c r="J632" s="231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89"/>
      <c r="B633" s="189"/>
      <c r="C633" s="228"/>
      <c r="D633" s="229"/>
      <c r="E633" s="230"/>
      <c r="F633" s="230"/>
      <c r="G633" s="230"/>
      <c r="H633" s="230"/>
      <c r="I633" s="230"/>
      <c r="J633" s="231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89"/>
      <c r="B634" s="189"/>
      <c r="C634" s="228"/>
      <c r="D634" s="229"/>
      <c r="E634" s="230"/>
      <c r="F634" s="230"/>
      <c r="G634" s="230"/>
      <c r="H634" s="230"/>
      <c r="I634" s="230"/>
      <c r="J634" s="231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89"/>
      <c r="B635" s="189"/>
      <c r="C635" s="228"/>
      <c r="D635" s="229"/>
      <c r="E635" s="230"/>
      <c r="F635" s="230"/>
      <c r="G635" s="230"/>
      <c r="H635" s="230"/>
      <c r="I635" s="230"/>
      <c r="J635" s="231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89"/>
      <c r="B636" s="189"/>
      <c r="C636" s="228"/>
      <c r="D636" s="229"/>
      <c r="E636" s="230"/>
      <c r="F636" s="230"/>
      <c r="G636" s="230"/>
      <c r="H636" s="230"/>
      <c r="I636" s="230"/>
      <c r="J636" s="231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89"/>
      <c r="B637" s="189"/>
      <c r="C637" s="228"/>
      <c r="D637" s="229"/>
      <c r="E637" s="230"/>
      <c r="F637" s="230"/>
      <c r="G637" s="230"/>
      <c r="H637" s="230"/>
      <c r="I637" s="230"/>
      <c r="J637" s="231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89"/>
      <c r="B638" s="189"/>
      <c r="C638" s="228"/>
      <c r="D638" s="229"/>
      <c r="E638" s="230"/>
      <c r="F638" s="230"/>
      <c r="G638" s="230"/>
      <c r="H638" s="230"/>
      <c r="I638" s="230"/>
      <c r="J638" s="231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89"/>
      <c r="B639" s="189"/>
      <c r="C639" s="228"/>
      <c r="D639" s="229"/>
      <c r="E639" s="230"/>
      <c r="F639" s="230"/>
      <c r="G639" s="230"/>
      <c r="H639" s="230"/>
      <c r="I639" s="230"/>
      <c r="J639" s="231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89"/>
      <c r="B640" s="189"/>
      <c r="C640" s="228"/>
      <c r="D640" s="229"/>
      <c r="E640" s="230"/>
      <c r="F640" s="230"/>
      <c r="G640" s="230"/>
      <c r="H640" s="230"/>
      <c r="I640" s="230"/>
      <c r="J640" s="231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89"/>
      <c r="B641" s="189"/>
      <c r="C641" s="228"/>
      <c r="D641" s="229"/>
      <c r="E641" s="230"/>
      <c r="F641" s="230"/>
      <c r="G641" s="230"/>
      <c r="H641" s="230"/>
      <c r="I641" s="230"/>
      <c r="J641" s="231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89"/>
      <c r="B642" s="189"/>
      <c r="C642" s="228"/>
      <c r="D642" s="229"/>
      <c r="E642" s="230"/>
      <c r="F642" s="230"/>
      <c r="G642" s="230"/>
      <c r="H642" s="230"/>
      <c r="I642" s="230"/>
      <c r="J642" s="231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89"/>
      <c r="B643" s="189"/>
      <c r="C643" s="228"/>
      <c r="D643" s="229"/>
      <c r="E643" s="230"/>
      <c r="F643" s="230"/>
      <c r="G643" s="230"/>
      <c r="H643" s="230"/>
      <c r="I643" s="230"/>
      <c r="J643" s="231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89"/>
      <c r="B644" s="189"/>
      <c r="C644" s="228"/>
      <c r="D644" s="229"/>
      <c r="E644" s="230"/>
      <c r="F644" s="230"/>
      <c r="G644" s="230"/>
      <c r="H644" s="230"/>
      <c r="I644" s="230"/>
      <c r="J644" s="231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89"/>
      <c r="B645" s="189"/>
      <c r="C645" s="228"/>
      <c r="D645" s="229"/>
      <c r="E645" s="230"/>
      <c r="F645" s="230"/>
      <c r="G645" s="230"/>
      <c r="H645" s="230"/>
      <c r="I645" s="230"/>
      <c r="J645" s="231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89"/>
      <c r="B646" s="189"/>
      <c r="C646" s="228"/>
      <c r="D646" s="229"/>
      <c r="E646" s="230"/>
      <c r="F646" s="230"/>
      <c r="G646" s="230"/>
      <c r="H646" s="230"/>
      <c r="I646" s="230"/>
      <c r="J646" s="231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89"/>
      <c r="B647" s="189"/>
      <c r="C647" s="228"/>
      <c r="D647" s="229"/>
      <c r="E647" s="230"/>
      <c r="F647" s="230"/>
      <c r="G647" s="230"/>
      <c r="H647" s="230"/>
      <c r="I647" s="230"/>
      <c r="J647" s="231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89"/>
      <c r="B648" s="189"/>
      <c r="C648" s="228"/>
      <c r="D648" s="229"/>
      <c r="E648" s="230"/>
      <c r="F648" s="230"/>
      <c r="G648" s="230"/>
      <c r="H648" s="230"/>
      <c r="I648" s="230"/>
      <c r="J648" s="231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89"/>
      <c r="B649" s="189"/>
      <c r="C649" s="228"/>
      <c r="D649" s="229"/>
      <c r="E649" s="230"/>
      <c r="F649" s="230"/>
      <c r="G649" s="230"/>
      <c r="H649" s="230"/>
      <c r="I649" s="230"/>
      <c r="J649" s="231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89"/>
      <c r="B650" s="189"/>
      <c r="C650" s="228"/>
      <c r="D650" s="229"/>
      <c r="E650" s="230"/>
      <c r="F650" s="230"/>
      <c r="G650" s="230"/>
      <c r="H650" s="230"/>
      <c r="I650" s="230"/>
      <c r="J650" s="231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89"/>
      <c r="B651" s="189"/>
      <c r="C651" s="228"/>
      <c r="D651" s="229"/>
      <c r="E651" s="230"/>
      <c r="F651" s="230"/>
      <c r="G651" s="230"/>
      <c r="H651" s="230"/>
      <c r="I651" s="230"/>
      <c r="J651" s="231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89"/>
      <c r="B652" s="189"/>
      <c r="C652" s="228"/>
      <c r="D652" s="229"/>
      <c r="E652" s="230"/>
      <c r="F652" s="230"/>
      <c r="G652" s="230"/>
      <c r="H652" s="230"/>
      <c r="I652" s="230"/>
      <c r="J652" s="231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89"/>
      <c r="B653" s="189"/>
      <c r="C653" s="228"/>
      <c r="D653" s="229"/>
      <c r="E653" s="230"/>
      <c r="F653" s="230"/>
      <c r="G653" s="230"/>
      <c r="H653" s="230"/>
      <c r="I653" s="230"/>
      <c r="J653" s="231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89"/>
      <c r="B654" s="189"/>
      <c r="C654" s="228"/>
      <c r="D654" s="229"/>
      <c r="E654" s="230"/>
      <c r="F654" s="230"/>
      <c r="G654" s="230"/>
      <c r="H654" s="230"/>
      <c r="I654" s="230"/>
      <c r="J654" s="231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89"/>
      <c r="B655" s="189"/>
      <c r="C655" s="228"/>
      <c r="D655" s="229"/>
      <c r="E655" s="230"/>
      <c r="F655" s="230"/>
      <c r="G655" s="230"/>
      <c r="H655" s="230"/>
      <c r="I655" s="230"/>
      <c r="J655" s="231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89"/>
      <c r="B656" s="189"/>
      <c r="C656" s="228"/>
      <c r="D656" s="229"/>
      <c r="E656" s="230"/>
      <c r="F656" s="230"/>
      <c r="G656" s="230"/>
      <c r="H656" s="230"/>
      <c r="I656" s="230"/>
      <c r="J656" s="231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89"/>
      <c r="B657" s="189"/>
      <c r="C657" s="228"/>
      <c r="D657" s="229"/>
      <c r="E657" s="230"/>
      <c r="F657" s="230"/>
      <c r="G657" s="230"/>
      <c r="H657" s="230"/>
      <c r="I657" s="230"/>
      <c r="J657" s="231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89"/>
      <c r="B658" s="189"/>
      <c r="C658" s="228"/>
      <c r="D658" s="229"/>
      <c r="E658" s="230"/>
      <c r="F658" s="230"/>
      <c r="G658" s="230"/>
      <c r="H658" s="230"/>
      <c r="I658" s="230"/>
      <c r="J658" s="231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89"/>
      <c r="B659" s="189"/>
      <c r="C659" s="228"/>
      <c r="D659" s="229"/>
      <c r="E659" s="230"/>
      <c r="F659" s="230"/>
      <c r="G659" s="230"/>
      <c r="H659" s="230"/>
      <c r="I659" s="230"/>
      <c r="J659" s="231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89"/>
      <c r="B660" s="189"/>
      <c r="C660" s="228"/>
      <c r="D660" s="229"/>
      <c r="E660" s="230"/>
      <c r="F660" s="230"/>
      <c r="G660" s="230"/>
      <c r="H660" s="230"/>
      <c r="I660" s="230"/>
      <c r="J660" s="231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89"/>
      <c r="B661" s="189"/>
      <c r="C661" s="228"/>
      <c r="D661" s="229"/>
      <c r="E661" s="230"/>
      <c r="F661" s="230"/>
      <c r="G661" s="230"/>
      <c r="H661" s="230"/>
      <c r="I661" s="230"/>
      <c r="J661" s="231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89"/>
      <c r="B662" s="189"/>
      <c r="C662" s="228"/>
      <c r="D662" s="229"/>
      <c r="E662" s="230"/>
      <c r="F662" s="230"/>
      <c r="G662" s="230"/>
      <c r="H662" s="230"/>
      <c r="I662" s="230"/>
      <c r="J662" s="231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89"/>
      <c r="B663" s="189"/>
      <c r="C663" s="228"/>
      <c r="D663" s="229"/>
      <c r="E663" s="230"/>
      <c r="F663" s="230"/>
      <c r="G663" s="230"/>
      <c r="H663" s="230"/>
      <c r="I663" s="230"/>
      <c r="J663" s="231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89"/>
      <c r="B664" s="189"/>
      <c r="C664" s="228"/>
      <c r="D664" s="229"/>
      <c r="E664" s="230"/>
      <c r="F664" s="230"/>
      <c r="G664" s="230"/>
      <c r="H664" s="230"/>
      <c r="I664" s="230"/>
      <c r="J664" s="231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89"/>
      <c r="B665" s="189"/>
      <c r="C665" s="228"/>
      <c r="D665" s="229"/>
      <c r="E665" s="230"/>
      <c r="F665" s="230"/>
      <c r="G665" s="230"/>
      <c r="H665" s="230"/>
      <c r="I665" s="230"/>
      <c r="J665" s="231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89"/>
      <c r="B666" s="189"/>
      <c r="C666" s="228"/>
      <c r="D666" s="229"/>
      <c r="E666" s="230"/>
      <c r="F666" s="230"/>
      <c r="G666" s="230"/>
      <c r="H666" s="230"/>
      <c r="I666" s="230"/>
      <c r="J666" s="231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89"/>
      <c r="B667" s="189"/>
      <c r="C667" s="228"/>
      <c r="D667" s="229"/>
      <c r="E667" s="230"/>
      <c r="F667" s="230"/>
      <c r="G667" s="230"/>
      <c r="H667" s="230"/>
      <c r="I667" s="230"/>
      <c r="J667" s="231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89"/>
      <c r="B668" s="189"/>
      <c r="C668" s="228"/>
      <c r="D668" s="229"/>
      <c r="E668" s="230"/>
      <c r="F668" s="230"/>
      <c r="G668" s="230"/>
      <c r="H668" s="230"/>
      <c r="I668" s="230"/>
      <c r="J668" s="231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89"/>
      <c r="B669" s="189"/>
      <c r="C669" s="228"/>
      <c r="D669" s="229"/>
      <c r="E669" s="230"/>
      <c r="F669" s="230"/>
      <c r="G669" s="230"/>
      <c r="H669" s="230"/>
      <c r="I669" s="230"/>
      <c r="J669" s="231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89"/>
      <c r="B670" s="189"/>
      <c r="C670" s="228"/>
      <c r="D670" s="229"/>
      <c r="E670" s="230"/>
      <c r="F670" s="230"/>
      <c r="G670" s="230"/>
      <c r="H670" s="230"/>
      <c r="I670" s="230"/>
      <c r="J670" s="231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89"/>
      <c r="B671" s="189"/>
      <c r="C671" s="228"/>
      <c r="D671" s="229"/>
      <c r="E671" s="230"/>
      <c r="F671" s="230"/>
      <c r="G671" s="230"/>
      <c r="H671" s="230"/>
      <c r="I671" s="230"/>
      <c r="J671" s="231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89"/>
      <c r="B672" s="189"/>
      <c r="C672" s="228"/>
      <c r="D672" s="229"/>
      <c r="E672" s="230"/>
      <c r="F672" s="230"/>
      <c r="G672" s="230"/>
      <c r="H672" s="230"/>
      <c r="I672" s="230"/>
      <c r="J672" s="231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89"/>
      <c r="B673" s="189"/>
      <c r="C673" s="228"/>
      <c r="D673" s="229"/>
      <c r="E673" s="230"/>
      <c r="F673" s="230"/>
      <c r="G673" s="230"/>
      <c r="H673" s="230"/>
      <c r="I673" s="230"/>
      <c r="J673" s="231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89"/>
      <c r="B674" s="189"/>
      <c r="C674" s="228"/>
      <c r="D674" s="229"/>
      <c r="E674" s="230"/>
      <c r="F674" s="230"/>
      <c r="G674" s="230"/>
      <c r="H674" s="230"/>
      <c r="I674" s="230"/>
      <c r="J674" s="231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89"/>
      <c r="B675" s="189"/>
      <c r="C675" s="228"/>
      <c r="D675" s="229"/>
      <c r="E675" s="230"/>
      <c r="F675" s="230"/>
      <c r="G675" s="230"/>
      <c r="H675" s="230"/>
      <c r="I675" s="230"/>
      <c r="J675" s="231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89"/>
      <c r="B676" s="189"/>
      <c r="C676" s="228"/>
      <c r="D676" s="229"/>
      <c r="E676" s="230"/>
      <c r="F676" s="230"/>
      <c r="G676" s="230"/>
      <c r="H676" s="230"/>
      <c r="I676" s="230"/>
      <c r="J676" s="231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89"/>
      <c r="B677" s="189"/>
      <c r="C677" s="228"/>
      <c r="D677" s="229"/>
      <c r="E677" s="230"/>
      <c r="F677" s="230"/>
      <c r="G677" s="230"/>
      <c r="H677" s="230"/>
      <c r="I677" s="230"/>
      <c r="J677" s="231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89"/>
      <c r="B678" s="189"/>
      <c r="C678" s="228"/>
      <c r="D678" s="229"/>
      <c r="E678" s="230"/>
      <c r="F678" s="230"/>
      <c r="G678" s="230"/>
      <c r="H678" s="230"/>
      <c r="I678" s="230"/>
      <c r="J678" s="231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89"/>
      <c r="B679" s="189"/>
      <c r="C679" s="228"/>
      <c r="D679" s="229"/>
      <c r="E679" s="230"/>
      <c r="F679" s="230"/>
      <c r="G679" s="230"/>
      <c r="H679" s="230"/>
      <c r="I679" s="230"/>
      <c r="J679" s="231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89"/>
      <c r="B680" s="189"/>
      <c r="C680" s="228"/>
      <c r="D680" s="229"/>
      <c r="E680" s="230"/>
      <c r="F680" s="230"/>
      <c r="G680" s="230"/>
      <c r="H680" s="230"/>
      <c r="I680" s="230"/>
      <c r="J680" s="231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89"/>
      <c r="B681" s="189"/>
      <c r="C681" s="228"/>
      <c r="D681" s="229"/>
      <c r="E681" s="230"/>
      <c r="F681" s="230"/>
      <c r="G681" s="230"/>
      <c r="H681" s="230"/>
      <c r="I681" s="230"/>
      <c r="J681" s="231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89"/>
      <c r="B682" s="189"/>
      <c r="C682" s="228"/>
      <c r="D682" s="229"/>
      <c r="E682" s="230"/>
      <c r="F682" s="230"/>
      <c r="G682" s="230"/>
      <c r="H682" s="230"/>
      <c r="I682" s="230"/>
      <c r="J682" s="231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89"/>
      <c r="B683" s="189"/>
      <c r="C683" s="228"/>
      <c r="D683" s="229"/>
      <c r="E683" s="230"/>
      <c r="F683" s="230"/>
      <c r="G683" s="230"/>
      <c r="H683" s="230"/>
      <c r="I683" s="230"/>
      <c r="J683" s="231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89"/>
      <c r="B684" s="189"/>
      <c r="C684" s="228"/>
      <c r="D684" s="229"/>
      <c r="E684" s="230"/>
      <c r="F684" s="230"/>
      <c r="G684" s="230"/>
      <c r="H684" s="230"/>
      <c r="I684" s="230"/>
      <c r="J684" s="231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89"/>
      <c r="B685" s="189"/>
      <c r="C685" s="228"/>
      <c r="D685" s="229"/>
      <c r="E685" s="230"/>
      <c r="F685" s="230"/>
      <c r="G685" s="230"/>
      <c r="H685" s="230"/>
      <c r="I685" s="230"/>
      <c r="J685" s="231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89"/>
      <c r="B686" s="189"/>
      <c r="C686" s="228"/>
      <c r="D686" s="229"/>
      <c r="E686" s="230"/>
      <c r="F686" s="230"/>
      <c r="G686" s="230"/>
      <c r="H686" s="230"/>
      <c r="I686" s="230"/>
      <c r="J686" s="231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89"/>
      <c r="B687" s="189"/>
      <c r="C687" s="228"/>
      <c r="D687" s="229"/>
      <c r="E687" s="230"/>
      <c r="F687" s="230"/>
      <c r="G687" s="230"/>
      <c r="H687" s="230"/>
      <c r="I687" s="230"/>
      <c r="J687" s="231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89"/>
      <c r="B688" s="189"/>
      <c r="C688" s="228"/>
      <c r="D688" s="229"/>
      <c r="E688" s="230"/>
      <c r="F688" s="230"/>
      <c r="G688" s="230"/>
      <c r="H688" s="230"/>
      <c r="I688" s="230"/>
      <c r="J688" s="231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89"/>
      <c r="B689" s="189"/>
      <c r="C689" s="228"/>
      <c r="D689" s="229"/>
      <c r="E689" s="230"/>
      <c r="F689" s="230"/>
      <c r="G689" s="230"/>
      <c r="H689" s="230"/>
      <c r="I689" s="230"/>
      <c r="J689" s="231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89"/>
      <c r="B690" s="189"/>
      <c r="C690" s="228"/>
      <c r="D690" s="229"/>
      <c r="E690" s="230"/>
      <c r="F690" s="230"/>
      <c r="G690" s="230"/>
      <c r="H690" s="230"/>
      <c r="I690" s="230"/>
      <c r="J690" s="231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89"/>
      <c r="B691" s="189"/>
      <c r="C691" s="228"/>
      <c r="D691" s="229"/>
      <c r="E691" s="230"/>
      <c r="F691" s="230"/>
      <c r="G691" s="230"/>
      <c r="H691" s="230"/>
      <c r="I691" s="230"/>
      <c r="J691" s="231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89"/>
      <c r="B692" s="189"/>
      <c r="C692" s="228"/>
      <c r="D692" s="229"/>
      <c r="E692" s="230"/>
      <c r="F692" s="230"/>
      <c r="G692" s="230"/>
      <c r="H692" s="230"/>
      <c r="I692" s="230"/>
      <c r="J692" s="231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89"/>
      <c r="B693" s="189"/>
      <c r="C693" s="228"/>
      <c r="D693" s="229"/>
      <c r="E693" s="230"/>
      <c r="F693" s="230"/>
      <c r="G693" s="230"/>
      <c r="H693" s="230"/>
      <c r="I693" s="230"/>
      <c r="J693" s="231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89"/>
      <c r="B694" s="189"/>
      <c r="C694" s="228"/>
      <c r="D694" s="229"/>
      <c r="E694" s="230"/>
      <c r="F694" s="230"/>
      <c r="G694" s="230"/>
      <c r="H694" s="230"/>
      <c r="I694" s="230"/>
      <c r="J694" s="231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89"/>
      <c r="B695" s="189"/>
      <c r="C695" s="228"/>
      <c r="D695" s="229"/>
      <c r="E695" s="230"/>
      <c r="F695" s="230"/>
      <c r="G695" s="230"/>
      <c r="H695" s="230"/>
      <c r="I695" s="230"/>
      <c r="J695" s="231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89"/>
      <c r="B696" s="189"/>
      <c r="C696" s="228"/>
      <c r="D696" s="229"/>
      <c r="E696" s="230"/>
      <c r="F696" s="230"/>
      <c r="G696" s="230"/>
      <c r="H696" s="230"/>
      <c r="I696" s="230"/>
      <c r="J696" s="231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89"/>
      <c r="B697" s="189"/>
      <c r="C697" s="228"/>
      <c r="D697" s="229"/>
      <c r="E697" s="230"/>
      <c r="F697" s="230"/>
      <c r="G697" s="230"/>
      <c r="H697" s="230"/>
      <c r="I697" s="230"/>
      <c r="J697" s="231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89"/>
      <c r="B698" s="189"/>
      <c r="C698" s="228"/>
      <c r="D698" s="229"/>
      <c r="E698" s="230"/>
      <c r="F698" s="230"/>
      <c r="G698" s="230"/>
      <c r="H698" s="230"/>
      <c r="I698" s="230"/>
      <c r="J698" s="231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89"/>
      <c r="B699" s="189"/>
      <c r="C699" s="228"/>
      <c r="D699" s="229"/>
      <c r="E699" s="230"/>
      <c r="F699" s="230"/>
      <c r="G699" s="230"/>
      <c r="H699" s="230"/>
      <c r="I699" s="230"/>
      <c r="J699" s="231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89"/>
      <c r="B700" s="189"/>
      <c r="C700" s="228"/>
      <c r="D700" s="229"/>
      <c r="E700" s="230"/>
      <c r="F700" s="230"/>
      <c r="G700" s="230"/>
      <c r="H700" s="230"/>
      <c r="I700" s="230"/>
      <c r="J700" s="231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89"/>
      <c r="B701" s="189"/>
      <c r="C701" s="228"/>
      <c r="D701" s="229"/>
      <c r="E701" s="230"/>
      <c r="F701" s="230"/>
      <c r="G701" s="230"/>
      <c r="H701" s="230"/>
      <c r="I701" s="230"/>
      <c r="J701" s="231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89"/>
      <c r="B702" s="189"/>
      <c r="C702" s="228"/>
      <c r="D702" s="229"/>
      <c r="E702" s="230"/>
      <c r="F702" s="230"/>
      <c r="G702" s="230"/>
      <c r="H702" s="230"/>
      <c r="I702" s="230"/>
      <c r="J702" s="231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89"/>
      <c r="B703" s="189"/>
      <c r="C703" s="228"/>
      <c r="D703" s="229"/>
      <c r="E703" s="230"/>
      <c r="F703" s="230"/>
      <c r="G703" s="230"/>
      <c r="H703" s="230"/>
      <c r="I703" s="230"/>
      <c r="J703" s="231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89"/>
      <c r="B704" s="189"/>
      <c r="C704" s="228"/>
      <c r="D704" s="229"/>
      <c r="E704" s="230"/>
      <c r="F704" s="230"/>
      <c r="G704" s="230"/>
      <c r="H704" s="230"/>
      <c r="I704" s="230"/>
      <c r="J704" s="231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89"/>
      <c r="B705" s="189"/>
      <c r="C705" s="228"/>
      <c r="D705" s="229"/>
      <c r="E705" s="230"/>
      <c r="F705" s="230"/>
      <c r="G705" s="230"/>
      <c r="H705" s="230"/>
      <c r="I705" s="230"/>
      <c r="J705" s="231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89"/>
      <c r="B706" s="189"/>
      <c r="C706" s="228"/>
      <c r="D706" s="229"/>
      <c r="E706" s="230"/>
      <c r="F706" s="230"/>
      <c r="G706" s="230"/>
      <c r="H706" s="230"/>
      <c r="I706" s="230"/>
      <c r="J706" s="231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89"/>
      <c r="B707" s="189"/>
      <c r="C707" s="228"/>
      <c r="D707" s="229"/>
      <c r="E707" s="230"/>
      <c r="F707" s="230"/>
      <c r="G707" s="230"/>
      <c r="H707" s="230"/>
      <c r="I707" s="230"/>
      <c r="J707" s="231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89"/>
      <c r="B708" s="189"/>
      <c r="C708" s="228"/>
      <c r="D708" s="229"/>
      <c r="E708" s="230"/>
      <c r="F708" s="230"/>
      <c r="G708" s="230"/>
      <c r="H708" s="230"/>
      <c r="I708" s="230"/>
      <c r="J708" s="231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89"/>
      <c r="B709" s="189"/>
      <c r="C709" s="228"/>
      <c r="D709" s="229"/>
      <c r="E709" s="230"/>
      <c r="F709" s="230"/>
      <c r="G709" s="230"/>
      <c r="H709" s="230"/>
      <c r="I709" s="230"/>
      <c r="J709" s="231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89"/>
      <c r="B710" s="189"/>
      <c r="C710" s="228"/>
      <c r="D710" s="229"/>
      <c r="E710" s="230"/>
      <c r="F710" s="230"/>
      <c r="G710" s="230"/>
      <c r="H710" s="230"/>
      <c r="I710" s="230"/>
      <c r="J710" s="231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89"/>
      <c r="B711" s="189"/>
      <c r="C711" s="228"/>
      <c r="D711" s="229"/>
      <c r="E711" s="230"/>
      <c r="F711" s="230"/>
      <c r="G711" s="230"/>
      <c r="H711" s="230"/>
      <c r="I711" s="230"/>
      <c r="J711" s="231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89"/>
      <c r="B712" s="189"/>
      <c r="C712" s="228"/>
      <c r="D712" s="229"/>
      <c r="E712" s="230"/>
      <c r="F712" s="230"/>
      <c r="G712" s="230"/>
      <c r="H712" s="230"/>
      <c r="I712" s="230"/>
      <c r="J712" s="231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89"/>
      <c r="B713" s="189"/>
      <c r="C713" s="228"/>
      <c r="D713" s="229"/>
      <c r="E713" s="230"/>
      <c r="F713" s="230"/>
      <c r="G713" s="230"/>
      <c r="H713" s="230"/>
      <c r="I713" s="230"/>
      <c r="J713" s="231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89"/>
      <c r="B714" s="189"/>
      <c r="C714" s="228"/>
      <c r="D714" s="229"/>
      <c r="E714" s="230"/>
      <c r="F714" s="230"/>
      <c r="G714" s="230"/>
      <c r="H714" s="230"/>
      <c r="I714" s="230"/>
      <c r="J714" s="231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89"/>
      <c r="B715" s="189"/>
      <c r="C715" s="228"/>
      <c r="D715" s="229"/>
      <c r="E715" s="230"/>
      <c r="F715" s="230"/>
      <c r="G715" s="230"/>
      <c r="H715" s="230"/>
      <c r="I715" s="230"/>
      <c r="J715" s="231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89"/>
      <c r="B716" s="189"/>
      <c r="C716" s="228"/>
      <c r="D716" s="229"/>
      <c r="E716" s="230"/>
      <c r="F716" s="230"/>
      <c r="G716" s="230"/>
      <c r="H716" s="230"/>
      <c r="I716" s="230"/>
      <c r="J716" s="231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89"/>
      <c r="B717" s="189"/>
      <c r="C717" s="228"/>
      <c r="D717" s="229"/>
      <c r="E717" s="230"/>
      <c r="F717" s="230"/>
      <c r="G717" s="230"/>
      <c r="H717" s="230"/>
      <c r="I717" s="230"/>
      <c r="J717" s="231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89"/>
      <c r="B718" s="189"/>
      <c r="C718" s="228"/>
      <c r="D718" s="229"/>
      <c r="E718" s="230"/>
      <c r="F718" s="230"/>
      <c r="G718" s="230"/>
      <c r="H718" s="230"/>
      <c r="I718" s="230"/>
      <c r="J718" s="231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89"/>
      <c r="B719" s="189"/>
      <c r="C719" s="228"/>
      <c r="D719" s="229"/>
      <c r="E719" s="230"/>
      <c r="F719" s="230"/>
      <c r="G719" s="230"/>
      <c r="H719" s="230"/>
      <c r="I719" s="230"/>
      <c r="J719" s="231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89"/>
      <c r="B720" s="189"/>
      <c r="C720" s="228"/>
      <c r="D720" s="229"/>
      <c r="E720" s="230"/>
      <c r="F720" s="230"/>
      <c r="G720" s="230"/>
      <c r="H720" s="230"/>
      <c r="I720" s="230"/>
      <c r="J720" s="231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89"/>
      <c r="B721" s="189"/>
      <c r="C721" s="228"/>
      <c r="D721" s="229"/>
      <c r="E721" s="230"/>
      <c r="F721" s="230"/>
      <c r="G721" s="230"/>
      <c r="H721" s="230"/>
      <c r="I721" s="230"/>
      <c r="J721" s="231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89"/>
      <c r="B722" s="189"/>
      <c r="C722" s="228"/>
      <c r="D722" s="229"/>
      <c r="E722" s="230"/>
      <c r="F722" s="230"/>
      <c r="G722" s="230"/>
      <c r="H722" s="230"/>
      <c r="I722" s="230"/>
      <c r="J722" s="231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89"/>
      <c r="B723" s="189"/>
      <c r="C723" s="228"/>
      <c r="D723" s="229"/>
      <c r="E723" s="230"/>
      <c r="F723" s="230"/>
      <c r="G723" s="230"/>
      <c r="H723" s="230"/>
      <c r="I723" s="230"/>
      <c r="J723" s="231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89"/>
      <c r="B724" s="189"/>
      <c r="C724" s="228"/>
      <c r="D724" s="229"/>
      <c r="E724" s="230"/>
      <c r="F724" s="230"/>
      <c r="G724" s="230"/>
      <c r="H724" s="230"/>
      <c r="I724" s="230"/>
      <c r="J724" s="231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89"/>
      <c r="B725" s="189"/>
      <c r="C725" s="228"/>
      <c r="D725" s="229"/>
      <c r="E725" s="230"/>
      <c r="F725" s="230"/>
      <c r="G725" s="230"/>
      <c r="H725" s="230"/>
      <c r="I725" s="230"/>
      <c r="J725" s="231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89"/>
      <c r="B726" s="189"/>
      <c r="C726" s="228"/>
      <c r="D726" s="229"/>
      <c r="E726" s="230"/>
      <c r="F726" s="230"/>
      <c r="G726" s="230"/>
      <c r="H726" s="230"/>
      <c r="I726" s="230"/>
      <c r="J726" s="231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89"/>
      <c r="B727" s="189"/>
      <c r="C727" s="228"/>
      <c r="D727" s="229"/>
      <c r="E727" s="230"/>
      <c r="F727" s="230"/>
      <c r="G727" s="230"/>
      <c r="H727" s="230"/>
      <c r="I727" s="230"/>
      <c r="J727" s="231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89"/>
      <c r="B728" s="189"/>
      <c r="C728" s="228"/>
      <c r="D728" s="229"/>
      <c r="E728" s="230"/>
      <c r="F728" s="230"/>
      <c r="G728" s="230"/>
      <c r="H728" s="230"/>
      <c r="I728" s="230"/>
      <c r="J728" s="231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89"/>
      <c r="B729" s="189"/>
      <c r="C729" s="228"/>
      <c r="D729" s="229"/>
      <c r="E729" s="230"/>
      <c r="F729" s="230"/>
      <c r="G729" s="230"/>
      <c r="H729" s="230"/>
      <c r="I729" s="230"/>
      <c r="J729" s="231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89"/>
      <c r="B730" s="189"/>
      <c r="C730" s="228"/>
      <c r="D730" s="229"/>
      <c r="E730" s="230"/>
      <c r="F730" s="230"/>
      <c r="G730" s="230"/>
      <c r="H730" s="230"/>
      <c r="I730" s="230"/>
      <c r="J730" s="231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89"/>
      <c r="B731" s="189"/>
      <c r="C731" s="228"/>
      <c r="D731" s="229"/>
      <c r="E731" s="230"/>
      <c r="F731" s="230"/>
      <c r="G731" s="230"/>
      <c r="H731" s="230"/>
      <c r="I731" s="230"/>
      <c r="J731" s="231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89"/>
      <c r="B732" s="189"/>
      <c r="C732" s="228"/>
      <c r="D732" s="229"/>
      <c r="E732" s="230"/>
      <c r="F732" s="230"/>
      <c r="G732" s="230"/>
      <c r="H732" s="230"/>
      <c r="I732" s="230"/>
      <c r="J732" s="231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89"/>
      <c r="B733" s="189"/>
      <c r="C733" s="228"/>
      <c r="D733" s="229"/>
      <c r="E733" s="230"/>
      <c r="F733" s="230"/>
      <c r="G733" s="230"/>
      <c r="H733" s="230"/>
      <c r="I733" s="230"/>
      <c r="J733" s="231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89"/>
      <c r="B734" s="189"/>
      <c r="C734" s="228"/>
      <c r="D734" s="229"/>
      <c r="E734" s="230"/>
      <c r="F734" s="230"/>
      <c r="G734" s="230"/>
      <c r="H734" s="230"/>
      <c r="I734" s="230"/>
      <c r="J734" s="231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89"/>
      <c r="B735" s="189"/>
      <c r="C735" s="228"/>
      <c r="D735" s="229"/>
      <c r="E735" s="230"/>
      <c r="F735" s="230"/>
      <c r="G735" s="230"/>
      <c r="H735" s="230"/>
      <c r="I735" s="230"/>
      <c r="J735" s="231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89"/>
      <c r="B736" s="189"/>
      <c r="C736" s="228"/>
      <c r="D736" s="229"/>
      <c r="E736" s="230"/>
      <c r="F736" s="230"/>
      <c r="G736" s="230"/>
      <c r="H736" s="230"/>
      <c r="I736" s="230"/>
      <c r="J736" s="231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89"/>
      <c r="B737" s="189"/>
      <c r="C737" s="228"/>
      <c r="D737" s="229"/>
      <c r="E737" s="230"/>
      <c r="F737" s="230"/>
      <c r="G737" s="230"/>
      <c r="H737" s="230"/>
      <c r="I737" s="230"/>
      <c r="J737" s="231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89"/>
      <c r="B738" s="189"/>
      <c r="C738" s="228"/>
      <c r="D738" s="229"/>
      <c r="E738" s="230"/>
      <c r="F738" s="230"/>
      <c r="G738" s="230"/>
      <c r="H738" s="230"/>
      <c r="I738" s="230"/>
      <c r="J738" s="231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89"/>
      <c r="B739" s="189"/>
      <c r="C739" s="228"/>
      <c r="D739" s="229"/>
      <c r="E739" s="230"/>
      <c r="F739" s="230"/>
      <c r="G739" s="230"/>
      <c r="H739" s="230"/>
      <c r="I739" s="230"/>
      <c r="J739" s="231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89"/>
      <c r="B740" s="189"/>
      <c r="C740" s="228"/>
      <c r="D740" s="229"/>
      <c r="E740" s="230"/>
      <c r="F740" s="230"/>
      <c r="G740" s="230"/>
      <c r="H740" s="230"/>
      <c r="I740" s="230"/>
      <c r="J740" s="231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89"/>
      <c r="B741" s="189"/>
      <c r="C741" s="228"/>
      <c r="D741" s="229"/>
      <c r="E741" s="230"/>
      <c r="F741" s="230"/>
      <c r="G741" s="230"/>
      <c r="H741" s="230"/>
      <c r="I741" s="230"/>
      <c r="J741" s="231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89"/>
      <c r="B742" s="189"/>
      <c r="C742" s="228"/>
      <c r="D742" s="229"/>
      <c r="E742" s="230"/>
      <c r="F742" s="230"/>
      <c r="G742" s="230"/>
      <c r="H742" s="230"/>
      <c r="I742" s="230"/>
      <c r="J742" s="231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89"/>
      <c r="B743" s="189"/>
      <c r="C743" s="228"/>
      <c r="D743" s="229"/>
      <c r="E743" s="230"/>
      <c r="F743" s="230"/>
      <c r="G743" s="230"/>
      <c r="H743" s="230"/>
      <c r="I743" s="230"/>
      <c r="J743" s="231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89"/>
      <c r="B744" s="189"/>
      <c r="C744" s="228"/>
      <c r="D744" s="229"/>
      <c r="E744" s="230"/>
      <c r="F744" s="230"/>
      <c r="G744" s="230"/>
      <c r="H744" s="230"/>
      <c r="I744" s="230"/>
      <c r="J744" s="231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89"/>
      <c r="B745" s="189"/>
      <c r="C745" s="228"/>
      <c r="D745" s="229"/>
      <c r="E745" s="230"/>
      <c r="F745" s="230"/>
      <c r="G745" s="230"/>
      <c r="H745" s="230"/>
      <c r="I745" s="230"/>
      <c r="J745" s="231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89"/>
      <c r="B746" s="189"/>
      <c r="C746" s="228"/>
      <c r="D746" s="229"/>
      <c r="E746" s="230"/>
      <c r="F746" s="230"/>
      <c r="G746" s="230"/>
      <c r="H746" s="230"/>
      <c r="I746" s="230"/>
      <c r="J746" s="231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89"/>
      <c r="B747" s="189"/>
      <c r="C747" s="228"/>
      <c r="D747" s="229"/>
      <c r="E747" s="230"/>
      <c r="F747" s="230"/>
      <c r="G747" s="230"/>
      <c r="H747" s="230"/>
      <c r="I747" s="230"/>
      <c r="J747" s="231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89"/>
      <c r="B748" s="189"/>
      <c r="C748" s="228"/>
      <c r="D748" s="229"/>
      <c r="E748" s="230"/>
      <c r="F748" s="230"/>
      <c r="G748" s="230"/>
      <c r="H748" s="230"/>
      <c r="I748" s="230"/>
      <c r="J748" s="231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89"/>
      <c r="B749" s="189"/>
      <c r="C749" s="228"/>
      <c r="D749" s="229"/>
      <c r="E749" s="230"/>
      <c r="F749" s="230"/>
      <c r="G749" s="230"/>
      <c r="H749" s="230"/>
      <c r="I749" s="230"/>
      <c r="J749" s="231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89"/>
      <c r="B750" s="189"/>
      <c r="C750" s="228"/>
      <c r="D750" s="229"/>
      <c r="E750" s="230"/>
      <c r="F750" s="230"/>
      <c r="G750" s="230"/>
      <c r="H750" s="230"/>
      <c r="I750" s="230"/>
      <c r="J750" s="231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89"/>
      <c r="B751" s="189"/>
      <c r="C751" s="228"/>
      <c r="D751" s="229"/>
      <c r="E751" s="230"/>
      <c r="F751" s="230"/>
      <c r="G751" s="230"/>
      <c r="H751" s="230"/>
      <c r="I751" s="230"/>
      <c r="J751" s="231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89"/>
      <c r="B752" s="189"/>
      <c r="C752" s="228"/>
      <c r="D752" s="229"/>
      <c r="E752" s="230"/>
      <c r="F752" s="230"/>
      <c r="G752" s="230"/>
      <c r="H752" s="230"/>
      <c r="I752" s="230"/>
      <c r="J752" s="231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89"/>
      <c r="B753" s="189"/>
      <c r="C753" s="228"/>
      <c r="D753" s="229"/>
      <c r="E753" s="230"/>
      <c r="F753" s="230"/>
      <c r="G753" s="230"/>
      <c r="H753" s="230"/>
      <c r="I753" s="230"/>
      <c r="J753" s="231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89"/>
      <c r="B754" s="189"/>
      <c r="C754" s="228"/>
      <c r="D754" s="229"/>
      <c r="E754" s="230"/>
      <c r="F754" s="230"/>
      <c r="G754" s="230"/>
      <c r="H754" s="230"/>
      <c r="I754" s="230"/>
      <c r="J754" s="231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89"/>
      <c r="B755" s="189"/>
      <c r="C755" s="228"/>
      <c r="D755" s="229"/>
      <c r="E755" s="230"/>
      <c r="F755" s="230"/>
      <c r="G755" s="230"/>
      <c r="H755" s="230"/>
      <c r="I755" s="230"/>
      <c r="J755" s="231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89"/>
      <c r="B756" s="189"/>
      <c r="C756" s="228"/>
      <c r="D756" s="229"/>
      <c r="E756" s="230"/>
      <c r="F756" s="230"/>
      <c r="G756" s="230"/>
      <c r="H756" s="230"/>
      <c r="I756" s="230"/>
      <c r="J756" s="231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89"/>
      <c r="B757" s="189"/>
      <c r="C757" s="228"/>
      <c r="D757" s="229"/>
      <c r="E757" s="230"/>
      <c r="F757" s="230"/>
      <c r="G757" s="230"/>
      <c r="H757" s="230"/>
      <c r="I757" s="230"/>
      <c r="J757" s="231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89"/>
      <c r="B758" s="189"/>
      <c r="C758" s="228"/>
      <c r="D758" s="229"/>
      <c r="E758" s="230"/>
      <c r="F758" s="230"/>
      <c r="G758" s="230"/>
      <c r="H758" s="230"/>
      <c r="I758" s="230"/>
      <c r="J758" s="231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89"/>
      <c r="B759" s="189"/>
      <c r="C759" s="228"/>
      <c r="D759" s="229"/>
      <c r="E759" s="230"/>
      <c r="F759" s="230"/>
      <c r="G759" s="230"/>
      <c r="H759" s="230"/>
      <c r="I759" s="230"/>
      <c r="J759" s="231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89"/>
      <c r="B760" s="189"/>
      <c r="C760" s="228"/>
      <c r="D760" s="229"/>
      <c r="E760" s="230"/>
      <c r="F760" s="230"/>
      <c r="G760" s="230"/>
      <c r="H760" s="230"/>
      <c r="I760" s="230"/>
      <c r="J760" s="231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89"/>
      <c r="B761" s="189"/>
      <c r="C761" s="228"/>
      <c r="D761" s="229"/>
      <c r="E761" s="230"/>
      <c r="F761" s="230"/>
      <c r="G761" s="230"/>
      <c r="H761" s="230"/>
      <c r="I761" s="230"/>
      <c r="J761" s="231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89"/>
      <c r="B762" s="189"/>
      <c r="C762" s="228"/>
      <c r="D762" s="229"/>
      <c r="E762" s="230"/>
      <c r="F762" s="230"/>
      <c r="G762" s="230"/>
      <c r="H762" s="230"/>
      <c r="I762" s="230"/>
      <c r="J762" s="231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89"/>
      <c r="B763" s="189"/>
      <c r="C763" s="228"/>
      <c r="D763" s="229"/>
      <c r="E763" s="230"/>
      <c r="F763" s="230"/>
      <c r="G763" s="230"/>
      <c r="H763" s="230"/>
      <c r="I763" s="230"/>
      <c r="J763" s="231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89"/>
      <c r="B764" s="189"/>
      <c r="C764" s="228"/>
      <c r="D764" s="229"/>
      <c r="E764" s="230"/>
      <c r="F764" s="230"/>
      <c r="G764" s="230"/>
      <c r="H764" s="230"/>
      <c r="I764" s="230"/>
      <c r="J764" s="231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89"/>
      <c r="B765" s="189"/>
      <c r="C765" s="228"/>
      <c r="D765" s="229"/>
      <c r="E765" s="230"/>
      <c r="F765" s="230"/>
      <c r="G765" s="230"/>
      <c r="H765" s="230"/>
      <c r="I765" s="230"/>
      <c r="J765" s="231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89"/>
      <c r="B766" s="189"/>
      <c r="C766" s="228"/>
      <c r="D766" s="229"/>
      <c r="E766" s="230"/>
      <c r="F766" s="230"/>
      <c r="G766" s="230"/>
      <c r="H766" s="230"/>
      <c r="I766" s="230"/>
      <c r="J766" s="231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89"/>
      <c r="B767" s="189"/>
      <c r="C767" s="228"/>
      <c r="D767" s="229"/>
      <c r="E767" s="230"/>
      <c r="F767" s="230"/>
      <c r="G767" s="230"/>
      <c r="H767" s="230"/>
      <c r="I767" s="230"/>
      <c r="J767" s="231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89"/>
      <c r="B768" s="189"/>
      <c r="C768" s="228"/>
      <c r="D768" s="229"/>
      <c r="E768" s="230"/>
      <c r="F768" s="230"/>
      <c r="G768" s="230"/>
      <c r="H768" s="230"/>
      <c r="I768" s="230"/>
      <c r="J768" s="231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89"/>
      <c r="B769" s="189"/>
      <c r="C769" s="228"/>
      <c r="D769" s="229"/>
      <c r="E769" s="230"/>
      <c r="F769" s="230"/>
      <c r="G769" s="230"/>
      <c r="H769" s="230"/>
      <c r="I769" s="230"/>
      <c r="J769" s="231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89"/>
      <c r="B770" s="189"/>
      <c r="C770" s="228"/>
      <c r="D770" s="229"/>
      <c r="E770" s="230"/>
      <c r="F770" s="230"/>
      <c r="G770" s="230"/>
      <c r="H770" s="230"/>
      <c r="I770" s="230"/>
      <c r="J770" s="231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89"/>
      <c r="B771" s="189"/>
      <c r="C771" s="228"/>
      <c r="D771" s="229"/>
      <c r="E771" s="230"/>
      <c r="F771" s="230"/>
      <c r="G771" s="230"/>
      <c r="H771" s="230"/>
      <c r="I771" s="230"/>
      <c r="J771" s="231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89"/>
      <c r="B772" s="189"/>
      <c r="C772" s="228"/>
      <c r="D772" s="229"/>
      <c r="E772" s="230"/>
      <c r="F772" s="230"/>
      <c r="G772" s="230"/>
      <c r="H772" s="230"/>
      <c r="I772" s="230"/>
      <c r="J772" s="231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89"/>
      <c r="B773" s="189"/>
      <c r="C773" s="228"/>
      <c r="D773" s="229"/>
      <c r="E773" s="230"/>
      <c r="F773" s="230"/>
      <c r="G773" s="230"/>
      <c r="H773" s="230"/>
      <c r="I773" s="230"/>
      <c r="J773" s="231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89"/>
      <c r="B774" s="189"/>
      <c r="C774" s="228"/>
      <c r="D774" s="229"/>
      <c r="E774" s="230"/>
      <c r="F774" s="230"/>
      <c r="G774" s="230"/>
      <c r="H774" s="230"/>
      <c r="I774" s="230"/>
      <c r="J774" s="231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89"/>
      <c r="B775" s="189"/>
      <c r="C775" s="228"/>
      <c r="D775" s="229"/>
      <c r="E775" s="230"/>
      <c r="F775" s="230"/>
      <c r="G775" s="230"/>
      <c r="H775" s="230"/>
      <c r="I775" s="230"/>
      <c r="J775" s="231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89"/>
      <c r="B776" s="189"/>
      <c r="C776" s="228"/>
      <c r="D776" s="229"/>
      <c r="E776" s="230"/>
      <c r="F776" s="230"/>
      <c r="G776" s="230"/>
      <c r="H776" s="230"/>
      <c r="I776" s="230"/>
      <c r="J776" s="231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89"/>
      <c r="B777" s="189"/>
      <c r="C777" s="228"/>
      <c r="D777" s="229"/>
      <c r="E777" s="230"/>
      <c r="F777" s="230"/>
      <c r="G777" s="230"/>
      <c r="H777" s="230"/>
      <c r="I777" s="230"/>
      <c r="J777" s="231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89"/>
      <c r="B778" s="189"/>
      <c r="C778" s="228"/>
      <c r="D778" s="229"/>
      <c r="E778" s="230"/>
      <c r="F778" s="230"/>
      <c r="G778" s="230"/>
      <c r="H778" s="230"/>
      <c r="I778" s="230"/>
      <c r="J778" s="231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89"/>
      <c r="B779" s="189"/>
      <c r="C779" s="228"/>
      <c r="D779" s="229"/>
      <c r="E779" s="230"/>
      <c r="F779" s="230"/>
      <c r="G779" s="230"/>
      <c r="H779" s="230"/>
      <c r="I779" s="230"/>
      <c r="J779" s="231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89"/>
      <c r="B780" s="189"/>
      <c r="C780" s="228"/>
      <c r="D780" s="229"/>
      <c r="E780" s="230"/>
      <c r="F780" s="230"/>
      <c r="G780" s="230"/>
      <c r="H780" s="230"/>
      <c r="I780" s="230"/>
      <c r="J780" s="231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89"/>
      <c r="B781" s="189"/>
      <c r="C781" s="228"/>
      <c r="D781" s="229"/>
      <c r="E781" s="230"/>
      <c r="F781" s="230"/>
      <c r="G781" s="230"/>
      <c r="H781" s="230"/>
      <c r="I781" s="230"/>
      <c r="J781" s="231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89"/>
      <c r="B782" s="189"/>
      <c r="C782" s="228"/>
      <c r="D782" s="229"/>
      <c r="E782" s="230"/>
      <c r="F782" s="230"/>
      <c r="G782" s="230"/>
      <c r="H782" s="230"/>
      <c r="I782" s="230"/>
      <c r="J782" s="231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89"/>
      <c r="B783" s="189"/>
      <c r="C783" s="228"/>
      <c r="D783" s="229"/>
      <c r="E783" s="230"/>
      <c r="F783" s="230"/>
      <c r="G783" s="230"/>
      <c r="H783" s="230"/>
      <c r="I783" s="230"/>
      <c r="J783" s="231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89"/>
      <c r="B784" s="189"/>
      <c r="C784" s="228"/>
      <c r="D784" s="229"/>
      <c r="E784" s="230"/>
      <c r="F784" s="230"/>
      <c r="G784" s="230"/>
      <c r="H784" s="230"/>
      <c r="I784" s="230"/>
      <c r="J784" s="231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89"/>
      <c r="B785" s="189"/>
      <c r="C785" s="228"/>
      <c r="D785" s="229"/>
      <c r="E785" s="230"/>
      <c r="F785" s="230"/>
      <c r="G785" s="230"/>
      <c r="H785" s="230"/>
      <c r="I785" s="230"/>
      <c r="J785" s="231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89"/>
      <c r="B786" s="189"/>
      <c r="C786" s="228"/>
      <c r="D786" s="229"/>
      <c r="E786" s="230"/>
      <c r="F786" s="230"/>
      <c r="G786" s="230"/>
      <c r="H786" s="230"/>
      <c r="I786" s="230"/>
      <c r="J786" s="231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89"/>
      <c r="B787" s="189"/>
      <c r="C787" s="228"/>
      <c r="D787" s="229"/>
      <c r="E787" s="230"/>
      <c r="F787" s="230"/>
      <c r="G787" s="230"/>
      <c r="H787" s="230"/>
      <c r="I787" s="230"/>
      <c r="J787" s="231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89"/>
      <c r="B788" s="189"/>
      <c r="C788" s="228"/>
      <c r="D788" s="229"/>
      <c r="E788" s="230"/>
      <c r="F788" s="230"/>
      <c r="G788" s="230"/>
      <c r="H788" s="230"/>
      <c r="I788" s="230"/>
      <c r="J788" s="231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89"/>
      <c r="B789" s="189"/>
      <c r="C789" s="228"/>
      <c r="D789" s="229"/>
      <c r="E789" s="230"/>
      <c r="F789" s="230"/>
      <c r="G789" s="230"/>
      <c r="H789" s="230"/>
      <c r="I789" s="230"/>
      <c r="J789" s="231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89"/>
      <c r="B790" s="189"/>
      <c r="C790" s="228"/>
      <c r="D790" s="229"/>
      <c r="E790" s="230"/>
      <c r="F790" s="230"/>
      <c r="G790" s="230"/>
      <c r="H790" s="230"/>
      <c r="I790" s="230"/>
      <c r="J790" s="231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89"/>
      <c r="B791" s="189"/>
      <c r="C791" s="228"/>
      <c r="D791" s="229"/>
      <c r="E791" s="230"/>
      <c r="F791" s="230"/>
      <c r="G791" s="230"/>
      <c r="H791" s="230"/>
      <c r="I791" s="230"/>
      <c r="J791" s="231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89"/>
      <c r="B792" s="189"/>
      <c r="C792" s="228"/>
      <c r="D792" s="229"/>
      <c r="E792" s="230"/>
      <c r="F792" s="230"/>
      <c r="G792" s="230"/>
      <c r="H792" s="230"/>
      <c r="I792" s="230"/>
      <c r="J792" s="231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89"/>
      <c r="B793" s="189"/>
      <c r="C793" s="228"/>
      <c r="D793" s="229"/>
      <c r="E793" s="230"/>
      <c r="F793" s="230"/>
      <c r="G793" s="230"/>
      <c r="H793" s="230"/>
      <c r="I793" s="230"/>
      <c r="J793" s="231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89"/>
      <c r="B794" s="189"/>
      <c r="C794" s="228"/>
      <c r="D794" s="229"/>
      <c r="E794" s="230"/>
      <c r="F794" s="230"/>
      <c r="G794" s="230"/>
      <c r="H794" s="230"/>
      <c r="I794" s="230"/>
      <c r="J794" s="231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89"/>
      <c r="B795" s="189"/>
      <c r="C795" s="228"/>
      <c r="D795" s="229"/>
      <c r="E795" s="230"/>
      <c r="F795" s="230"/>
      <c r="G795" s="230"/>
      <c r="H795" s="230"/>
      <c r="I795" s="230"/>
      <c r="J795" s="231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89"/>
      <c r="B796" s="189"/>
      <c r="C796" s="228"/>
      <c r="D796" s="229"/>
      <c r="E796" s="230"/>
      <c r="F796" s="230"/>
      <c r="G796" s="230"/>
      <c r="H796" s="230"/>
      <c r="I796" s="230"/>
      <c r="J796" s="231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89"/>
      <c r="B797" s="189"/>
      <c r="C797" s="228"/>
      <c r="D797" s="229"/>
      <c r="E797" s="230"/>
      <c r="F797" s="230"/>
      <c r="G797" s="230"/>
      <c r="H797" s="230"/>
      <c r="I797" s="230"/>
      <c r="J797" s="231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89"/>
      <c r="B798" s="189"/>
      <c r="C798" s="228"/>
      <c r="D798" s="229"/>
      <c r="E798" s="230"/>
      <c r="F798" s="230"/>
      <c r="G798" s="230"/>
      <c r="H798" s="230"/>
      <c r="I798" s="230"/>
      <c r="J798" s="231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89"/>
      <c r="B799" s="189"/>
      <c r="C799" s="228"/>
      <c r="D799" s="229"/>
      <c r="E799" s="230"/>
      <c r="F799" s="230"/>
      <c r="G799" s="230"/>
      <c r="H799" s="230"/>
      <c r="I799" s="230"/>
      <c r="J799" s="231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89"/>
      <c r="B800" s="189"/>
      <c r="C800" s="228"/>
      <c r="D800" s="229"/>
      <c r="E800" s="230"/>
      <c r="F800" s="230"/>
      <c r="G800" s="230"/>
      <c r="H800" s="230"/>
      <c r="I800" s="230"/>
      <c r="J800" s="231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89"/>
      <c r="B801" s="189"/>
      <c r="C801" s="228"/>
      <c r="D801" s="229"/>
      <c r="E801" s="230"/>
      <c r="F801" s="230"/>
      <c r="G801" s="230"/>
      <c r="H801" s="230"/>
      <c r="I801" s="230"/>
      <c r="J801" s="231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89"/>
      <c r="B802" s="189"/>
      <c r="C802" s="228"/>
      <c r="D802" s="229"/>
      <c r="E802" s="230"/>
      <c r="F802" s="230"/>
      <c r="G802" s="230"/>
      <c r="H802" s="230"/>
      <c r="I802" s="230"/>
      <c r="J802" s="231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89"/>
      <c r="B803" s="189"/>
      <c r="C803" s="228"/>
      <c r="D803" s="229"/>
      <c r="E803" s="230"/>
      <c r="F803" s="230"/>
      <c r="G803" s="230"/>
      <c r="H803" s="230"/>
      <c r="I803" s="230"/>
      <c r="J803" s="231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89"/>
      <c r="B804" s="189"/>
      <c r="C804" s="228"/>
      <c r="D804" s="229"/>
      <c r="E804" s="230"/>
      <c r="F804" s="230"/>
      <c r="G804" s="230"/>
      <c r="H804" s="230"/>
      <c r="I804" s="230"/>
      <c r="J804" s="231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89"/>
      <c r="B805" s="189"/>
      <c r="C805" s="228"/>
      <c r="D805" s="229"/>
      <c r="E805" s="230"/>
      <c r="F805" s="230"/>
      <c r="G805" s="230"/>
      <c r="H805" s="230"/>
      <c r="I805" s="230"/>
      <c r="J805" s="231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89"/>
      <c r="B806" s="189"/>
      <c r="C806" s="228"/>
      <c r="D806" s="229"/>
      <c r="E806" s="230"/>
      <c r="F806" s="230"/>
      <c r="G806" s="230"/>
      <c r="H806" s="230"/>
      <c r="I806" s="230"/>
      <c r="J806" s="231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89"/>
      <c r="B807" s="189"/>
      <c r="C807" s="228"/>
      <c r="D807" s="229"/>
      <c r="E807" s="230"/>
      <c r="F807" s="230"/>
      <c r="G807" s="230"/>
      <c r="H807" s="230"/>
      <c r="I807" s="230"/>
      <c r="J807" s="231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89"/>
      <c r="B808" s="189"/>
      <c r="C808" s="228"/>
      <c r="D808" s="229"/>
      <c r="E808" s="230"/>
      <c r="F808" s="230"/>
      <c r="G808" s="230"/>
      <c r="H808" s="230"/>
      <c r="I808" s="230"/>
      <c r="J808" s="231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89"/>
      <c r="B809" s="189"/>
      <c r="C809" s="228"/>
      <c r="D809" s="229"/>
      <c r="E809" s="230"/>
      <c r="F809" s="230"/>
      <c r="G809" s="230"/>
      <c r="H809" s="230"/>
      <c r="I809" s="230"/>
      <c r="J809" s="231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89"/>
      <c r="B810" s="189"/>
      <c r="C810" s="228"/>
      <c r="D810" s="229"/>
      <c r="E810" s="230"/>
      <c r="F810" s="230"/>
      <c r="G810" s="230"/>
      <c r="H810" s="230"/>
      <c r="I810" s="230"/>
      <c r="J810" s="231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89"/>
      <c r="B811" s="189"/>
      <c r="C811" s="228"/>
      <c r="D811" s="229"/>
      <c r="E811" s="230"/>
      <c r="F811" s="230"/>
      <c r="G811" s="230"/>
      <c r="H811" s="230"/>
      <c r="I811" s="230"/>
      <c r="J811" s="231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89"/>
      <c r="B812" s="189"/>
      <c r="C812" s="228"/>
      <c r="D812" s="229"/>
      <c r="E812" s="230"/>
      <c r="F812" s="230"/>
      <c r="G812" s="230"/>
      <c r="H812" s="230"/>
      <c r="I812" s="230"/>
      <c r="J812" s="231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89"/>
      <c r="B813" s="189"/>
      <c r="C813" s="228"/>
      <c r="D813" s="229"/>
      <c r="E813" s="230"/>
      <c r="F813" s="230"/>
      <c r="G813" s="230"/>
      <c r="H813" s="230"/>
      <c r="I813" s="230"/>
      <c r="J813" s="231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89"/>
      <c r="B814" s="189"/>
      <c r="C814" s="228"/>
      <c r="D814" s="229"/>
      <c r="E814" s="230"/>
      <c r="F814" s="230"/>
      <c r="G814" s="230"/>
      <c r="H814" s="230"/>
      <c r="I814" s="230"/>
      <c r="J814" s="231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89"/>
      <c r="B815" s="189"/>
      <c r="C815" s="228"/>
      <c r="D815" s="229"/>
      <c r="E815" s="230"/>
      <c r="F815" s="230"/>
      <c r="G815" s="230"/>
      <c r="H815" s="230"/>
      <c r="I815" s="230"/>
      <c r="J815" s="231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89"/>
      <c r="B816" s="189"/>
      <c r="C816" s="228"/>
      <c r="D816" s="229"/>
      <c r="E816" s="230"/>
      <c r="F816" s="230"/>
      <c r="G816" s="230"/>
      <c r="H816" s="230"/>
      <c r="I816" s="230"/>
      <c r="J816" s="231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89"/>
      <c r="B817" s="189"/>
      <c r="C817" s="228"/>
      <c r="D817" s="229"/>
      <c r="E817" s="230"/>
      <c r="F817" s="230"/>
      <c r="G817" s="230"/>
      <c r="H817" s="230"/>
      <c r="I817" s="230"/>
      <c r="J817" s="231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89"/>
      <c r="B818" s="189"/>
      <c r="C818" s="228"/>
      <c r="D818" s="229"/>
      <c r="E818" s="230"/>
      <c r="F818" s="230"/>
      <c r="G818" s="230"/>
      <c r="H818" s="230"/>
      <c r="I818" s="230"/>
      <c r="J818" s="231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89"/>
      <c r="B819" s="189"/>
      <c r="C819" s="228"/>
      <c r="D819" s="229"/>
      <c r="E819" s="230"/>
      <c r="F819" s="230"/>
      <c r="G819" s="230"/>
      <c r="H819" s="230"/>
      <c r="I819" s="230"/>
      <c r="J819" s="231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89"/>
      <c r="B820" s="189"/>
      <c r="C820" s="228"/>
      <c r="D820" s="229"/>
      <c r="E820" s="230"/>
      <c r="F820" s="230"/>
      <c r="G820" s="230"/>
      <c r="H820" s="230"/>
      <c r="I820" s="230"/>
      <c r="J820" s="231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89"/>
      <c r="B821" s="189"/>
      <c r="C821" s="228"/>
      <c r="D821" s="229"/>
      <c r="E821" s="230"/>
      <c r="F821" s="230"/>
      <c r="G821" s="230"/>
      <c r="H821" s="230"/>
      <c r="I821" s="230"/>
      <c r="J821" s="231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89"/>
      <c r="B822" s="189"/>
      <c r="C822" s="228"/>
      <c r="D822" s="229"/>
      <c r="E822" s="230"/>
      <c r="F822" s="230"/>
      <c r="G822" s="230"/>
      <c r="H822" s="230"/>
      <c r="I822" s="230"/>
      <c r="J822" s="231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89"/>
      <c r="B823" s="189"/>
      <c r="C823" s="228"/>
      <c r="D823" s="229"/>
      <c r="E823" s="230"/>
      <c r="F823" s="230"/>
      <c r="G823" s="230"/>
      <c r="H823" s="230"/>
      <c r="I823" s="230"/>
      <c r="J823" s="231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89"/>
      <c r="B824" s="189"/>
      <c r="C824" s="228"/>
      <c r="D824" s="229"/>
      <c r="E824" s="230"/>
      <c r="F824" s="230"/>
      <c r="G824" s="230"/>
      <c r="H824" s="230"/>
      <c r="I824" s="230"/>
      <c r="J824" s="231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89"/>
      <c r="B825" s="189"/>
      <c r="C825" s="228"/>
      <c r="D825" s="229"/>
      <c r="E825" s="230"/>
      <c r="F825" s="230"/>
      <c r="G825" s="230"/>
      <c r="H825" s="230"/>
      <c r="I825" s="230"/>
      <c r="J825" s="231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89"/>
      <c r="B826" s="189"/>
      <c r="C826" s="228"/>
      <c r="D826" s="229"/>
      <c r="E826" s="230"/>
      <c r="F826" s="230"/>
      <c r="G826" s="230"/>
      <c r="H826" s="230"/>
      <c r="I826" s="230"/>
      <c r="J826" s="231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89"/>
      <c r="B827" s="189"/>
      <c r="C827" s="228"/>
      <c r="D827" s="229"/>
      <c r="E827" s="230"/>
      <c r="F827" s="230"/>
      <c r="G827" s="230"/>
      <c r="H827" s="230"/>
      <c r="I827" s="230"/>
      <c r="J827" s="231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89"/>
      <c r="B828" s="189"/>
      <c r="C828" s="228"/>
      <c r="D828" s="229"/>
      <c r="E828" s="230"/>
      <c r="F828" s="230"/>
      <c r="G828" s="230"/>
      <c r="H828" s="230"/>
      <c r="I828" s="230"/>
      <c r="J828" s="231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89"/>
      <c r="B829" s="189"/>
      <c r="C829" s="228"/>
      <c r="D829" s="229"/>
      <c r="E829" s="230"/>
      <c r="F829" s="230"/>
      <c r="G829" s="230"/>
      <c r="H829" s="230"/>
      <c r="I829" s="230"/>
      <c r="J829" s="231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89"/>
      <c r="B830" s="189"/>
      <c r="C830" s="228"/>
      <c r="D830" s="229"/>
      <c r="E830" s="230"/>
      <c r="F830" s="230"/>
      <c r="G830" s="230"/>
      <c r="H830" s="230"/>
      <c r="I830" s="230"/>
      <c r="J830" s="231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89"/>
      <c r="B831" s="189"/>
      <c r="C831" s="228"/>
      <c r="D831" s="229"/>
      <c r="E831" s="230"/>
      <c r="F831" s="230"/>
      <c r="G831" s="230"/>
      <c r="H831" s="230"/>
      <c r="I831" s="230"/>
      <c r="J831" s="231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89"/>
      <c r="B832" s="189"/>
      <c r="C832" s="228"/>
      <c r="D832" s="229"/>
      <c r="E832" s="230"/>
      <c r="F832" s="230"/>
      <c r="G832" s="230"/>
      <c r="H832" s="230"/>
      <c r="I832" s="230"/>
      <c r="J832" s="231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89"/>
      <c r="B833" s="189"/>
      <c r="C833" s="228"/>
      <c r="D833" s="229"/>
      <c r="E833" s="230"/>
      <c r="F833" s="230"/>
      <c r="G833" s="230"/>
      <c r="H833" s="230"/>
      <c r="I833" s="230"/>
      <c r="J833" s="231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89"/>
      <c r="B834" s="189"/>
      <c r="C834" s="228"/>
      <c r="D834" s="229"/>
      <c r="E834" s="230"/>
      <c r="F834" s="230"/>
      <c r="G834" s="230"/>
      <c r="H834" s="230"/>
      <c r="I834" s="230"/>
      <c r="J834" s="231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89"/>
      <c r="B835" s="189"/>
      <c r="C835" s="228"/>
      <c r="D835" s="229"/>
      <c r="E835" s="230"/>
      <c r="F835" s="230"/>
      <c r="G835" s="230"/>
      <c r="H835" s="230"/>
      <c r="I835" s="230"/>
      <c r="J835" s="231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89"/>
      <c r="B836" s="189"/>
      <c r="C836" s="228"/>
      <c r="D836" s="229"/>
      <c r="E836" s="230"/>
      <c r="F836" s="230"/>
      <c r="G836" s="230"/>
      <c r="H836" s="230"/>
      <c r="I836" s="230"/>
      <c r="J836" s="231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89"/>
      <c r="B837" s="189"/>
      <c r="C837" s="228"/>
      <c r="D837" s="229"/>
      <c r="E837" s="230"/>
      <c r="F837" s="230"/>
      <c r="G837" s="230"/>
      <c r="H837" s="230"/>
      <c r="I837" s="230"/>
      <c r="J837" s="231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89"/>
      <c r="B838" s="189"/>
      <c r="C838" s="228"/>
      <c r="D838" s="229"/>
      <c r="E838" s="230"/>
      <c r="F838" s="230"/>
      <c r="G838" s="230"/>
      <c r="H838" s="230"/>
      <c r="I838" s="230"/>
      <c r="J838" s="231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89"/>
      <c r="B839" s="189"/>
      <c r="C839" s="228"/>
      <c r="D839" s="229"/>
      <c r="E839" s="230"/>
      <c r="F839" s="230"/>
      <c r="G839" s="230"/>
      <c r="H839" s="230"/>
      <c r="I839" s="230"/>
      <c r="J839" s="231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89"/>
      <c r="B840" s="189"/>
      <c r="C840" s="228"/>
      <c r="D840" s="229"/>
      <c r="E840" s="230"/>
      <c r="F840" s="230"/>
      <c r="G840" s="230"/>
      <c r="H840" s="230"/>
      <c r="I840" s="230"/>
      <c r="J840" s="231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89"/>
      <c r="B841" s="189"/>
      <c r="C841" s="228"/>
      <c r="D841" s="229"/>
      <c r="E841" s="230"/>
      <c r="F841" s="230"/>
      <c r="G841" s="230"/>
      <c r="H841" s="230"/>
      <c r="I841" s="230"/>
      <c r="J841" s="231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89"/>
      <c r="B842" s="189"/>
      <c r="C842" s="228"/>
      <c r="D842" s="229"/>
      <c r="E842" s="230"/>
      <c r="F842" s="230"/>
      <c r="G842" s="230"/>
      <c r="H842" s="230"/>
      <c r="I842" s="230"/>
      <c r="J842" s="231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89"/>
      <c r="B843" s="189"/>
      <c r="C843" s="228"/>
      <c r="D843" s="229"/>
      <c r="E843" s="230"/>
      <c r="F843" s="230"/>
      <c r="G843" s="230"/>
      <c r="H843" s="230"/>
      <c r="I843" s="230"/>
      <c r="J843" s="231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89"/>
      <c r="B844" s="189"/>
      <c r="C844" s="228"/>
      <c r="D844" s="229"/>
      <c r="E844" s="230"/>
      <c r="F844" s="230"/>
      <c r="G844" s="230"/>
      <c r="H844" s="230"/>
      <c r="I844" s="230"/>
      <c r="J844" s="231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89"/>
      <c r="B845" s="189"/>
      <c r="C845" s="228"/>
      <c r="D845" s="229"/>
      <c r="E845" s="230"/>
      <c r="F845" s="230"/>
      <c r="G845" s="230"/>
      <c r="H845" s="230"/>
      <c r="I845" s="230"/>
      <c r="J845" s="231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89"/>
      <c r="B846" s="189"/>
      <c r="C846" s="228"/>
      <c r="D846" s="229"/>
      <c r="E846" s="230"/>
      <c r="F846" s="230"/>
      <c r="G846" s="230"/>
      <c r="H846" s="230"/>
      <c r="I846" s="230"/>
      <c r="J846" s="231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89"/>
      <c r="B847" s="189"/>
      <c r="C847" s="228"/>
      <c r="D847" s="229"/>
      <c r="E847" s="230"/>
      <c r="F847" s="230"/>
      <c r="G847" s="230"/>
      <c r="H847" s="230"/>
      <c r="I847" s="230"/>
      <c r="J847" s="231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89"/>
      <c r="B848" s="189"/>
      <c r="C848" s="228"/>
      <c r="D848" s="229"/>
      <c r="E848" s="230"/>
      <c r="F848" s="230"/>
      <c r="G848" s="230"/>
      <c r="H848" s="230"/>
      <c r="I848" s="230"/>
      <c r="J848" s="231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89"/>
      <c r="B849" s="189"/>
      <c r="C849" s="228"/>
      <c r="D849" s="229"/>
      <c r="E849" s="230"/>
      <c r="F849" s="230"/>
      <c r="G849" s="230"/>
      <c r="H849" s="230"/>
      <c r="I849" s="230"/>
      <c r="J849" s="231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89"/>
      <c r="B850" s="189"/>
      <c r="C850" s="228"/>
      <c r="D850" s="229"/>
      <c r="E850" s="230"/>
      <c r="F850" s="230"/>
      <c r="G850" s="230"/>
      <c r="H850" s="230"/>
      <c r="I850" s="230"/>
      <c r="J850" s="231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89"/>
      <c r="B851" s="189"/>
      <c r="C851" s="228"/>
      <c r="D851" s="229"/>
      <c r="E851" s="230"/>
      <c r="F851" s="230"/>
      <c r="G851" s="230"/>
      <c r="H851" s="230"/>
      <c r="I851" s="230"/>
      <c r="J851" s="231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89"/>
      <c r="B852" s="189"/>
      <c r="C852" s="228"/>
      <c r="D852" s="229"/>
      <c r="E852" s="230"/>
      <c r="F852" s="230"/>
      <c r="G852" s="230"/>
      <c r="H852" s="230"/>
      <c r="I852" s="230"/>
      <c r="J852" s="231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89"/>
      <c r="B853" s="189"/>
      <c r="C853" s="228"/>
      <c r="D853" s="229"/>
      <c r="E853" s="230"/>
      <c r="F853" s="230"/>
      <c r="G853" s="230"/>
      <c r="H853" s="230"/>
      <c r="I853" s="230"/>
      <c r="J853" s="231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89"/>
      <c r="B854" s="189"/>
      <c r="C854" s="228"/>
      <c r="D854" s="229"/>
      <c r="E854" s="230"/>
      <c r="F854" s="230"/>
      <c r="G854" s="230"/>
      <c r="H854" s="230"/>
      <c r="I854" s="230"/>
      <c r="J854" s="231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89"/>
      <c r="B855" s="189"/>
      <c r="C855" s="228"/>
      <c r="D855" s="229"/>
      <c r="E855" s="230"/>
      <c r="F855" s="230"/>
      <c r="G855" s="230"/>
      <c r="H855" s="230"/>
      <c r="I855" s="230"/>
      <c r="J855" s="231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89"/>
      <c r="B856" s="189"/>
      <c r="C856" s="228"/>
      <c r="D856" s="229"/>
      <c r="E856" s="230"/>
      <c r="F856" s="230"/>
      <c r="G856" s="230"/>
      <c r="H856" s="230"/>
      <c r="I856" s="230"/>
      <c r="J856" s="231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89"/>
      <c r="B857" s="189"/>
      <c r="C857" s="228"/>
      <c r="D857" s="229"/>
      <c r="E857" s="230"/>
      <c r="F857" s="230"/>
      <c r="G857" s="230"/>
      <c r="H857" s="230"/>
      <c r="I857" s="230"/>
      <c r="J857" s="231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89"/>
      <c r="B858" s="189"/>
      <c r="C858" s="228"/>
      <c r="D858" s="229"/>
      <c r="E858" s="230"/>
      <c r="F858" s="230"/>
      <c r="G858" s="230"/>
      <c r="H858" s="230"/>
      <c r="I858" s="230"/>
      <c r="J858" s="231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89"/>
      <c r="B859" s="189"/>
      <c r="C859" s="228"/>
      <c r="D859" s="229"/>
      <c r="E859" s="230"/>
      <c r="F859" s="230"/>
      <c r="G859" s="230"/>
      <c r="H859" s="230"/>
      <c r="I859" s="230"/>
      <c r="J859" s="231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89"/>
      <c r="B860" s="189"/>
      <c r="C860" s="228"/>
      <c r="D860" s="229"/>
      <c r="E860" s="230"/>
      <c r="F860" s="230"/>
      <c r="G860" s="230"/>
      <c r="H860" s="230"/>
      <c r="I860" s="230"/>
      <c r="J860" s="231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89"/>
      <c r="B861" s="189"/>
      <c r="C861" s="228"/>
      <c r="D861" s="229"/>
      <c r="E861" s="230"/>
      <c r="F861" s="230"/>
      <c r="G861" s="230"/>
      <c r="H861" s="230"/>
      <c r="I861" s="230"/>
      <c r="J861" s="231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89"/>
      <c r="B862" s="189"/>
      <c r="C862" s="228"/>
      <c r="D862" s="229"/>
      <c r="E862" s="230"/>
      <c r="F862" s="230"/>
      <c r="G862" s="230"/>
      <c r="H862" s="230"/>
      <c r="I862" s="230"/>
      <c r="J862" s="231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89"/>
      <c r="B863" s="189"/>
      <c r="C863" s="228"/>
      <c r="D863" s="229"/>
      <c r="E863" s="230"/>
      <c r="F863" s="230"/>
      <c r="G863" s="230"/>
      <c r="H863" s="230"/>
      <c r="I863" s="230"/>
      <c r="J863" s="231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89"/>
      <c r="B864" s="189"/>
      <c r="C864" s="228"/>
      <c r="D864" s="229"/>
      <c r="E864" s="230"/>
      <c r="F864" s="230"/>
      <c r="G864" s="230"/>
      <c r="H864" s="230"/>
      <c r="I864" s="230"/>
      <c r="J864" s="231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89"/>
      <c r="B865" s="189"/>
      <c r="C865" s="228"/>
      <c r="D865" s="229"/>
      <c r="E865" s="230"/>
      <c r="F865" s="230"/>
      <c r="G865" s="230"/>
      <c r="H865" s="230"/>
      <c r="I865" s="230"/>
      <c r="J865" s="231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89"/>
      <c r="B866" s="189"/>
      <c r="C866" s="228"/>
      <c r="D866" s="229"/>
      <c r="E866" s="230"/>
      <c r="F866" s="230"/>
      <c r="G866" s="230"/>
      <c r="H866" s="230"/>
      <c r="I866" s="230"/>
      <c r="J866" s="231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89"/>
      <c r="B867" s="189"/>
      <c r="C867" s="228"/>
      <c r="D867" s="229"/>
      <c r="E867" s="230"/>
      <c r="F867" s="230"/>
      <c r="G867" s="230"/>
      <c r="H867" s="230"/>
      <c r="I867" s="230"/>
      <c r="J867" s="231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89"/>
      <c r="B868" s="189"/>
      <c r="C868" s="228"/>
      <c r="D868" s="229"/>
      <c r="E868" s="230"/>
      <c r="F868" s="230"/>
      <c r="G868" s="230"/>
      <c r="H868" s="230"/>
      <c r="I868" s="230"/>
      <c r="J868" s="231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89"/>
      <c r="B869" s="189"/>
      <c r="C869" s="228"/>
      <c r="D869" s="229"/>
      <c r="E869" s="230"/>
      <c r="F869" s="230"/>
      <c r="G869" s="230"/>
      <c r="H869" s="230"/>
      <c r="I869" s="230"/>
      <c r="J869" s="231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89"/>
      <c r="B870" s="189"/>
      <c r="C870" s="228"/>
      <c r="D870" s="229"/>
      <c r="E870" s="230"/>
      <c r="F870" s="230"/>
      <c r="G870" s="230"/>
      <c r="H870" s="230"/>
      <c r="I870" s="230"/>
      <c r="J870" s="231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89"/>
      <c r="B871" s="189"/>
      <c r="C871" s="228"/>
      <c r="D871" s="229"/>
      <c r="E871" s="230"/>
      <c r="F871" s="230"/>
      <c r="G871" s="230"/>
      <c r="H871" s="230"/>
      <c r="I871" s="230"/>
      <c r="J871" s="231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89"/>
      <c r="B872" s="189"/>
      <c r="C872" s="228"/>
      <c r="D872" s="229"/>
      <c r="E872" s="230"/>
      <c r="F872" s="230"/>
      <c r="G872" s="230"/>
      <c r="H872" s="230"/>
      <c r="I872" s="230"/>
      <c r="J872" s="231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89"/>
      <c r="B873" s="189"/>
      <c r="C873" s="228"/>
      <c r="D873" s="229"/>
      <c r="E873" s="230"/>
      <c r="F873" s="230"/>
      <c r="G873" s="230"/>
      <c r="H873" s="230"/>
      <c r="I873" s="230"/>
      <c r="J873" s="231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89"/>
      <c r="B874" s="189"/>
      <c r="C874" s="228"/>
      <c r="D874" s="229"/>
      <c r="E874" s="230"/>
      <c r="F874" s="230"/>
      <c r="G874" s="230"/>
      <c r="H874" s="230"/>
      <c r="I874" s="230"/>
      <c r="J874" s="231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89"/>
      <c r="B875" s="189"/>
      <c r="C875" s="228"/>
      <c r="D875" s="229"/>
      <c r="E875" s="230"/>
      <c r="F875" s="230"/>
      <c r="G875" s="230"/>
      <c r="H875" s="230"/>
      <c r="I875" s="230"/>
      <c r="J875" s="231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89"/>
      <c r="B876" s="189"/>
      <c r="C876" s="228"/>
      <c r="D876" s="229"/>
      <c r="E876" s="230"/>
      <c r="F876" s="230"/>
      <c r="G876" s="230"/>
      <c r="H876" s="230"/>
      <c r="I876" s="230"/>
      <c r="J876" s="231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89"/>
      <c r="B877" s="189"/>
      <c r="C877" s="228"/>
      <c r="D877" s="229"/>
      <c r="E877" s="230"/>
      <c r="F877" s="230"/>
      <c r="G877" s="230"/>
      <c r="H877" s="230"/>
      <c r="I877" s="230"/>
      <c r="J877" s="231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89"/>
      <c r="B878" s="189"/>
      <c r="C878" s="228"/>
      <c r="D878" s="229"/>
      <c r="E878" s="230"/>
      <c r="F878" s="230"/>
      <c r="G878" s="230"/>
      <c r="H878" s="230"/>
      <c r="I878" s="230"/>
      <c r="J878" s="231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89"/>
      <c r="B879" s="189"/>
      <c r="C879" s="228"/>
      <c r="D879" s="229"/>
      <c r="E879" s="230"/>
      <c r="F879" s="230"/>
      <c r="G879" s="230"/>
      <c r="H879" s="230"/>
      <c r="I879" s="230"/>
      <c r="J879" s="231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89"/>
      <c r="B880" s="189"/>
      <c r="C880" s="228"/>
      <c r="D880" s="229"/>
      <c r="E880" s="230"/>
      <c r="F880" s="230"/>
      <c r="G880" s="230"/>
      <c r="H880" s="230"/>
      <c r="I880" s="230"/>
      <c r="J880" s="231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89"/>
      <c r="B881" s="189"/>
      <c r="C881" s="228"/>
      <c r="D881" s="229"/>
      <c r="E881" s="230"/>
      <c r="F881" s="230"/>
      <c r="G881" s="230"/>
      <c r="H881" s="230"/>
      <c r="I881" s="230"/>
      <c r="J881" s="231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89"/>
      <c r="B882" s="189"/>
      <c r="C882" s="228"/>
      <c r="D882" s="229"/>
      <c r="E882" s="230"/>
      <c r="F882" s="230"/>
      <c r="G882" s="230"/>
      <c r="H882" s="230"/>
      <c r="I882" s="230"/>
      <c r="J882" s="231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89"/>
      <c r="B883" s="189"/>
      <c r="C883" s="228"/>
      <c r="D883" s="229"/>
      <c r="E883" s="230"/>
      <c r="F883" s="230"/>
      <c r="G883" s="230"/>
      <c r="H883" s="230"/>
      <c r="I883" s="230"/>
      <c r="J883" s="231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89"/>
      <c r="B884" s="189"/>
      <c r="C884" s="228"/>
      <c r="D884" s="229"/>
      <c r="E884" s="230"/>
      <c r="F884" s="230"/>
      <c r="G884" s="230"/>
      <c r="H884" s="230"/>
      <c r="I884" s="230"/>
      <c r="J884" s="231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89"/>
      <c r="B885" s="189"/>
      <c r="C885" s="228"/>
      <c r="D885" s="229"/>
      <c r="E885" s="230"/>
      <c r="F885" s="230"/>
      <c r="G885" s="230"/>
      <c r="H885" s="230"/>
      <c r="I885" s="230"/>
      <c r="J885" s="231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89"/>
      <c r="B886" s="189"/>
      <c r="C886" s="228"/>
      <c r="D886" s="229"/>
      <c r="E886" s="230"/>
      <c r="F886" s="230"/>
      <c r="G886" s="230"/>
      <c r="H886" s="230"/>
      <c r="I886" s="230"/>
      <c r="J886" s="231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89"/>
      <c r="B887" s="189"/>
      <c r="C887" s="228"/>
      <c r="D887" s="229"/>
      <c r="E887" s="230"/>
      <c r="F887" s="230"/>
      <c r="G887" s="230"/>
      <c r="H887" s="230"/>
      <c r="I887" s="230"/>
      <c r="J887" s="231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89"/>
      <c r="B888" s="189"/>
      <c r="C888" s="228"/>
      <c r="D888" s="229"/>
      <c r="E888" s="230"/>
      <c r="F888" s="230"/>
      <c r="G888" s="230"/>
      <c r="H888" s="230"/>
      <c r="I888" s="230"/>
      <c r="J888" s="231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89"/>
      <c r="B889" s="189"/>
      <c r="C889" s="228"/>
      <c r="D889" s="229"/>
      <c r="E889" s="230"/>
      <c r="F889" s="230"/>
      <c r="G889" s="230"/>
      <c r="H889" s="230"/>
      <c r="I889" s="230"/>
      <c r="J889" s="231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89"/>
      <c r="B890" s="189"/>
      <c r="C890" s="228"/>
      <c r="D890" s="229"/>
      <c r="E890" s="230"/>
      <c r="F890" s="230"/>
      <c r="G890" s="230"/>
      <c r="H890" s="230"/>
      <c r="I890" s="230"/>
      <c r="J890" s="231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89"/>
      <c r="B891" s="189"/>
      <c r="C891" s="228"/>
      <c r="D891" s="229"/>
      <c r="E891" s="230"/>
      <c r="F891" s="230"/>
      <c r="G891" s="230"/>
      <c r="H891" s="230"/>
      <c r="I891" s="230"/>
      <c r="J891" s="231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89"/>
      <c r="B892" s="189"/>
      <c r="C892" s="228"/>
      <c r="D892" s="229"/>
      <c r="E892" s="230"/>
      <c r="F892" s="230"/>
      <c r="G892" s="230"/>
      <c r="H892" s="230"/>
      <c r="I892" s="230"/>
      <c r="J892" s="231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89"/>
      <c r="B893" s="189"/>
      <c r="C893" s="228"/>
      <c r="D893" s="229"/>
      <c r="E893" s="230"/>
      <c r="F893" s="230"/>
      <c r="G893" s="230"/>
      <c r="H893" s="230"/>
      <c r="I893" s="230"/>
      <c r="J893" s="231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89"/>
      <c r="B894" s="189"/>
      <c r="C894" s="228"/>
      <c r="D894" s="229"/>
      <c r="E894" s="230"/>
      <c r="F894" s="230"/>
      <c r="G894" s="230"/>
      <c r="H894" s="230"/>
      <c r="I894" s="230"/>
      <c r="J894" s="231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89"/>
      <c r="B895" s="189"/>
      <c r="C895" s="228"/>
      <c r="D895" s="229"/>
      <c r="E895" s="230"/>
      <c r="F895" s="230"/>
      <c r="G895" s="230"/>
      <c r="H895" s="230"/>
      <c r="I895" s="230"/>
      <c r="J895" s="231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89"/>
      <c r="B896" s="189"/>
      <c r="C896" s="228"/>
      <c r="D896" s="229"/>
      <c r="E896" s="230"/>
      <c r="F896" s="230"/>
      <c r="G896" s="230"/>
      <c r="H896" s="230"/>
      <c r="I896" s="230"/>
      <c r="J896" s="231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89"/>
      <c r="B897" s="189"/>
      <c r="C897" s="228"/>
      <c r="D897" s="229"/>
      <c r="E897" s="230"/>
      <c r="F897" s="230"/>
      <c r="G897" s="230"/>
      <c r="H897" s="230"/>
      <c r="I897" s="230"/>
      <c r="J897" s="231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89"/>
      <c r="B898" s="189"/>
      <c r="C898" s="228"/>
      <c r="D898" s="229"/>
      <c r="E898" s="230"/>
      <c r="F898" s="230"/>
      <c r="G898" s="230"/>
      <c r="H898" s="230"/>
      <c r="I898" s="230"/>
      <c r="J898" s="231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89"/>
      <c r="B899" s="189"/>
      <c r="C899" s="228"/>
      <c r="D899" s="229"/>
      <c r="E899" s="230"/>
      <c r="F899" s="230"/>
      <c r="G899" s="230"/>
      <c r="H899" s="230"/>
      <c r="I899" s="230"/>
      <c r="J899" s="231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89"/>
      <c r="B900" s="189"/>
      <c r="C900" s="228"/>
      <c r="D900" s="229"/>
      <c r="E900" s="230"/>
      <c r="F900" s="230"/>
      <c r="G900" s="230"/>
      <c r="H900" s="230"/>
      <c r="I900" s="230"/>
      <c r="J900" s="231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89"/>
      <c r="B901" s="189"/>
      <c r="C901" s="228"/>
      <c r="D901" s="229"/>
      <c r="E901" s="230"/>
      <c r="F901" s="230"/>
      <c r="G901" s="230"/>
      <c r="H901" s="230"/>
      <c r="I901" s="230"/>
      <c r="J901" s="231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89"/>
      <c r="B902" s="189"/>
      <c r="C902" s="228"/>
      <c r="D902" s="229"/>
      <c r="E902" s="230"/>
      <c r="F902" s="230"/>
      <c r="G902" s="230"/>
      <c r="H902" s="230"/>
      <c r="I902" s="230"/>
      <c r="J902" s="231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89"/>
      <c r="B903" s="189"/>
      <c r="C903" s="228"/>
      <c r="D903" s="229"/>
      <c r="E903" s="230"/>
      <c r="F903" s="230"/>
      <c r="G903" s="230"/>
      <c r="H903" s="230"/>
      <c r="I903" s="230"/>
      <c r="J903" s="231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89"/>
      <c r="B904" s="189"/>
      <c r="C904" s="228"/>
      <c r="D904" s="229"/>
      <c r="E904" s="230"/>
      <c r="F904" s="230"/>
      <c r="G904" s="230"/>
      <c r="H904" s="230"/>
      <c r="I904" s="230"/>
      <c r="J904" s="231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89"/>
      <c r="B905" s="189"/>
      <c r="C905" s="228"/>
      <c r="D905" s="229"/>
      <c r="E905" s="230"/>
      <c r="F905" s="230"/>
      <c r="G905" s="230"/>
      <c r="H905" s="230"/>
      <c r="I905" s="230"/>
      <c r="J905" s="231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89"/>
      <c r="B906" s="189"/>
      <c r="C906" s="228"/>
      <c r="D906" s="229"/>
      <c r="E906" s="230"/>
      <c r="F906" s="230"/>
      <c r="G906" s="230"/>
      <c r="H906" s="230"/>
      <c r="I906" s="230"/>
      <c r="J906" s="231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89"/>
      <c r="B907" s="189"/>
      <c r="C907" s="228"/>
      <c r="D907" s="229"/>
      <c r="E907" s="230"/>
      <c r="F907" s="230"/>
      <c r="G907" s="230"/>
      <c r="H907" s="230"/>
      <c r="I907" s="230"/>
      <c r="J907" s="231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89"/>
      <c r="B908" s="189"/>
      <c r="C908" s="228"/>
      <c r="D908" s="229"/>
      <c r="E908" s="230"/>
      <c r="F908" s="230"/>
      <c r="G908" s="230"/>
      <c r="H908" s="230"/>
      <c r="I908" s="230"/>
      <c r="J908" s="231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89"/>
      <c r="B909" s="189"/>
      <c r="C909" s="228"/>
      <c r="D909" s="229"/>
      <c r="E909" s="230"/>
      <c r="F909" s="230"/>
      <c r="G909" s="230"/>
      <c r="H909" s="230"/>
      <c r="I909" s="230"/>
      <c r="J909" s="231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89"/>
      <c r="B910" s="189"/>
      <c r="C910" s="228"/>
      <c r="D910" s="229"/>
      <c r="E910" s="230"/>
      <c r="F910" s="230"/>
      <c r="G910" s="230"/>
      <c r="H910" s="230"/>
      <c r="I910" s="230"/>
      <c r="J910" s="231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89"/>
      <c r="B911" s="189"/>
      <c r="C911" s="228"/>
      <c r="D911" s="229"/>
      <c r="E911" s="230"/>
      <c r="F911" s="230"/>
      <c r="G911" s="230"/>
      <c r="H911" s="230"/>
      <c r="I911" s="230"/>
      <c r="J911" s="231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89"/>
      <c r="B912" s="189"/>
      <c r="C912" s="228"/>
      <c r="D912" s="229"/>
      <c r="E912" s="230"/>
      <c r="F912" s="230"/>
      <c r="G912" s="230"/>
      <c r="H912" s="230"/>
      <c r="I912" s="230"/>
      <c r="J912" s="231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89"/>
      <c r="B913" s="189"/>
      <c r="C913" s="228"/>
      <c r="D913" s="229"/>
      <c r="E913" s="230"/>
      <c r="F913" s="230"/>
      <c r="G913" s="230"/>
      <c r="H913" s="230"/>
      <c r="I913" s="230"/>
      <c r="J913" s="231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89"/>
      <c r="B914" s="189"/>
      <c r="C914" s="228"/>
      <c r="D914" s="229"/>
      <c r="E914" s="230"/>
      <c r="F914" s="230"/>
      <c r="G914" s="230"/>
      <c r="H914" s="230"/>
      <c r="I914" s="230"/>
      <c r="J914" s="231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89"/>
      <c r="B915" s="189"/>
      <c r="C915" s="228"/>
      <c r="D915" s="229"/>
      <c r="E915" s="230"/>
      <c r="F915" s="230"/>
      <c r="G915" s="230"/>
      <c r="H915" s="230"/>
      <c r="I915" s="230"/>
      <c r="J915" s="231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89"/>
      <c r="B916" s="189"/>
      <c r="C916" s="228"/>
      <c r="D916" s="229"/>
      <c r="E916" s="230"/>
      <c r="F916" s="230"/>
      <c r="G916" s="230"/>
      <c r="H916" s="230"/>
      <c r="I916" s="230"/>
      <c r="J916" s="231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89"/>
      <c r="B917" s="189"/>
      <c r="C917" s="228"/>
      <c r="D917" s="229"/>
      <c r="E917" s="230"/>
      <c r="F917" s="230"/>
      <c r="G917" s="230"/>
      <c r="H917" s="230"/>
      <c r="I917" s="230"/>
      <c r="J917" s="231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89"/>
      <c r="B918" s="189"/>
      <c r="C918" s="228"/>
      <c r="D918" s="229"/>
      <c r="E918" s="230"/>
      <c r="F918" s="230"/>
      <c r="G918" s="230"/>
      <c r="H918" s="230"/>
      <c r="I918" s="230"/>
      <c r="J918" s="231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89"/>
      <c r="B919" s="189"/>
      <c r="C919" s="228"/>
      <c r="D919" s="229"/>
      <c r="E919" s="230"/>
      <c r="F919" s="230"/>
      <c r="G919" s="230"/>
      <c r="H919" s="230"/>
      <c r="I919" s="230"/>
      <c r="J919" s="231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89"/>
      <c r="B920" s="189"/>
      <c r="C920" s="228"/>
      <c r="D920" s="229"/>
      <c r="E920" s="230"/>
      <c r="F920" s="230"/>
      <c r="G920" s="230"/>
      <c r="H920" s="230"/>
      <c r="I920" s="230"/>
      <c r="J920" s="231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89"/>
      <c r="B921" s="189"/>
      <c r="C921" s="228"/>
      <c r="D921" s="229"/>
      <c r="E921" s="230"/>
      <c r="F921" s="230"/>
      <c r="G921" s="230"/>
      <c r="H921" s="230"/>
      <c r="I921" s="230"/>
      <c r="J921" s="231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89"/>
      <c r="B922" s="189"/>
      <c r="C922" s="228"/>
      <c r="D922" s="229"/>
      <c r="E922" s="230"/>
      <c r="F922" s="230"/>
      <c r="G922" s="230"/>
      <c r="H922" s="230"/>
      <c r="I922" s="230"/>
      <c r="J922" s="231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89"/>
      <c r="B923" s="189"/>
      <c r="C923" s="228"/>
      <c r="D923" s="229"/>
      <c r="E923" s="230"/>
      <c r="F923" s="230"/>
      <c r="G923" s="230"/>
      <c r="H923" s="230"/>
      <c r="I923" s="230"/>
      <c r="J923" s="231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89"/>
      <c r="B924" s="189"/>
      <c r="C924" s="228"/>
      <c r="D924" s="229"/>
      <c r="E924" s="230"/>
      <c r="F924" s="230"/>
      <c r="G924" s="230"/>
      <c r="H924" s="230"/>
      <c r="I924" s="230"/>
      <c r="J924" s="231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89"/>
      <c r="B925" s="189"/>
      <c r="C925" s="228"/>
      <c r="D925" s="229"/>
      <c r="E925" s="230"/>
      <c r="F925" s="230"/>
      <c r="G925" s="230"/>
      <c r="H925" s="230"/>
      <c r="I925" s="230"/>
      <c r="J925" s="231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89"/>
      <c r="B926" s="189"/>
      <c r="C926" s="228"/>
      <c r="D926" s="229"/>
      <c r="E926" s="230"/>
      <c r="F926" s="230"/>
      <c r="G926" s="230"/>
      <c r="H926" s="230"/>
      <c r="I926" s="230"/>
      <c r="J926" s="231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89"/>
      <c r="B927" s="189"/>
      <c r="C927" s="228"/>
      <c r="D927" s="229"/>
      <c r="E927" s="230"/>
      <c r="F927" s="230"/>
      <c r="G927" s="230"/>
      <c r="H927" s="230"/>
      <c r="I927" s="230"/>
      <c r="J927" s="231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89"/>
      <c r="B928" s="189"/>
      <c r="C928" s="228"/>
      <c r="D928" s="229"/>
      <c r="E928" s="230"/>
      <c r="F928" s="230"/>
      <c r="G928" s="230"/>
      <c r="H928" s="230"/>
      <c r="I928" s="230"/>
      <c r="J928" s="231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89"/>
      <c r="B929" s="189"/>
      <c r="C929" s="228"/>
      <c r="D929" s="229"/>
      <c r="E929" s="230"/>
      <c r="F929" s="230"/>
      <c r="G929" s="230"/>
      <c r="H929" s="230"/>
      <c r="I929" s="230"/>
      <c r="J929" s="231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89"/>
      <c r="B930" s="189"/>
      <c r="C930" s="228"/>
      <c r="D930" s="229"/>
      <c r="E930" s="230"/>
      <c r="F930" s="230"/>
      <c r="G930" s="230"/>
      <c r="H930" s="230"/>
      <c r="I930" s="230"/>
      <c r="J930" s="231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89"/>
      <c r="B931" s="189"/>
      <c r="C931" s="228"/>
      <c r="D931" s="229"/>
      <c r="E931" s="230"/>
      <c r="F931" s="230"/>
      <c r="G931" s="230"/>
      <c r="H931" s="230"/>
      <c r="I931" s="230"/>
      <c r="J931" s="231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89"/>
      <c r="B932" s="189"/>
      <c r="C932" s="228"/>
      <c r="D932" s="229"/>
      <c r="E932" s="230"/>
      <c r="F932" s="230"/>
      <c r="G932" s="230"/>
      <c r="H932" s="230"/>
      <c r="I932" s="230"/>
      <c r="J932" s="231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89"/>
      <c r="B933" s="189"/>
      <c r="C933" s="228"/>
      <c r="D933" s="229"/>
      <c r="E933" s="230"/>
      <c r="F933" s="230"/>
      <c r="G933" s="230"/>
      <c r="H933" s="230"/>
      <c r="I933" s="230"/>
      <c r="J933" s="231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89"/>
      <c r="B934" s="189"/>
      <c r="C934" s="228"/>
      <c r="D934" s="229"/>
      <c r="E934" s="230"/>
      <c r="F934" s="230"/>
      <c r="G934" s="230"/>
      <c r="H934" s="230"/>
      <c r="I934" s="230"/>
      <c r="J934" s="231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89"/>
      <c r="B935" s="189"/>
      <c r="C935" s="228"/>
      <c r="D935" s="229"/>
      <c r="E935" s="230"/>
      <c r="F935" s="230"/>
      <c r="G935" s="230"/>
      <c r="H935" s="230"/>
      <c r="I935" s="230"/>
      <c r="J935" s="231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89"/>
      <c r="B936" s="189"/>
      <c r="C936" s="228"/>
      <c r="D936" s="229"/>
      <c r="E936" s="230"/>
      <c r="F936" s="230"/>
      <c r="G936" s="230"/>
      <c r="H936" s="230"/>
      <c r="I936" s="230"/>
      <c r="J936" s="231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89"/>
      <c r="B937" s="189"/>
      <c r="C937" s="228"/>
      <c r="D937" s="229"/>
      <c r="E937" s="230"/>
      <c r="F937" s="230"/>
      <c r="G937" s="230"/>
      <c r="H937" s="230"/>
      <c r="I937" s="230"/>
      <c r="J937" s="231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89"/>
      <c r="B938" s="189"/>
      <c r="C938" s="228"/>
      <c r="D938" s="229"/>
      <c r="E938" s="230"/>
      <c r="F938" s="230"/>
      <c r="G938" s="230"/>
      <c r="H938" s="230"/>
      <c r="I938" s="230"/>
      <c r="J938" s="231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89"/>
      <c r="B939" s="189"/>
      <c r="C939" s="228"/>
      <c r="D939" s="229"/>
      <c r="E939" s="230"/>
      <c r="F939" s="230"/>
      <c r="G939" s="230"/>
      <c r="H939" s="230"/>
      <c r="I939" s="230"/>
      <c r="J939" s="231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89"/>
      <c r="B940" s="189"/>
      <c r="C940" s="228"/>
      <c r="D940" s="229"/>
      <c r="E940" s="230"/>
      <c r="F940" s="230"/>
      <c r="G940" s="230"/>
      <c r="H940" s="230"/>
      <c r="I940" s="230"/>
      <c r="J940" s="231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89"/>
      <c r="B941" s="189"/>
      <c r="C941" s="228"/>
      <c r="D941" s="229"/>
      <c r="E941" s="230"/>
      <c r="F941" s="230"/>
      <c r="G941" s="230"/>
      <c r="H941" s="230"/>
      <c r="I941" s="230"/>
      <c r="J941" s="231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89"/>
      <c r="B942" s="189"/>
      <c r="C942" s="228"/>
      <c r="D942" s="229"/>
      <c r="E942" s="230"/>
      <c r="F942" s="230"/>
      <c r="G942" s="230"/>
      <c r="H942" s="230"/>
      <c r="I942" s="230"/>
      <c r="J942" s="231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89"/>
      <c r="B943" s="189"/>
      <c r="C943" s="228"/>
      <c r="D943" s="229"/>
      <c r="E943" s="230"/>
      <c r="F943" s="230"/>
      <c r="G943" s="230"/>
      <c r="H943" s="230"/>
      <c r="I943" s="230"/>
      <c r="J943" s="231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89"/>
      <c r="B944" s="189"/>
      <c r="C944" s="228"/>
      <c r="D944" s="229"/>
      <c r="E944" s="230"/>
      <c r="F944" s="230"/>
      <c r="G944" s="230"/>
      <c r="H944" s="230"/>
      <c r="I944" s="230"/>
      <c r="J944" s="231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89"/>
      <c r="B945" s="189"/>
      <c r="C945" s="228"/>
      <c r="D945" s="229"/>
      <c r="E945" s="230"/>
      <c r="F945" s="230"/>
      <c r="G945" s="230"/>
      <c r="H945" s="230"/>
      <c r="I945" s="230"/>
      <c r="J945" s="231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89"/>
      <c r="B946" s="189"/>
      <c r="C946" s="228"/>
      <c r="D946" s="229"/>
      <c r="E946" s="230"/>
      <c r="F946" s="230"/>
      <c r="G946" s="230"/>
      <c r="H946" s="230"/>
      <c r="I946" s="230"/>
      <c r="J946" s="231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89"/>
      <c r="B947" s="189"/>
      <c r="C947" s="228"/>
      <c r="D947" s="229"/>
      <c r="E947" s="230"/>
      <c r="F947" s="230"/>
      <c r="G947" s="230"/>
      <c r="H947" s="230"/>
      <c r="I947" s="230"/>
      <c r="J947" s="231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89"/>
      <c r="B948" s="189"/>
      <c r="C948" s="228"/>
      <c r="D948" s="229"/>
      <c r="E948" s="230"/>
      <c r="F948" s="230"/>
      <c r="G948" s="230"/>
      <c r="H948" s="230"/>
      <c r="I948" s="230"/>
      <c r="J948" s="231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89"/>
      <c r="B949" s="189"/>
      <c r="C949" s="228"/>
      <c r="D949" s="229"/>
      <c r="E949" s="230"/>
      <c r="F949" s="230"/>
      <c r="G949" s="230"/>
      <c r="H949" s="230"/>
      <c r="I949" s="230"/>
      <c r="J949" s="231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89"/>
      <c r="B950" s="189"/>
      <c r="C950" s="228"/>
      <c r="D950" s="229"/>
      <c r="E950" s="230"/>
      <c r="F950" s="230"/>
      <c r="G950" s="230"/>
      <c r="H950" s="230"/>
      <c r="I950" s="230"/>
      <c r="J950" s="231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89"/>
      <c r="B951" s="189"/>
      <c r="C951" s="228"/>
      <c r="D951" s="229"/>
      <c r="E951" s="230"/>
      <c r="F951" s="230"/>
      <c r="G951" s="230"/>
      <c r="H951" s="230"/>
      <c r="I951" s="230"/>
      <c r="J951" s="231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89"/>
      <c r="B952" s="189"/>
      <c r="C952" s="228"/>
      <c r="D952" s="229"/>
      <c r="E952" s="230"/>
      <c r="F952" s="230"/>
      <c r="G952" s="230"/>
      <c r="H952" s="230"/>
      <c r="I952" s="230"/>
      <c r="J952" s="231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89"/>
      <c r="B953" s="189"/>
      <c r="C953" s="228"/>
      <c r="D953" s="229"/>
      <c r="E953" s="230"/>
      <c r="F953" s="230"/>
      <c r="G953" s="230"/>
      <c r="H953" s="230"/>
      <c r="I953" s="230"/>
      <c r="J953" s="231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89"/>
      <c r="B954" s="189"/>
      <c r="C954" s="228"/>
      <c r="D954" s="229"/>
      <c r="E954" s="230"/>
      <c r="F954" s="230"/>
      <c r="G954" s="230"/>
      <c r="H954" s="230"/>
      <c r="I954" s="230"/>
      <c r="J954" s="231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89"/>
      <c r="B955" s="189"/>
      <c r="C955" s="228"/>
      <c r="D955" s="229"/>
      <c r="E955" s="230"/>
      <c r="F955" s="230"/>
      <c r="G955" s="230"/>
      <c r="H955" s="230"/>
      <c r="I955" s="230"/>
      <c r="J955" s="231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89"/>
      <c r="B956" s="189"/>
      <c r="C956" s="228"/>
      <c r="D956" s="229"/>
      <c r="E956" s="230"/>
      <c r="F956" s="230"/>
      <c r="G956" s="230"/>
      <c r="H956" s="230"/>
      <c r="I956" s="230"/>
      <c r="J956" s="231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89"/>
      <c r="B957" s="189"/>
      <c r="C957" s="228"/>
      <c r="D957" s="229"/>
      <c r="E957" s="230"/>
      <c r="F957" s="230"/>
      <c r="G957" s="230"/>
      <c r="H957" s="230"/>
      <c r="I957" s="230"/>
      <c r="J957" s="231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89"/>
      <c r="B958" s="189"/>
      <c r="C958" s="228"/>
      <c r="D958" s="229"/>
      <c r="E958" s="230"/>
      <c r="F958" s="230"/>
      <c r="G958" s="230"/>
      <c r="H958" s="230"/>
      <c r="I958" s="230"/>
      <c r="J958" s="231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89"/>
      <c r="B959" s="189"/>
      <c r="C959" s="228"/>
      <c r="D959" s="229"/>
      <c r="E959" s="230"/>
      <c r="F959" s="230"/>
      <c r="G959" s="230"/>
      <c r="H959" s="230"/>
      <c r="I959" s="230"/>
      <c r="J959" s="231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89"/>
      <c r="B960" s="189"/>
      <c r="C960" s="228"/>
      <c r="D960" s="229"/>
      <c r="E960" s="230"/>
      <c r="F960" s="230"/>
      <c r="G960" s="230"/>
      <c r="H960" s="230"/>
      <c r="I960" s="230"/>
      <c r="J960" s="231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89"/>
      <c r="B961" s="189"/>
      <c r="C961" s="228"/>
      <c r="D961" s="229"/>
      <c r="E961" s="230"/>
      <c r="F961" s="230"/>
      <c r="G961" s="230"/>
      <c r="H961" s="230"/>
      <c r="I961" s="230"/>
      <c r="J961" s="231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89"/>
      <c r="B962" s="189"/>
      <c r="C962" s="228"/>
      <c r="D962" s="229"/>
      <c r="E962" s="230"/>
      <c r="F962" s="230"/>
      <c r="G962" s="230"/>
      <c r="H962" s="230"/>
      <c r="I962" s="230"/>
      <c r="J962" s="231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89"/>
      <c r="B963" s="189"/>
      <c r="C963" s="228"/>
      <c r="D963" s="229"/>
      <c r="E963" s="230"/>
      <c r="F963" s="230"/>
      <c r="G963" s="230"/>
      <c r="H963" s="230"/>
      <c r="I963" s="230"/>
      <c r="J963" s="231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89"/>
      <c r="B964" s="189"/>
      <c r="C964" s="228"/>
      <c r="D964" s="229"/>
      <c r="E964" s="230"/>
      <c r="F964" s="230"/>
      <c r="G964" s="230"/>
      <c r="H964" s="230"/>
      <c r="I964" s="230"/>
      <c r="J964" s="231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89"/>
      <c r="B965" s="189"/>
      <c r="C965" s="228"/>
      <c r="D965" s="229"/>
      <c r="E965" s="230"/>
      <c r="F965" s="230"/>
      <c r="G965" s="230"/>
      <c r="H965" s="230"/>
      <c r="I965" s="230"/>
      <c r="J965" s="231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89"/>
      <c r="B966" s="189"/>
      <c r="C966" s="228"/>
      <c r="D966" s="229"/>
      <c r="E966" s="230"/>
      <c r="F966" s="230"/>
      <c r="G966" s="230"/>
      <c r="H966" s="230"/>
      <c r="I966" s="230"/>
      <c r="J966" s="231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89"/>
      <c r="B967" s="189"/>
      <c r="C967" s="228"/>
      <c r="D967" s="229"/>
      <c r="E967" s="230"/>
      <c r="F967" s="230"/>
      <c r="G967" s="230"/>
      <c r="H967" s="230"/>
      <c r="I967" s="230"/>
      <c r="J967" s="231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89"/>
      <c r="B968" s="189"/>
      <c r="C968" s="228"/>
      <c r="D968" s="229"/>
      <c r="E968" s="230"/>
      <c r="F968" s="230"/>
      <c r="G968" s="230"/>
      <c r="H968" s="230"/>
      <c r="I968" s="230"/>
      <c r="J968" s="231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89"/>
      <c r="B969" s="189"/>
      <c r="C969" s="228"/>
      <c r="D969" s="229"/>
      <c r="E969" s="230"/>
      <c r="F969" s="230"/>
      <c r="G969" s="230"/>
      <c r="H969" s="230"/>
      <c r="I969" s="230"/>
      <c r="J969" s="231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89"/>
      <c r="B970" s="189"/>
      <c r="C970" s="228"/>
      <c r="D970" s="229"/>
      <c r="E970" s="230"/>
      <c r="F970" s="230"/>
      <c r="G970" s="230"/>
      <c r="H970" s="230"/>
      <c r="I970" s="230"/>
      <c r="J970" s="231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89"/>
      <c r="B971" s="189"/>
      <c r="C971" s="228"/>
      <c r="D971" s="229"/>
      <c r="E971" s="230"/>
      <c r="F971" s="230"/>
      <c r="G971" s="230"/>
      <c r="H971" s="230"/>
      <c r="I971" s="230"/>
      <c r="J971" s="231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89"/>
      <c r="B972" s="189"/>
      <c r="C972" s="228"/>
      <c r="D972" s="229"/>
      <c r="E972" s="230"/>
      <c r="F972" s="230"/>
      <c r="G972" s="230"/>
      <c r="H972" s="230"/>
      <c r="I972" s="230"/>
      <c r="J972" s="231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89"/>
      <c r="B973" s="189"/>
      <c r="C973" s="228"/>
      <c r="D973" s="229"/>
      <c r="E973" s="230"/>
      <c r="F973" s="230"/>
      <c r="G973" s="230"/>
      <c r="H973" s="230"/>
      <c r="I973" s="230"/>
      <c r="J973" s="231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89"/>
      <c r="B974" s="189"/>
      <c r="C974" s="228"/>
      <c r="D974" s="229"/>
      <c r="E974" s="230"/>
      <c r="F974" s="230"/>
      <c r="G974" s="230"/>
      <c r="H974" s="230"/>
      <c r="I974" s="230"/>
      <c r="J974" s="231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89"/>
      <c r="B975" s="189"/>
      <c r="C975" s="228"/>
      <c r="D975" s="229"/>
      <c r="E975" s="230"/>
      <c r="F975" s="230"/>
      <c r="G975" s="230"/>
      <c r="H975" s="230"/>
      <c r="I975" s="230"/>
      <c r="J975" s="231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89"/>
      <c r="B976" s="189"/>
      <c r="C976" s="228"/>
      <c r="D976" s="229"/>
      <c r="E976" s="230"/>
      <c r="F976" s="230"/>
      <c r="G976" s="230"/>
      <c r="H976" s="230"/>
      <c r="I976" s="230"/>
      <c r="J976" s="231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89"/>
      <c r="B977" s="189"/>
      <c r="C977" s="228"/>
      <c r="D977" s="229"/>
      <c r="E977" s="230"/>
      <c r="F977" s="230"/>
      <c r="G977" s="230"/>
      <c r="H977" s="230"/>
      <c r="I977" s="230"/>
      <c r="J977" s="231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89"/>
      <c r="B978" s="189"/>
      <c r="C978" s="228"/>
      <c r="D978" s="229"/>
      <c r="E978" s="230"/>
      <c r="F978" s="230"/>
      <c r="G978" s="230"/>
      <c r="H978" s="230"/>
      <c r="I978" s="230"/>
      <c r="J978" s="231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89"/>
      <c r="B979" s="189"/>
      <c r="C979" s="228"/>
      <c r="D979" s="229"/>
      <c r="E979" s="230"/>
      <c r="F979" s="230"/>
      <c r="G979" s="230"/>
      <c r="H979" s="230"/>
      <c r="I979" s="230"/>
      <c r="J979" s="231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89"/>
      <c r="B980" s="189"/>
      <c r="C980" s="228"/>
      <c r="D980" s="229"/>
      <c r="E980" s="230"/>
      <c r="F980" s="230"/>
      <c r="G980" s="230"/>
      <c r="H980" s="230"/>
      <c r="I980" s="230"/>
      <c r="J980" s="231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89"/>
      <c r="B981" s="189"/>
      <c r="C981" s="228"/>
      <c r="D981" s="229"/>
      <c r="E981" s="230"/>
      <c r="F981" s="230"/>
      <c r="G981" s="230"/>
      <c r="H981" s="230"/>
      <c r="I981" s="230"/>
      <c r="J981" s="231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89"/>
      <c r="B982" s="189"/>
      <c r="C982" s="228"/>
      <c r="D982" s="229"/>
      <c r="E982" s="230"/>
      <c r="F982" s="230"/>
      <c r="G982" s="230"/>
      <c r="H982" s="230"/>
      <c r="I982" s="230"/>
      <c r="J982" s="231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89"/>
      <c r="B983" s="189"/>
      <c r="C983" s="228"/>
      <c r="D983" s="229"/>
      <c r="E983" s="230"/>
      <c r="F983" s="230"/>
      <c r="G983" s="230"/>
      <c r="H983" s="230"/>
      <c r="I983" s="230"/>
      <c r="J983" s="231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89"/>
      <c r="B984" s="189"/>
      <c r="C984" s="228"/>
      <c r="D984" s="229"/>
      <c r="E984" s="230"/>
      <c r="F984" s="230"/>
      <c r="G984" s="230"/>
      <c r="H984" s="230"/>
      <c r="I984" s="230"/>
      <c r="J984" s="231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89"/>
      <c r="B985" s="189"/>
      <c r="C985" s="228"/>
      <c r="D985" s="229"/>
      <c r="E985" s="230"/>
      <c r="F985" s="230"/>
      <c r="G985" s="230"/>
      <c r="H985" s="230"/>
      <c r="I985" s="230"/>
      <c r="J985" s="231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89"/>
      <c r="B986" s="189"/>
      <c r="C986" s="228"/>
      <c r="D986" s="229"/>
      <c r="E986" s="230"/>
      <c r="F986" s="230"/>
      <c r="G986" s="230"/>
      <c r="H986" s="230"/>
      <c r="I986" s="230"/>
      <c r="J986" s="231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89"/>
      <c r="B987" s="189"/>
      <c r="C987" s="228"/>
      <c r="D987" s="229"/>
      <c r="E987" s="230"/>
      <c r="F987" s="230"/>
      <c r="G987" s="230"/>
      <c r="H987" s="230"/>
      <c r="I987" s="230"/>
      <c r="J987" s="231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89"/>
      <c r="B988" s="189"/>
      <c r="C988" s="228"/>
      <c r="D988" s="229"/>
      <c r="E988" s="230"/>
      <c r="F988" s="230"/>
      <c r="G988" s="230"/>
      <c r="H988" s="230"/>
      <c r="I988" s="230"/>
      <c r="J988" s="231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89"/>
      <c r="B989" s="189"/>
      <c r="C989" s="228"/>
      <c r="D989" s="229"/>
      <c r="E989" s="230"/>
      <c r="F989" s="230"/>
      <c r="G989" s="230"/>
      <c r="H989" s="230"/>
      <c r="I989" s="230"/>
      <c r="J989" s="231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89"/>
      <c r="B990" s="189"/>
      <c r="C990" s="228"/>
      <c r="D990" s="229"/>
      <c r="E990" s="230"/>
      <c r="F990" s="230"/>
      <c r="G990" s="230"/>
      <c r="H990" s="230"/>
      <c r="I990" s="230"/>
      <c r="J990" s="231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89"/>
      <c r="B991" s="189"/>
      <c r="C991" s="228"/>
      <c r="D991" s="229"/>
      <c r="E991" s="230"/>
      <c r="F991" s="230"/>
      <c r="G991" s="230"/>
      <c r="H991" s="230"/>
      <c r="I991" s="230"/>
      <c r="J991" s="231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89"/>
      <c r="B992" s="189"/>
      <c r="C992" s="228"/>
      <c r="D992" s="229"/>
      <c r="E992" s="230"/>
      <c r="F992" s="230"/>
      <c r="G992" s="230"/>
      <c r="H992" s="230"/>
      <c r="I992" s="230"/>
      <c r="J992" s="231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89"/>
      <c r="B993" s="189"/>
      <c r="C993" s="228"/>
      <c r="D993" s="229"/>
      <c r="E993" s="230"/>
      <c r="F993" s="230"/>
      <c r="G993" s="230"/>
      <c r="H993" s="230"/>
      <c r="I993" s="230"/>
      <c r="J993" s="231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89"/>
      <c r="B994" s="189"/>
      <c r="C994" s="228"/>
      <c r="D994" s="229"/>
      <c r="E994" s="230"/>
      <c r="F994" s="230"/>
      <c r="G994" s="230"/>
      <c r="H994" s="230"/>
      <c r="I994" s="230"/>
      <c r="J994" s="231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89"/>
      <c r="B995" s="189"/>
      <c r="C995" s="228"/>
      <c r="D995" s="229"/>
      <c r="E995" s="230"/>
      <c r="F995" s="230"/>
      <c r="G995" s="230"/>
      <c r="H995" s="230"/>
      <c r="I995" s="230"/>
      <c r="J995" s="231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89"/>
      <c r="B996" s="189"/>
      <c r="C996" s="228"/>
      <c r="D996" s="229"/>
      <c r="E996" s="230"/>
      <c r="F996" s="230"/>
      <c r="G996" s="230"/>
      <c r="H996" s="230"/>
      <c r="I996" s="230"/>
      <c r="J996" s="231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89"/>
      <c r="B997" s="189"/>
      <c r="C997" s="228"/>
      <c r="D997" s="229"/>
      <c r="E997" s="230"/>
      <c r="F997" s="230"/>
      <c r="G997" s="230"/>
      <c r="H997" s="230"/>
      <c r="I997" s="230"/>
      <c r="J997" s="231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89"/>
      <c r="B998" s="189"/>
      <c r="C998" s="228"/>
      <c r="D998" s="229"/>
      <c r="E998" s="230"/>
      <c r="F998" s="230"/>
      <c r="G998" s="230"/>
      <c r="H998" s="230"/>
      <c r="I998" s="230"/>
      <c r="J998" s="231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89"/>
      <c r="B999" s="189"/>
      <c r="C999" s="228"/>
      <c r="D999" s="229"/>
      <c r="E999" s="230"/>
      <c r="F999" s="230"/>
      <c r="G999" s="230"/>
      <c r="H999" s="230"/>
      <c r="I999" s="230"/>
      <c r="J999" s="231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89"/>
      <c r="B1000" s="189"/>
      <c r="C1000" s="228"/>
      <c r="D1000" s="229"/>
      <c r="E1000" s="230"/>
      <c r="F1000" s="230"/>
      <c r="G1000" s="230"/>
      <c r="H1000" s="230"/>
      <c r="I1000" s="230"/>
      <c r="J1000" s="231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7">
    <mergeCell ref="A2:K2"/>
    <mergeCell ref="B3:K3"/>
    <mergeCell ref="B4:K4"/>
    <mergeCell ref="A5:A6"/>
    <mergeCell ref="B5:B6"/>
    <mergeCell ref="C5:C6"/>
    <mergeCell ref="D5:D6"/>
    <mergeCell ref="K5:K6"/>
    <mergeCell ref="A80:E80"/>
    <mergeCell ref="A81:F81"/>
    <mergeCell ref="E5:E6"/>
    <mergeCell ref="F5:F6"/>
    <mergeCell ref="A12:E12"/>
    <mergeCell ref="A34:E34"/>
    <mergeCell ref="A56:E56"/>
    <mergeCell ref="A65:E65"/>
    <mergeCell ref="A74:E74"/>
  </mergeCells>
  <conditionalFormatting sqref="B13">
    <cfRule type="cellIs" dxfId="0" priority="1" operator="equal">
      <formula>"ESCRIBA AQUÍ EL NOMBRE DEL CAPITULO"</formula>
    </cfRule>
  </conditionalFormatting>
  <conditionalFormatting sqref="B35">
    <cfRule type="cellIs" dxfId="0" priority="2" operator="equal">
      <formula>"ESCRIBA AQUÍ EL NOMBRE DEL CAPITULO"</formula>
    </cfRule>
  </conditionalFormatting>
  <conditionalFormatting sqref="B58">
    <cfRule type="cellIs" dxfId="0" priority="3" operator="equal">
      <formula>"ESCRIBA AQUÍ EL NOMBRE DEL CAPITULO"</formula>
    </cfRule>
  </conditionalFormatting>
  <conditionalFormatting sqref="B75">
    <cfRule type="cellIs" dxfId="0" priority="4" operator="equal">
      <formula>"ESCRIBA AQUÍ EL NOMBRE DEL CAPITULO"</formula>
    </cfRule>
  </conditionalFormatting>
  <printOptions horizontalCentered="1" verticalCentered="1"/>
  <pageMargins bottom="0.3937007874015748" footer="0.0" header="0.0" left="0.3937007874015748" right="0.3937007874015748" top="0.3937007874015748"/>
  <pageSetup orientation="landscape"/>
  <colBreaks count="1" manualBreakCount="1">
    <brk id="11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1.29"/>
    <col customWidth="1" min="2" max="2" width="71.43"/>
    <col customWidth="1" min="3" max="3" width="8.29"/>
    <col customWidth="1" min="4" max="4" width="8.71"/>
    <col customWidth="1" min="5" max="5" width="15.0"/>
    <col customWidth="1" min="6" max="6" width="16.71"/>
    <col customWidth="1" min="7" max="7" width="15.29"/>
    <col customWidth="1" min="8" max="8" width="16.43"/>
    <col customWidth="1" min="9" max="10" width="15.29"/>
    <col customWidth="1" min="11" max="11" width="20.71"/>
    <col customWidth="1" min="12" max="12" width="5.29"/>
    <col customWidth="1" min="13" max="13" width="34.29"/>
    <col customWidth="1" min="14" max="26" width="10.71"/>
  </cols>
  <sheetData>
    <row r="1">
      <c r="A1" s="290"/>
      <c r="B1" s="291"/>
      <c r="C1" s="290"/>
      <c r="D1" s="290"/>
      <c r="E1" s="290"/>
      <c r="F1" s="290"/>
      <c r="G1" s="290"/>
      <c r="H1" s="290"/>
      <c r="I1" s="290"/>
      <c r="J1" s="290"/>
      <c r="K1" s="290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90"/>
      <c r="B2" s="291"/>
      <c r="C2" s="290"/>
      <c r="D2" s="290"/>
      <c r="E2" s="290"/>
      <c r="F2" s="290"/>
      <c r="G2" s="290"/>
      <c r="H2" s="290"/>
      <c r="I2" s="290"/>
      <c r="J2" s="290"/>
      <c r="K2" s="290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90"/>
      <c r="B3" s="291"/>
      <c r="C3" s="290"/>
      <c r="D3" s="290"/>
      <c r="E3" s="290"/>
      <c r="F3" s="290"/>
      <c r="G3" s="290"/>
      <c r="H3" s="290"/>
      <c r="I3" s="290"/>
      <c r="J3" s="290"/>
      <c r="K3" s="290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0"/>
      <c r="B4" s="291"/>
      <c r="C4" s="290"/>
      <c r="D4" s="290"/>
      <c r="E4" s="290"/>
      <c r="F4" s="290"/>
      <c r="G4" s="290"/>
      <c r="H4" s="290"/>
      <c r="I4" s="290"/>
      <c r="J4" s="290"/>
      <c r="K4" s="290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0"/>
      <c r="B5" s="291"/>
      <c r="C5" s="290"/>
      <c r="D5" s="290"/>
      <c r="E5" s="290"/>
      <c r="F5" s="290"/>
      <c r="G5" s="290"/>
      <c r="H5" s="290"/>
      <c r="I5" s="290"/>
      <c r="J5" s="290"/>
      <c r="K5" s="290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0"/>
      <c r="B6" s="291"/>
      <c r="C6" s="290"/>
      <c r="D6" s="290"/>
      <c r="E6" s="290"/>
      <c r="F6" s="290"/>
      <c r="G6" s="290"/>
      <c r="H6" s="290"/>
      <c r="I6" s="290"/>
      <c r="J6" s="290"/>
      <c r="K6" s="290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0"/>
      <c r="B7" s="291"/>
      <c r="C7" s="290"/>
      <c r="D7" s="290"/>
      <c r="E7" s="290"/>
      <c r="F7" s="290"/>
      <c r="G7" s="290"/>
      <c r="H7" s="290"/>
      <c r="I7" s="290"/>
      <c r="J7" s="290"/>
      <c r="K7" s="290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0"/>
      <c r="B8" s="291"/>
      <c r="C8" s="290"/>
      <c r="D8" s="290"/>
      <c r="E8" s="290"/>
      <c r="F8" s="290"/>
      <c r="G8" s="290"/>
      <c r="H8" s="290"/>
      <c r="I8" s="290"/>
      <c r="J8" s="290"/>
      <c r="K8" s="290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3" t="s">
        <v>145</v>
      </c>
      <c r="B9" s="42" t="s">
        <v>146</v>
      </c>
      <c r="C9" s="5"/>
      <c r="D9" s="5"/>
      <c r="E9" s="5"/>
      <c r="F9" s="5"/>
      <c r="G9" s="5"/>
      <c r="H9" s="5"/>
      <c r="I9" s="5"/>
      <c r="J9" s="5"/>
      <c r="K9" s="6"/>
    </row>
    <row r="10" ht="15.75" customHeight="1">
      <c r="A10" s="43" t="s">
        <v>332</v>
      </c>
      <c r="B10" s="5"/>
      <c r="C10" s="5"/>
      <c r="D10" s="5"/>
      <c r="E10" s="5"/>
      <c r="F10" s="5"/>
      <c r="G10" s="5"/>
      <c r="H10" s="5"/>
      <c r="I10" s="5"/>
      <c r="J10" s="5"/>
      <c r="K10" s="6"/>
    </row>
    <row r="11">
      <c r="A11" s="9" t="s">
        <v>2</v>
      </c>
      <c r="B11" s="10" t="s">
        <v>3</v>
      </c>
      <c r="C11" s="9" t="s">
        <v>4</v>
      </c>
      <c r="D11" s="11" t="s">
        <v>5</v>
      </c>
      <c r="E11" s="12" t="s">
        <v>6</v>
      </c>
      <c r="F11" s="13" t="s">
        <v>7</v>
      </c>
      <c r="G11" s="14" t="s">
        <v>155</v>
      </c>
      <c r="H11" s="14" t="s">
        <v>156</v>
      </c>
      <c r="I11" s="14" t="s">
        <v>157</v>
      </c>
      <c r="J11" s="14" t="s">
        <v>158</v>
      </c>
      <c r="K11" s="13" t="s">
        <v>9</v>
      </c>
    </row>
    <row r="12">
      <c r="A12" s="17"/>
      <c r="B12" s="17"/>
      <c r="C12" s="17"/>
      <c r="D12" s="17"/>
      <c r="E12" s="17"/>
      <c r="F12" s="17"/>
      <c r="G12" s="46">
        <v>0.04</v>
      </c>
      <c r="H12" s="292">
        <v>0.295</v>
      </c>
      <c r="I12" s="292">
        <v>0.005</v>
      </c>
      <c r="J12" s="46">
        <v>0.05</v>
      </c>
      <c r="K12" s="17"/>
    </row>
    <row r="13">
      <c r="A13" s="293" t="s">
        <v>148</v>
      </c>
      <c r="B13" s="294" t="s">
        <v>333</v>
      </c>
      <c r="C13" s="5"/>
      <c r="D13" s="5"/>
      <c r="E13" s="5"/>
      <c r="F13" s="5"/>
      <c r="G13" s="5"/>
      <c r="H13" s="5"/>
      <c r="I13" s="5"/>
      <c r="J13" s="5"/>
      <c r="K13" s="6"/>
    </row>
    <row r="14">
      <c r="A14" s="48" t="s">
        <v>150</v>
      </c>
      <c r="B14" s="91" t="s">
        <v>334</v>
      </c>
      <c r="C14" s="22" t="s">
        <v>38</v>
      </c>
      <c r="D14" s="23">
        <v>105.0891</v>
      </c>
      <c r="E14" s="24">
        <v>8262.0</v>
      </c>
      <c r="F14" s="25">
        <f t="shared" ref="F14:F15" si="1">ROUND(D14*E14,0)</f>
        <v>868246</v>
      </c>
      <c r="G14" s="24">
        <f t="shared" ref="G14:G15" si="2">+ROUND(F14*$G$12,0)</f>
        <v>34730</v>
      </c>
      <c r="H14" s="24">
        <f t="shared" ref="H14:H15" si="3">+ROUND(SUM(F14:G14)*$H$12,0)</f>
        <v>266378</v>
      </c>
      <c r="I14" s="24">
        <f t="shared" ref="I14:I15" si="4">+ROUND(SUM(F14:G14)*$I$12,0)</f>
        <v>4515</v>
      </c>
      <c r="J14" s="24">
        <f t="shared" ref="J14:J15" si="5">+ROUND(SUM(F14:G14)*$J$12,0)</f>
        <v>45149</v>
      </c>
      <c r="K14" s="24">
        <f t="shared" ref="K14:K15" si="6">+ROUND(SUM(F14:J14),0)</f>
        <v>1219018</v>
      </c>
    </row>
    <row r="15">
      <c r="A15" s="48" t="s">
        <v>198</v>
      </c>
      <c r="B15" s="91" t="s">
        <v>335</v>
      </c>
      <c r="C15" s="50" t="s">
        <v>38</v>
      </c>
      <c r="D15" s="23">
        <v>1.0</v>
      </c>
      <c r="E15" s="24">
        <v>4010955.0</v>
      </c>
      <c r="F15" s="25">
        <f t="shared" si="1"/>
        <v>4010955</v>
      </c>
      <c r="G15" s="24">
        <f t="shared" si="2"/>
        <v>160438</v>
      </c>
      <c r="H15" s="24">
        <f t="shared" si="3"/>
        <v>1230561</v>
      </c>
      <c r="I15" s="24">
        <f t="shared" si="4"/>
        <v>20857</v>
      </c>
      <c r="J15" s="24">
        <f t="shared" si="5"/>
        <v>208570</v>
      </c>
      <c r="K15" s="24">
        <f t="shared" si="6"/>
        <v>5631381</v>
      </c>
    </row>
    <row r="16">
      <c r="A16" s="67" t="s">
        <v>336</v>
      </c>
      <c r="B16" s="5"/>
      <c r="C16" s="5"/>
      <c r="D16" s="5"/>
      <c r="E16" s="6"/>
      <c r="F16" s="68">
        <f t="shared" ref="F16:K16" si="7">SUM(F14:F15)</f>
        <v>4879201</v>
      </c>
      <c r="G16" s="68">
        <f t="shared" si="7"/>
        <v>195168</v>
      </c>
      <c r="H16" s="68">
        <f t="shared" si="7"/>
        <v>1496939</v>
      </c>
      <c r="I16" s="68">
        <f t="shared" si="7"/>
        <v>25372</v>
      </c>
      <c r="J16" s="68">
        <f t="shared" si="7"/>
        <v>253719</v>
      </c>
      <c r="K16" s="68">
        <f t="shared" si="7"/>
        <v>6850399</v>
      </c>
    </row>
    <row r="17">
      <c r="A17" s="293" t="s">
        <v>159</v>
      </c>
      <c r="B17" s="294" t="s">
        <v>337</v>
      </c>
      <c r="C17" s="5"/>
      <c r="D17" s="5"/>
      <c r="E17" s="5"/>
      <c r="F17" s="5"/>
      <c r="G17" s="5"/>
      <c r="H17" s="5"/>
      <c r="I17" s="5"/>
      <c r="J17" s="5"/>
      <c r="K17" s="6"/>
      <c r="L17" s="295"/>
      <c r="M17" s="295"/>
      <c r="N17" s="295"/>
    </row>
    <row r="18">
      <c r="A18" s="48" t="s">
        <v>161</v>
      </c>
      <c r="B18" s="91" t="s">
        <v>338</v>
      </c>
      <c r="C18" s="50" t="s">
        <v>38</v>
      </c>
      <c r="D18" s="23">
        <v>110.6108</v>
      </c>
      <c r="E18" s="24">
        <v>13757.0</v>
      </c>
      <c r="F18" s="25">
        <f t="shared" ref="F18:F25" si="8">ROUND(D18*E18,0)</f>
        <v>1521673</v>
      </c>
      <c r="G18" s="24">
        <f t="shared" ref="G18:G25" si="9">+ROUND(F18*$G$12,0)</f>
        <v>60867</v>
      </c>
      <c r="H18" s="24">
        <f t="shared" ref="H18:H25" si="10">+ROUND(SUM(F18:G18)*$H$12,0)</f>
        <v>466849</v>
      </c>
      <c r="I18" s="24">
        <f t="shared" ref="I18:I25" si="11">+ROUND(SUM(F18:G18)*$I$12,0)</f>
        <v>7913</v>
      </c>
      <c r="J18" s="24">
        <f t="shared" ref="J18:J25" si="12">+ROUND(SUM(F18:G18)*$J$12,0)</f>
        <v>79127</v>
      </c>
      <c r="K18" s="24">
        <f t="shared" ref="K18:K25" si="13">+ROUND(SUM(F18:J18),0)</f>
        <v>2136429</v>
      </c>
    </row>
    <row r="19">
      <c r="A19" s="48" t="s">
        <v>163</v>
      </c>
      <c r="B19" s="91" t="s">
        <v>339</v>
      </c>
      <c r="C19" s="50" t="s">
        <v>38</v>
      </c>
      <c r="D19" s="23">
        <v>101.6808</v>
      </c>
      <c r="E19" s="24">
        <v>9496.0</v>
      </c>
      <c r="F19" s="25">
        <f t="shared" si="8"/>
        <v>965561</v>
      </c>
      <c r="G19" s="24">
        <f t="shared" si="9"/>
        <v>38622</v>
      </c>
      <c r="H19" s="24">
        <f t="shared" si="10"/>
        <v>296234</v>
      </c>
      <c r="I19" s="24">
        <f t="shared" si="11"/>
        <v>5021</v>
      </c>
      <c r="J19" s="24">
        <f t="shared" si="12"/>
        <v>50209</v>
      </c>
      <c r="K19" s="24">
        <f t="shared" si="13"/>
        <v>1355647</v>
      </c>
    </row>
    <row r="20">
      <c r="A20" s="48" t="s">
        <v>209</v>
      </c>
      <c r="B20" s="168" t="s">
        <v>208</v>
      </c>
      <c r="C20" s="50" t="s">
        <v>207</v>
      </c>
      <c r="D20" s="23">
        <v>1.0168080000000002</v>
      </c>
      <c r="E20" s="24">
        <v>77190.0</v>
      </c>
      <c r="F20" s="25">
        <f t="shared" si="8"/>
        <v>78487</v>
      </c>
      <c r="G20" s="24">
        <f t="shared" si="9"/>
        <v>3139</v>
      </c>
      <c r="H20" s="24">
        <f t="shared" si="10"/>
        <v>24080</v>
      </c>
      <c r="I20" s="24">
        <f t="shared" si="11"/>
        <v>408</v>
      </c>
      <c r="J20" s="24">
        <f t="shared" si="12"/>
        <v>4081</v>
      </c>
      <c r="K20" s="24">
        <f t="shared" si="13"/>
        <v>110195</v>
      </c>
      <c r="L20" s="60"/>
      <c r="M20" s="60"/>
    </row>
    <row r="21" ht="15.75" customHeight="1">
      <c r="A21" s="48" t="s">
        <v>211</v>
      </c>
      <c r="B21" s="91" t="s">
        <v>340</v>
      </c>
      <c r="C21" s="50" t="s">
        <v>38</v>
      </c>
      <c r="D21" s="23">
        <v>101.6808</v>
      </c>
      <c r="E21" s="24">
        <v>47977.0</v>
      </c>
      <c r="F21" s="25">
        <f t="shared" si="8"/>
        <v>4878340</v>
      </c>
      <c r="G21" s="24">
        <f t="shared" si="9"/>
        <v>195134</v>
      </c>
      <c r="H21" s="24">
        <f t="shared" si="10"/>
        <v>1496675</v>
      </c>
      <c r="I21" s="24">
        <f t="shared" si="11"/>
        <v>25367</v>
      </c>
      <c r="J21" s="24">
        <f t="shared" si="12"/>
        <v>253674</v>
      </c>
      <c r="K21" s="24">
        <f t="shared" si="13"/>
        <v>6849190</v>
      </c>
    </row>
    <row r="22" ht="15.75" customHeight="1">
      <c r="A22" s="48" t="s">
        <v>213</v>
      </c>
      <c r="B22" s="168" t="s">
        <v>341</v>
      </c>
      <c r="C22" s="50" t="s">
        <v>38</v>
      </c>
      <c r="D22" s="23">
        <v>101.6808</v>
      </c>
      <c r="E22" s="24">
        <v>90776.0</v>
      </c>
      <c r="F22" s="25">
        <f t="shared" si="8"/>
        <v>9230176</v>
      </c>
      <c r="G22" s="24">
        <f t="shared" si="9"/>
        <v>369207</v>
      </c>
      <c r="H22" s="24">
        <f t="shared" si="10"/>
        <v>2831818</v>
      </c>
      <c r="I22" s="24">
        <f t="shared" si="11"/>
        <v>47997</v>
      </c>
      <c r="J22" s="24">
        <f t="shared" si="12"/>
        <v>479969</v>
      </c>
      <c r="K22" s="24">
        <f t="shared" si="13"/>
        <v>12959167</v>
      </c>
    </row>
    <row r="23" ht="15.75" customHeight="1">
      <c r="A23" s="48" t="s">
        <v>215</v>
      </c>
      <c r="B23" s="168" t="s">
        <v>342</v>
      </c>
      <c r="C23" s="50" t="s">
        <v>21</v>
      </c>
      <c r="D23" s="23">
        <v>30.0</v>
      </c>
      <c r="E23" s="24">
        <v>29485.0</v>
      </c>
      <c r="F23" s="25">
        <f t="shared" si="8"/>
        <v>884550</v>
      </c>
      <c r="G23" s="24">
        <f t="shared" si="9"/>
        <v>35382</v>
      </c>
      <c r="H23" s="24">
        <f t="shared" si="10"/>
        <v>271380</v>
      </c>
      <c r="I23" s="24">
        <f t="shared" si="11"/>
        <v>4600</v>
      </c>
      <c r="J23" s="24">
        <f t="shared" si="12"/>
        <v>45997</v>
      </c>
      <c r="K23" s="24">
        <f t="shared" si="13"/>
        <v>1241909</v>
      </c>
    </row>
    <row r="24" ht="15.75" customHeight="1">
      <c r="A24" s="48" t="s">
        <v>217</v>
      </c>
      <c r="B24" s="168" t="s">
        <v>343</v>
      </c>
      <c r="C24" s="50" t="s">
        <v>21</v>
      </c>
      <c r="D24" s="23">
        <v>32.72</v>
      </c>
      <c r="E24" s="24">
        <v>31786.0</v>
      </c>
      <c r="F24" s="25">
        <f t="shared" si="8"/>
        <v>1040038</v>
      </c>
      <c r="G24" s="24">
        <f t="shared" si="9"/>
        <v>41602</v>
      </c>
      <c r="H24" s="24">
        <f t="shared" si="10"/>
        <v>319084</v>
      </c>
      <c r="I24" s="24">
        <f t="shared" si="11"/>
        <v>5408</v>
      </c>
      <c r="J24" s="24">
        <f t="shared" si="12"/>
        <v>54082</v>
      </c>
      <c r="K24" s="24">
        <f t="shared" si="13"/>
        <v>1460214</v>
      </c>
    </row>
    <row r="25" ht="15.75" customHeight="1">
      <c r="A25" s="48" t="s">
        <v>219</v>
      </c>
      <c r="B25" s="168" t="s">
        <v>344</v>
      </c>
      <c r="C25" s="50" t="s">
        <v>38</v>
      </c>
      <c r="D25" s="23">
        <v>64.88185000000001</v>
      </c>
      <c r="E25" s="24">
        <v>231908.0</v>
      </c>
      <c r="F25" s="25">
        <f t="shared" si="8"/>
        <v>15046620</v>
      </c>
      <c r="G25" s="24">
        <f t="shared" si="9"/>
        <v>601865</v>
      </c>
      <c r="H25" s="24">
        <f t="shared" si="10"/>
        <v>4616303</v>
      </c>
      <c r="I25" s="24">
        <f t="shared" si="11"/>
        <v>78242</v>
      </c>
      <c r="J25" s="24">
        <f t="shared" si="12"/>
        <v>782424</v>
      </c>
      <c r="K25" s="24">
        <f t="shared" si="13"/>
        <v>21125454</v>
      </c>
    </row>
    <row r="26" ht="15.75" customHeight="1">
      <c r="A26" s="67" t="s">
        <v>345</v>
      </c>
      <c r="B26" s="5"/>
      <c r="C26" s="5"/>
      <c r="D26" s="5"/>
      <c r="E26" s="6"/>
      <c r="F26" s="68">
        <f t="shared" ref="F26:K26" si="14">SUM(F18:F25)</f>
        <v>33645445</v>
      </c>
      <c r="G26" s="68">
        <f t="shared" si="14"/>
        <v>1345818</v>
      </c>
      <c r="H26" s="68">
        <f t="shared" si="14"/>
        <v>10322423</v>
      </c>
      <c r="I26" s="68">
        <f t="shared" si="14"/>
        <v>174956</v>
      </c>
      <c r="J26" s="68">
        <f t="shared" si="14"/>
        <v>1749563</v>
      </c>
      <c r="K26" s="68">
        <f t="shared" si="14"/>
        <v>47238205</v>
      </c>
    </row>
    <row r="27" ht="15.75" customHeight="1">
      <c r="A27" s="293" t="s">
        <v>166</v>
      </c>
      <c r="B27" s="294" t="s">
        <v>346</v>
      </c>
      <c r="C27" s="5"/>
      <c r="D27" s="5"/>
      <c r="E27" s="5"/>
      <c r="F27" s="5"/>
      <c r="G27" s="5"/>
      <c r="H27" s="5"/>
      <c r="I27" s="5"/>
      <c r="J27" s="5"/>
      <c r="K27" s="6"/>
    </row>
    <row r="28" ht="15.75" customHeight="1">
      <c r="A28" s="48" t="s">
        <v>168</v>
      </c>
      <c r="B28" s="91" t="s">
        <v>347</v>
      </c>
      <c r="C28" s="50" t="s">
        <v>207</v>
      </c>
      <c r="D28" s="23">
        <v>1.6591200000000002</v>
      </c>
      <c r="E28" s="24">
        <v>36740.0</v>
      </c>
      <c r="F28" s="25">
        <f t="shared" ref="F28:F30" si="15">ROUND(D28*E28,0)</f>
        <v>60956</v>
      </c>
      <c r="G28" s="24">
        <f t="shared" ref="G28:G30" si="16">+ROUND(F28*$G$12,0)</f>
        <v>2438</v>
      </c>
      <c r="H28" s="24">
        <f t="shared" ref="H28:H30" si="17">+ROUND(SUM(F28:G28)*$H$12,0)</f>
        <v>18701</v>
      </c>
      <c r="I28" s="24">
        <f t="shared" ref="I28:I30" si="18">+ROUND(SUM(F28:G28)*$I$12,0)</f>
        <v>317</v>
      </c>
      <c r="J28" s="24">
        <f t="shared" ref="J28:J30" si="19">+ROUND(SUM(F28:G28)*$J$12,0)</f>
        <v>3170</v>
      </c>
      <c r="K28" s="24">
        <f t="shared" ref="K28:K30" si="20">+ROUND(SUM(F28:J28),0)</f>
        <v>85582</v>
      </c>
    </row>
    <row r="29" ht="15.75" customHeight="1">
      <c r="A29" s="48" t="s">
        <v>170</v>
      </c>
      <c r="B29" s="168" t="s">
        <v>208</v>
      </c>
      <c r="C29" s="50" t="s">
        <v>207</v>
      </c>
      <c r="D29" s="23">
        <v>1.6591200000000002</v>
      </c>
      <c r="E29" s="24">
        <v>77190.0</v>
      </c>
      <c r="F29" s="25">
        <f t="shared" si="15"/>
        <v>128067</v>
      </c>
      <c r="G29" s="24">
        <f t="shared" si="16"/>
        <v>5123</v>
      </c>
      <c r="H29" s="24">
        <f t="shared" si="17"/>
        <v>39291</v>
      </c>
      <c r="I29" s="24">
        <f t="shared" si="18"/>
        <v>666</v>
      </c>
      <c r="J29" s="24">
        <f t="shared" si="19"/>
        <v>6660</v>
      </c>
      <c r="K29" s="24">
        <f t="shared" si="20"/>
        <v>179807</v>
      </c>
    </row>
    <row r="30" ht="15.75" customHeight="1">
      <c r="A30" s="48" t="s">
        <v>244</v>
      </c>
      <c r="B30" s="91" t="s">
        <v>348</v>
      </c>
      <c r="C30" s="50" t="s">
        <v>207</v>
      </c>
      <c r="D30" s="23">
        <v>1.6591200000000002</v>
      </c>
      <c r="E30" s="24">
        <v>139092.0</v>
      </c>
      <c r="F30" s="25">
        <f t="shared" si="15"/>
        <v>230770</v>
      </c>
      <c r="G30" s="24">
        <f t="shared" si="16"/>
        <v>9231</v>
      </c>
      <c r="H30" s="24">
        <f t="shared" si="17"/>
        <v>70800</v>
      </c>
      <c r="I30" s="24">
        <f t="shared" si="18"/>
        <v>1200</v>
      </c>
      <c r="J30" s="24">
        <f t="shared" si="19"/>
        <v>12000</v>
      </c>
      <c r="K30" s="24">
        <f t="shared" si="20"/>
        <v>324001</v>
      </c>
    </row>
    <row r="31" ht="15.75" customHeight="1">
      <c r="A31" s="67" t="s">
        <v>349</v>
      </c>
      <c r="B31" s="5"/>
      <c r="C31" s="5"/>
      <c r="D31" s="5"/>
      <c r="E31" s="6"/>
      <c r="F31" s="68">
        <f t="shared" ref="F31:K31" si="21">SUM(F28:F30)</f>
        <v>419793</v>
      </c>
      <c r="G31" s="68">
        <f t="shared" si="21"/>
        <v>16792</v>
      </c>
      <c r="H31" s="68">
        <f t="shared" si="21"/>
        <v>128792</v>
      </c>
      <c r="I31" s="68">
        <f t="shared" si="21"/>
        <v>2183</v>
      </c>
      <c r="J31" s="68">
        <f t="shared" si="21"/>
        <v>21830</v>
      </c>
      <c r="K31" s="68">
        <f t="shared" si="21"/>
        <v>589390</v>
      </c>
    </row>
    <row r="32" ht="15.75" customHeight="1">
      <c r="A32" s="293" t="s">
        <v>173</v>
      </c>
      <c r="B32" s="294" t="s">
        <v>350</v>
      </c>
      <c r="C32" s="5"/>
      <c r="D32" s="5"/>
      <c r="E32" s="5"/>
      <c r="F32" s="5"/>
      <c r="G32" s="5"/>
      <c r="H32" s="5"/>
      <c r="I32" s="5"/>
      <c r="J32" s="5"/>
      <c r="K32" s="6"/>
    </row>
    <row r="33" ht="15.75" customHeight="1">
      <c r="A33" s="48" t="s">
        <v>175</v>
      </c>
      <c r="B33" s="91" t="s">
        <v>347</v>
      </c>
      <c r="C33" s="50" t="s">
        <v>207</v>
      </c>
      <c r="D33" s="23">
        <v>4.488119999999999</v>
      </c>
      <c r="E33" s="24">
        <v>36740.0</v>
      </c>
      <c r="F33" s="25">
        <f t="shared" ref="F33:F35" si="22">ROUND(D33*E33,0)</f>
        <v>164894</v>
      </c>
      <c r="G33" s="24">
        <f t="shared" ref="G33:G35" si="23">+ROUND(F33*$G$12,0)</f>
        <v>6596</v>
      </c>
      <c r="H33" s="24">
        <f t="shared" ref="H33:H35" si="24">+ROUND(SUM(F33:G33)*$H$12,0)</f>
        <v>50590</v>
      </c>
      <c r="I33" s="24">
        <f t="shared" ref="I33:I35" si="25">+ROUND(SUM(F33:G33)*$I$12,0)</f>
        <v>857</v>
      </c>
      <c r="J33" s="24">
        <f t="shared" ref="J33:J35" si="26">+ROUND(SUM(F33:G33)*$J$12,0)</f>
        <v>8575</v>
      </c>
      <c r="K33" s="24">
        <f t="shared" ref="K33:K35" si="27">+ROUND(SUM(F33:J33),0)</f>
        <v>231512</v>
      </c>
    </row>
    <row r="34" ht="15.75" customHeight="1">
      <c r="A34" s="48" t="s">
        <v>177</v>
      </c>
      <c r="B34" s="168" t="s">
        <v>208</v>
      </c>
      <c r="C34" s="50" t="s">
        <v>207</v>
      </c>
      <c r="D34" s="23">
        <v>4.488119999999999</v>
      </c>
      <c r="E34" s="24">
        <v>77190.0</v>
      </c>
      <c r="F34" s="25">
        <f t="shared" si="22"/>
        <v>346438</v>
      </c>
      <c r="G34" s="24">
        <f t="shared" si="23"/>
        <v>13858</v>
      </c>
      <c r="H34" s="24">
        <f t="shared" si="24"/>
        <v>106287</v>
      </c>
      <c r="I34" s="24">
        <f t="shared" si="25"/>
        <v>1801</v>
      </c>
      <c r="J34" s="24">
        <f t="shared" si="26"/>
        <v>18015</v>
      </c>
      <c r="K34" s="24">
        <f t="shared" si="27"/>
        <v>486399</v>
      </c>
    </row>
    <row r="35" ht="15.75" customHeight="1">
      <c r="A35" s="48" t="s">
        <v>179</v>
      </c>
      <c r="B35" s="91" t="s">
        <v>348</v>
      </c>
      <c r="C35" s="50" t="s">
        <v>207</v>
      </c>
      <c r="D35" s="23">
        <v>4.488119999999999</v>
      </c>
      <c r="E35" s="24">
        <v>139092.0</v>
      </c>
      <c r="F35" s="25">
        <f t="shared" si="22"/>
        <v>624262</v>
      </c>
      <c r="G35" s="24">
        <f t="shared" si="23"/>
        <v>24970</v>
      </c>
      <c r="H35" s="24">
        <f t="shared" si="24"/>
        <v>191523</v>
      </c>
      <c r="I35" s="24">
        <f t="shared" si="25"/>
        <v>3246</v>
      </c>
      <c r="J35" s="24">
        <f t="shared" si="26"/>
        <v>32462</v>
      </c>
      <c r="K35" s="24">
        <f t="shared" si="27"/>
        <v>876463</v>
      </c>
    </row>
    <row r="36" ht="15.75" customHeight="1">
      <c r="A36" s="67" t="s">
        <v>351</v>
      </c>
      <c r="B36" s="5"/>
      <c r="C36" s="5"/>
      <c r="D36" s="5"/>
      <c r="E36" s="6"/>
      <c r="F36" s="68">
        <f t="shared" ref="F36:K36" si="28">SUM(F33:F35)</f>
        <v>1135594</v>
      </c>
      <c r="G36" s="68">
        <f t="shared" si="28"/>
        <v>45424</v>
      </c>
      <c r="H36" s="68">
        <f t="shared" si="28"/>
        <v>348400</v>
      </c>
      <c r="I36" s="68">
        <f t="shared" si="28"/>
        <v>5904</v>
      </c>
      <c r="J36" s="68">
        <f t="shared" si="28"/>
        <v>59052</v>
      </c>
      <c r="K36" s="68">
        <f t="shared" si="28"/>
        <v>1594374</v>
      </c>
    </row>
    <row r="37" ht="15.75" customHeight="1">
      <c r="A37" s="293" t="s">
        <v>183</v>
      </c>
      <c r="B37" s="294" t="s">
        <v>352</v>
      </c>
      <c r="C37" s="5"/>
      <c r="D37" s="5"/>
      <c r="E37" s="5"/>
      <c r="F37" s="5"/>
      <c r="G37" s="5"/>
      <c r="H37" s="5"/>
      <c r="I37" s="5"/>
      <c r="J37" s="5"/>
      <c r="K37" s="6"/>
    </row>
    <row r="38" ht="15.75" customHeight="1">
      <c r="A38" s="48" t="s">
        <v>185</v>
      </c>
      <c r="B38" s="91" t="s">
        <v>347</v>
      </c>
      <c r="C38" s="50" t="s">
        <v>207</v>
      </c>
      <c r="D38" s="23">
        <v>21.50736</v>
      </c>
      <c r="E38" s="24">
        <v>36740.0</v>
      </c>
      <c r="F38" s="25">
        <f t="shared" ref="F38:F41" si="29">ROUND(D38*E38,0)</f>
        <v>790180</v>
      </c>
      <c r="G38" s="24">
        <f t="shared" ref="G38:G41" si="30">+ROUND(F38*$G$12,0)</f>
        <v>31607</v>
      </c>
      <c r="H38" s="24">
        <f t="shared" ref="H38:H41" si="31">+ROUND(SUM(F38:G38)*$H$12,0)</f>
        <v>242427</v>
      </c>
      <c r="I38" s="24">
        <f t="shared" ref="I38:I41" si="32">+ROUND(SUM(F38:G38)*$I$12,0)</f>
        <v>4109</v>
      </c>
      <c r="J38" s="24">
        <f t="shared" ref="J38:J41" si="33">+ROUND(SUM(F38:G38)*$J$12,0)</f>
        <v>41089</v>
      </c>
      <c r="K38" s="24">
        <f t="shared" ref="K38:K41" si="34">+ROUND(SUM(F38:J38),0)</f>
        <v>1109412</v>
      </c>
      <c r="M38" s="60"/>
    </row>
    <row r="39" ht="15.75" customHeight="1">
      <c r="A39" s="48" t="s">
        <v>187</v>
      </c>
      <c r="B39" s="168" t="s">
        <v>353</v>
      </c>
      <c r="C39" s="50" t="s">
        <v>207</v>
      </c>
      <c r="D39" s="23">
        <v>21.50736</v>
      </c>
      <c r="E39" s="24">
        <v>77190.0</v>
      </c>
      <c r="F39" s="25">
        <f t="shared" si="29"/>
        <v>1660153</v>
      </c>
      <c r="G39" s="24">
        <f t="shared" si="30"/>
        <v>66406</v>
      </c>
      <c r="H39" s="24">
        <f t="shared" si="31"/>
        <v>509335</v>
      </c>
      <c r="I39" s="24">
        <f t="shared" si="32"/>
        <v>8633</v>
      </c>
      <c r="J39" s="24">
        <f t="shared" si="33"/>
        <v>86328</v>
      </c>
      <c r="K39" s="24">
        <f t="shared" si="34"/>
        <v>2330855</v>
      </c>
      <c r="M39" s="60"/>
    </row>
    <row r="40" ht="15.75" customHeight="1">
      <c r="A40" s="48" t="s">
        <v>189</v>
      </c>
      <c r="B40" s="91" t="s">
        <v>354</v>
      </c>
      <c r="C40" s="50" t="s">
        <v>207</v>
      </c>
      <c r="D40" s="23">
        <v>18.818939999999998</v>
      </c>
      <c r="E40" s="24">
        <v>105610.0</v>
      </c>
      <c r="F40" s="25">
        <f t="shared" si="29"/>
        <v>1987468</v>
      </c>
      <c r="G40" s="24">
        <f t="shared" si="30"/>
        <v>79499</v>
      </c>
      <c r="H40" s="24">
        <f t="shared" si="31"/>
        <v>609755</v>
      </c>
      <c r="I40" s="24">
        <f t="shared" si="32"/>
        <v>10335</v>
      </c>
      <c r="J40" s="24">
        <f t="shared" si="33"/>
        <v>103348</v>
      </c>
      <c r="K40" s="24">
        <f t="shared" si="34"/>
        <v>2790405</v>
      </c>
      <c r="M40" s="60"/>
    </row>
    <row r="41" ht="15.75" customHeight="1">
      <c r="A41" s="48" t="s">
        <v>191</v>
      </c>
      <c r="B41" s="91" t="s">
        <v>348</v>
      </c>
      <c r="C41" s="50" t="s">
        <v>207</v>
      </c>
      <c r="D41" s="23">
        <v>2.68842</v>
      </c>
      <c r="E41" s="24">
        <v>139092.0</v>
      </c>
      <c r="F41" s="25">
        <f t="shared" si="29"/>
        <v>373938</v>
      </c>
      <c r="G41" s="24">
        <f t="shared" si="30"/>
        <v>14958</v>
      </c>
      <c r="H41" s="24">
        <f t="shared" si="31"/>
        <v>114724</v>
      </c>
      <c r="I41" s="24">
        <f t="shared" si="32"/>
        <v>1944</v>
      </c>
      <c r="J41" s="24">
        <f t="shared" si="33"/>
        <v>19445</v>
      </c>
      <c r="K41" s="24">
        <f t="shared" si="34"/>
        <v>525009</v>
      </c>
    </row>
    <row r="42" ht="15.75" customHeight="1">
      <c r="A42" s="67" t="s">
        <v>355</v>
      </c>
      <c r="B42" s="5"/>
      <c r="C42" s="5"/>
      <c r="D42" s="5"/>
      <c r="E42" s="6"/>
      <c r="F42" s="68">
        <f t="shared" ref="F42:K42" si="35">SUM(F38:F41)</f>
        <v>4811739</v>
      </c>
      <c r="G42" s="68">
        <f t="shared" si="35"/>
        <v>192470</v>
      </c>
      <c r="H42" s="68">
        <f t="shared" si="35"/>
        <v>1476241</v>
      </c>
      <c r="I42" s="68">
        <f t="shared" si="35"/>
        <v>25021</v>
      </c>
      <c r="J42" s="68">
        <f t="shared" si="35"/>
        <v>250210</v>
      </c>
      <c r="K42" s="68">
        <f t="shared" si="35"/>
        <v>6755681</v>
      </c>
    </row>
    <row r="43" ht="15.75" customHeight="1">
      <c r="A43" s="293" t="s">
        <v>326</v>
      </c>
      <c r="B43" s="294" t="s">
        <v>356</v>
      </c>
      <c r="C43" s="5"/>
      <c r="D43" s="5"/>
      <c r="E43" s="5"/>
      <c r="F43" s="5"/>
      <c r="G43" s="5"/>
      <c r="H43" s="5"/>
      <c r="I43" s="5"/>
      <c r="J43" s="5"/>
      <c r="K43" s="6"/>
    </row>
    <row r="44" ht="15.75" customHeight="1">
      <c r="A44" s="48" t="s">
        <v>327</v>
      </c>
      <c r="B44" s="91" t="s">
        <v>357</v>
      </c>
      <c r="C44" s="50" t="s">
        <v>38</v>
      </c>
      <c r="D44" s="23">
        <v>100.55680000000001</v>
      </c>
      <c r="E44" s="24">
        <v>5725.0</v>
      </c>
      <c r="F44" s="25">
        <f t="shared" ref="F44:F56" si="36">ROUND(D44*E44,0)</f>
        <v>575688</v>
      </c>
      <c r="G44" s="24">
        <f t="shared" ref="G44:G56" si="37">+ROUND(F44*$G$12,0)</f>
        <v>23028</v>
      </c>
      <c r="H44" s="24">
        <f t="shared" ref="H44:H56" si="38">+ROUND(SUM(F44:G44)*$H$12,0)</f>
        <v>176621</v>
      </c>
      <c r="I44" s="24">
        <f t="shared" ref="I44:I56" si="39">+ROUND(SUM(F44:G44)*$I$12,0)</f>
        <v>2994</v>
      </c>
      <c r="J44" s="24">
        <f t="shared" ref="J44:J56" si="40">+ROUND(SUM(F44:G44)*$J$12,0)</f>
        <v>29936</v>
      </c>
      <c r="K44" s="24">
        <f t="shared" ref="K44:K56" si="41">+ROUND(SUM(F44:J44),0)</f>
        <v>808267</v>
      </c>
      <c r="L44" s="60"/>
      <c r="M44" s="60"/>
    </row>
    <row r="45" ht="15.75" customHeight="1">
      <c r="A45" s="48" t="s">
        <v>328</v>
      </c>
      <c r="B45" s="91" t="s">
        <v>339</v>
      </c>
      <c r="C45" s="50" t="s">
        <v>38</v>
      </c>
      <c r="D45" s="23">
        <v>74.3424</v>
      </c>
      <c r="E45" s="24">
        <v>9496.0</v>
      </c>
      <c r="F45" s="25">
        <f t="shared" si="36"/>
        <v>705955</v>
      </c>
      <c r="G45" s="24">
        <f t="shared" si="37"/>
        <v>28238</v>
      </c>
      <c r="H45" s="24">
        <f t="shared" si="38"/>
        <v>216587</v>
      </c>
      <c r="I45" s="24">
        <f t="shared" si="39"/>
        <v>3671</v>
      </c>
      <c r="J45" s="24">
        <f t="shared" si="40"/>
        <v>36710</v>
      </c>
      <c r="K45" s="24">
        <f t="shared" si="41"/>
        <v>991161</v>
      </c>
      <c r="L45" s="60"/>
      <c r="M45" s="60"/>
    </row>
    <row r="46" ht="15.75" customHeight="1">
      <c r="A46" s="48" t="s">
        <v>330</v>
      </c>
      <c r="B46" s="168" t="s">
        <v>208</v>
      </c>
      <c r="C46" s="50" t="s">
        <v>207</v>
      </c>
      <c r="D46" s="23">
        <v>0.743424</v>
      </c>
      <c r="E46" s="24">
        <v>77190.0</v>
      </c>
      <c r="F46" s="25">
        <f t="shared" si="36"/>
        <v>57385</v>
      </c>
      <c r="G46" s="24">
        <f t="shared" si="37"/>
        <v>2295</v>
      </c>
      <c r="H46" s="24">
        <f t="shared" si="38"/>
        <v>17606</v>
      </c>
      <c r="I46" s="24">
        <f t="shared" si="39"/>
        <v>298</v>
      </c>
      <c r="J46" s="24">
        <f t="shared" si="40"/>
        <v>2984</v>
      </c>
      <c r="K46" s="24">
        <f t="shared" si="41"/>
        <v>80568</v>
      </c>
      <c r="L46" s="60"/>
      <c r="M46" s="60"/>
    </row>
    <row r="47" ht="15.75" customHeight="1">
      <c r="A47" s="48" t="s">
        <v>331</v>
      </c>
      <c r="B47" s="91" t="s">
        <v>340</v>
      </c>
      <c r="C47" s="50" t="s">
        <v>38</v>
      </c>
      <c r="D47" s="23">
        <v>74.3424</v>
      </c>
      <c r="E47" s="24">
        <v>47977.0</v>
      </c>
      <c r="F47" s="25">
        <f t="shared" si="36"/>
        <v>3566725</v>
      </c>
      <c r="G47" s="24">
        <f t="shared" si="37"/>
        <v>142669</v>
      </c>
      <c r="H47" s="24">
        <f t="shared" si="38"/>
        <v>1094271</v>
      </c>
      <c r="I47" s="24">
        <f t="shared" si="39"/>
        <v>18547</v>
      </c>
      <c r="J47" s="24">
        <f t="shared" si="40"/>
        <v>185470</v>
      </c>
      <c r="K47" s="24">
        <f t="shared" si="41"/>
        <v>5007682</v>
      </c>
    </row>
    <row r="48" ht="15.75" customHeight="1">
      <c r="A48" s="48" t="s">
        <v>358</v>
      </c>
      <c r="B48" s="168" t="s">
        <v>341</v>
      </c>
      <c r="C48" s="50" t="s">
        <v>38</v>
      </c>
      <c r="D48" s="23">
        <v>74.3424</v>
      </c>
      <c r="E48" s="24">
        <v>90776.0</v>
      </c>
      <c r="F48" s="25">
        <f t="shared" si="36"/>
        <v>6748506</v>
      </c>
      <c r="G48" s="24">
        <f t="shared" si="37"/>
        <v>269940</v>
      </c>
      <c r="H48" s="24">
        <f t="shared" si="38"/>
        <v>2070442</v>
      </c>
      <c r="I48" s="24">
        <f t="shared" si="39"/>
        <v>35092</v>
      </c>
      <c r="J48" s="24">
        <f t="shared" si="40"/>
        <v>350922</v>
      </c>
      <c r="K48" s="24">
        <f t="shared" si="41"/>
        <v>9474902</v>
      </c>
      <c r="L48" s="60"/>
      <c r="M48" s="60"/>
    </row>
    <row r="49" ht="15.75" customHeight="1">
      <c r="A49" s="48" t="s">
        <v>359</v>
      </c>
      <c r="B49" s="168" t="s">
        <v>342</v>
      </c>
      <c r="C49" s="50" t="s">
        <v>21</v>
      </c>
      <c r="D49" s="23">
        <v>30.0</v>
      </c>
      <c r="E49" s="24">
        <v>29485.0</v>
      </c>
      <c r="F49" s="25">
        <f t="shared" si="36"/>
        <v>884550</v>
      </c>
      <c r="G49" s="24">
        <f t="shared" si="37"/>
        <v>35382</v>
      </c>
      <c r="H49" s="24">
        <f t="shared" si="38"/>
        <v>271380</v>
      </c>
      <c r="I49" s="24">
        <f t="shared" si="39"/>
        <v>4600</v>
      </c>
      <c r="J49" s="24">
        <f t="shared" si="40"/>
        <v>45997</v>
      </c>
      <c r="K49" s="24">
        <f t="shared" si="41"/>
        <v>1241909</v>
      </c>
      <c r="L49" s="60"/>
      <c r="M49" s="60"/>
    </row>
    <row r="50" ht="15.75" customHeight="1">
      <c r="A50" s="48" t="s">
        <v>360</v>
      </c>
      <c r="B50" s="168" t="s">
        <v>343</v>
      </c>
      <c r="C50" s="50" t="s">
        <v>21</v>
      </c>
      <c r="D50" s="23">
        <v>20.48</v>
      </c>
      <c r="E50" s="24">
        <v>31786.0</v>
      </c>
      <c r="F50" s="25">
        <f t="shared" si="36"/>
        <v>650977</v>
      </c>
      <c r="G50" s="24">
        <f t="shared" si="37"/>
        <v>26039</v>
      </c>
      <c r="H50" s="24">
        <f t="shared" si="38"/>
        <v>199720</v>
      </c>
      <c r="I50" s="24">
        <f t="shared" si="39"/>
        <v>3385</v>
      </c>
      <c r="J50" s="24">
        <f t="shared" si="40"/>
        <v>33851</v>
      </c>
      <c r="K50" s="24">
        <f t="shared" si="41"/>
        <v>913972</v>
      </c>
      <c r="L50" s="60"/>
      <c r="M50" s="60"/>
    </row>
    <row r="51" ht="15.75" customHeight="1">
      <c r="A51" s="48" t="s">
        <v>361</v>
      </c>
      <c r="B51" s="168" t="s">
        <v>344</v>
      </c>
      <c r="C51" s="50" t="s">
        <v>38</v>
      </c>
      <c r="D51" s="23">
        <v>74.3424</v>
      </c>
      <c r="E51" s="24">
        <v>231908.0</v>
      </c>
      <c r="F51" s="25">
        <f t="shared" si="36"/>
        <v>17240597</v>
      </c>
      <c r="G51" s="24">
        <f t="shared" si="37"/>
        <v>689624</v>
      </c>
      <c r="H51" s="24">
        <f t="shared" si="38"/>
        <v>5289415</v>
      </c>
      <c r="I51" s="24">
        <f t="shared" si="39"/>
        <v>89651</v>
      </c>
      <c r="J51" s="24">
        <f t="shared" si="40"/>
        <v>896511</v>
      </c>
      <c r="K51" s="24">
        <f t="shared" si="41"/>
        <v>24205798</v>
      </c>
      <c r="L51" s="60"/>
      <c r="M51" s="60"/>
    </row>
    <row r="52" ht="56.25" customHeight="1">
      <c r="A52" s="48" t="s">
        <v>362</v>
      </c>
      <c r="B52" s="168" t="s">
        <v>363</v>
      </c>
      <c r="C52" s="50" t="s">
        <v>38</v>
      </c>
      <c r="D52" s="23">
        <v>74.3424</v>
      </c>
      <c r="E52" s="24">
        <v>362924.0</v>
      </c>
      <c r="F52" s="25">
        <f t="shared" si="36"/>
        <v>26980641</v>
      </c>
      <c r="G52" s="24">
        <f t="shared" si="37"/>
        <v>1079226</v>
      </c>
      <c r="H52" s="24">
        <f t="shared" si="38"/>
        <v>8277661</v>
      </c>
      <c r="I52" s="24">
        <f t="shared" si="39"/>
        <v>140299</v>
      </c>
      <c r="J52" s="24">
        <f t="shared" si="40"/>
        <v>1402993</v>
      </c>
      <c r="K52" s="24">
        <f t="shared" si="41"/>
        <v>37880820</v>
      </c>
      <c r="L52" s="60"/>
      <c r="M52" s="60"/>
    </row>
    <row r="53" ht="15.75" customHeight="1">
      <c r="A53" s="48" t="s">
        <v>364</v>
      </c>
      <c r="B53" s="168" t="s">
        <v>365</v>
      </c>
      <c r="C53" s="50" t="s">
        <v>21</v>
      </c>
      <c r="D53" s="23">
        <v>50.0</v>
      </c>
      <c r="E53" s="24">
        <v>158237.0</v>
      </c>
      <c r="F53" s="25">
        <f t="shared" si="36"/>
        <v>7911850</v>
      </c>
      <c r="G53" s="24">
        <f t="shared" si="37"/>
        <v>316474</v>
      </c>
      <c r="H53" s="24">
        <f t="shared" si="38"/>
        <v>2427356</v>
      </c>
      <c r="I53" s="24">
        <f t="shared" si="39"/>
        <v>41142</v>
      </c>
      <c r="J53" s="24">
        <f t="shared" si="40"/>
        <v>411416</v>
      </c>
      <c r="K53" s="24">
        <f t="shared" si="41"/>
        <v>11108238</v>
      </c>
      <c r="L53" s="60"/>
      <c r="M53" s="60"/>
    </row>
    <row r="54" ht="15.75" customHeight="1">
      <c r="A54" s="48" t="s">
        <v>366</v>
      </c>
      <c r="B54" s="168" t="s">
        <v>367</v>
      </c>
      <c r="C54" s="50" t="s">
        <v>38</v>
      </c>
      <c r="D54" s="23">
        <v>26.2144</v>
      </c>
      <c r="E54" s="24">
        <v>86366.0</v>
      </c>
      <c r="F54" s="25">
        <f t="shared" si="36"/>
        <v>2264033</v>
      </c>
      <c r="G54" s="24">
        <f t="shared" si="37"/>
        <v>90561</v>
      </c>
      <c r="H54" s="24">
        <f t="shared" si="38"/>
        <v>694605</v>
      </c>
      <c r="I54" s="24">
        <f t="shared" si="39"/>
        <v>11773</v>
      </c>
      <c r="J54" s="24">
        <f t="shared" si="40"/>
        <v>117730</v>
      </c>
      <c r="K54" s="24">
        <f t="shared" si="41"/>
        <v>3178702</v>
      </c>
      <c r="L54" s="60"/>
      <c r="M54" s="60"/>
    </row>
    <row r="55" ht="15.75" customHeight="1">
      <c r="A55" s="48" t="s">
        <v>368</v>
      </c>
      <c r="B55" s="168" t="s">
        <v>288</v>
      </c>
      <c r="C55" s="50" t="s">
        <v>38</v>
      </c>
      <c r="D55" s="23">
        <v>24.064</v>
      </c>
      <c r="E55" s="24">
        <v>39848.0</v>
      </c>
      <c r="F55" s="25">
        <f t="shared" si="36"/>
        <v>958902</v>
      </c>
      <c r="G55" s="24">
        <f t="shared" si="37"/>
        <v>38356</v>
      </c>
      <c r="H55" s="24">
        <f t="shared" si="38"/>
        <v>294191</v>
      </c>
      <c r="I55" s="24">
        <f t="shared" si="39"/>
        <v>4986</v>
      </c>
      <c r="J55" s="24">
        <f t="shared" si="40"/>
        <v>49863</v>
      </c>
      <c r="K55" s="24">
        <f t="shared" si="41"/>
        <v>1346298</v>
      </c>
      <c r="L55" s="60"/>
      <c r="M55" s="60"/>
    </row>
    <row r="56" ht="15.75" customHeight="1">
      <c r="A56" s="48" t="s">
        <v>369</v>
      </c>
      <c r="B56" s="168" t="s">
        <v>370</v>
      </c>
      <c r="C56" s="50" t="s">
        <v>4</v>
      </c>
      <c r="D56" s="23">
        <v>5.0</v>
      </c>
      <c r="E56" s="24">
        <v>191876.0</v>
      </c>
      <c r="F56" s="25">
        <f t="shared" si="36"/>
        <v>959380</v>
      </c>
      <c r="G56" s="24">
        <f t="shared" si="37"/>
        <v>38375</v>
      </c>
      <c r="H56" s="24">
        <f t="shared" si="38"/>
        <v>294338</v>
      </c>
      <c r="I56" s="24">
        <f t="shared" si="39"/>
        <v>4989</v>
      </c>
      <c r="J56" s="24">
        <f t="shared" si="40"/>
        <v>49888</v>
      </c>
      <c r="K56" s="24">
        <f t="shared" si="41"/>
        <v>1346970</v>
      </c>
      <c r="L56" s="60"/>
      <c r="M56" s="60"/>
    </row>
    <row r="57" ht="15.75" customHeight="1">
      <c r="A57" s="67" t="s">
        <v>371</v>
      </c>
      <c r="B57" s="5"/>
      <c r="C57" s="5"/>
      <c r="D57" s="5"/>
      <c r="E57" s="6"/>
      <c r="F57" s="68">
        <f t="shared" ref="F57:K57" si="42">SUM(F44:F56)</f>
        <v>69505189</v>
      </c>
      <c r="G57" s="68">
        <f t="shared" si="42"/>
        <v>2780207</v>
      </c>
      <c r="H57" s="68">
        <f t="shared" si="42"/>
        <v>21324193</v>
      </c>
      <c r="I57" s="68">
        <f t="shared" si="42"/>
        <v>361427</v>
      </c>
      <c r="J57" s="68">
        <f t="shared" si="42"/>
        <v>3614271</v>
      </c>
      <c r="K57" s="68">
        <f t="shared" si="42"/>
        <v>97585287</v>
      </c>
    </row>
    <row r="58" ht="15.75" customHeight="1">
      <c r="A58" s="293" t="s">
        <v>372</v>
      </c>
      <c r="B58" s="294" t="s">
        <v>373</v>
      </c>
      <c r="C58" s="5"/>
      <c r="D58" s="5"/>
      <c r="E58" s="5"/>
      <c r="F58" s="5"/>
      <c r="G58" s="5"/>
      <c r="H58" s="5"/>
      <c r="I58" s="5"/>
      <c r="J58" s="5"/>
      <c r="K58" s="6"/>
    </row>
    <row r="59" ht="15.75" customHeight="1">
      <c r="A59" s="48" t="s">
        <v>374</v>
      </c>
      <c r="B59" s="91" t="s">
        <v>357</v>
      </c>
      <c r="C59" s="50" t="s">
        <v>38</v>
      </c>
      <c r="D59" s="23">
        <v>145.76</v>
      </c>
      <c r="E59" s="24">
        <v>5725.0</v>
      </c>
      <c r="F59" s="25">
        <f t="shared" ref="F59:F61" si="43">ROUND(D59*E59,0)</f>
        <v>834476</v>
      </c>
      <c r="G59" s="24">
        <f t="shared" ref="G59:G61" si="44">+ROUND(F59*$G$12,0)</f>
        <v>33379</v>
      </c>
      <c r="H59" s="24">
        <f t="shared" ref="H59:H61" si="45">+ROUND(SUM(F59:G59)*$H$12,0)</f>
        <v>256017</v>
      </c>
      <c r="I59" s="24">
        <f t="shared" ref="I59:I61" si="46">+ROUND(SUM(F59:G59)*$I$12,0)</f>
        <v>4339</v>
      </c>
      <c r="J59" s="24">
        <f t="shared" ref="J59:J61" si="47">+ROUND(SUM(F59:G59)*$J$12,0)</f>
        <v>43393</v>
      </c>
      <c r="K59" s="24">
        <f t="shared" ref="K59:K61" si="48">+ROUND(SUM(F59:J59),0)</f>
        <v>1171604</v>
      </c>
    </row>
    <row r="60" ht="15.75" customHeight="1">
      <c r="A60" s="48" t="s">
        <v>375</v>
      </c>
      <c r="B60" s="168" t="s">
        <v>288</v>
      </c>
      <c r="C60" s="50" t="s">
        <v>38</v>
      </c>
      <c r="D60" s="23">
        <v>145.76</v>
      </c>
      <c r="E60" s="24">
        <v>39848.0</v>
      </c>
      <c r="F60" s="25">
        <f t="shared" si="43"/>
        <v>5808244</v>
      </c>
      <c r="G60" s="24">
        <f t="shared" si="44"/>
        <v>232330</v>
      </c>
      <c r="H60" s="24">
        <f t="shared" si="45"/>
        <v>1781969</v>
      </c>
      <c r="I60" s="24">
        <f t="shared" si="46"/>
        <v>30203</v>
      </c>
      <c r="J60" s="24">
        <f t="shared" si="47"/>
        <v>302029</v>
      </c>
      <c r="K60" s="24">
        <f t="shared" si="48"/>
        <v>8154775</v>
      </c>
    </row>
    <row r="61" ht="15.75" customHeight="1">
      <c r="A61" s="48" t="s">
        <v>376</v>
      </c>
      <c r="B61" s="168" t="s">
        <v>377</v>
      </c>
      <c r="C61" s="50" t="s">
        <v>38</v>
      </c>
      <c r="D61" s="23">
        <v>16.0</v>
      </c>
      <c r="E61" s="24">
        <v>83654.0</v>
      </c>
      <c r="F61" s="25">
        <f t="shared" si="43"/>
        <v>1338464</v>
      </c>
      <c r="G61" s="24">
        <f t="shared" si="44"/>
        <v>53539</v>
      </c>
      <c r="H61" s="24">
        <f t="shared" si="45"/>
        <v>410641</v>
      </c>
      <c r="I61" s="24">
        <f t="shared" si="46"/>
        <v>6960</v>
      </c>
      <c r="J61" s="24">
        <f t="shared" si="47"/>
        <v>69600</v>
      </c>
      <c r="K61" s="24">
        <f t="shared" si="48"/>
        <v>1879204</v>
      </c>
    </row>
    <row r="62" ht="15.75" customHeight="1">
      <c r="A62" s="67" t="s">
        <v>378</v>
      </c>
      <c r="B62" s="5"/>
      <c r="C62" s="5"/>
      <c r="D62" s="5"/>
      <c r="E62" s="6"/>
      <c r="F62" s="68">
        <f t="shared" ref="F62:K62" si="49">SUM(F59:F61)</f>
        <v>7981184</v>
      </c>
      <c r="G62" s="68">
        <f t="shared" si="49"/>
        <v>319248</v>
      </c>
      <c r="H62" s="68">
        <f t="shared" si="49"/>
        <v>2448627</v>
      </c>
      <c r="I62" s="68">
        <f t="shared" si="49"/>
        <v>41502</v>
      </c>
      <c r="J62" s="68">
        <f t="shared" si="49"/>
        <v>415022</v>
      </c>
      <c r="K62" s="68">
        <f t="shared" si="49"/>
        <v>11205583</v>
      </c>
    </row>
    <row r="63" ht="15.75" customHeight="1">
      <c r="A63" s="296" t="s">
        <v>379</v>
      </c>
      <c r="B63" s="270" t="s">
        <v>316</v>
      </c>
      <c r="C63" s="84"/>
      <c r="D63" s="271"/>
      <c r="E63" s="272"/>
      <c r="F63" s="273"/>
      <c r="G63" s="273"/>
      <c r="H63" s="273"/>
      <c r="I63" s="274"/>
      <c r="J63" s="274"/>
      <c r="K63" s="274"/>
    </row>
    <row r="64" ht="15.75" customHeight="1">
      <c r="A64" s="48" t="s">
        <v>380</v>
      </c>
      <c r="B64" s="122" t="s">
        <v>317</v>
      </c>
      <c r="C64" s="276" t="s">
        <v>207</v>
      </c>
      <c r="D64" s="23">
        <v>14.92</v>
      </c>
      <c r="E64" s="24">
        <v>34101.0</v>
      </c>
      <c r="F64" s="297">
        <f t="shared" ref="F64:F70" si="50">+ROUND(E64*D64,0)</f>
        <v>508787</v>
      </c>
      <c r="G64" s="24">
        <f t="shared" ref="G64:G70" si="51">+ROUND(F64*$G$12,0)</f>
        <v>20351</v>
      </c>
      <c r="H64" s="24">
        <f t="shared" ref="H64:H70" si="52">+ROUND(SUM(F64:G64)*$H$12,0)</f>
        <v>156096</v>
      </c>
      <c r="I64" s="24">
        <f t="shared" ref="I64:I70" si="53">+ROUND(SUM(F64:G64)*$I$12,0)</f>
        <v>2646</v>
      </c>
      <c r="J64" s="24">
        <f t="shared" ref="J64:J70" si="54">+ROUND(SUM(F64:G64)*$J$12,0)</f>
        <v>26457</v>
      </c>
      <c r="K64" s="24">
        <f t="shared" ref="K64:K70" si="55">+ROUND(SUM(F64:J64),0)</f>
        <v>714337</v>
      </c>
    </row>
    <row r="65" ht="15.75" customHeight="1">
      <c r="A65" s="48" t="s">
        <v>381</v>
      </c>
      <c r="B65" s="122" t="s">
        <v>212</v>
      </c>
      <c r="C65" s="276" t="s">
        <v>207</v>
      </c>
      <c r="D65" s="23">
        <v>7.46</v>
      </c>
      <c r="E65" s="24">
        <v>99417.0</v>
      </c>
      <c r="F65" s="297">
        <f t="shared" si="50"/>
        <v>741651</v>
      </c>
      <c r="G65" s="24">
        <f t="shared" si="51"/>
        <v>29666</v>
      </c>
      <c r="H65" s="24">
        <f t="shared" si="52"/>
        <v>227539</v>
      </c>
      <c r="I65" s="24">
        <f t="shared" si="53"/>
        <v>3857</v>
      </c>
      <c r="J65" s="24">
        <f t="shared" si="54"/>
        <v>38566</v>
      </c>
      <c r="K65" s="24">
        <f t="shared" si="55"/>
        <v>1041279</v>
      </c>
    </row>
    <row r="66" ht="15.75" customHeight="1">
      <c r="A66" s="48" t="s">
        <v>382</v>
      </c>
      <c r="B66" s="122" t="s">
        <v>383</v>
      </c>
      <c r="C66" s="276" t="s">
        <v>38</v>
      </c>
      <c r="D66" s="23">
        <v>37.5</v>
      </c>
      <c r="E66" s="24">
        <v>140640.0</v>
      </c>
      <c r="F66" s="297">
        <f t="shared" si="50"/>
        <v>5274000</v>
      </c>
      <c r="G66" s="24">
        <f t="shared" si="51"/>
        <v>210960</v>
      </c>
      <c r="H66" s="24">
        <f t="shared" si="52"/>
        <v>1618063</v>
      </c>
      <c r="I66" s="24">
        <f t="shared" si="53"/>
        <v>27425</v>
      </c>
      <c r="J66" s="24">
        <f t="shared" si="54"/>
        <v>274248</v>
      </c>
      <c r="K66" s="24">
        <f t="shared" si="55"/>
        <v>7404696</v>
      </c>
    </row>
    <row r="67" ht="15.75" customHeight="1">
      <c r="A67" s="48" t="s">
        <v>384</v>
      </c>
      <c r="B67" s="122" t="s">
        <v>318</v>
      </c>
      <c r="C67" s="276" t="s">
        <v>319</v>
      </c>
      <c r="D67" s="23">
        <v>52.5</v>
      </c>
      <c r="E67" s="24">
        <v>11410.0</v>
      </c>
      <c r="F67" s="297">
        <f t="shared" si="50"/>
        <v>599025</v>
      </c>
      <c r="G67" s="24">
        <f t="shared" si="51"/>
        <v>23961</v>
      </c>
      <c r="H67" s="24">
        <f t="shared" si="52"/>
        <v>183781</v>
      </c>
      <c r="I67" s="24">
        <f t="shared" si="53"/>
        <v>3115</v>
      </c>
      <c r="J67" s="24">
        <f t="shared" si="54"/>
        <v>31149</v>
      </c>
      <c r="K67" s="24">
        <f t="shared" si="55"/>
        <v>841031</v>
      </c>
      <c r="M67" s="277"/>
    </row>
    <row r="68" ht="15.75" customHeight="1">
      <c r="A68" s="48" t="s">
        <v>385</v>
      </c>
      <c r="B68" s="122" t="s">
        <v>320</v>
      </c>
      <c r="C68" s="276" t="s">
        <v>21</v>
      </c>
      <c r="D68" s="23">
        <v>48.0</v>
      </c>
      <c r="E68" s="24">
        <v>90832.0</v>
      </c>
      <c r="F68" s="297">
        <f t="shared" si="50"/>
        <v>4359936</v>
      </c>
      <c r="G68" s="24">
        <f t="shared" si="51"/>
        <v>174397</v>
      </c>
      <c r="H68" s="24">
        <f t="shared" si="52"/>
        <v>1337628</v>
      </c>
      <c r="I68" s="24">
        <f t="shared" si="53"/>
        <v>22672</v>
      </c>
      <c r="J68" s="24">
        <f t="shared" si="54"/>
        <v>226717</v>
      </c>
      <c r="K68" s="24">
        <f t="shared" si="55"/>
        <v>6121350</v>
      </c>
    </row>
    <row r="69" ht="15.75" customHeight="1">
      <c r="A69" s="48" t="s">
        <v>386</v>
      </c>
      <c r="B69" s="122" t="s">
        <v>322</v>
      </c>
      <c r="C69" s="276" t="s">
        <v>323</v>
      </c>
      <c r="D69" s="23">
        <v>176.0</v>
      </c>
      <c r="E69" s="24">
        <v>17298.0</v>
      </c>
      <c r="F69" s="297">
        <f t="shared" si="50"/>
        <v>3044448</v>
      </c>
      <c r="G69" s="24">
        <f t="shared" si="51"/>
        <v>121778</v>
      </c>
      <c r="H69" s="24">
        <f t="shared" si="52"/>
        <v>934037</v>
      </c>
      <c r="I69" s="24">
        <f t="shared" si="53"/>
        <v>15831</v>
      </c>
      <c r="J69" s="24">
        <f t="shared" si="54"/>
        <v>158311</v>
      </c>
      <c r="K69" s="24">
        <f t="shared" si="55"/>
        <v>4274405</v>
      </c>
    </row>
    <row r="70" ht="15.75" customHeight="1">
      <c r="A70" s="48" t="s">
        <v>387</v>
      </c>
      <c r="B70" s="168" t="s">
        <v>353</v>
      </c>
      <c r="C70" s="276" t="s">
        <v>207</v>
      </c>
      <c r="D70" s="23">
        <v>22.38</v>
      </c>
      <c r="E70" s="24">
        <v>77190.0</v>
      </c>
      <c r="F70" s="297">
        <f t="shared" si="50"/>
        <v>1727512</v>
      </c>
      <c r="G70" s="24">
        <f t="shared" si="51"/>
        <v>69100</v>
      </c>
      <c r="H70" s="24">
        <f t="shared" si="52"/>
        <v>530001</v>
      </c>
      <c r="I70" s="24">
        <f t="shared" si="53"/>
        <v>8983</v>
      </c>
      <c r="J70" s="24">
        <f t="shared" si="54"/>
        <v>89831</v>
      </c>
      <c r="K70" s="24">
        <f t="shared" si="55"/>
        <v>2425427</v>
      </c>
    </row>
    <row r="71" ht="15.75" customHeight="1">
      <c r="A71" s="298"/>
      <c r="B71" s="299" t="s">
        <v>325</v>
      </c>
      <c r="C71" s="300"/>
      <c r="D71" s="301"/>
      <c r="E71" s="302"/>
      <c r="F71" s="279">
        <f t="shared" ref="F71:K71" si="56">SUM(F64:F70)</f>
        <v>16255359</v>
      </c>
      <c r="G71" s="279">
        <f t="shared" si="56"/>
        <v>650213</v>
      </c>
      <c r="H71" s="279">
        <f t="shared" si="56"/>
        <v>4987145</v>
      </c>
      <c r="I71" s="279">
        <f t="shared" si="56"/>
        <v>84529</v>
      </c>
      <c r="J71" s="279">
        <f t="shared" si="56"/>
        <v>845279</v>
      </c>
      <c r="K71" s="279">
        <f t="shared" si="56"/>
        <v>22822525</v>
      </c>
    </row>
    <row r="72" ht="15.75" customHeight="1">
      <c r="A72" s="293" t="s">
        <v>388</v>
      </c>
      <c r="B72" s="294" t="s">
        <v>389</v>
      </c>
      <c r="C72" s="5"/>
      <c r="D72" s="5"/>
      <c r="E72" s="5"/>
      <c r="F72" s="5"/>
      <c r="G72" s="5"/>
      <c r="H72" s="5"/>
      <c r="I72" s="5"/>
      <c r="J72" s="5"/>
      <c r="K72" s="6"/>
    </row>
    <row r="73" ht="28.5" customHeight="1">
      <c r="A73" s="91" t="s">
        <v>390</v>
      </c>
      <c r="B73" s="91" t="s">
        <v>186</v>
      </c>
      <c r="C73" s="176" t="s">
        <v>4</v>
      </c>
      <c r="D73" s="303">
        <v>10.0</v>
      </c>
      <c r="E73" s="177">
        <v>120140.0</v>
      </c>
      <c r="F73" s="25">
        <f t="shared" ref="F73:F76" si="57">ROUND(D73*E73,0)</f>
        <v>1201400</v>
      </c>
      <c r="G73" s="24">
        <f t="shared" ref="G73:G76" si="58">+ROUND(F73*$G$12,0)</f>
        <v>48056</v>
      </c>
      <c r="H73" s="24">
        <f t="shared" ref="H73:H76" si="59">+ROUND(SUM(F73:G73)*$H$12,0)</f>
        <v>368590</v>
      </c>
      <c r="I73" s="24">
        <f t="shared" ref="I73:I76" si="60">+ROUND(SUM(F73:G73)*$I$12,0)</f>
        <v>6247</v>
      </c>
      <c r="J73" s="24">
        <f t="shared" ref="J73:J76" si="61">+ROUND(SUM(F73:G73)*$J$12,0)</f>
        <v>62473</v>
      </c>
      <c r="K73" s="24">
        <f t="shared" ref="K73:K76" si="62">+ROUND(SUM(F73:J73),0)</f>
        <v>1686766</v>
      </c>
    </row>
    <row r="74" ht="15.75" customHeight="1">
      <c r="A74" s="91" t="s">
        <v>391</v>
      </c>
      <c r="B74" s="91" t="s">
        <v>188</v>
      </c>
      <c r="C74" s="176" t="s">
        <v>21</v>
      </c>
      <c r="D74" s="303">
        <v>120.0</v>
      </c>
      <c r="E74" s="177">
        <v>14825.0</v>
      </c>
      <c r="F74" s="25">
        <f t="shared" si="57"/>
        <v>1779000</v>
      </c>
      <c r="G74" s="24">
        <f t="shared" si="58"/>
        <v>71160</v>
      </c>
      <c r="H74" s="24">
        <f t="shared" si="59"/>
        <v>545797</v>
      </c>
      <c r="I74" s="24">
        <f t="shared" si="60"/>
        <v>9251</v>
      </c>
      <c r="J74" s="24">
        <f t="shared" si="61"/>
        <v>92508</v>
      </c>
      <c r="K74" s="24">
        <f t="shared" si="62"/>
        <v>2497716</v>
      </c>
    </row>
    <row r="75" ht="15.75" customHeight="1">
      <c r="A75" s="91" t="s">
        <v>392</v>
      </c>
      <c r="B75" s="91" t="s">
        <v>190</v>
      </c>
      <c r="C75" s="176" t="s">
        <v>4</v>
      </c>
      <c r="D75" s="303">
        <v>3.0</v>
      </c>
      <c r="E75" s="177">
        <v>98321.0</v>
      </c>
      <c r="F75" s="25">
        <f t="shared" si="57"/>
        <v>294963</v>
      </c>
      <c r="G75" s="24">
        <f t="shared" si="58"/>
        <v>11799</v>
      </c>
      <c r="H75" s="24">
        <f t="shared" si="59"/>
        <v>90495</v>
      </c>
      <c r="I75" s="24">
        <f t="shared" si="60"/>
        <v>1534</v>
      </c>
      <c r="J75" s="24">
        <f t="shared" si="61"/>
        <v>15338</v>
      </c>
      <c r="K75" s="24">
        <f t="shared" si="62"/>
        <v>414129</v>
      </c>
    </row>
    <row r="76" ht="15.75" customHeight="1">
      <c r="A76" s="91" t="s">
        <v>393</v>
      </c>
      <c r="B76" s="91" t="s">
        <v>192</v>
      </c>
      <c r="C76" s="176" t="s">
        <v>4</v>
      </c>
      <c r="D76" s="303">
        <v>1.0</v>
      </c>
      <c r="E76" s="177">
        <v>3930519.0</v>
      </c>
      <c r="F76" s="25">
        <f t="shared" si="57"/>
        <v>3930519</v>
      </c>
      <c r="G76" s="24">
        <f t="shared" si="58"/>
        <v>157221</v>
      </c>
      <c r="H76" s="24">
        <f t="shared" si="59"/>
        <v>1205883</v>
      </c>
      <c r="I76" s="24">
        <f t="shared" si="60"/>
        <v>20439</v>
      </c>
      <c r="J76" s="24">
        <f t="shared" si="61"/>
        <v>204387</v>
      </c>
      <c r="K76" s="24">
        <f t="shared" si="62"/>
        <v>5518449</v>
      </c>
    </row>
    <row r="77" ht="15.75" customHeight="1">
      <c r="A77" s="67" t="s">
        <v>394</v>
      </c>
      <c r="B77" s="5"/>
      <c r="C77" s="5"/>
      <c r="D77" s="5"/>
      <c r="E77" s="6"/>
      <c r="F77" s="68">
        <f t="shared" ref="F77:K77" si="63">SUM(F73:F76)</f>
        <v>7205882</v>
      </c>
      <c r="G77" s="68">
        <f t="shared" si="63"/>
        <v>288236</v>
      </c>
      <c r="H77" s="68">
        <f t="shared" si="63"/>
        <v>2210765</v>
      </c>
      <c r="I77" s="68">
        <f t="shared" si="63"/>
        <v>37471</v>
      </c>
      <c r="J77" s="68">
        <f t="shared" si="63"/>
        <v>374706</v>
      </c>
      <c r="K77" s="68">
        <f t="shared" si="63"/>
        <v>10117060</v>
      </c>
    </row>
    <row r="78" ht="15.75" customHeight="1">
      <c r="A78" s="178" t="s">
        <v>194</v>
      </c>
      <c r="B78" s="5"/>
      <c r="C78" s="5"/>
      <c r="D78" s="5"/>
      <c r="E78" s="6"/>
      <c r="F78" s="179">
        <f t="shared" ref="F78:K78" si="64">+F16+F26+F31+F36+F42+F57+F62+F71+F77</f>
        <v>145839386</v>
      </c>
      <c r="G78" s="179">
        <f t="shared" si="64"/>
        <v>5833576</v>
      </c>
      <c r="H78" s="179">
        <f t="shared" si="64"/>
        <v>44743525</v>
      </c>
      <c r="I78" s="179">
        <f t="shared" si="64"/>
        <v>758365</v>
      </c>
      <c r="J78" s="179">
        <f t="shared" si="64"/>
        <v>7583652</v>
      </c>
      <c r="K78" s="179">
        <f t="shared" si="64"/>
        <v>204758504</v>
      </c>
    </row>
    <row r="79" ht="15.75" customHeight="1">
      <c r="A79" s="180" t="s">
        <v>9</v>
      </c>
      <c r="B79" s="5"/>
      <c r="C79" s="5"/>
      <c r="D79" s="5"/>
      <c r="E79" s="5"/>
      <c r="F79" s="5"/>
      <c r="G79" s="5"/>
      <c r="H79" s="5"/>
      <c r="I79" s="5"/>
      <c r="J79" s="6"/>
      <c r="K79" s="304">
        <f>+K78</f>
        <v>204758504</v>
      </c>
    </row>
    <row r="80" ht="15.75" customHeight="1">
      <c r="A80" s="16"/>
      <c r="B80" s="305"/>
      <c r="C80" s="16"/>
      <c r="D80" s="16"/>
      <c r="E80" s="16"/>
      <c r="F80" s="16"/>
      <c r="G80" s="16"/>
      <c r="H80" s="16"/>
      <c r="I80" s="16"/>
      <c r="J80" s="16"/>
      <c r="K80" s="16"/>
    </row>
    <row r="81" ht="15.75" customHeight="1">
      <c r="A81" s="16"/>
      <c r="B81" s="305"/>
      <c r="C81" s="16"/>
      <c r="D81" s="16"/>
      <c r="E81" s="16"/>
      <c r="F81" s="306"/>
      <c r="G81" s="306"/>
      <c r="H81" s="306"/>
      <c r="I81" s="306"/>
      <c r="J81" s="306"/>
      <c r="K81" s="306"/>
    </row>
    <row r="82" ht="15.75" customHeight="1">
      <c r="A82" s="184"/>
      <c r="B82" s="307"/>
      <c r="C82" s="16"/>
      <c r="D82" s="16"/>
      <c r="E82" s="16"/>
      <c r="F82" s="306"/>
      <c r="G82" s="306"/>
      <c r="H82" s="306"/>
      <c r="I82" s="306"/>
      <c r="J82" s="306"/>
      <c r="K82" s="306"/>
    </row>
    <row r="83" ht="15.75" customHeight="1">
      <c r="A83" s="146"/>
      <c r="B83" s="305"/>
      <c r="C83" s="16"/>
      <c r="D83" s="16"/>
      <c r="E83" s="16"/>
      <c r="F83" s="16"/>
      <c r="G83" s="16"/>
      <c r="H83" s="16"/>
      <c r="I83" s="16"/>
      <c r="J83" s="16"/>
      <c r="K83" s="16"/>
    </row>
    <row r="84" ht="15.75" customHeight="1">
      <c r="A84" s="146"/>
      <c r="B84" s="305"/>
      <c r="C84" s="16"/>
      <c r="D84" s="16"/>
      <c r="E84" s="16"/>
      <c r="F84" s="16"/>
      <c r="G84" s="16"/>
      <c r="H84" s="16"/>
      <c r="I84" s="16"/>
      <c r="J84" s="16"/>
      <c r="K84" s="16"/>
    </row>
    <row r="85" ht="15.75" customHeight="1">
      <c r="A85" s="146"/>
      <c r="B85" s="305"/>
      <c r="C85" s="16"/>
      <c r="D85" s="16"/>
      <c r="E85" s="16"/>
      <c r="F85" s="16"/>
      <c r="G85" s="16"/>
      <c r="H85" s="16"/>
      <c r="I85" s="16"/>
      <c r="J85" s="16"/>
      <c r="K85" s="16"/>
    </row>
    <row r="86" ht="15.75" customHeight="1">
      <c r="A86" s="146"/>
      <c r="B86" s="305"/>
      <c r="C86" s="16"/>
      <c r="D86" s="16"/>
      <c r="E86" s="16"/>
      <c r="F86" s="16"/>
      <c r="G86" s="16"/>
      <c r="H86" s="16"/>
      <c r="I86" s="16"/>
      <c r="J86" s="16"/>
      <c r="K86" s="16"/>
    </row>
    <row r="87" ht="15.75" customHeight="1">
      <c r="A87" s="146"/>
      <c r="B87" s="305"/>
      <c r="C87" s="16"/>
      <c r="D87" s="16"/>
      <c r="E87" s="16"/>
      <c r="F87" s="16"/>
      <c r="G87" s="16"/>
      <c r="H87" s="16"/>
      <c r="I87" s="16"/>
      <c r="J87" s="16"/>
      <c r="K87" s="16"/>
    </row>
    <row r="88" ht="15.75" customHeight="1">
      <c r="A88" s="308"/>
      <c r="B88" s="305"/>
      <c r="C88" s="16"/>
      <c r="D88" s="16"/>
      <c r="E88" s="16"/>
      <c r="F88" s="16"/>
      <c r="G88" s="16"/>
      <c r="H88" s="16"/>
      <c r="I88" s="16"/>
      <c r="J88" s="16"/>
      <c r="K88" s="16"/>
    </row>
    <row r="89" ht="15.75" customHeight="1">
      <c r="A89" s="308"/>
      <c r="B89" s="305"/>
      <c r="C89" s="16"/>
      <c r="D89" s="16"/>
      <c r="E89" s="16"/>
      <c r="F89" s="16"/>
      <c r="G89" s="16"/>
      <c r="H89" s="16"/>
      <c r="I89" s="16"/>
      <c r="J89" s="16"/>
      <c r="K89" s="16"/>
    </row>
    <row r="90" ht="15.75" customHeight="1">
      <c r="B90" s="305"/>
      <c r="C90" s="16"/>
      <c r="D90" s="16"/>
      <c r="E90" s="16"/>
      <c r="F90" s="16"/>
      <c r="G90" s="16"/>
      <c r="H90" s="16"/>
      <c r="I90" s="16"/>
      <c r="J90" s="16"/>
      <c r="K90" s="16"/>
    </row>
    <row r="91" ht="15.75" customHeight="1">
      <c r="A91" s="309"/>
      <c r="B91" s="305"/>
      <c r="C91" s="16"/>
      <c r="D91" s="16"/>
      <c r="E91" s="16"/>
      <c r="F91" s="16"/>
      <c r="G91" s="16"/>
      <c r="H91" s="16"/>
      <c r="I91" s="16"/>
      <c r="J91" s="16"/>
      <c r="K91" s="16"/>
    </row>
    <row r="92" ht="15.75" customHeight="1">
      <c r="A92" s="309"/>
      <c r="B92" s="305"/>
      <c r="C92" s="16"/>
      <c r="D92" s="16"/>
      <c r="E92" s="16"/>
      <c r="F92" s="16"/>
      <c r="G92" s="16"/>
      <c r="H92" s="16"/>
      <c r="I92" s="16"/>
      <c r="J92" s="16"/>
      <c r="K92" s="16"/>
    </row>
    <row r="93" ht="15.75" customHeight="1">
      <c r="A93" s="16"/>
      <c r="B93" s="305"/>
      <c r="C93" s="16"/>
      <c r="D93" s="16"/>
      <c r="E93" s="16"/>
      <c r="F93" s="16"/>
      <c r="G93" s="16"/>
      <c r="H93" s="16"/>
      <c r="I93" s="16"/>
      <c r="J93" s="16"/>
      <c r="K93" s="16"/>
    </row>
    <row r="94" ht="15.75" customHeight="1">
      <c r="A94" s="16"/>
      <c r="B94" s="305"/>
      <c r="C94" s="16"/>
      <c r="D94" s="16"/>
      <c r="E94" s="16"/>
      <c r="F94" s="16"/>
      <c r="G94" s="16"/>
      <c r="H94" s="16"/>
      <c r="I94" s="16"/>
      <c r="J94" s="16"/>
      <c r="K94" s="16"/>
    </row>
    <row r="95" ht="15.75" customHeight="1">
      <c r="A95" s="16"/>
      <c r="B95" s="305"/>
      <c r="C95" s="16"/>
      <c r="D95" s="16"/>
      <c r="E95" s="16"/>
      <c r="F95" s="16"/>
      <c r="G95" s="16"/>
      <c r="H95" s="16"/>
      <c r="I95" s="16"/>
      <c r="J95" s="16"/>
      <c r="K95" s="16"/>
    </row>
    <row r="96" ht="15.75" customHeight="1">
      <c r="A96" s="16"/>
      <c r="B96" s="305"/>
      <c r="C96" s="16"/>
      <c r="D96" s="16"/>
      <c r="E96" s="16"/>
      <c r="F96" s="16"/>
      <c r="G96" s="16"/>
      <c r="H96" s="16"/>
      <c r="I96" s="16"/>
      <c r="J96" s="16"/>
      <c r="K96" s="16"/>
    </row>
    <row r="97" ht="15.75" customHeight="1">
      <c r="A97" s="16"/>
      <c r="B97" s="305"/>
      <c r="C97" s="16"/>
      <c r="D97" s="16"/>
      <c r="E97" s="16"/>
      <c r="F97" s="16"/>
      <c r="G97" s="16"/>
      <c r="H97" s="16"/>
      <c r="I97" s="16"/>
      <c r="J97" s="16"/>
      <c r="K97" s="16"/>
    </row>
    <row r="98" ht="15.75" customHeight="1">
      <c r="A98" s="16"/>
      <c r="B98" s="305"/>
      <c r="C98" s="16"/>
      <c r="D98" s="16"/>
      <c r="E98" s="16"/>
      <c r="F98" s="16"/>
      <c r="G98" s="16"/>
      <c r="H98" s="16"/>
      <c r="I98" s="16"/>
      <c r="J98" s="16"/>
      <c r="K98" s="16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  <c r="J99" s="16"/>
      <c r="K99" s="1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  <c r="J100" s="16"/>
      <c r="K100" s="16"/>
    </row>
    <row r="101" ht="15.75" customHeight="1">
      <c r="A101" s="16"/>
      <c r="B101" s="305"/>
      <c r="C101" s="16"/>
      <c r="D101" s="16"/>
      <c r="E101" s="16"/>
      <c r="F101" s="16"/>
      <c r="G101" s="16"/>
      <c r="H101" s="16"/>
      <c r="I101" s="16"/>
      <c r="J101" s="16"/>
      <c r="K101" s="16"/>
    </row>
    <row r="102" ht="15.75" customHeight="1">
      <c r="A102" s="16"/>
      <c r="B102" s="305"/>
      <c r="C102" s="16"/>
      <c r="D102" s="16"/>
      <c r="E102" s="16"/>
      <c r="F102" s="16"/>
      <c r="G102" s="16"/>
      <c r="H102" s="16"/>
      <c r="I102" s="16"/>
      <c r="J102" s="16"/>
      <c r="K102" s="16"/>
    </row>
    <row r="103" ht="15.75" customHeight="1">
      <c r="A103" s="16"/>
      <c r="B103" s="305"/>
      <c r="C103" s="16"/>
      <c r="D103" s="16"/>
      <c r="E103" s="16"/>
      <c r="F103" s="16"/>
      <c r="G103" s="16"/>
      <c r="H103" s="16"/>
      <c r="I103" s="16"/>
      <c r="J103" s="16"/>
      <c r="K103" s="16"/>
    </row>
    <row r="104" ht="15.75" customHeight="1">
      <c r="A104" s="16"/>
      <c r="B104" s="305"/>
      <c r="C104" s="16"/>
      <c r="D104" s="16"/>
      <c r="E104" s="16"/>
      <c r="F104" s="16"/>
      <c r="G104" s="16"/>
      <c r="H104" s="16"/>
      <c r="I104" s="16"/>
      <c r="J104" s="16"/>
      <c r="K104" s="16"/>
    </row>
    <row r="105" ht="15.75" customHeight="1">
      <c r="A105" s="16"/>
      <c r="B105" s="305"/>
      <c r="C105" s="16"/>
      <c r="D105" s="16"/>
      <c r="E105" s="16"/>
      <c r="F105" s="16"/>
      <c r="G105" s="16"/>
      <c r="H105" s="16"/>
      <c r="I105" s="16"/>
      <c r="J105" s="16"/>
      <c r="K105" s="16"/>
    </row>
    <row r="106" ht="15.75" customHeight="1">
      <c r="A106" s="16"/>
      <c r="B106" s="305"/>
      <c r="C106" s="16"/>
      <c r="D106" s="16"/>
      <c r="E106" s="16"/>
      <c r="F106" s="16"/>
      <c r="G106" s="16"/>
      <c r="H106" s="16"/>
      <c r="I106" s="16"/>
      <c r="J106" s="16"/>
      <c r="K106" s="16"/>
    </row>
    <row r="107" ht="15.75" customHeight="1">
      <c r="A107" s="16"/>
      <c r="B107" s="305"/>
      <c r="C107" s="16"/>
      <c r="D107" s="16"/>
      <c r="E107" s="16"/>
      <c r="F107" s="16"/>
      <c r="G107" s="16"/>
      <c r="H107" s="16"/>
      <c r="I107" s="16"/>
      <c r="J107" s="16"/>
      <c r="K107" s="16"/>
    </row>
    <row r="108" ht="15.75" customHeight="1">
      <c r="A108" s="16"/>
      <c r="B108" s="305"/>
      <c r="C108" s="16"/>
      <c r="D108" s="16"/>
      <c r="E108" s="16"/>
      <c r="F108" s="16"/>
      <c r="G108" s="16"/>
      <c r="H108" s="16"/>
      <c r="I108" s="16"/>
      <c r="J108" s="16"/>
      <c r="K108" s="16"/>
    </row>
    <row r="109" ht="15.75" customHeight="1">
      <c r="A109" s="16"/>
      <c r="B109" s="305"/>
      <c r="C109" s="16"/>
      <c r="D109" s="16"/>
      <c r="E109" s="16"/>
      <c r="F109" s="16"/>
      <c r="G109" s="16"/>
      <c r="H109" s="16"/>
      <c r="I109" s="16"/>
      <c r="J109" s="16"/>
      <c r="K109" s="16"/>
    </row>
    <row r="110" ht="15.75" customHeight="1">
      <c r="A110" s="16"/>
      <c r="B110" s="305"/>
      <c r="C110" s="16"/>
      <c r="D110" s="16"/>
      <c r="E110" s="16"/>
      <c r="F110" s="16"/>
      <c r="G110" s="16"/>
      <c r="H110" s="16"/>
      <c r="I110" s="16"/>
      <c r="J110" s="16"/>
      <c r="K110" s="16"/>
    </row>
    <row r="111" ht="15.75" customHeight="1">
      <c r="A111" s="16"/>
      <c r="B111" s="305"/>
      <c r="C111" s="16"/>
      <c r="D111" s="16"/>
      <c r="E111" s="16"/>
      <c r="F111" s="16"/>
      <c r="G111" s="16"/>
      <c r="H111" s="16"/>
      <c r="I111" s="16"/>
      <c r="J111" s="16"/>
      <c r="K111" s="1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  <c r="J112" s="16"/>
      <c r="K112" s="1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  <c r="J113" s="16"/>
      <c r="K113" s="1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  <c r="J114" s="16"/>
      <c r="K114" s="1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  <c r="J115" s="16"/>
      <c r="K115" s="1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  <c r="J116" s="16"/>
      <c r="K116" s="1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  <c r="J117" s="16"/>
      <c r="K117" s="1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  <c r="J118" s="16"/>
      <c r="K118" s="1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  <c r="J119" s="16"/>
      <c r="K119" s="1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  <c r="J120" s="16"/>
      <c r="K120" s="1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  <c r="J121" s="16"/>
      <c r="K121" s="1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  <c r="J122" s="16"/>
      <c r="K122" s="1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  <c r="J123" s="16"/>
      <c r="K123" s="1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  <c r="J124" s="16"/>
      <c r="K124" s="1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  <c r="J125" s="16"/>
      <c r="K125" s="1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  <c r="J126" s="16"/>
      <c r="K126" s="1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  <c r="J127" s="16"/>
      <c r="K127" s="1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  <c r="J128" s="16"/>
      <c r="K128" s="1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  <c r="J129" s="16"/>
      <c r="K129" s="1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  <c r="J130" s="16"/>
      <c r="K130" s="1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  <c r="J131" s="16"/>
      <c r="K131" s="1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  <c r="J132" s="16"/>
      <c r="K132" s="1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  <c r="J133" s="16"/>
      <c r="K133" s="1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  <c r="J134" s="16"/>
      <c r="K134" s="1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  <c r="J135" s="16"/>
      <c r="K135" s="1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  <c r="J136" s="16"/>
      <c r="K136" s="1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  <c r="J137" s="16"/>
      <c r="K137" s="1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  <c r="J138" s="16"/>
      <c r="K138" s="1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  <c r="J139" s="16"/>
      <c r="K139" s="1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  <c r="J140" s="16"/>
      <c r="K140" s="1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  <c r="J141" s="16"/>
      <c r="K141" s="1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  <c r="J142" s="16"/>
      <c r="K142" s="1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  <c r="J143" s="16"/>
      <c r="K143" s="1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  <c r="J144" s="16"/>
      <c r="K144" s="1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  <c r="J145" s="16"/>
      <c r="K145" s="1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  <c r="J146" s="16"/>
      <c r="K146" s="1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  <c r="J147" s="16"/>
      <c r="K147" s="1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  <c r="J148" s="16"/>
      <c r="K148" s="1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  <c r="J149" s="16"/>
      <c r="K149" s="1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  <c r="J150" s="16"/>
      <c r="K150" s="1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  <c r="J151" s="16"/>
      <c r="K151" s="1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  <c r="J152" s="16"/>
      <c r="K152" s="1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  <c r="J153" s="16"/>
      <c r="K153" s="1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  <c r="J154" s="16"/>
      <c r="K154" s="1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  <c r="J155" s="16"/>
      <c r="K155" s="1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  <c r="J156" s="16"/>
      <c r="K156" s="1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  <c r="J157" s="16"/>
      <c r="K157" s="1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  <c r="J158" s="16"/>
      <c r="K158" s="1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  <c r="J159" s="16"/>
      <c r="K159" s="1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  <c r="J160" s="16"/>
      <c r="K160" s="1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  <c r="J161" s="16"/>
      <c r="K161" s="1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  <c r="J162" s="16"/>
      <c r="K162" s="1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  <c r="J163" s="16"/>
      <c r="K163" s="1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  <c r="J164" s="16"/>
      <c r="K164" s="1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  <c r="J165" s="16"/>
      <c r="K165" s="1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  <c r="J166" s="16"/>
      <c r="K166" s="1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  <c r="J167" s="16"/>
      <c r="K167" s="1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  <c r="J168" s="16"/>
      <c r="K168" s="1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  <c r="J169" s="16"/>
      <c r="K169" s="1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  <c r="J170" s="16"/>
      <c r="K170" s="1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  <c r="J171" s="16"/>
      <c r="K171" s="1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  <c r="J172" s="16"/>
      <c r="K172" s="1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  <c r="J173" s="16"/>
      <c r="K173" s="1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  <c r="J174" s="16"/>
      <c r="K174" s="1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  <c r="J175" s="16"/>
      <c r="K175" s="1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  <c r="J176" s="16"/>
      <c r="K176" s="1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  <c r="J177" s="16"/>
      <c r="K177" s="1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  <c r="J178" s="16"/>
      <c r="K178" s="1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  <c r="J179" s="16"/>
      <c r="K179" s="1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  <c r="J180" s="16"/>
      <c r="K180" s="1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  <c r="J181" s="16"/>
      <c r="K181" s="1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  <c r="J182" s="16"/>
      <c r="K182" s="1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  <c r="J183" s="16"/>
      <c r="K183" s="1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  <c r="J184" s="16"/>
      <c r="K184" s="1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  <c r="J185" s="16"/>
      <c r="K185" s="1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  <c r="J186" s="16"/>
      <c r="K186" s="1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  <c r="J187" s="16"/>
      <c r="K187" s="1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  <c r="J188" s="16"/>
      <c r="K188" s="1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  <c r="J189" s="16"/>
      <c r="K189" s="1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  <c r="J190" s="16"/>
      <c r="K190" s="1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  <c r="J191" s="16"/>
      <c r="K191" s="1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  <c r="J192" s="16"/>
      <c r="K192" s="1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  <c r="J193" s="16"/>
      <c r="K193" s="1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  <c r="J194" s="16"/>
      <c r="K194" s="1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  <c r="J195" s="16"/>
      <c r="K195" s="1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  <c r="J196" s="16"/>
      <c r="K196" s="1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  <c r="J197" s="16"/>
      <c r="K197" s="1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  <c r="J198" s="16"/>
      <c r="K198" s="1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  <c r="J199" s="16"/>
      <c r="K199" s="1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  <c r="J200" s="16"/>
      <c r="K200" s="1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  <c r="J201" s="16"/>
      <c r="K201" s="1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  <c r="J202" s="16"/>
      <c r="K202" s="1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  <c r="J203" s="16"/>
      <c r="K203" s="1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  <c r="J204" s="16"/>
      <c r="K204" s="1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  <c r="J205" s="16"/>
      <c r="K205" s="1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  <c r="J206" s="16"/>
      <c r="K206" s="1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  <c r="J207" s="16"/>
      <c r="K207" s="1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  <c r="J208" s="16"/>
      <c r="K208" s="1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  <c r="J209" s="16"/>
      <c r="K209" s="1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  <c r="J210" s="16"/>
      <c r="K210" s="1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  <c r="J211" s="16"/>
      <c r="K211" s="1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  <c r="J212" s="16"/>
      <c r="K212" s="1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  <c r="J213" s="16"/>
      <c r="K213" s="1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  <c r="J214" s="16"/>
      <c r="K214" s="1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  <c r="J215" s="16"/>
      <c r="K215" s="1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  <c r="J216" s="16"/>
      <c r="K216" s="1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  <c r="J217" s="16"/>
      <c r="K217" s="1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  <c r="J218" s="16"/>
      <c r="K218" s="1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  <c r="J219" s="16"/>
      <c r="K219" s="1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  <c r="J220" s="16"/>
      <c r="K220" s="1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  <c r="J221" s="16"/>
      <c r="K221" s="1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  <c r="J222" s="16"/>
      <c r="K222" s="1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  <c r="J223" s="16"/>
      <c r="K223" s="1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  <c r="J224" s="16"/>
      <c r="K224" s="1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  <c r="J225" s="16"/>
      <c r="K225" s="1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  <c r="J226" s="16"/>
      <c r="K226" s="1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  <c r="J227" s="16"/>
      <c r="K227" s="1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  <c r="J228" s="16"/>
      <c r="K228" s="1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  <c r="J229" s="16"/>
      <c r="K229" s="1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  <c r="J230" s="16"/>
      <c r="K230" s="1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  <c r="J231" s="16"/>
      <c r="K231" s="1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  <c r="J232" s="16"/>
      <c r="K232" s="1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  <c r="J233" s="16"/>
      <c r="K233" s="1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  <c r="J234" s="16"/>
      <c r="K234" s="1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  <c r="J235" s="16"/>
      <c r="K235" s="1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  <c r="J236" s="16"/>
      <c r="K236" s="1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  <c r="J237" s="16"/>
      <c r="K237" s="1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  <c r="J238" s="16"/>
      <c r="K238" s="1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  <c r="J239" s="16"/>
      <c r="K239" s="1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  <c r="J240" s="16"/>
      <c r="K240" s="1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  <c r="J241" s="16"/>
      <c r="K241" s="1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  <c r="J242" s="16"/>
      <c r="K242" s="1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  <c r="J243" s="16"/>
      <c r="K243" s="1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  <c r="J244" s="16"/>
      <c r="K244" s="1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  <c r="J245" s="16"/>
      <c r="K245" s="1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  <c r="J246" s="16"/>
      <c r="K246" s="1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  <c r="J247" s="16"/>
      <c r="K247" s="1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  <c r="J248" s="16"/>
      <c r="K248" s="1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  <c r="J249" s="16"/>
      <c r="K249" s="1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  <c r="J250" s="16"/>
      <c r="K250" s="1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  <c r="J251" s="16"/>
      <c r="K251" s="1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  <c r="J252" s="16"/>
      <c r="K252" s="1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  <c r="J253" s="16"/>
      <c r="K253" s="1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  <c r="J254" s="16"/>
      <c r="K254" s="1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  <c r="J255" s="16"/>
      <c r="K255" s="1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  <c r="J256" s="16"/>
      <c r="K256" s="1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  <c r="J257" s="16"/>
      <c r="K257" s="1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  <c r="J258" s="16"/>
      <c r="K258" s="1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  <c r="J259" s="16"/>
      <c r="K259" s="1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  <c r="J260" s="16"/>
      <c r="K260" s="1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  <c r="J261" s="16"/>
      <c r="K261" s="1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  <c r="J262" s="16"/>
      <c r="K262" s="1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  <c r="J263" s="16"/>
      <c r="K263" s="1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  <c r="J264" s="16"/>
      <c r="K264" s="1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  <c r="J265" s="16"/>
      <c r="K265" s="1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  <c r="J266" s="16"/>
      <c r="K266" s="1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  <c r="J267" s="16"/>
      <c r="K267" s="1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  <c r="J268" s="16"/>
      <c r="K268" s="1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  <c r="J269" s="16"/>
      <c r="K269" s="1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  <c r="J270" s="16"/>
      <c r="K270" s="1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  <c r="J271" s="16"/>
      <c r="K271" s="1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  <c r="J272" s="16"/>
      <c r="K272" s="1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  <c r="J273" s="16"/>
      <c r="K273" s="1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  <c r="J274" s="16"/>
      <c r="K274" s="1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  <c r="J275" s="16"/>
      <c r="K275" s="1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  <c r="J276" s="16"/>
      <c r="K276" s="1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  <c r="J277" s="16"/>
      <c r="K277" s="1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  <c r="J278" s="16"/>
      <c r="K278" s="1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  <c r="J279" s="16"/>
      <c r="K279" s="1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  <c r="J280" s="16"/>
      <c r="K280" s="1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  <c r="J281" s="16"/>
      <c r="K281" s="1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  <c r="J282" s="16"/>
      <c r="K282" s="1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  <c r="J283" s="16"/>
      <c r="K283" s="1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  <c r="J284" s="16"/>
      <c r="K284" s="1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  <c r="J285" s="16"/>
      <c r="K285" s="1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  <c r="J286" s="16"/>
      <c r="K286" s="1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  <c r="J287" s="16"/>
      <c r="K287" s="1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  <c r="J288" s="16"/>
      <c r="K288" s="1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  <c r="J289" s="16"/>
      <c r="K289" s="1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  <c r="J290" s="16"/>
      <c r="K290" s="1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  <c r="J291" s="16"/>
      <c r="K291" s="1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  <c r="J292" s="16"/>
      <c r="K292" s="1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  <c r="J293" s="16"/>
      <c r="K293" s="1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  <c r="J294" s="16"/>
      <c r="K294" s="1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  <c r="J295" s="16"/>
      <c r="K295" s="1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  <c r="J296" s="16"/>
      <c r="K296" s="1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  <c r="J297" s="16"/>
      <c r="K297" s="1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  <c r="J298" s="16"/>
      <c r="K298" s="1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  <c r="J299" s="16"/>
      <c r="K299" s="1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  <c r="J300" s="16"/>
      <c r="K300" s="1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  <c r="J301" s="16"/>
      <c r="K301" s="1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  <c r="J302" s="16"/>
      <c r="K302" s="1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  <c r="J303" s="16"/>
      <c r="K303" s="1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  <c r="J304" s="16"/>
      <c r="K304" s="1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  <c r="J305" s="16"/>
      <c r="K305" s="1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  <c r="J306" s="16"/>
      <c r="K306" s="1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  <c r="J307" s="16"/>
      <c r="K307" s="1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  <c r="J308" s="16"/>
      <c r="K308" s="1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  <c r="J309" s="16"/>
      <c r="K309" s="1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  <c r="J310" s="16"/>
      <c r="K310" s="1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  <c r="J311" s="16"/>
      <c r="K311" s="1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  <c r="J312" s="16"/>
      <c r="K312" s="1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  <c r="J313" s="16"/>
      <c r="K313" s="1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  <c r="J314" s="16"/>
      <c r="K314" s="1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  <c r="J315" s="16"/>
      <c r="K315" s="1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  <c r="J316" s="16"/>
      <c r="K316" s="1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  <c r="J317" s="16"/>
      <c r="K317" s="1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  <c r="J318" s="16"/>
      <c r="K318" s="1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  <c r="J319" s="16"/>
      <c r="K319" s="1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  <c r="J320" s="16"/>
      <c r="K320" s="1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  <c r="J321" s="16"/>
      <c r="K321" s="1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  <c r="J322" s="16"/>
      <c r="K322" s="1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  <c r="J323" s="16"/>
      <c r="K323" s="1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  <c r="J324" s="16"/>
      <c r="K324" s="1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  <c r="J325" s="16"/>
      <c r="K325" s="1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  <c r="J326" s="16"/>
      <c r="K326" s="1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  <c r="J327" s="16"/>
      <c r="K327" s="1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  <c r="J328" s="16"/>
      <c r="K328" s="1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  <c r="J329" s="16"/>
      <c r="K329" s="1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  <c r="J330" s="16"/>
      <c r="K330" s="1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  <c r="J331" s="16"/>
      <c r="K331" s="1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  <c r="J332" s="16"/>
      <c r="K332" s="1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  <c r="J333" s="16"/>
      <c r="K333" s="1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  <c r="J334" s="16"/>
      <c r="K334" s="1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  <c r="J335" s="16"/>
      <c r="K335" s="1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  <c r="J336" s="16"/>
      <c r="K336" s="1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  <c r="J337" s="16"/>
      <c r="K337" s="1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  <c r="J338" s="16"/>
      <c r="K338" s="1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  <c r="J339" s="16"/>
      <c r="K339" s="1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  <c r="J340" s="16"/>
      <c r="K340" s="1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  <c r="J341" s="16"/>
      <c r="K341" s="1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  <c r="J342" s="16"/>
      <c r="K342" s="1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  <c r="J343" s="16"/>
      <c r="K343" s="1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  <c r="J344" s="16"/>
      <c r="K344" s="1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  <c r="J345" s="16"/>
      <c r="K345" s="1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  <c r="J346" s="16"/>
      <c r="K346" s="1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  <c r="J347" s="16"/>
      <c r="K347" s="1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  <c r="J348" s="16"/>
      <c r="K348" s="1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  <c r="J349" s="16"/>
      <c r="K349" s="1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  <c r="J350" s="16"/>
      <c r="K350" s="1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  <c r="J351" s="16"/>
      <c r="K351" s="1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  <c r="J352" s="16"/>
      <c r="K352" s="1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  <c r="J353" s="16"/>
      <c r="K353" s="1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  <c r="J354" s="16"/>
      <c r="K354" s="1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  <c r="J355" s="16"/>
      <c r="K355" s="1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  <c r="J356" s="16"/>
      <c r="K356" s="1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  <c r="J357" s="16"/>
      <c r="K357" s="1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  <c r="J358" s="16"/>
      <c r="K358" s="1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  <c r="J359" s="16"/>
      <c r="K359" s="1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  <c r="J360" s="16"/>
      <c r="K360" s="1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  <c r="J361" s="16"/>
      <c r="K361" s="1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  <c r="J362" s="16"/>
      <c r="K362" s="1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  <c r="J363" s="16"/>
      <c r="K363" s="1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  <c r="J364" s="16"/>
      <c r="K364" s="1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  <c r="J365" s="16"/>
      <c r="K365" s="1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  <c r="J366" s="16"/>
      <c r="K366" s="1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  <c r="J367" s="16"/>
      <c r="K367" s="1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  <c r="J368" s="16"/>
      <c r="K368" s="1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  <c r="J369" s="16"/>
      <c r="K369" s="1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  <c r="J370" s="16"/>
      <c r="K370" s="1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  <c r="J371" s="16"/>
      <c r="K371" s="1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  <c r="J372" s="16"/>
      <c r="K372" s="1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  <c r="J373" s="16"/>
      <c r="K373" s="1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  <c r="J374" s="16"/>
      <c r="K374" s="1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  <c r="J375" s="16"/>
      <c r="K375" s="1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  <c r="J376" s="16"/>
      <c r="K376" s="1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  <c r="J377" s="16"/>
      <c r="K377" s="1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  <c r="J378" s="16"/>
      <c r="K378" s="1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  <c r="J379" s="16"/>
      <c r="K379" s="1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  <c r="J380" s="16"/>
      <c r="K380" s="1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  <c r="J381" s="16"/>
      <c r="K381" s="1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  <c r="J382" s="16"/>
      <c r="K382" s="1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  <c r="J383" s="16"/>
      <c r="K383" s="1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  <c r="J384" s="16"/>
      <c r="K384" s="1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  <c r="J385" s="16"/>
      <c r="K385" s="1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  <c r="J386" s="16"/>
      <c r="K386" s="1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  <c r="J387" s="16"/>
      <c r="K387" s="1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  <c r="J388" s="16"/>
      <c r="K388" s="1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  <c r="J389" s="16"/>
      <c r="K389" s="1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  <c r="J390" s="16"/>
      <c r="K390" s="1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  <c r="J391" s="16"/>
      <c r="K391" s="1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  <c r="J392" s="16"/>
      <c r="K392" s="1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  <c r="J393" s="16"/>
      <c r="K393" s="1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  <c r="J394" s="16"/>
      <c r="K394" s="1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  <c r="J395" s="16"/>
      <c r="K395" s="1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  <c r="J396" s="16"/>
      <c r="K396" s="1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  <c r="J397" s="16"/>
      <c r="K397" s="1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  <c r="J398" s="16"/>
      <c r="K398" s="1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  <c r="J399" s="16"/>
      <c r="K399" s="1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  <c r="J400" s="16"/>
      <c r="K400" s="1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  <c r="J401" s="16"/>
      <c r="K401" s="1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  <c r="J402" s="16"/>
      <c r="K402" s="1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  <c r="J403" s="16"/>
      <c r="K403" s="1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  <c r="J404" s="16"/>
      <c r="K404" s="1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  <c r="J405" s="16"/>
      <c r="K405" s="1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  <c r="J406" s="16"/>
      <c r="K406" s="1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  <c r="J407" s="16"/>
      <c r="K407" s="1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  <c r="J408" s="16"/>
      <c r="K408" s="1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  <c r="J409" s="16"/>
      <c r="K409" s="1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  <c r="J410" s="16"/>
      <c r="K410" s="1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  <c r="J411" s="16"/>
      <c r="K411" s="1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  <c r="J412" s="16"/>
      <c r="K412" s="1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  <c r="J413" s="16"/>
      <c r="K413" s="1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  <c r="J414" s="16"/>
      <c r="K414" s="1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  <c r="J415" s="16"/>
      <c r="K415" s="1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  <c r="J416" s="16"/>
      <c r="K416" s="1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  <c r="J417" s="16"/>
      <c r="K417" s="1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  <c r="J418" s="16"/>
      <c r="K418" s="1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  <c r="J419" s="16"/>
      <c r="K419" s="1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  <c r="J420" s="16"/>
      <c r="K420" s="1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  <c r="J421" s="16"/>
      <c r="K421" s="1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  <c r="J422" s="16"/>
      <c r="K422" s="1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  <c r="J423" s="16"/>
      <c r="K423" s="1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  <c r="J424" s="16"/>
      <c r="K424" s="1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  <c r="J425" s="16"/>
      <c r="K425" s="1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  <c r="J426" s="16"/>
      <c r="K426" s="1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  <c r="J427" s="16"/>
      <c r="K427" s="1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  <c r="J428" s="16"/>
      <c r="K428" s="1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  <c r="J429" s="16"/>
      <c r="K429" s="1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  <c r="J430" s="16"/>
      <c r="K430" s="1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  <c r="J431" s="16"/>
      <c r="K431" s="1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  <c r="J432" s="16"/>
      <c r="K432" s="1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  <c r="J433" s="16"/>
      <c r="K433" s="1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  <c r="J434" s="16"/>
      <c r="K434" s="1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  <c r="J435" s="16"/>
      <c r="K435" s="1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  <c r="J436" s="16"/>
      <c r="K436" s="1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  <c r="J437" s="16"/>
      <c r="K437" s="1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  <c r="J438" s="16"/>
      <c r="K438" s="1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  <c r="J439" s="16"/>
      <c r="K439" s="1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  <c r="J440" s="16"/>
      <c r="K440" s="1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  <c r="J441" s="16"/>
      <c r="K441" s="1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  <c r="J442" s="16"/>
      <c r="K442" s="1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  <c r="J443" s="16"/>
      <c r="K443" s="1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  <c r="J444" s="16"/>
      <c r="K444" s="1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  <c r="J445" s="16"/>
      <c r="K445" s="1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  <c r="J446" s="16"/>
      <c r="K446" s="1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  <c r="J447" s="16"/>
      <c r="K447" s="1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  <c r="J448" s="16"/>
      <c r="K448" s="1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  <c r="J449" s="16"/>
      <c r="K449" s="1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  <c r="J450" s="16"/>
      <c r="K450" s="1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  <c r="J451" s="16"/>
      <c r="K451" s="1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  <c r="J452" s="16"/>
      <c r="K452" s="1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  <c r="J453" s="16"/>
      <c r="K453" s="1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  <c r="J454" s="16"/>
      <c r="K454" s="1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  <c r="J455" s="16"/>
      <c r="K455" s="1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  <c r="J456" s="16"/>
      <c r="K456" s="1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  <c r="J457" s="16"/>
      <c r="K457" s="1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  <c r="J458" s="16"/>
      <c r="K458" s="1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  <c r="J459" s="16"/>
      <c r="K459" s="1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  <c r="J460" s="16"/>
      <c r="K460" s="1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  <c r="J461" s="16"/>
      <c r="K461" s="1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  <c r="J462" s="16"/>
      <c r="K462" s="1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  <c r="J463" s="16"/>
      <c r="K463" s="1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  <c r="J464" s="16"/>
      <c r="K464" s="1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  <c r="J465" s="16"/>
      <c r="K465" s="1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  <c r="J466" s="16"/>
      <c r="K466" s="1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  <c r="J467" s="16"/>
      <c r="K467" s="1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  <c r="J468" s="16"/>
      <c r="K468" s="1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  <c r="J469" s="16"/>
      <c r="K469" s="1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  <c r="J470" s="16"/>
      <c r="K470" s="1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  <c r="J471" s="16"/>
      <c r="K471" s="1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  <c r="J472" s="16"/>
      <c r="K472" s="1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  <c r="J473" s="16"/>
      <c r="K473" s="1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  <c r="J474" s="16"/>
      <c r="K474" s="1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  <c r="J475" s="16"/>
      <c r="K475" s="1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  <c r="J476" s="16"/>
      <c r="K476" s="1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  <c r="J477" s="16"/>
      <c r="K477" s="1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  <c r="J478" s="16"/>
      <c r="K478" s="1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  <c r="J479" s="16"/>
      <c r="K479" s="1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  <c r="J480" s="16"/>
      <c r="K480" s="1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  <c r="J481" s="16"/>
      <c r="K481" s="1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  <c r="J482" s="16"/>
      <c r="K482" s="1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  <c r="J483" s="16"/>
      <c r="K483" s="1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  <c r="J484" s="16"/>
      <c r="K484" s="1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  <c r="J485" s="16"/>
      <c r="K485" s="1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  <c r="J486" s="16"/>
      <c r="K486" s="1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  <c r="J487" s="16"/>
      <c r="K487" s="1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  <c r="J488" s="16"/>
      <c r="K488" s="1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  <c r="J489" s="16"/>
      <c r="K489" s="1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  <c r="J490" s="16"/>
      <c r="K490" s="1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  <c r="J491" s="16"/>
      <c r="K491" s="1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  <c r="J492" s="16"/>
      <c r="K492" s="1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  <c r="J493" s="16"/>
      <c r="K493" s="1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  <c r="J494" s="16"/>
      <c r="K494" s="1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  <c r="J495" s="16"/>
      <c r="K495" s="1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  <c r="J496" s="16"/>
      <c r="K496" s="1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  <c r="J497" s="16"/>
      <c r="K497" s="1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  <c r="J498" s="16"/>
      <c r="K498" s="1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  <c r="J499" s="16"/>
      <c r="K499" s="1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  <c r="J500" s="16"/>
      <c r="K500" s="1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  <c r="J501" s="16"/>
      <c r="K501" s="1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  <c r="J502" s="16"/>
      <c r="K502" s="1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  <c r="J503" s="16"/>
      <c r="K503" s="1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  <c r="J504" s="16"/>
      <c r="K504" s="1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  <c r="J505" s="16"/>
      <c r="K505" s="1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  <c r="J506" s="16"/>
      <c r="K506" s="1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  <c r="J507" s="16"/>
      <c r="K507" s="1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  <c r="J508" s="16"/>
      <c r="K508" s="1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  <c r="J509" s="16"/>
      <c r="K509" s="1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  <c r="J510" s="16"/>
      <c r="K510" s="1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  <c r="J511" s="16"/>
      <c r="K511" s="1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  <c r="J512" s="16"/>
      <c r="K512" s="1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  <c r="J513" s="16"/>
      <c r="K513" s="1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  <c r="J514" s="16"/>
      <c r="K514" s="1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  <c r="J515" s="16"/>
      <c r="K515" s="1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  <c r="J516" s="16"/>
      <c r="K516" s="1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  <c r="J517" s="16"/>
      <c r="K517" s="1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  <c r="J518" s="16"/>
      <c r="K518" s="1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  <c r="J519" s="16"/>
      <c r="K519" s="1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  <c r="J520" s="16"/>
      <c r="K520" s="1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  <c r="J521" s="16"/>
      <c r="K521" s="1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  <c r="J522" s="16"/>
      <c r="K522" s="1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  <c r="J523" s="16"/>
      <c r="K523" s="1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  <c r="J524" s="16"/>
      <c r="K524" s="1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  <c r="J525" s="16"/>
      <c r="K525" s="1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  <c r="J526" s="16"/>
      <c r="K526" s="1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  <c r="J527" s="16"/>
      <c r="K527" s="1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  <c r="J528" s="16"/>
      <c r="K528" s="1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  <c r="J529" s="16"/>
      <c r="K529" s="1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  <c r="J530" s="16"/>
      <c r="K530" s="1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  <c r="J531" s="16"/>
      <c r="K531" s="1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  <c r="J532" s="16"/>
      <c r="K532" s="1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  <c r="J533" s="16"/>
      <c r="K533" s="1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  <c r="J534" s="16"/>
      <c r="K534" s="1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  <c r="J535" s="16"/>
      <c r="K535" s="1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  <c r="J536" s="16"/>
      <c r="K536" s="1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  <c r="J537" s="16"/>
      <c r="K537" s="1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  <c r="J538" s="16"/>
      <c r="K538" s="1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  <c r="J539" s="16"/>
      <c r="K539" s="1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  <c r="J540" s="16"/>
      <c r="K540" s="1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  <c r="J541" s="16"/>
      <c r="K541" s="1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  <c r="J542" s="16"/>
      <c r="K542" s="1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  <c r="J543" s="16"/>
      <c r="K543" s="1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  <c r="J544" s="16"/>
      <c r="K544" s="1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  <c r="J545" s="16"/>
      <c r="K545" s="1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  <c r="J546" s="16"/>
      <c r="K546" s="1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  <c r="J547" s="16"/>
      <c r="K547" s="1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  <c r="J548" s="16"/>
      <c r="K548" s="1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  <c r="J549" s="16"/>
      <c r="K549" s="1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  <c r="J550" s="16"/>
      <c r="K550" s="1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  <c r="J551" s="16"/>
      <c r="K551" s="1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  <c r="J552" s="16"/>
      <c r="K552" s="1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  <c r="J553" s="16"/>
      <c r="K553" s="1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  <c r="J554" s="16"/>
      <c r="K554" s="1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  <c r="J555" s="16"/>
      <c r="K555" s="1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  <c r="J556" s="16"/>
      <c r="K556" s="1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  <c r="J557" s="16"/>
      <c r="K557" s="1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  <c r="J558" s="16"/>
      <c r="K558" s="1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  <c r="J559" s="16"/>
      <c r="K559" s="1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  <c r="J560" s="16"/>
      <c r="K560" s="1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  <c r="J561" s="16"/>
      <c r="K561" s="1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  <c r="J562" s="16"/>
      <c r="K562" s="1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  <c r="J563" s="16"/>
      <c r="K563" s="1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  <c r="J564" s="16"/>
      <c r="K564" s="1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  <c r="J565" s="16"/>
      <c r="K565" s="1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  <c r="J566" s="16"/>
      <c r="K566" s="1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  <c r="J567" s="16"/>
      <c r="K567" s="1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  <c r="J568" s="16"/>
      <c r="K568" s="1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  <c r="J569" s="16"/>
      <c r="K569" s="1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  <c r="J570" s="16"/>
      <c r="K570" s="1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  <c r="J571" s="16"/>
      <c r="K571" s="1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  <c r="J572" s="16"/>
      <c r="K572" s="1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  <c r="J573" s="16"/>
      <c r="K573" s="1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  <c r="J574" s="16"/>
      <c r="K574" s="1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  <c r="J575" s="16"/>
      <c r="K575" s="1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  <c r="J576" s="16"/>
      <c r="K576" s="1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  <c r="J577" s="16"/>
      <c r="K577" s="1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  <c r="J578" s="16"/>
      <c r="K578" s="1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  <c r="J579" s="16"/>
      <c r="K579" s="1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  <c r="J580" s="16"/>
      <c r="K580" s="1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  <c r="J581" s="16"/>
      <c r="K581" s="1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  <c r="J582" s="16"/>
      <c r="K582" s="1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  <c r="J583" s="16"/>
      <c r="K583" s="1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  <c r="J584" s="16"/>
      <c r="K584" s="1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  <c r="J585" s="16"/>
      <c r="K585" s="1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  <c r="J586" s="16"/>
      <c r="K586" s="1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  <c r="J587" s="16"/>
      <c r="K587" s="1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  <c r="J588" s="16"/>
      <c r="K588" s="1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  <c r="J589" s="16"/>
      <c r="K589" s="1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  <c r="J590" s="16"/>
      <c r="K590" s="1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  <c r="J591" s="16"/>
      <c r="K591" s="1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  <c r="J592" s="16"/>
      <c r="K592" s="1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  <c r="J593" s="16"/>
      <c r="K593" s="1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  <c r="J594" s="16"/>
      <c r="K594" s="1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  <c r="J595" s="16"/>
      <c r="K595" s="1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  <c r="J596" s="16"/>
      <c r="K596" s="1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  <c r="J597" s="16"/>
      <c r="K597" s="1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  <c r="J598" s="16"/>
      <c r="K598" s="1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  <c r="J599" s="16"/>
      <c r="K599" s="1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  <c r="J600" s="16"/>
      <c r="K600" s="1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  <c r="J601" s="16"/>
      <c r="K601" s="1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  <c r="J602" s="16"/>
      <c r="K602" s="1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  <c r="J603" s="16"/>
      <c r="K603" s="1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  <c r="J604" s="16"/>
      <c r="K604" s="1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  <c r="J605" s="16"/>
      <c r="K605" s="1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  <c r="J606" s="16"/>
      <c r="K606" s="1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  <c r="J607" s="16"/>
      <c r="K607" s="1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  <c r="J608" s="16"/>
      <c r="K608" s="1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  <c r="J609" s="16"/>
      <c r="K609" s="1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  <c r="J610" s="16"/>
      <c r="K610" s="1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  <c r="J611" s="16"/>
      <c r="K611" s="1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  <c r="J612" s="16"/>
      <c r="K612" s="1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  <c r="J613" s="16"/>
      <c r="K613" s="1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  <c r="J614" s="16"/>
      <c r="K614" s="1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  <c r="J615" s="16"/>
      <c r="K615" s="1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  <c r="J616" s="16"/>
      <c r="K616" s="1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  <c r="J617" s="16"/>
      <c r="K617" s="1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  <c r="J618" s="16"/>
      <c r="K618" s="1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  <c r="J619" s="16"/>
      <c r="K619" s="1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  <c r="J620" s="16"/>
      <c r="K620" s="1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  <c r="J621" s="16"/>
      <c r="K621" s="1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  <c r="J622" s="16"/>
      <c r="K622" s="1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  <c r="J623" s="16"/>
      <c r="K623" s="1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  <c r="J624" s="16"/>
      <c r="K624" s="1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  <c r="J625" s="16"/>
      <c r="K625" s="1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  <c r="J626" s="16"/>
      <c r="K626" s="1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  <c r="J627" s="16"/>
      <c r="K627" s="1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  <c r="J628" s="16"/>
      <c r="K628" s="1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  <c r="J629" s="16"/>
      <c r="K629" s="1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  <c r="J630" s="16"/>
      <c r="K630" s="1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  <c r="J631" s="16"/>
      <c r="K631" s="1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  <c r="J632" s="16"/>
      <c r="K632" s="1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  <c r="J633" s="16"/>
      <c r="K633" s="1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  <c r="J634" s="16"/>
      <c r="K634" s="1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  <c r="J635" s="16"/>
      <c r="K635" s="1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  <c r="J636" s="16"/>
      <c r="K636" s="1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  <c r="J637" s="16"/>
      <c r="K637" s="1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  <c r="J638" s="16"/>
      <c r="K638" s="1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  <c r="J639" s="16"/>
      <c r="K639" s="1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  <c r="J640" s="16"/>
      <c r="K640" s="1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  <c r="J641" s="16"/>
      <c r="K641" s="1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  <c r="J642" s="16"/>
      <c r="K642" s="1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  <c r="J643" s="16"/>
      <c r="K643" s="1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  <c r="J644" s="16"/>
      <c r="K644" s="1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  <c r="J645" s="16"/>
      <c r="K645" s="1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  <c r="J646" s="16"/>
      <c r="K646" s="1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  <c r="J647" s="16"/>
      <c r="K647" s="1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  <c r="J648" s="16"/>
      <c r="K648" s="1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  <c r="J649" s="16"/>
      <c r="K649" s="1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  <c r="J650" s="16"/>
      <c r="K650" s="1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  <c r="J651" s="16"/>
      <c r="K651" s="1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  <c r="J652" s="16"/>
      <c r="K652" s="1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  <c r="J653" s="16"/>
      <c r="K653" s="1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  <c r="J654" s="16"/>
      <c r="K654" s="1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  <c r="J655" s="16"/>
      <c r="K655" s="1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  <c r="J656" s="16"/>
      <c r="K656" s="1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  <c r="J657" s="16"/>
      <c r="K657" s="1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  <c r="J658" s="16"/>
      <c r="K658" s="1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  <c r="J659" s="16"/>
      <c r="K659" s="1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  <c r="J660" s="16"/>
      <c r="K660" s="1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  <c r="J661" s="16"/>
      <c r="K661" s="1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  <c r="J662" s="16"/>
      <c r="K662" s="1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  <c r="J663" s="16"/>
      <c r="K663" s="1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  <c r="J664" s="16"/>
      <c r="K664" s="1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  <c r="J665" s="16"/>
      <c r="K665" s="1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  <c r="J666" s="16"/>
      <c r="K666" s="1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  <c r="J667" s="16"/>
      <c r="K667" s="1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  <c r="J668" s="16"/>
      <c r="K668" s="1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  <c r="J669" s="16"/>
      <c r="K669" s="1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  <c r="J670" s="16"/>
      <c r="K670" s="1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  <c r="J671" s="16"/>
      <c r="K671" s="1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  <c r="J672" s="16"/>
      <c r="K672" s="1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  <c r="J673" s="16"/>
      <c r="K673" s="1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  <c r="J674" s="16"/>
      <c r="K674" s="1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  <c r="J675" s="16"/>
      <c r="K675" s="1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  <c r="J676" s="16"/>
      <c r="K676" s="1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  <c r="J677" s="16"/>
      <c r="K677" s="1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  <c r="J678" s="16"/>
      <c r="K678" s="1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  <c r="J679" s="16"/>
      <c r="K679" s="1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  <c r="J680" s="16"/>
      <c r="K680" s="1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  <c r="J681" s="16"/>
      <c r="K681" s="1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  <c r="J682" s="16"/>
      <c r="K682" s="1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  <c r="J683" s="16"/>
      <c r="K683" s="1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  <c r="J684" s="16"/>
      <c r="K684" s="1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  <c r="J685" s="16"/>
      <c r="K685" s="1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  <c r="J686" s="16"/>
      <c r="K686" s="1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  <c r="J687" s="16"/>
      <c r="K687" s="1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  <c r="J688" s="16"/>
      <c r="K688" s="1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  <c r="J689" s="16"/>
      <c r="K689" s="1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  <c r="J690" s="16"/>
      <c r="K690" s="1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  <c r="J691" s="16"/>
      <c r="K691" s="1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  <c r="J692" s="16"/>
      <c r="K692" s="1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  <c r="J693" s="16"/>
      <c r="K693" s="1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  <c r="J694" s="16"/>
      <c r="K694" s="1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  <c r="J695" s="16"/>
      <c r="K695" s="1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  <c r="J696" s="16"/>
      <c r="K696" s="1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  <c r="J697" s="16"/>
      <c r="K697" s="1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  <c r="J698" s="16"/>
      <c r="K698" s="1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  <c r="J699" s="16"/>
      <c r="K699" s="1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  <c r="J700" s="16"/>
      <c r="K700" s="1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  <c r="J701" s="16"/>
      <c r="K701" s="1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  <c r="J702" s="16"/>
      <c r="K702" s="1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  <c r="J703" s="16"/>
      <c r="K703" s="1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  <c r="J704" s="16"/>
      <c r="K704" s="1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  <c r="J705" s="16"/>
      <c r="K705" s="1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  <c r="J706" s="16"/>
      <c r="K706" s="1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  <c r="J707" s="16"/>
      <c r="K707" s="1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  <c r="J708" s="16"/>
      <c r="K708" s="1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  <c r="J709" s="16"/>
      <c r="K709" s="1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  <c r="J710" s="16"/>
      <c r="K710" s="1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  <c r="J711" s="16"/>
      <c r="K711" s="1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  <c r="J712" s="16"/>
      <c r="K712" s="1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  <c r="J713" s="16"/>
      <c r="K713" s="1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  <c r="J714" s="16"/>
      <c r="K714" s="1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  <c r="J715" s="16"/>
      <c r="K715" s="1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  <c r="J716" s="16"/>
      <c r="K716" s="1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  <c r="J717" s="16"/>
      <c r="K717" s="1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  <c r="J718" s="16"/>
      <c r="K718" s="1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  <c r="J719" s="16"/>
      <c r="K719" s="1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  <c r="J720" s="16"/>
      <c r="K720" s="1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  <c r="J721" s="16"/>
      <c r="K721" s="1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  <c r="J722" s="16"/>
      <c r="K722" s="1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  <c r="J723" s="16"/>
      <c r="K723" s="1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  <c r="J724" s="16"/>
      <c r="K724" s="1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  <c r="J725" s="16"/>
      <c r="K725" s="1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  <c r="J726" s="16"/>
      <c r="K726" s="1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  <c r="J727" s="16"/>
      <c r="K727" s="1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  <c r="J728" s="16"/>
      <c r="K728" s="1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  <c r="J729" s="16"/>
      <c r="K729" s="1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  <c r="J730" s="16"/>
      <c r="K730" s="1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  <c r="J731" s="16"/>
      <c r="K731" s="1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  <c r="J732" s="16"/>
      <c r="K732" s="1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  <c r="J733" s="16"/>
      <c r="K733" s="1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  <c r="J734" s="16"/>
      <c r="K734" s="1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  <c r="J735" s="16"/>
      <c r="K735" s="1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  <c r="J736" s="16"/>
      <c r="K736" s="1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  <c r="J737" s="16"/>
      <c r="K737" s="1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  <c r="J738" s="16"/>
      <c r="K738" s="1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  <c r="J739" s="16"/>
      <c r="K739" s="1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  <c r="J740" s="16"/>
      <c r="K740" s="1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  <c r="J741" s="16"/>
      <c r="K741" s="1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  <c r="J742" s="16"/>
      <c r="K742" s="1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  <c r="J743" s="16"/>
      <c r="K743" s="1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  <c r="J744" s="16"/>
      <c r="K744" s="1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  <c r="J745" s="16"/>
      <c r="K745" s="1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  <c r="J746" s="16"/>
      <c r="K746" s="1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  <c r="J747" s="16"/>
      <c r="K747" s="1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  <c r="J748" s="16"/>
      <c r="K748" s="1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  <c r="J749" s="16"/>
      <c r="K749" s="1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  <c r="J750" s="16"/>
      <c r="K750" s="1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  <c r="J751" s="16"/>
      <c r="K751" s="1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  <c r="J752" s="16"/>
      <c r="K752" s="1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  <c r="J753" s="16"/>
      <c r="K753" s="1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  <c r="J754" s="16"/>
      <c r="K754" s="1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  <c r="J755" s="16"/>
      <c r="K755" s="1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  <c r="J756" s="16"/>
      <c r="K756" s="1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  <c r="J757" s="16"/>
      <c r="K757" s="1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  <c r="J758" s="16"/>
      <c r="K758" s="1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  <c r="J759" s="16"/>
      <c r="K759" s="1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  <c r="J760" s="16"/>
      <c r="K760" s="1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  <c r="J761" s="16"/>
      <c r="K761" s="1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  <c r="J762" s="16"/>
      <c r="K762" s="1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  <c r="J763" s="16"/>
      <c r="K763" s="1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  <c r="J764" s="16"/>
      <c r="K764" s="1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  <c r="J765" s="16"/>
      <c r="K765" s="1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  <c r="J766" s="16"/>
      <c r="K766" s="1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  <c r="J767" s="16"/>
      <c r="K767" s="1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  <c r="J768" s="16"/>
      <c r="K768" s="1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  <c r="J769" s="16"/>
      <c r="K769" s="1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  <c r="J770" s="16"/>
      <c r="K770" s="1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  <c r="J771" s="16"/>
      <c r="K771" s="1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  <c r="J772" s="16"/>
      <c r="K772" s="1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  <c r="J773" s="16"/>
      <c r="K773" s="1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  <c r="J774" s="16"/>
      <c r="K774" s="1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  <c r="J775" s="16"/>
      <c r="K775" s="1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  <c r="J776" s="16"/>
      <c r="K776" s="1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  <c r="J777" s="16"/>
      <c r="K777" s="1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  <c r="J778" s="16"/>
      <c r="K778" s="1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  <c r="J779" s="16"/>
      <c r="K779" s="1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  <c r="J780" s="16"/>
      <c r="K780" s="1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  <c r="J781" s="16"/>
      <c r="K781" s="1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  <c r="J782" s="16"/>
      <c r="K782" s="1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  <c r="J783" s="16"/>
      <c r="K783" s="1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  <c r="J784" s="16"/>
      <c r="K784" s="1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  <c r="J785" s="16"/>
      <c r="K785" s="1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  <c r="J786" s="16"/>
      <c r="K786" s="1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  <c r="J787" s="16"/>
      <c r="K787" s="1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  <c r="J788" s="16"/>
      <c r="K788" s="1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  <c r="J789" s="16"/>
      <c r="K789" s="1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  <c r="J790" s="16"/>
      <c r="K790" s="1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  <c r="J791" s="16"/>
      <c r="K791" s="1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  <c r="J792" s="16"/>
      <c r="K792" s="1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  <c r="J793" s="16"/>
      <c r="K793" s="1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  <c r="J794" s="16"/>
      <c r="K794" s="1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  <c r="J795" s="16"/>
      <c r="K795" s="1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  <c r="J796" s="16"/>
      <c r="K796" s="1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  <c r="J797" s="16"/>
      <c r="K797" s="1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  <c r="J798" s="16"/>
      <c r="K798" s="1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  <c r="J799" s="16"/>
      <c r="K799" s="1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  <c r="J800" s="16"/>
      <c r="K800" s="1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  <c r="J801" s="16"/>
      <c r="K801" s="1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  <c r="J802" s="16"/>
      <c r="K802" s="1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  <c r="J803" s="16"/>
      <c r="K803" s="1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  <c r="J804" s="16"/>
      <c r="K804" s="1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  <c r="J805" s="16"/>
      <c r="K805" s="1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  <c r="J806" s="16"/>
      <c r="K806" s="1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  <c r="J807" s="16"/>
      <c r="K807" s="1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  <c r="J808" s="16"/>
      <c r="K808" s="1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  <c r="J809" s="16"/>
      <c r="K809" s="1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  <c r="J810" s="16"/>
      <c r="K810" s="1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  <c r="J811" s="16"/>
      <c r="K811" s="1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  <c r="J812" s="16"/>
      <c r="K812" s="1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  <c r="J813" s="16"/>
      <c r="K813" s="1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  <c r="J814" s="16"/>
      <c r="K814" s="1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  <c r="J815" s="16"/>
      <c r="K815" s="1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  <c r="J816" s="16"/>
      <c r="K816" s="1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  <c r="J817" s="16"/>
      <c r="K817" s="1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  <c r="J818" s="16"/>
      <c r="K818" s="1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  <c r="J819" s="16"/>
      <c r="K819" s="1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  <c r="J820" s="16"/>
      <c r="K820" s="1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  <c r="J821" s="16"/>
      <c r="K821" s="1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  <c r="J822" s="16"/>
      <c r="K822" s="1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  <c r="J823" s="16"/>
      <c r="K823" s="1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  <c r="J824" s="16"/>
      <c r="K824" s="1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  <c r="J825" s="16"/>
      <c r="K825" s="1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  <c r="J826" s="16"/>
      <c r="K826" s="1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  <c r="J827" s="16"/>
      <c r="K827" s="1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  <c r="J828" s="16"/>
      <c r="K828" s="1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  <c r="J829" s="16"/>
      <c r="K829" s="1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  <c r="J830" s="16"/>
      <c r="K830" s="1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  <c r="J831" s="16"/>
      <c r="K831" s="1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  <c r="J832" s="16"/>
      <c r="K832" s="1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  <c r="J833" s="16"/>
      <c r="K833" s="1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  <c r="J834" s="16"/>
      <c r="K834" s="1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  <c r="J835" s="16"/>
      <c r="K835" s="1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  <c r="J836" s="16"/>
      <c r="K836" s="1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  <c r="J837" s="16"/>
      <c r="K837" s="1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  <c r="J838" s="16"/>
      <c r="K838" s="1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  <c r="J839" s="16"/>
      <c r="K839" s="1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  <c r="J840" s="16"/>
      <c r="K840" s="1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  <c r="J841" s="16"/>
      <c r="K841" s="1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  <c r="J842" s="16"/>
      <c r="K842" s="1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  <c r="J843" s="16"/>
      <c r="K843" s="1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  <c r="J844" s="16"/>
      <c r="K844" s="1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  <c r="J845" s="16"/>
      <c r="K845" s="1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  <c r="J846" s="16"/>
      <c r="K846" s="1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  <c r="J847" s="16"/>
      <c r="K847" s="1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  <c r="J848" s="16"/>
      <c r="K848" s="1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  <c r="J849" s="16"/>
      <c r="K849" s="1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  <c r="J850" s="16"/>
      <c r="K850" s="1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  <c r="J851" s="16"/>
      <c r="K851" s="1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  <c r="J852" s="16"/>
      <c r="K852" s="1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  <c r="J853" s="16"/>
      <c r="K853" s="1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  <c r="J854" s="16"/>
      <c r="K854" s="1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  <c r="J855" s="16"/>
      <c r="K855" s="1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  <c r="J856" s="16"/>
      <c r="K856" s="1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  <c r="J857" s="16"/>
      <c r="K857" s="1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  <c r="J858" s="16"/>
      <c r="K858" s="1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  <c r="J859" s="16"/>
      <c r="K859" s="1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  <c r="J860" s="16"/>
      <c r="K860" s="1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  <c r="J861" s="16"/>
      <c r="K861" s="1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  <c r="J862" s="16"/>
      <c r="K862" s="1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  <c r="J863" s="16"/>
      <c r="K863" s="1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  <c r="J864" s="16"/>
      <c r="K864" s="1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  <c r="J865" s="16"/>
      <c r="K865" s="1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  <c r="J866" s="16"/>
      <c r="K866" s="1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  <c r="J867" s="16"/>
      <c r="K867" s="1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  <c r="J868" s="16"/>
      <c r="K868" s="1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  <c r="J869" s="16"/>
      <c r="K869" s="1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  <c r="J870" s="16"/>
      <c r="K870" s="1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  <c r="J871" s="16"/>
      <c r="K871" s="1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  <c r="J872" s="16"/>
      <c r="K872" s="1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  <c r="J873" s="16"/>
      <c r="K873" s="1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  <c r="J874" s="16"/>
      <c r="K874" s="1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  <c r="J875" s="16"/>
      <c r="K875" s="1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  <c r="J876" s="16"/>
      <c r="K876" s="1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  <c r="J877" s="16"/>
      <c r="K877" s="1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  <c r="J878" s="16"/>
      <c r="K878" s="1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  <c r="J879" s="16"/>
      <c r="K879" s="1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  <c r="J880" s="16"/>
      <c r="K880" s="1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  <c r="J881" s="16"/>
      <c r="K881" s="1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  <c r="J882" s="16"/>
      <c r="K882" s="1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  <c r="J883" s="16"/>
      <c r="K883" s="1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  <c r="J884" s="16"/>
      <c r="K884" s="1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  <c r="J885" s="16"/>
      <c r="K885" s="1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  <c r="J886" s="16"/>
      <c r="K886" s="1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  <c r="J887" s="16"/>
      <c r="K887" s="1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  <c r="J888" s="16"/>
      <c r="K888" s="1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  <c r="J889" s="16"/>
      <c r="K889" s="1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  <c r="J890" s="16"/>
      <c r="K890" s="1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  <c r="J891" s="16"/>
      <c r="K891" s="1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  <c r="J892" s="16"/>
      <c r="K892" s="1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  <c r="J893" s="16"/>
      <c r="K893" s="1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  <c r="J894" s="16"/>
      <c r="K894" s="1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  <c r="J895" s="16"/>
      <c r="K895" s="1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  <c r="J896" s="16"/>
      <c r="K896" s="1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  <c r="J897" s="16"/>
      <c r="K897" s="1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  <c r="J898" s="16"/>
      <c r="K898" s="1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  <c r="J899" s="16"/>
      <c r="K899" s="1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  <c r="J900" s="16"/>
      <c r="K900" s="1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  <c r="J901" s="16"/>
      <c r="K901" s="1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  <c r="J902" s="16"/>
      <c r="K902" s="1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  <c r="J903" s="16"/>
      <c r="K903" s="1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  <c r="J904" s="16"/>
      <c r="K904" s="1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  <c r="J905" s="16"/>
      <c r="K905" s="1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  <c r="J906" s="16"/>
      <c r="K906" s="1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  <c r="J907" s="16"/>
      <c r="K907" s="1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  <c r="J908" s="16"/>
      <c r="K908" s="1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  <c r="J909" s="16"/>
      <c r="K909" s="1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  <c r="J910" s="16"/>
      <c r="K910" s="1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  <c r="J911" s="16"/>
      <c r="K911" s="1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  <c r="J912" s="16"/>
      <c r="K912" s="1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  <c r="J913" s="16"/>
      <c r="K913" s="1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  <c r="J914" s="16"/>
      <c r="K914" s="1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  <c r="J915" s="16"/>
      <c r="K915" s="1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  <c r="J916" s="16"/>
      <c r="K916" s="1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  <c r="J917" s="16"/>
      <c r="K917" s="1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  <c r="J918" s="16"/>
      <c r="K918" s="1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  <c r="J919" s="16"/>
      <c r="K919" s="1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  <c r="J920" s="16"/>
      <c r="K920" s="1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  <c r="J921" s="16"/>
      <c r="K921" s="1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  <c r="J922" s="16"/>
      <c r="K922" s="1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  <c r="J923" s="16"/>
      <c r="K923" s="1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  <c r="J924" s="16"/>
      <c r="K924" s="1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  <c r="J925" s="16"/>
      <c r="K925" s="1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  <c r="J926" s="16"/>
      <c r="K926" s="1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  <c r="J927" s="16"/>
      <c r="K927" s="1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  <c r="J928" s="16"/>
      <c r="K928" s="1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  <c r="J929" s="16"/>
      <c r="K929" s="1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  <c r="J930" s="16"/>
      <c r="K930" s="1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  <c r="J931" s="16"/>
      <c r="K931" s="1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  <c r="J932" s="16"/>
      <c r="K932" s="1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  <c r="J933" s="16"/>
      <c r="K933" s="1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  <c r="J934" s="16"/>
      <c r="K934" s="1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  <c r="J935" s="16"/>
      <c r="K935" s="1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  <c r="J936" s="16"/>
      <c r="K936" s="1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  <c r="J937" s="16"/>
      <c r="K937" s="1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  <c r="J938" s="16"/>
      <c r="K938" s="1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  <c r="J939" s="16"/>
      <c r="K939" s="1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  <c r="J940" s="16"/>
      <c r="K940" s="1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  <c r="J941" s="16"/>
      <c r="K941" s="1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  <c r="J942" s="16"/>
      <c r="K942" s="1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  <c r="J943" s="16"/>
      <c r="K943" s="1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  <c r="J944" s="16"/>
      <c r="K944" s="1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  <c r="J945" s="16"/>
      <c r="K945" s="1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  <c r="J946" s="16"/>
      <c r="K946" s="1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  <c r="J947" s="16"/>
      <c r="K947" s="1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  <c r="J948" s="16"/>
      <c r="K948" s="1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  <c r="J949" s="16"/>
      <c r="K949" s="1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  <c r="J950" s="16"/>
      <c r="K950" s="1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  <c r="J951" s="16"/>
      <c r="K951" s="1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  <c r="J952" s="16"/>
      <c r="K952" s="1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  <c r="J953" s="16"/>
      <c r="K953" s="1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  <c r="J954" s="16"/>
      <c r="K954" s="1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  <c r="J955" s="16"/>
      <c r="K955" s="1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  <c r="J956" s="16"/>
      <c r="K956" s="1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  <c r="J957" s="16"/>
      <c r="K957" s="1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  <c r="J958" s="16"/>
      <c r="K958" s="1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  <c r="J959" s="16"/>
      <c r="K959" s="1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  <c r="J960" s="16"/>
      <c r="K960" s="1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  <c r="J961" s="16"/>
      <c r="K961" s="1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  <c r="J962" s="16"/>
      <c r="K962" s="1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  <c r="J963" s="16"/>
      <c r="K963" s="1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  <c r="J964" s="16"/>
      <c r="K964" s="1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  <c r="J965" s="16"/>
      <c r="K965" s="1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  <c r="J966" s="16"/>
      <c r="K966" s="1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  <c r="J967" s="16"/>
      <c r="K967" s="1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  <c r="J968" s="16"/>
      <c r="K968" s="1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  <c r="J969" s="16"/>
      <c r="K969" s="1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  <c r="J970" s="16"/>
      <c r="K970" s="1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  <c r="J971" s="16"/>
      <c r="K971" s="1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  <c r="J972" s="16"/>
      <c r="K972" s="1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  <c r="J973" s="16"/>
      <c r="K973" s="1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  <c r="J974" s="16"/>
      <c r="K974" s="1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  <c r="J975" s="16"/>
      <c r="K975" s="1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  <c r="J976" s="16"/>
      <c r="K976" s="1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  <c r="J977" s="16"/>
      <c r="K977" s="1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  <c r="J978" s="16"/>
      <c r="K978" s="1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  <c r="J979" s="16"/>
      <c r="K979" s="1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  <c r="J980" s="16"/>
      <c r="K980" s="1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  <c r="J981" s="16"/>
      <c r="K981" s="1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  <c r="J982" s="16"/>
      <c r="K982" s="1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  <c r="J983" s="16"/>
      <c r="K983" s="1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  <c r="J984" s="16"/>
      <c r="K984" s="1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  <c r="J985" s="16"/>
      <c r="K985" s="1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  <c r="J986" s="16"/>
      <c r="K986" s="1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  <c r="J987" s="16"/>
      <c r="K987" s="1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  <c r="J988" s="16"/>
      <c r="K988" s="1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  <c r="J989" s="16"/>
      <c r="K989" s="1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  <c r="J990" s="16"/>
      <c r="K990" s="1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  <c r="J991" s="16"/>
      <c r="K991" s="1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  <c r="J992" s="16"/>
      <c r="K992" s="1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  <c r="J993" s="16"/>
      <c r="K993" s="1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  <c r="J994" s="16"/>
      <c r="K994" s="1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  <c r="J995" s="16"/>
      <c r="K995" s="1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  <c r="J996" s="16"/>
      <c r="K996" s="1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  <c r="J997" s="16"/>
      <c r="K997" s="1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  <c r="J998" s="16"/>
      <c r="K998" s="1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  <c r="J999" s="16"/>
      <c r="K999" s="1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  <c r="J1000" s="16"/>
      <c r="K1000" s="16"/>
    </row>
  </sheetData>
  <mergeCells count="27">
    <mergeCell ref="F11:F12"/>
    <mergeCell ref="K11:K12"/>
    <mergeCell ref="B9:K9"/>
    <mergeCell ref="A10:K10"/>
    <mergeCell ref="A11:A12"/>
    <mergeCell ref="B11:B12"/>
    <mergeCell ref="C11:C12"/>
    <mergeCell ref="D11:D12"/>
    <mergeCell ref="B13:K13"/>
    <mergeCell ref="B17:K17"/>
    <mergeCell ref="E11:E12"/>
    <mergeCell ref="A16:E16"/>
    <mergeCell ref="A26:E26"/>
    <mergeCell ref="B27:K27"/>
    <mergeCell ref="A31:E31"/>
    <mergeCell ref="B32:K32"/>
    <mergeCell ref="B37:K37"/>
    <mergeCell ref="A77:E77"/>
    <mergeCell ref="A78:E78"/>
    <mergeCell ref="A79:J79"/>
    <mergeCell ref="A36:E36"/>
    <mergeCell ref="A42:E42"/>
    <mergeCell ref="B43:K43"/>
    <mergeCell ref="A57:E57"/>
    <mergeCell ref="B58:K58"/>
    <mergeCell ref="A62:E62"/>
    <mergeCell ref="B72:K72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71.43"/>
    <col customWidth="1" min="3" max="3" width="8.29"/>
    <col customWidth="1" min="4" max="4" width="8.71"/>
    <col customWidth="1" min="6" max="6" width="19.57"/>
    <col customWidth="1" min="7" max="7" width="16.86"/>
    <col customWidth="1" min="8" max="8" width="17.71"/>
    <col customWidth="1" min="9" max="9" width="15.57"/>
    <col customWidth="1" min="10" max="10" width="17.29"/>
    <col customWidth="1" min="11" max="11" width="21.0"/>
    <col customWidth="1" min="12" max="12" width="5.29"/>
    <col customWidth="1" min="13" max="13" width="38.57"/>
    <col customWidth="1" min="14" max="14" width="4.14"/>
    <col customWidth="1" min="15" max="26" width="10.71"/>
  </cols>
  <sheetData>
    <row r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90"/>
      <c r="B2" s="291"/>
      <c r="C2" s="290"/>
      <c r="D2" s="290"/>
      <c r="E2" s="290"/>
      <c r="F2" s="290"/>
      <c r="G2" s="290"/>
      <c r="H2" s="290"/>
      <c r="I2" s="29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90"/>
      <c r="B3" s="291"/>
      <c r="C3" s="290"/>
      <c r="D3" s="290"/>
      <c r="E3" s="290"/>
      <c r="F3" s="290"/>
      <c r="G3" s="290"/>
      <c r="H3" s="290"/>
      <c r="I3" s="29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0"/>
      <c r="B4" s="291"/>
      <c r="C4" s="290"/>
      <c r="D4" s="290"/>
      <c r="E4" s="290"/>
      <c r="F4" s="290"/>
      <c r="G4" s="290"/>
      <c r="H4" s="290"/>
      <c r="I4" s="29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0"/>
      <c r="B5" s="291"/>
      <c r="C5" s="290"/>
      <c r="D5" s="290"/>
      <c r="E5" s="290"/>
      <c r="F5" s="290"/>
      <c r="G5" s="290"/>
      <c r="H5" s="290"/>
      <c r="I5" s="29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0"/>
      <c r="B6" s="291"/>
      <c r="C6" s="290"/>
      <c r="D6" s="290"/>
      <c r="E6" s="290"/>
      <c r="F6" s="290"/>
      <c r="G6" s="290"/>
      <c r="H6" s="290"/>
      <c r="I6" s="290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0"/>
      <c r="B7" s="291"/>
      <c r="C7" s="290"/>
      <c r="D7" s="290"/>
      <c r="E7" s="290"/>
      <c r="F7" s="290"/>
      <c r="G7" s="290"/>
      <c r="H7" s="290"/>
      <c r="I7" s="290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0"/>
      <c r="B8" s="291"/>
      <c r="C8" s="290"/>
      <c r="D8" s="290"/>
      <c r="E8" s="290"/>
      <c r="F8" s="290"/>
      <c r="G8" s="290"/>
      <c r="H8" s="290"/>
      <c r="I8" s="29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10" t="s">
        <v>145</v>
      </c>
      <c r="B9" s="111" t="s">
        <v>146</v>
      </c>
      <c r="C9" s="5"/>
      <c r="D9" s="5"/>
      <c r="E9" s="5"/>
      <c r="F9" s="5"/>
      <c r="G9" s="5"/>
      <c r="H9" s="5"/>
      <c r="I9" s="5"/>
      <c r="J9" s="5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11" t="s">
        <v>395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2" t="s">
        <v>2</v>
      </c>
      <c r="B11" s="113" t="s">
        <v>3</v>
      </c>
      <c r="C11" s="112" t="s">
        <v>4</v>
      </c>
      <c r="D11" s="312" t="s">
        <v>5</v>
      </c>
      <c r="E11" s="313" t="s">
        <v>6</v>
      </c>
      <c r="F11" s="314" t="s">
        <v>7</v>
      </c>
      <c r="G11" s="315" t="s">
        <v>396</v>
      </c>
      <c r="H11" s="315" t="s">
        <v>156</v>
      </c>
      <c r="I11" s="315" t="s">
        <v>157</v>
      </c>
      <c r="J11" s="315" t="s">
        <v>158</v>
      </c>
      <c r="K11" s="314" t="s">
        <v>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7"/>
      <c r="B12" s="17"/>
      <c r="C12" s="17"/>
      <c r="D12" s="17"/>
      <c r="E12" s="17"/>
      <c r="F12" s="17"/>
      <c r="G12" s="116">
        <v>0.04</v>
      </c>
      <c r="H12" s="316">
        <v>0.295</v>
      </c>
      <c r="I12" s="316">
        <v>0.005</v>
      </c>
      <c r="J12" s="316">
        <v>0.05</v>
      </c>
      <c r="K12" s="17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93" t="s">
        <v>148</v>
      </c>
      <c r="B13" s="294" t="s">
        <v>333</v>
      </c>
      <c r="C13" s="5"/>
      <c r="D13" s="5"/>
      <c r="E13" s="5"/>
      <c r="F13" s="5"/>
      <c r="G13" s="5"/>
      <c r="H13" s="5"/>
      <c r="I13" s="5"/>
      <c r="J13" s="5"/>
      <c r="K13" s="6"/>
    </row>
    <row r="14">
      <c r="A14" s="48" t="s">
        <v>150</v>
      </c>
      <c r="B14" s="91" t="s">
        <v>334</v>
      </c>
      <c r="C14" s="22" t="s">
        <v>38</v>
      </c>
      <c r="D14" s="23">
        <v>107.97</v>
      </c>
      <c r="E14" s="24">
        <v>8262.0</v>
      </c>
      <c r="F14" s="25">
        <f t="shared" ref="F14:F15" si="1">ROUND(D14*E14,0)</f>
        <v>892048</v>
      </c>
      <c r="G14" s="24">
        <f t="shared" ref="G14:G15" si="2">+ROUND(F14*$G$12,0)</f>
        <v>35682</v>
      </c>
      <c r="H14" s="24">
        <f t="shared" ref="H14:H15" si="3">+ROUND(SUM(F14:G14)*$H$12,0)</f>
        <v>273680</v>
      </c>
      <c r="I14" s="24">
        <f t="shared" ref="I14:I15" si="4">+ROUND(SUM(F14:G14)*$I$12,0)</f>
        <v>4639</v>
      </c>
      <c r="J14" s="24">
        <f t="shared" ref="J14:J15" si="5">+ROUND(SUM(F14:G14)*$J$12,0)</f>
        <v>46387</v>
      </c>
      <c r="K14" s="24">
        <f t="shared" ref="K14:K15" si="6">+ROUND(SUM(F14:J14),0)</f>
        <v>1252436</v>
      </c>
    </row>
    <row r="15">
      <c r="A15" s="48" t="s">
        <v>198</v>
      </c>
      <c r="B15" s="91" t="s">
        <v>335</v>
      </c>
      <c r="C15" s="50" t="s">
        <v>38</v>
      </c>
      <c r="D15" s="23">
        <v>1.0</v>
      </c>
      <c r="E15" s="24">
        <v>4010955.0</v>
      </c>
      <c r="F15" s="25">
        <f t="shared" si="1"/>
        <v>4010955</v>
      </c>
      <c r="G15" s="24">
        <f t="shared" si="2"/>
        <v>160438</v>
      </c>
      <c r="H15" s="24">
        <f t="shared" si="3"/>
        <v>1230561</v>
      </c>
      <c r="I15" s="24">
        <f t="shared" si="4"/>
        <v>20857</v>
      </c>
      <c r="J15" s="24">
        <f t="shared" si="5"/>
        <v>208570</v>
      </c>
      <c r="K15" s="24">
        <f t="shared" si="6"/>
        <v>5631381</v>
      </c>
    </row>
    <row r="16">
      <c r="A16" s="67" t="s">
        <v>336</v>
      </c>
      <c r="B16" s="5"/>
      <c r="C16" s="5"/>
      <c r="D16" s="5"/>
      <c r="E16" s="6"/>
      <c r="F16" s="68">
        <f t="shared" ref="F16:K16" si="7">SUM(F14:F15)</f>
        <v>4903003</v>
      </c>
      <c r="G16" s="68">
        <f t="shared" si="7"/>
        <v>196120</v>
      </c>
      <c r="H16" s="68">
        <f t="shared" si="7"/>
        <v>1504241</v>
      </c>
      <c r="I16" s="68">
        <f t="shared" si="7"/>
        <v>25496</v>
      </c>
      <c r="J16" s="68">
        <f t="shared" si="7"/>
        <v>254957</v>
      </c>
      <c r="K16" s="68">
        <f t="shared" si="7"/>
        <v>6883817</v>
      </c>
    </row>
    <row r="17" ht="14.25" customHeight="1">
      <c r="A17" s="293" t="s">
        <v>159</v>
      </c>
      <c r="B17" s="294" t="s">
        <v>397</v>
      </c>
      <c r="C17" s="5"/>
      <c r="D17" s="5"/>
      <c r="E17" s="5"/>
      <c r="F17" s="5"/>
      <c r="G17" s="5"/>
      <c r="H17" s="5"/>
      <c r="I17" s="5"/>
      <c r="J17" s="5"/>
      <c r="K17" s="6"/>
      <c r="L17" s="295"/>
      <c r="M17" s="295"/>
      <c r="N17" s="295"/>
    </row>
    <row r="18">
      <c r="A18" s="48" t="s">
        <v>161</v>
      </c>
      <c r="B18" s="91" t="s">
        <v>398</v>
      </c>
      <c r="C18" s="50" t="s">
        <v>38</v>
      </c>
      <c r="D18" s="23">
        <v>384.48</v>
      </c>
      <c r="E18" s="24">
        <v>5725.0</v>
      </c>
      <c r="F18" s="25">
        <f t="shared" ref="F18:F25" si="8">ROUND(D18*E18,0)</f>
        <v>2201148</v>
      </c>
      <c r="G18" s="24">
        <f t="shared" ref="G18:G25" si="9">+ROUND(F18*$G$12,0)</f>
        <v>88046</v>
      </c>
      <c r="H18" s="24">
        <f t="shared" ref="H18:H25" si="10">+ROUND(SUM(F18:G18)*$H$12,0)</f>
        <v>675312</v>
      </c>
      <c r="I18" s="24">
        <f t="shared" ref="I18:I25" si="11">+ROUND(SUM(F18:G18)*$I$12,0)</f>
        <v>11446</v>
      </c>
      <c r="J18" s="24">
        <f t="shared" ref="J18:J25" si="12">+ROUND(SUM(F18:G18)*$J$12,0)</f>
        <v>114460</v>
      </c>
      <c r="K18" s="24">
        <f t="shared" ref="K18:K25" si="13">+ROUND(SUM(F18:J18),0)</f>
        <v>3090412</v>
      </c>
      <c r="M18" s="60"/>
      <c r="N18" s="60"/>
      <c r="O18" s="60"/>
    </row>
    <row r="19">
      <c r="A19" s="48" t="s">
        <v>163</v>
      </c>
      <c r="B19" s="91" t="s">
        <v>339</v>
      </c>
      <c r="C19" s="50" t="s">
        <v>38</v>
      </c>
      <c r="D19" s="23">
        <v>101.68</v>
      </c>
      <c r="E19" s="24">
        <v>9496.0</v>
      </c>
      <c r="F19" s="25">
        <f t="shared" si="8"/>
        <v>965553</v>
      </c>
      <c r="G19" s="24">
        <f t="shared" si="9"/>
        <v>38622</v>
      </c>
      <c r="H19" s="24">
        <f t="shared" si="10"/>
        <v>296232</v>
      </c>
      <c r="I19" s="24">
        <f t="shared" si="11"/>
        <v>5021</v>
      </c>
      <c r="J19" s="24">
        <f t="shared" si="12"/>
        <v>50209</v>
      </c>
      <c r="K19" s="24">
        <f t="shared" si="13"/>
        <v>1355637</v>
      </c>
      <c r="M19" s="60"/>
      <c r="N19" s="60"/>
      <c r="O19" s="60"/>
    </row>
    <row r="20">
      <c r="A20" s="48" t="s">
        <v>209</v>
      </c>
      <c r="B20" s="168" t="s">
        <v>208</v>
      </c>
      <c r="C20" s="50" t="s">
        <v>207</v>
      </c>
      <c r="D20" s="23">
        <v>1.02</v>
      </c>
      <c r="E20" s="24">
        <v>77190.0</v>
      </c>
      <c r="F20" s="25">
        <f t="shared" si="8"/>
        <v>78734</v>
      </c>
      <c r="G20" s="24">
        <f t="shared" si="9"/>
        <v>3149</v>
      </c>
      <c r="H20" s="24">
        <f t="shared" si="10"/>
        <v>24155</v>
      </c>
      <c r="I20" s="24">
        <f t="shared" si="11"/>
        <v>409</v>
      </c>
      <c r="J20" s="24">
        <f t="shared" si="12"/>
        <v>4094</v>
      </c>
      <c r="K20" s="24">
        <f t="shared" si="13"/>
        <v>110541</v>
      </c>
      <c r="L20" s="60"/>
      <c r="M20" s="60"/>
      <c r="N20" s="60"/>
      <c r="O20" s="60"/>
    </row>
    <row r="21" ht="15.75" customHeight="1">
      <c r="A21" s="48" t="s">
        <v>211</v>
      </c>
      <c r="B21" s="91" t="s">
        <v>340</v>
      </c>
      <c r="C21" s="50" t="s">
        <v>38</v>
      </c>
      <c r="D21" s="23">
        <v>101.68</v>
      </c>
      <c r="E21" s="24">
        <v>47977.0</v>
      </c>
      <c r="F21" s="25">
        <f t="shared" si="8"/>
        <v>4878301</v>
      </c>
      <c r="G21" s="24">
        <f t="shared" si="9"/>
        <v>195132</v>
      </c>
      <c r="H21" s="24">
        <f t="shared" si="10"/>
        <v>1496663</v>
      </c>
      <c r="I21" s="24">
        <f t="shared" si="11"/>
        <v>25367</v>
      </c>
      <c r="J21" s="24">
        <f t="shared" si="12"/>
        <v>253672</v>
      </c>
      <c r="K21" s="24">
        <f t="shared" si="13"/>
        <v>6849135</v>
      </c>
      <c r="M21" s="60"/>
      <c r="N21" s="60"/>
      <c r="O21" s="60"/>
    </row>
    <row r="22" ht="15.75" customHeight="1">
      <c r="A22" s="48" t="s">
        <v>213</v>
      </c>
      <c r="B22" s="168" t="s">
        <v>341</v>
      </c>
      <c r="C22" s="50" t="s">
        <v>38</v>
      </c>
      <c r="D22" s="23">
        <v>101.68</v>
      </c>
      <c r="E22" s="24">
        <v>90776.0</v>
      </c>
      <c r="F22" s="25">
        <f t="shared" si="8"/>
        <v>9230104</v>
      </c>
      <c r="G22" s="24">
        <f t="shared" si="9"/>
        <v>369204</v>
      </c>
      <c r="H22" s="24">
        <f t="shared" si="10"/>
        <v>2831796</v>
      </c>
      <c r="I22" s="24">
        <f t="shared" si="11"/>
        <v>47997</v>
      </c>
      <c r="J22" s="24">
        <f t="shared" si="12"/>
        <v>479965</v>
      </c>
      <c r="K22" s="24">
        <f t="shared" si="13"/>
        <v>12959066</v>
      </c>
      <c r="M22" s="60"/>
      <c r="N22" s="60"/>
      <c r="O22" s="60"/>
    </row>
    <row r="23" ht="15.75" customHeight="1">
      <c r="A23" s="48" t="s">
        <v>215</v>
      </c>
      <c r="B23" s="168" t="s">
        <v>342</v>
      </c>
      <c r="C23" s="50" t="s">
        <v>21</v>
      </c>
      <c r="D23" s="23">
        <v>30.0</v>
      </c>
      <c r="E23" s="24">
        <v>29485.0</v>
      </c>
      <c r="F23" s="25">
        <f t="shared" si="8"/>
        <v>884550</v>
      </c>
      <c r="G23" s="24">
        <f t="shared" si="9"/>
        <v>35382</v>
      </c>
      <c r="H23" s="24">
        <f t="shared" si="10"/>
        <v>271380</v>
      </c>
      <c r="I23" s="24">
        <f t="shared" si="11"/>
        <v>4600</v>
      </c>
      <c r="J23" s="24">
        <f t="shared" si="12"/>
        <v>45997</v>
      </c>
      <c r="K23" s="24">
        <f t="shared" si="13"/>
        <v>1241909</v>
      </c>
      <c r="M23" s="60"/>
      <c r="N23" s="60"/>
      <c r="O23" s="60"/>
    </row>
    <row r="24" ht="15.75" customHeight="1">
      <c r="A24" s="48" t="s">
        <v>217</v>
      </c>
      <c r="B24" s="168" t="s">
        <v>343</v>
      </c>
      <c r="C24" s="50" t="s">
        <v>21</v>
      </c>
      <c r="D24" s="23">
        <v>32.72</v>
      </c>
      <c r="E24" s="24">
        <v>31786.0</v>
      </c>
      <c r="F24" s="25">
        <f t="shared" si="8"/>
        <v>1040038</v>
      </c>
      <c r="G24" s="24">
        <f t="shared" si="9"/>
        <v>41602</v>
      </c>
      <c r="H24" s="24">
        <f t="shared" si="10"/>
        <v>319084</v>
      </c>
      <c r="I24" s="24">
        <f t="shared" si="11"/>
        <v>5408</v>
      </c>
      <c r="J24" s="24">
        <f t="shared" si="12"/>
        <v>54082</v>
      </c>
      <c r="K24" s="24">
        <f t="shared" si="13"/>
        <v>1460214</v>
      </c>
      <c r="M24" s="60"/>
      <c r="N24" s="60"/>
      <c r="O24" s="60"/>
    </row>
    <row r="25" ht="15.75" customHeight="1">
      <c r="A25" s="48" t="s">
        <v>219</v>
      </c>
      <c r="B25" s="168" t="s">
        <v>344</v>
      </c>
      <c r="C25" s="50" t="s">
        <v>38</v>
      </c>
      <c r="D25" s="23">
        <v>63.88</v>
      </c>
      <c r="E25" s="24">
        <v>231908.0</v>
      </c>
      <c r="F25" s="25">
        <f t="shared" si="8"/>
        <v>14814283</v>
      </c>
      <c r="G25" s="24">
        <f t="shared" si="9"/>
        <v>592571</v>
      </c>
      <c r="H25" s="24">
        <f t="shared" si="10"/>
        <v>4545022</v>
      </c>
      <c r="I25" s="24">
        <f t="shared" si="11"/>
        <v>77034</v>
      </c>
      <c r="J25" s="24">
        <f t="shared" si="12"/>
        <v>770343</v>
      </c>
      <c r="K25" s="24">
        <f t="shared" si="13"/>
        <v>20799253</v>
      </c>
      <c r="M25" s="60"/>
      <c r="N25" s="60"/>
      <c r="O25" s="60"/>
    </row>
    <row r="26" ht="15.75" customHeight="1">
      <c r="A26" s="67" t="s">
        <v>345</v>
      </c>
      <c r="B26" s="5"/>
      <c r="C26" s="5"/>
      <c r="D26" s="5"/>
      <c r="E26" s="6"/>
      <c r="F26" s="68">
        <f t="shared" ref="F26:K26" si="14">SUM(F18:F25)</f>
        <v>34092711</v>
      </c>
      <c r="G26" s="68">
        <f t="shared" si="14"/>
        <v>1363708</v>
      </c>
      <c r="H26" s="68">
        <f t="shared" si="14"/>
        <v>10459644</v>
      </c>
      <c r="I26" s="68">
        <f t="shared" si="14"/>
        <v>177282</v>
      </c>
      <c r="J26" s="68">
        <f t="shared" si="14"/>
        <v>1772822</v>
      </c>
      <c r="K26" s="68">
        <f t="shared" si="14"/>
        <v>47866167</v>
      </c>
    </row>
    <row r="27" ht="15.0" customHeight="1">
      <c r="A27" s="293" t="s">
        <v>166</v>
      </c>
      <c r="B27" s="294" t="s">
        <v>399</v>
      </c>
      <c r="C27" s="5"/>
      <c r="D27" s="5"/>
      <c r="E27" s="5"/>
      <c r="F27" s="5"/>
      <c r="G27" s="5"/>
      <c r="H27" s="5"/>
      <c r="I27" s="5"/>
      <c r="J27" s="5"/>
      <c r="K27" s="6"/>
    </row>
    <row r="28" ht="15.75" customHeight="1">
      <c r="A28" s="48" t="s">
        <v>168</v>
      </c>
      <c r="B28" s="91" t="s">
        <v>398</v>
      </c>
      <c r="C28" s="317" t="s">
        <v>38</v>
      </c>
      <c r="D28" s="23">
        <v>384.48</v>
      </c>
      <c r="E28" s="24">
        <v>5725.0</v>
      </c>
      <c r="F28" s="25">
        <f t="shared" ref="F28:F35" si="15">ROUND(D28*E28,0)</f>
        <v>2201148</v>
      </c>
      <c r="G28" s="24">
        <f t="shared" ref="G28:G35" si="16">+ROUND(F28*$G$12,0)</f>
        <v>88046</v>
      </c>
      <c r="H28" s="24">
        <f t="shared" ref="H28:H35" si="17">+ROUND(SUM(F28:G28)*$H$12,0)</f>
        <v>675312</v>
      </c>
      <c r="I28" s="24">
        <f t="shared" ref="I28:I35" si="18">+ROUND(SUM(F28:G28)*$I$12,0)</f>
        <v>11446</v>
      </c>
      <c r="J28" s="24">
        <f t="shared" ref="J28:J35" si="19">+ROUND(SUM(F28:G28)*$J$12,0)</f>
        <v>114460</v>
      </c>
      <c r="K28" s="24">
        <f t="shared" ref="K28:K35" si="20">+ROUND(SUM(F28:J28),0)</f>
        <v>3090412</v>
      </c>
    </row>
    <row r="29" ht="15.75" customHeight="1">
      <c r="A29" s="48" t="s">
        <v>170</v>
      </c>
      <c r="B29" s="168" t="s">
        <v>339</v>
      </c>
      <c r="C29" s="317" t="s">
        <v>38</v>
      </c>
      <c r="D29" s="23">
        <v>101.68</v>
      </c>
      <c r="E29" s="24">
        <v>9496.0</v>
      </c>
      <c r="F29" s="25">
        <f t="shared" si="15"/>
        <v>965553</v>
      </c>
      <c r="G29" s="24">
        <f t="shared" si="16"/>
        <v>38622</v>
      </c>
      <c r="H29" s="24">
        <f t="shared" si="17"/>
        <v>296232</v>
      </c>
      <c r="I29" s="24">
        <f t="shared" si="18"/>
        <v>5021</v>
      </c>
      <c r="J29" s="24">
        <f t="shared" si="19"/>
        <v>50209</v>
      </c>
      <c r="K29" s="24">
        <f t="shared" si="20"/>
        <v>1355637</v>
      </c>
    </row>
    <row r="30" ht="15.75" customHeight="1">
      <c r="A30" s="48" t="s">
        <v>244</v>
      </c>
      <c r="B30" s="168" t="s">
        <v>208</v>
      </c>
      <c r="C30" s="317" t="s">
        <v>207</v>
      </c>
      <c r="D30" s="23">
        <v>1.02</v>
      </c>
      <c r="E30" s="24">
        <v>77190.0</v>
      </c>
      <c r="F30" s="25">
        <f t="shared" si="15"/>
        <v>78734</v>
      </c>
      <c r="G30" s="24">
        <f t="shared" si="16"/>
        <v>3149</v>
      </c>
      <c r="H30" s="24">
        <f t="shared" si="17"/>
        <v>24155</v>
      </c>
      <c r="I30" s="24">
        <f t="shared" si="18"/>
        <v>409</v>
      </c>
      <c r="J30" s="24">
        <f t="shared" si="19"/>
        <v>4094</v>
      </c>
      <c r="K30" s="24">
        <f t="shared" si="20"/>
        <v>110541</v>
      </c>
    </row>
    <row r="31" ht="15.75" customHeight="1">
      <c r="A31" s="48" t="s">
        <v>246</v>
      </c>
      <c r="B31" s="168" t="s">
        <v>340</v>
      </c>
      <c r="C31" s="317" t="s">
        <v>38</v>
      </c>
      <c r="D31" s="23">
        <v>101.68</v>
      </c>
      <c r="E31" s="24">
        <v>47977.0</v>
      </c>
      <c r="F31" s="25">
        <f t="shared" si="15"/>
        <v>4878301</v>
      </c>
      <c r="G31" s="24">
        <f t="shared" si="16"/>
        <v>195132</v>
      </c>
      <c r="H31" s="24">
        <f t="shared" si="17"/>
        <v>1496663</v>
      </c>
      <c r="I31" s="24">
        <f t="shared" si="18"/>
        <v>25367</v>
      </c>
      <c r="J31" s="24">
        <f t="shared" si="19"/>
        <v>253672</v>
      </c>
      <c r="K31" s="24">
        <f t="shared" si="20"/>
        <v>6849135</v>
      </c>
    </row>
    <row r="32" ht="15.75" customHeight="1">
      <c r="A32" s="48" t="s">
        <v>248</v>
      </c>
      <c r="B32" s="168" t="s">
        <v>341</v>
      </c>
      <c r="C32" s="317" t="s">
        <v>38</v>
      </c>
      <c r="D32" s="23">
        <v>101.68</v>
      </c>
      <c r="E32" s="24">
        <v>90776.0</v>
      </c>
      <c r="F32" s="25">
        <f t="shared" si="15"/>
        <v>9230104</v>
      </c>
      <c r="G32" s="24">
        <f t="shared" si="16"/>
        <v>369204</v>
      </c>
      <c r="H32" s="24">
        <f t="shared" si="17"/>
        <v>2831796</v>
      </c>
      <c r="I32" s="24">
        <f t="shared" si="18"/>
        <v>47997</v>
      </c>
      <c r="J32" s="24">
        <f t="shared" si="19"/>
        <v>479965</v>
      </c>
      <c r="K32" s="24">
        <f t="shared" si="20"/>
        <v>12959066</v>
      </c>
    </row>
    <row r="33" ht="15.75" customHeight="1">
      <c r="A33" s="48" t="s">
        <v>250</v>
      </c>
      <c r="B33" s="168" t="s">
        <v>342</v>
      </c>
      <c r="C33" s="317" t="s">
        <v>21</v>
      </c>
      <c r="D33" s="23">
        <v>30.0</v>
      </c>
      <c r="E33" s="24">
        <v>29485.0</v>
      </c>
      <c r="F33" s="25">
        <f t="shared" si="15"/>
        <v>884550</v>
      </c>
      <c r="G33" s="24">
        <f t="shared" si="16"/>
        <v>35382</v>
      </c>
      <c r="H33" s="24">
        <f t="shared" si="17"/>
        <v>271380</v>
      </c>
      <c r="I33" s="24">
        <f t="shared" si="18"/>
        <v>4600</v>
      </c>
      <c r="J33" s="24">
        <f t="shared" si="19"/>
        <v>45997</v>
      </c>
      <c r="K33" s="24">
        <f t="shared" si="20"/>
        <v>1241909</v>
      </c>
    </row>
    <row r="34" ht="15.75" customHeight="1">
      <c r="A34" s="48" t="s">
        <v>252</v>
      </c>
      <c r="B34" s="168" t="s">
        <v>343</v>
      </c>
      <c r="C34" s="317" t="s">
        <v>21</v>
      </c>
      <c r="D34" s="23">
        <v>32.72</v>
      </c>
      <c r="E34" s="24">
        <v>31786.0</v>
      </c>
      <c r="F34" s="25">
        <f t="shared" si="15"/>
        <v>1040038</v>
      </c>
      <c r="G34" s="24">
        <f t="shared" si="16"/>
        <v>41602</v>
      </c>
      <c r="H34" s="24">
        <f t="shared" si="17"/>
        <v>319084</v>
      </c>
      <c r="I34" s="24">
        <f t="shared" si="18"/>
        <v>5408</v>
      </c>
      <c r="J34" s="24">
        <f t="shared" si="19"/>
        <v>54082</v>
      </c>
      <c r="K34" s="24">
        <f t="shared" si="20"/>
        <v>1460214</v>
      </c>
    </row>
    <row r="35" ht="15.75" customHeight="1">
      <c r="A35" s="48" t="s">
        <v>254</v>
      </c>
      <c r="B35" s="168" t="s">
        <v>344</v>
      </c>
      <c r="C35" s="317" t="s">
        <v>38</v>
      </c>
      <c r="D35" s="23">
        <v>63.88</v>
      </c>
      <c r="E35" s="24">
        <v>231908.0</v>
      </c>
      <c r="F35" s="25">
        <f t="shared" si="15"/>
        <v>14814283</v>
      </c>
      <c r="G35" s="24">
        <f t="shared" si="16"/>
        <v>592571</v>
      </c>
      <c r="H35" s="24">
        <f t="shared" si="17"/>
        <v>4545022</v>
      </c>
      <c r="I35" s="24">
        <f t="shared" si="18"/>
        <v>77034</v>
      </c>
      <c r="J35" s="24">
        <f t="shared" si="19"/>
        <v>770343</v>
      </c>
      <c r="K35" s="24">
        <f t="shared" si="20"/>
        <v>20799253</v>
      </c>
    </row>
    <row r="36" ht="15.75" customHeight="1">
      <c r="A36" s="318" t="s">
        <v>345</v>
      </c>
      <c r="B36" s="5"/>
      <c r="C36" s="5"/>
      <c r="D36" s="5"/>
      <c r="E36" s="6"/>
      <c r="F36" s="68">
        <f t="shared" ref="F36:K36" si="21">SUM(F28:F35)</f>
        <v>34092711</v>
      </c>
      <c r="G36" s="68">
        <f t="shared" si="21"/>
        <v>1363708</v>
      </c>
      <c r="H36" s="68">
        <f t="shared" si="21"/>
        <v>10459644</v>
      </c>
      <c r="I36" s="68">
        <f t="shared" si="21"/>
        <v>177282</v>
      </c>
      <c r="J36" s="68">
        <f t="shared" si="21"/>
        <v>1772822</v>
      </c>
      <c r="K36" s="68">
        <f t="shared" si="21"/>
        <v>47866167</v>
      </c>
    </row>
    <row r="37" ht="15.75" customHeight="1">
      <c r="A37" s="293" t="s">
        <v>173</v>
      </c>
      <c r="B37" s="294" t="s">
        <v>346</v>
      </c>
      <c r="C37" s="5"/>
      <c r="D37" s="5"/>
      <c r="E37" s="5"/>
      <c r="F37" s="5"/>
      <c r="G37" s="5"/>
      <c r="H37" s="5"/>
      <c r="I37" s="5"/>
      <c r="J37" s="5"/>
      <c r="K37" s="6"/>
    </row>
    <row r="38" ht="15.75" customHeight="1">
      <c r="A38" s="48" t="s">
        <v>175</v>
      </c>
      <c r="B38" s="91" t="s">
        <v>347</v>
      </c>
      <c r="C38" s="50" t="s">
        <v>207</v>
      </c>
      <c r="D38" s="23">
        <v>6.66</v>
      </c>
      <c r="E38" s="24">
        <v>36740.0</v>
      </c>
      <c r="F38" s="25">
        <f t="shared" ref="F38:F40" si="22">ROUND(D38*E38,0)</f>
        <v>244688</v>
      </c>
      <c r="G38" s="24">
        <f t="shared" ref="G38:G40" si="23">+ROUND(F38*$G$12,0)</f>
        <v>9788</v>
      </c>
      <c r="H38" s="24">
        <f t="shared" ref="H38:H40" si="24">+ROUND(SUM(F38:G38)*$H$12,0)</f>
        <v>75070</v>
      </c>
      <c r="I38" s="24">
        <f t="shared" ref="I38:I40" si="25">+ROUND(SUM(F38:G38)*$I$12,0)</f>
        <v>1272</v>
      </c>
      <c r="J38" s="24">
        <f t="shared" ref="J38:J40" si="26">+ROUND(SUM(F38:G38)*$J$12,0)</f>
        <v>12724</v>
      </c>
      <c r="K38" s="24">
        <f t="shared" ref="K38:K39" si="27">+ROUND(SUM(F38:J38),0)</f>
        <v>343542</v>
      </c>
    </row>
    <row r="39" ht="15.75" customHeight="1">
      <c r="A39" s="48" t="s">
        <v>177</v>
      </c>
      <c r="B39" s="168" t="s">
        <v>208</v>
      </c>
      <c r="C39" s="50" t="s">
        <v>207</v>
      </c>
      <c r="D39" s="23">
        <v>6.66</v>
      </c>
      <c r="E39" s="24">
        <v>77190.0</v>
      </c>
      <c r="F39" s="25">
        <f t="shared" si="22"/>
        <v>514085</v>
      </c>
      <c r="G39" s="24">
        <f t="shared" si="23"/>
        <v>20563</v>
      </c>
      <c r="H39" s="24">
        <f t="shared" si="24"/>
        <v>157721</v>
      </c>
      <c r="I39" s="24">
        <f t="shared" si="25"/>
        <v>2673</v>
      </c>
      <c r="J39" s="24">
        <f t="shared" si="26"/>
        <v>26732</v>
      </c>
      <c r="K39" s="24">
        <f t="shared" si="27"/>
        <v>721774</v>
      </c>
    </row>
    <row r="40" ht="15.75" customHeight="1">
      <c r="A40" s="48" t="s">
        <v>179</v>
      </c>
      <c r="B40" s="91" t="s">
        <v>400</v>
      </c>
      <c r="C40" s="50" t="s">
        <v>207</v>
      </c>
      <c r="D40" s="23">
        <v>6.66</v>
      </c>
      <c r="E40" s="24">
        <v>139092.0</v>
      </c>
      <c r="F40" s="25">
        <f t="shared" si="22"/>
        <v>926353</v>
      </c>
      <c r="G40" s="24">
        <f t="shared" si="23"/>
        <v>37054</v>
      </c>
      <c r="H40" s="24">
        <f t="shared" si="24"/>
        <v>284205</v>
      </c>
      <c r="I40" s="24">
        <f t="shared" si="25"/>
        <v>4817</v>
      </c>
      <c r="J40" s="24">
        <f t="shared" si="26"/>
        <v>48170</v>
      </c>
      <c r="K40" s="24">
        <f>SUM(F40:J40)</f>
        <v>1300599</v>
      </c>
    </row>
    <row r="41" ht="15.75" customHeight="1">
      <c r="A41" s="67" t="s">
        <v>349</v>
      </c>
      <c r="B41" s="5"/>
      <c r="C41" s="5"/>
      <c r="D41" s="5"/>
      <c r="E41" s="6"/>
      <c r="F41" s="68">
        <f t="shared" ref="F41:K41" si="28">SUM(F38:F40)</f>
        <v>1685126</v>
      </c>
      <c r="G41" s="68">
        <f t="shared" si="28"/>
        <v>67405</v>
      </c>
      <c r="H41" s="68">
        <f t="shared" si="28"/>
        <v>516996</v>
      </c>
      <c r="I41" s="68">
        <f t="shared" si="28"/>
        <v>8762</v>
      </c>
      <c r="J41" s="68">
        <f t="shared" si="28"/>
        <v>87626</v>
      </c>
      <c r="K41" s="68">
        <f t="shared" si="28"/>
        <v>2365915</v>
      </c>
    </row>
    <row r="42" ht="15.75" customHeight="1">
      <c r="A42" s="293" t="s">
        <v>183</v>
      </c>
      <c r="B42" s="294" t="s">
        <v>350</v>
      </c>
      <c r="C42" s="5"/>
      <c r="D42" s="5"/>
      <c r="E42" s="5"/>
      <c r="F42" s="5"/>
      <c r="G42" s="5"/>
      <c r="H42" s="5"/>
      <c r="I42" s="5"/>
      <c r="J42" s="5"/>
      <c r="K42" s="6"/>
    </row>
    <row r="43" ht="15.75" customHeight="1">
      <c r="A43" s="48" t="s">
        <v>185</v>
      </c>
      <c r="B43" s="91" t="s">
        <v>347</v>
      </c>
      <c r="C43" s="50" t="s">
        <v>207</v>
      </c>
      <c r="D43" s="23">
        <v>12.49</v>
      </c>
      <c r="E43" s="24">
        <v>36740.0</v>
      </c>
      <c r="F43" s="25">
        <f t="shared" ref="F43:F45" si="29">ROUND(D43*E43,0)</f>
        <v>458883</v>
      </c>
      <c r="G43" s="24">
        <f t="shared" ref="G43:G45" si="30">+ROUND(F43*$G$12,0)</f>
        <v>18355</v>
      </c>
      <c r="H43" s="24">
        <f t="shared" ref="H43:H45" si="31">+ROUND(SUM(F43:G43)*$H$12,0)</f>
        <v>140785</v>
      </c>
      <c r="I43" s="24">
        <f t="shared" ref="I43:I45" si="32">+ROUND(SUM(F43:G43)*$I$12,0)</f>
        <v>2386</v>
      </c>
      <c r="J43" s="24">
        <f t="shared" ref="J43:J45" si="33">+ROUND(SUM(F43:G43)*$J$12,0)</f>
        <v>23862</v>
      </c>
      <c r="K43" s="24">
        <f t="shared" ref="K43:K45" si="34">+ROUND(SUM(F43:J43),0)</f>
        <v>644271</v>
      </c>
    </row>
    <row r="44" ht="15.75" customHeight="1">
      <c r="A44" s="48" t="s">
        <v>187</v>
      </c>
      <c r="B44" s="168" t="s">
        <v>208</v>
      </c>
      <c r="C44" s="50" t="s">
        <v>207</v>
      </c>
      <c r="D44" s="23">
        <v>12.49</v>
      </c>
      <c r="E44" s="24">
        <v>77190.0</v>
      </c>
      <c r="F44" s="25">
        <f t="shared" si="29"/>
        <v>964103</v>
      </c>
      <c r="G44" s="24">
        <f t="shared" si="30"/>
        <v>38564</v>
      </c>
      <c r="H44" s="24">
        <f t="shared" si="31"/>
        <v>295787</v>
      </c>
      <c r="I44" s="24">
        <f t="shared" si="32"/>
        <v>5013</v>
      </c>
      <c r="J44" s="24">
        <f t="shared" si="33"/>
        <v>50133</v>
      </c>
      <c r="K44" s="24">
        <f t="shared" si="34"/>
        <v>1353600</v>
      </c>
    </row>
    <row r="45" ht="15.75" customHeight="1">
      <c r="A45" s="48" t="s">
        <v>189</v>
      </c>
      <c r="B45" s="91" t="s">
        <v>400</v>
      </c>
      <c r="C45" s="50" t="s">
        <v>207</v>
      </c>
      <c r="D45" s="23">
        <v>12.49</v>
      </c>
      <c r="E45" s="24">
        <v>139092.0</v>
      </c>
      <c r="F45" s="25">
        <f t="shared" si="29"/>
        <v>1737259</v>
      </c>
      <c r="G45" s="24">
        <f t="shared" si="30"/>
        <v>69490</v>
      </c>
      <c r="H45" s="24">
        <f t="shared" si="31"/>
        <v>532991</v>
      </c>
      <c r="I45" s="24">
        <f t="shared" si="32"/>
        <v>9034</v>
      </c>
      <c r="J45" s="24">
        <f t="shared" si="33"/>
        <v>90337</v>
      </c>
      <c r="K45" s="24">
        <f t="shared" si="34"/>
        <v>2439111</v>
      </c>
    </row>
    <row r="46" ht="15.75" customHeight="1">
      <c r="A46" s="67" t="s">
        <v>351</v>
      </c>
      <c r="B46" s="5"/>
      <c r="C46" s="5"/>
      <c r="D46" s="5"/>
      <c r="E46" s="6"/>
      <c r="F46" s="68">
        <f t="shared" ref="F46:K46" si="35">SUM(F43:F45)</f>
        <v>3160245</v>
      </c>
      <c r="G46" s="68">
        <f t="shared" si="35"/>
        <v>126409</v>
      </c>
      <c r="H46" s="68">
        <f t="shared" si="35"/>
        <v>969563</v>
      </c>
      <c r="I46" s="68">
        <f t="shared" si="35"/>
        <v>16433</v>
      </c>
      <c r="J46" s="68">
        <f t="shared" si="35"/>
        <v>164332</v>
      </c>
      <c r="K46" s="68">
        <f t="shared" si="35"/>
        <v>4436982</v>
      </c>
    </row>
    <row r="47" ht="15.75" customHeight="1">
      <c r="A47" s="293" t="s">
        <v>326</v>
      </c>
      <c r="B47" s="294" t="s">
        <v>352</v>
      </c>
      <c r="C47" s="5"/>
      <c r="D47" s="5"/>
      <c r="E47" s="5"/>
      <c r="F47" s="5"/>
      <c r="G47" s="5"/>
      <c r="H47" s="5"/>
      <c r="I47" s="5"/>
      <c r="J47" s="5"/>
      <c r="K47" s="6"/>
    </row>
    <row r="48" ht="15.75" customHeight="1">
      <c r="A48" s="48" t="s">
        <v>327</v>
      </c>
      <c r="B48" s="91" t="s">
        <v>357</v>
      </c>
      <c r="C48" s="50" t="s">
        <v>38</v>
      </c>
      <c r="D48" s="23">
        <v>360.07</v>
      </c>
      <c r="E48" s="24">
        <v>5725.0</v>
      </c>
      <c r="F48" s="25">
        <f t="shared" ref="F48:F51" si="36">ROUND(D48*E48,0)</f>
        <v>2061401</v>
      </c>
      <c r="G48" s="24">
        <f t="shared" ref="G48:G51" si="37">+ROUND(F48*$G$12,0)</f>
        <v>82456</v>
      </c>
      <c r="H48" s="24">
        <f t="shared" ref="H48:H51" si="38">+ROUND(SUM(F48:G48)*$H$12,0)</f>
        <v>632438</v>
      </c>
      <c r="I48" s="24">
        <f t="shared" ref="I48:I51" si="39">+ROUND(SUM(F48:G48)*$I$12,0)</f>
        <v>10719</v>
      </c>
      <c r="J48" s="24">
        <f t="shared" ref="J48:J51" si="40">+ROUND(SUM(F48:G48)*$J$12,0)</f>
        <v>107193</v>
      </c>
      <c r="K48" s="24">
        <f t="shared" ref="K48:K51" si="41">+ROUND(SUM(F48:J48),0)</f>
        <v>2894207</v>
      </c>
      <c r="M48" s="60"/>
    </row>
    <row r="49" ht="15.75" customHeight="1">
      <c r="A49" s="48" t="s">
        <v>328</v>
      </c>
      <c r="B49" s="168" t="s">
        <v>353</v>
      </c>
      <c r="C49" s="50" t="s">
        <v>207</v>
      </c>
      <c r="D49" s="23">
        <v>31.51</v>
      </c>
      <c r="E49" s="24">
        <v>77190.0</v>
      </c>
      <c r="F49" s="25">
        <f t="shared" si="36"/>
        <v>2432257</v>
      </c>
      <c r="G49" s="24">
        <f t="shared" si="37"/>
        <v>97290</v>
      </c>
      <c r="H49" s="24">
        <f t="shared" si="38"/>
        <v>746216</v>
      </c>
      <c r="I49" s="24">
        <f t="shared" si="39"/>
        <v>12648</v>
      </c>
      <c r="J49" s="24">
        <f t="shared" si="40"/>
        <v>126477</v>
      </c>
      <c r="K49" s="24">
        <f t="shared" si="41"/>
        <v>3414888</v>
      </c>
      <c r="M49" s="60"/>
    </row>
    <row r="50" ht="15.75" customHeight="1">
      <c r="A50" s="48" t="s">
        <v>330</v>
      </c>
      <c r="B50" s="91" t="s">
        <v>401</v>
      </c>
      <c r="C50" s="50" t="s">
        <v>207</v>
      </c>
      <c r="D50" s="23">
        <v>28.82</v>
      </c>
      <c r="E50" s="24">
        <v>105610.0</v>
      </c>
      <c r="F50" s="25">
        <f t="shared" si="36"/>
        <v>3043680</v>
      </c>
      <c r="G50" s="24">
        <f t="shared" si="37"/>
        <v>121747</v>
      </c>
      <c r="H50" s="24">
        <f t="shared" si="38"/>
        <v>933801</v>
      </c>
      <c r="I50" s="24">
        <f t="shared" si="39"/>
        <v>15827</v>
      </c>
      <c r="J50" s="24">
        <f t="shared" si="40"/>
        <v>158271</v>
      </c>
      <c r="K50" s="24">
        <f t="shared" si="41"/>
        <v>4273326</v>
      </c>
      <c r="M50" s="60"/>
    </row>
    <row r="51" ht="15.75" customHeight="1">
      <c r="A51" s="48" t="s">
        <v>331</v>
      </c>
      <c r="B51" s="91" t="s">
        <v>400</v>
      </c>
      <c r="C51" s="50" t="s">
        <v>207</v>
      </c>
      <c r="D51" s="23">
        <v>6.69</v>
      </c>
      <c r="E51" s="24">
        <v>139092.0</v>
      </c>
      <c r="F51" s="25">
        <f t="shared" si="36"/>
        <v>930525</v>
      </c>
      <c r="G51" s="24">
        <f t="shared" si="37"/>
        <v>37221</v>
      </c>
      <c r="H51" s="24">
        <f t="shared" si="38"/>
        <v>285485</v>
      </c>
      <c r="I51" s="24">
        <f t="shared" si="39"/>
        <v>4839</v>
      </c>
      <c r="J51" s="24">
        <f t="shared" si="40"/>
        <v>48387</v>
      </c>
      <c r="K51" s="24">
        <f t="shared" si="41"/>
        <v>1306457</v>
      </c>
    </row>
    <row r="52" ht="15.75" customHeight="1">
      <c r="A52" s="67" t="s">
        <v>355</v>
      </c>
      <c r="B52" s="5"/>
      <c r="C52" s="5"/>
      <c r="D52" s="5"/>
      <c r="E52" s="6"/>
      <c r="F52" s="68">
        <f t="shared" ref="F52:K52" si="42">SUM(F48:F51)</f>
        <v>8467863</v>
      </c>
      <c r="G52" s="68">
        <f t="shared" si="42"/>
        <v>338714</v>
      </c>
      <c r="H52" s="68">
        <f t="shared" si="42"/>
        <v>2597940</v>
      </c>
      <c r="I52" s="68">
        <f t="shared" si="42"/>
        <v>44033</v>
      </c>
      <c r="J52" s="68">
        <f t="shared" si="42"/>
        <v>440328</v>
      </c>
      <c r="K52" s="68">
        <f t="shared" si="42"/>
        <v>11888878</v>
      </c>
    </row>
    <row r="53" ht="15.75" customHeight="1">
      <c r="A53" s="293" t="s">
        <v>372</v>
      </c>
      <c r="B53" s="294" t="s">
        <v>402</v>
      </c>
      <c r="C53" s="5"/>
      <c r="D53" s="5"/>
      <c r="E53" s="5"/>
      <c r="F53" s="5"/>
      <c r="G53" s="5"/>
      <c r="H53" s="5"/>
      <c r="I53" s="5"/>
      <c r="J53" s="5"/>
      <c r="K53" s="6"/>
    </row>
    <row r="54" ht="15.75" customHeight="1">
      <c r="A54" s="319" t="s">
        <v>374</v>
      </c>
      <c r="B54" s="91" t="s">
        <v>357</v>
      </c>
      <c r="C54" s="50" t="s">
        <v>38</v>
      </c>
      <c r="D54" s="23">
        <v>100.56</v>
      </c>
      <c r="E54" s="24">
        <v>5725.0</v>
      </c>
      <c r="F54" s="25">
        <f t="shared" ref="F54:F66" si="43">ROUND(D54*E54,0)</f>
        <v>575706</v>
      </c>
      <c r="G54" s="24">
        <f t="shared" ref="G54:G66" si="44">+ROUND(F54*$G$12,0)</f>
        <v>23028</v>
      </c>
      <c r="H54" s="24">
        <f t="shared" ref="H54:H66" si="45">+ROUND(SUM(F54:G54)*$H$12,0)</f>
        <v>176627</v>
      </c>
      <c r="I54" s="24">
        <f t="shared" ref="I54:I66" si="46">+ROUND(SUM(F54:G54)*$I$12,0)</f>
        <v>2994</v>
      </c>
      <c r="J54" s="24">
        <f t="shared" ref="J54:J66" si="47">+ROUND(SUM(F54:G54)*$J$12,0)</f>
        <v>29937</v>
      </c>
      <c r="K54" s="24">
        <f t="shared" ref="K54:K66" si="48">+ROUND(SUM(F54:J54),0)</f>
        <v>808292</v>
      </c>
      <c r="L54" s="60"/>
      <c r="M54" s="60"/>
    </row>
    <row r="55" ht="15.75" customHeight="1">
      <c r="A55" s="319" t="s">
        <v>375</v>
      </c>
      <c r="B55" s="91" t="s">
        <v>339</v>
      </c>
      <c r="C55" s="50" t="s">
        <v>38</v>
      </c>
      <c r="D55" s="23">
        <v>74.34</v>
      </c>
      <c r="E55" s="24">
        <v>9496.0</v>
      </c>
      <c r="F55" s="25">
        <f t="shared" si="43"/>
        <v>705933</v>
      </c>
      <c r="G55" s="24">
        <f t="shared" si="44"/>
        <v>28237</v>
      </c>
      <c r="H55" s="24">
        <f t="shared" si="45"/>
        <v>216580</v>
      </c>
      <c r="I55" s="24">
        <f t="shared" si="46"/>
        <v>3671</v>
      </c>
      <c r="J55" s="24">
        <f t="shared" si="47"/>
        <v>36709</v>
      </c>
      <c r="K55" s="24">
        <f t="shared" si="48"/>
        <v>991130</v>
      </c>
      <c r="L55" s="60"/>
      <c r="M55" s="60"/>
    </row>
    <row r="56" ht="15.75" customHeight="1">
      <c r="A56" s="319" t="s">
        <v>376</v>
      </c>
      <c r="B56" s="168" t="s">
        <v>208</v>
      </c>
      <c r="C56" s="50" t="s">
        <v>207</v>
      </c>
      <c r="D56" s="23">
        <v>0.74</v>
      </c>
      <c r="E56" s="24">
        <v>77190.0</v>
      </c>
      <c r="F56" s="25">
        <f t="shared" si="43"/>
        <v>57121</v>
      </c>
      <c r="G56" s="24">
        <f t="shared" si="44"/>
        <v>2285</v>
      </c>
      <c r="H56" s="24">
        <f t="shared" si="45"/>
        <v>17525</v>
      </c>
      <c r="I56" s="24">
        <f t="shared" si="46"/>
        <v>297</v>
      </c>
      <c r="J56" s="24">
        <f t="shared" si="47"/>
        <v>2970</v>
      </c>
      <c r="K56" s="24">
        <f t="shared" si="48"/>
        <v>80198</v>
      </c>
      <c r="L56" s="60"/>
      <c r="M56" s="60"/>
    </row>
    <row r="57" ht="15.75" customHeight="1">
      <c r="A57" s="319" t="s">
        <v>403</v>
      </c>
      <c r="B57" s="91" t="s">
        <v>340</v>
      </c>
      <c r="C57" s="50" t="s">
        <v>38</v>
      </c>
      <c r="D57" s="23">
        <v>74.34</v>
      </c>
      <c r="E57" s="24">
        <v>47977.0</v>
      </c>
      <c r="F57" s="25">
        <f t="shared" si="43"/>
        <v>3566610</v>
      </c>
      <c r="G57" s="24">
        <f t="shared" si="44"/>
        <v>142664</v>
      </c>
      <c r="H57" s="24">
        <f t="shared" si="45"/>
        <v>1094236</v>
      </c>
      <c r="I57" s="24">
        <f t="shared" si="46"/>
        <v>18546</v>
      </c>
      <c r="J57" s="24">
        <f t="shared" si="47"/>
        <v>185464</v>
      </c>
      <c r="K57" s="24">
        <f t="shared" si="48"/>
        <v>5007520</v>
      </c>
    </row>
    <row r="58" ht="15.75" customHeight="1">
      <c r="A58" s="319" t="s">
        <v>404</v>
      </c>
      <c r="B58" s="168" t="s">
        <v>341</v>
      </c>
      <c r="C58" s="50" t="s">
        <v>38</v>
      </c>
      <c r="D58" s="23">
        <v>74.34</v>
      </c>
      <c r="E58" s="24">
        <v>90776.0</v>
      </c>
      <c r="F58" s="25">
        <f t="shared" si="43"/>
        <v>6748288</v>
      </c>
      <c r="G58" s="24">
        <f t="shared" si="44"/>
        <v>269932</v>
      </c>
      <c r="H58" s="24">
        <f t="shared" si="45"/>
        <v>2070375</v>
      </c>
      <c r="I58" s="24">
        <f t="shared" si="46"/>
        <v>35091</v>
      </c>
      <c r="J58" s="24">
        <f t="shared" si="47"/>
        <v>350911</v>
      </c>
      <c r="K58" s="24">
        <f t="shared" si="48"/>
        <v>9474597</v>
      </c>
      <c r="L58" s="60"/>
      <c r="M58" s="60"/>
    </row>
    <row r="59" ht="15.75" customHeight="1">
      <c r="A59" s="319" t="s">
        <v>405</v>
      </c>
      <c r="B59" s="168" t="s">
        <v>342</v>
      </c>
      <c r="C59" s="50" t="s">
        <v>21</v>
      </c>
      <c r="D59" s="23">
        <v>30.0</v>
      </c>
      <c r="E59" s="24">
        <v>29485.0</v>
      </c>
      <c r="F59" s="25">
        <f t="shared" si="43"/>
        <v>884550</v>
      </c>
      <c r="G59" s="24">
        <f t="shared" si="44"/>
        <v>35382</v>
      </c>
      <c r="H59" s="24">
        <f t="shared" si="45"/>
        <v>271380</v>
      </c>
      <c r="I59" s="24">
        <f t="shared" si="46"/>
        <v>4600</v>
      </c>
      <c r="J59" s="24">
        <f t="shared" si="47"/>
        <v>45997</v>
      </c>
      <c r="K59" s="24">
        <f t="shared" si="48"/>
        <v>1241909</v>
      </c>
      <c r="L59" s="60"/>
      <c r="M59" s="60"/>
    </row>
    <row r="60" ht="15.75" customHeight="1">
      <c r="A60" s="319" t="s">
        <v>406</v>
      </c>
      <c r="B60" s="168" t="s">
        <v>343</v>
      </c>
      <c r="C60" s="50" t="s">
        <v>21</v>
      </c>
      <c r="D60" s="23">
        <v>20.48</v>
      </c>
      <c r="E60" s="24">
        <v>31786.0</v>
      </c>
      <c r="F60" s="25">
        <f t="shared" si="43"/>
        <v>650977</v>
      </c>
      <c r="G60" s="24">
        <f t="shared" si="44"/>
        <v>26039</v>
      </c>
      <c r="H60" s="24">
        <f t="shared" si="45"/>
        <v>199720</v>
      </c>
      <c r="I60" s="24">
        <f t="shared" si="46"/>
        <v>3385</v>
      </c>
      <c r="J60" s="24">
        <f t="shared" si="47"/>
        <v>33851</v>
      </c>
      <c r="K60" s="24">
        <f t="shared" si="48"/>
        <v>913972</v>
      </c>
      <c r="L60" s="60"/>
      <c r="M60" s="60"/>
    </row>
    <row r="61" ht="15.75" customHeight="1">
      <c r="A61" s="319" t="s">
        <v>407</v>
      </c>
      <c r="B61" s="168" t="s">
        <v>344</v>
      </c>
      <c r="C61" s="50" t="s">
        <v>38</v>
      </c>
      <c r="D61" s="23">
        <v>74.34</v>
      </c>
      <c r="E61" s="24">
        <v>231908.0</v>
      </c>
      <c r="F61" s="25">
        <f t="shared" si="43"/>
        <v>17240041</v>
      </c>
      <c r="G61" s="24">
        <f t="shared" si="44"/>
        <v>689602</v>
      </c>
      <c r="H61" s="24">
        <f t="shared" si="45"/>
        <v>5289245</v>
      </c>
      <c r="I61" s="24">
        <f t="shared" si="46"/>
        <v>89648</v>
      </c>
      <c r="J61" s="24">
        <f t="shared" si="47"/>
        <v>896482</v>
      </c>
      <c r="K61" s="24">
        <f t="shared" si="48"/>
        <v>24205018</v>
      </c>
      <c r="L61" s="60"/>
      <c r="M61" s="60"/>
    </row>
    <row r="62" ht="56.25" customHeight="1">
      <c r="A62" s="319" t="s">
        <v>408</v>
      </c>
      <c r="B62" s="168" t="s">
        <v>363</v>
      </c>
      <c r="C62" s="50" t="s">
        <v>38</v>
      </c>
      <c r="D62" s="23">
        <v>74.34</v>
      </c>
      <c r="E62" s="24">
        <v>362924.0</v>
      </c>
      <c r="F62" s="25">
        <f t="shared" si="43"/>
        <v>26979770</v>
      </c>
      <c r="G62" s="24">
        <f t="shared" si="44"/>
        <v>1079191</v>
      </c>
      <c r="H62" s="24">
        <f t="shared" si="45"/>
        <v>8277393</v>
      </c>
      <c r="I62" s="24">
        <f t="shared" si="46"/>
        <v>140295</v>
      </c>
      <c r="J62" s="24">
        <f t="shared" si="47"/>
        <v>1402948</v>
      </c>
      <c r="K62" s="24">
        <f t="shared" si="48"/>
        <v>37879597</v>
      </c>
      <c r="L62" s="60"/>
      <c r="M62" s="60"/>
    </row>
    <row r="63" ht="15.75" customHeight="1">
      <c r="A63" s="319" t="s">
        <v>409</v>
      </c>
      <c r="B63" s="168" t="s">
        <v>365</v>
      </c>
      <c r="C63" s="50" t="s">
        <v>21</v>
      </c>
      <c r="D63" s="23">
        <v>50.0</v>
      </c>
      <c r="E63" s="24">
        <v>158237.0</v>
      </c>
      <c r="F63" s="25">
        <f t="shared" si="43"/>
        <v>7911850</v>
      </c>
      <c r="G63" s="24">
        <f t="shared" si="44"/>
        <v>316474</v>
      </c>
      <c r="H63" s="24">
        <f t="shared" si="45"/>
        <v>2427356</v>
      </c>
      <c r="I63" s="24">
        <f t="shared" si="46"/>
        <v>41142</v>
      </c>
      <c r="J63" s="24">
        <f t="shared" si="47"/>
        <v>411416</v>
      </c>
      <c r="K63" s="24">
        <f t="shared" si="48"/>
        <v>11108238</v>
      </c>
      <c r="L63" s="60"/>
      <c r="M63" s="60"/>
    </row>
    <row r="64" ht="15.75" customHeight="1">
      <c r="A64" s="319" t="s">
        <v>410</v>
      </c>
      <c r="B64" s="168" t="s">
        <v>367</v>
      </c>
      <c r="C64" s="50" t="s">
        <v>38</v>
      </c>
      <c r="D64" s="23">
        <v>26.21</v>
      </c>
      <c r="E64" s="24">
        <v>86366.0</v>
      </c>
      <c r="F64" s="25">
        <f t="shared" si="43"/>
        <v>2263653</v>
      </c>
      <c r="G64" s="24">
        <f t="shared" si="44"/>
        <v>90546</v>
      </c>
      <c r="H64" s="24">
        <f t="shared" si="45"/>
        <v>694489</v>
      </c>
      <c r="I64" s="24">
        <f t="shared" si="46"/>
        <v>11771</v>
      </c>
      <c r="J64" s="24">
        <f t="shared" si="47"/>
        <v>117710</v>
      </c>
      <c r="K64" s="24">
        <f t="shared" si="48"/>
        <v>3178169</v>
      </c>
      <c r="L64" s="60"/>
      <c r="M64" s="60"/>
    </row>
    <row r="65" ht="15.75" customHeight="1">
      <c r="A65" s="319" t="s">
        <v>411</v>
      </c>
      <c r="B65" s="168" t="s">
        <v>288</v>
      </c>
      <c r="C65" s="50" t="s">
        <v>38</v>
      </c>
      <c r="D65" s="23">
        <v>24.06</v>
      </c>
      <c r="E65" s="24">
        <v>39848.0</v>
      </c>
      <c r="F65" s="25">
        <f t="shared" si="43"/>
        <v>958743</v>
      </c>
      <c r="G65" s="24">
        <f t="shared" si="44"/>
        <v>38350</v>
      </c>
      <c r="H65" s="24">
        <f t="shared" si="45"/>
        <v>294142</v>
      </c>
      <c r="I65" s="24">
        <f t="shared" si="46"/>
        <v>4985</v>
      </c>
      <c r="J65" s="24">
        <f t="shared" si="47"/>
        <v>49855</v>
      </c>
      <c r="K65" s="24">
        <f t="shared" si="48"/>
        <v>1346075</v>
      </c>
      <c r="L65" s="60"/>
      <c r="M65" s="60"/>
    </row>
    <row r="66" ht="15.75" customHeight="1">
      <c r="A66" s="319" t="s">
        <v>412</v>
      </c>
      <c r="B66" s="168" t="s">
        <v>370</v>
      </c>
      <c r="C66" s="50" t="s">
        <v>4</v>
      </c>
      <c r="D66" s="23">
        <v>5.0</v>
      </c>
      <c r="E66" s="24">
        <v>191876.0</v>
      </c>
      <c r="F66" s="25">
        <f t="shared" si="43"/>
        <v>959380</v>
      </c>
      <c r="G66" s="24">
        <f t="shared" si="44"/>
        <v>38375</v>
      </c>
      <c r="H66" s="24">
        <f t="shared" si="45"/>
        <v>294338</v>
      </c>
      <c r="I66" s="24">
        <f t="shared" si="46"/>
        <v>4989</v>
      </c>
      <c r="J66" s="24">
        <f t="shared" si="47"/>
        <v>49888</v>
      </c>
      <c r="K66" s="24">
        <f t="shared" si="48"/>
        <v>1346970</v>
      </c>
      <c r="L66" s="60"/>
      <c r="M66" s="60"/>
    </row>
    <row r="67" ht="15.75" customHeight="1">
      <c r="A67" s="67" t="s">
        <v>413</v>
      </c>
      <c r="B67" s="5"/>
      <c r="C67" s="5"/>
      <c r="D67" s="5"/>
      <c r="E67" s="6"/>
      <c r="F67" s="68">
        <f t="shared" ref="F67:K67" si="49">SUM(F54:F66)</f>
        <v>69502622</v>
      </c>
      <c r="G67" s="68">
        <f t="shared" si="49"/>
        <v>2780105</v>
      </c>
      <c r="H67" s="68">
        <f t="shared" si="49"/>
        <v>21323406</v>
      </c>
      <c r="I67" s="68">
        <f t="shared" si="49"/>
        <v>361414</v>
      </c>
      <c r="J67" s="68">
        <f t="shared" si="49"/>
        <v>3614138</v>
      </c>
      <c r="K67" s="68">
        <f t="shared" si="49"/>
        <v>97581685</v>
      </c>
    </row>
    <row r="68" ht="15.75" customHeight="1">
      <c r="A68" s="293" t="s">
        <v>379</v>
      </c>
      <c r="B68" s="294" t="s">
        <v>414</v>
      </c>
      <c r="C68" s="5"/>
      <c r="D68" s="5"/>
      <c r="E68" s="5"/>
      <c r="F68" s="5"/>
      <c r="G68" s="5"/>
      <c r="H68" s="5"/>
      <c r="I68" s="5"/>
      <c r="J68" s="5"/>
      <c r="K68" s="6"/>
    </row>
    <row r="69" ht="15.75" customHeight="1">
      <c r="A69" s="319" t="s">
        <v>380</v>
      </c>
      <c r="B69" s="168" t="s">
        <v>415</v>
      </c>
      <c r="C69" s="50" t="s">
        <v>4</v>
      </c>
      <c r="D69" s="23">
        <v>1.0</v>
      </c>
      <c r="E69" s="24">
        <v>1.1254244E7</v>
      </c>
      <c r="F69" s="25">
        <f t="shared" ref="F69:F79" si="50">ROUND(D69*E69,0)</f>
        <v>11254244</v>
      </c>
      <c r="G69" s="24">
        <f t="shared" ref="G69:G79" si="51">+ROUND(F69*$G$12,0)</f>
        <v>450170</v>
      </c>
      <c r="H69" s="24">
        <f t="shared" ref="H69:H79" si="52">+ROUND(SUM(F69:G69)*$H$12,0)</f>
        <v>3452802</v>
      </c>
      <c r="I69" s="24">
        <f t="shared" ref="I69:I79" si="53">+ROUND(SUM(F69:G69)*$I$12,0)</f>
        <v>58522</v>
      </c>
      <c r="J69" s="24">
        <f t="shared" ref="J69:J79" si="54">+ROUND(SUM(F69:G69)*$J$12,0)</f>
        <v>585221</v>
      </c>
      <c r="K69" s="24">
        <f t="shared" ref="K69:K79" si="55">+ROUND(SUM(F69:J69),0)</f>
        <v>15800959</v>
      </c>
    </row>
    <row r="70" ht="15.75" customHeight="1">
      <c r="A70" s="319" t="s">
        <v>381</v>
      </c>
      <c r="B70" s="168" t="s">
        <v>416</v>
      </c>
      <c r="C70" s="50" t="s">
        <v>4</v>
      </c>
      <c r="D70" s="23">
        <v>2.0</v>
      </c>
      <c r="E70" s="24">
        <v>3906830.0</v>
      </c>
      <c r="F70" s="25">
        <f t="shared" si="50"/>
        <v>7813660</v>
      </c>
      <c r="G70" s="24">
        <f t="shared" si="51"/>
        <v>312546</v>
      </c>
      <c r="H70" s="24">
        <f t="shared" si="52"/>
        <v>2397231</v>
      </c>
      <c r="I70" s="24">
        <f t="shared" si="53"/>
        <v>40631</v>
      </c>
      <c r="J70" s="24">
        <f t="shared" si="54"/>
        <v>406310</v>
      </c>
      <c r="K70" s="24">
        <f t="shared" si="55"/>
        <v>10970378</v>
      </c>
      <c r="M70" s="60"/>
      <c r="N70" s="60"/>
      <c r="O70" s="60"/>
    </row>
    <row r="71" ht="28.5" customHeight="1">
      <c r="A71" s="319" t="s">
        <v>382</v>
      </c>
      <c r="B71" s="168" t="s">
        <v>417</v>
      </c>
      <c r="C71" s="50" t="s">
        <v>4</v>
      </c>
      <c r="D71" s="23">
        <v>2.0</v>
      </c>
      <c r="E71" s="24">
        <v>3906830.0</v>
      </c>
      <c r="F71" s="25">
        <f t="shared" si="50"/>
        <v>7813660</v>
      </c>
      <c r="G71" s="24">
        <f t="shared" si="51"/>
        <v>312546</v>
      </c>
      <c r="H71" s="24">
        <f t="shared" si="52"/>
        <v>2397231</v>
      </c>
      <c r="I71" s="24">
        <f t="shared" si="53"/>
        <v>40631</v>
      </c>
      <c r="J71" s="24">
        <f t="shared" si="54"/>
        <v>406310</v>
      </c>
      <c r="K71" s="24">
        <f t="shared" si="55"/>
        <v>10970378</v>
      </c>
      <c r="M71" s="60"/>
      <c r="N71" s="60"/>
      <c r="O71" s="60"/>
    </row>
    <row r="72" ht="15.75" customHeight="1">
      <c r="A72" s="319" t="s">
        <v>384</v>
      </c>
      <c r="B72" s="320" t="s">
        <v>418</v>
      </c>
      <c r="C72" s="50" t="s">
        <v>4</v>
      </c>
      <c r="D72" s="23">
        <v>2.0</v>
      </c>
      <c r="E72" s="24">
        <v>3721963.0</v>
      </c>
      <c r="F72" s="25">
        <f t="shared" si="50"/>
        <v>7443926</v>
      </c>
      <c r="G72" s="24">
        <f t="shared" si="51"/>
        <v>297757</v>
      </c>
      <c r="H72" s="24">
        <f t="shared" si="52"/>
        <v>2283796</v>
      </c>
      <c r="I72" s="24">
        <f t="shared" si="53"/>
        <v>38708</v>
      </c>
      <c r="J72" s="24">
        <f t="shared" si="54"/>
        <v>387084</v>
      </c>
      <c r="K72" s="24">
        <f t="shared" si="55"/>
        <v>10451271</v>
      </c>
      <c r="M72" s="60"/>
      <c r="N72" s="60"/>
      <c r="O72" s="60"/>
    </row>
    <row r="73" ht="15.75" customHeight="1">
      <c r="A73" s="319" t="s">
        <v>385</v>
      </c>
      <c r="B73" s="320" t="s">
        <v>419</v>
      </c>
      <c r="C73" s="50" t="s">
        <v>4</v>
      </c>
      <c r="D73" s="23">
        <v>1.0</v>
      </c>
      <c r="E73" s="24">
        <v>3721963.0</v>
      </c>
      <c r="F73" s="25">
        <f t="shared" si="50"/>
        <v>3721963</v>
      </c>
      <c r="G73" s="24">
        <f t="shared" si="51"/>
        <v>148879</v>
      </c>
      <c r="H73" s="24">
        <f t="shared" si="52"/>
        <v>1141898</v>
      </c>
      <c r="I73" s="24">
        <f t="shared" si="53"/>
        <v>19354</v>
      </c>
      <c r="J73" s="24">
        <f t="shared" si="54"/>
        <v>193542</v>
      </c>
      <c r="K73" s="24">
        <f t="shared" si="55"/>
        <v>5225636</v>
      </c>
      <c r="M73" s="60"/>
      <c r="N73" s="60"/>
      <c r="O73" s="60"/>
    </row>
    <row r="74" ht="15.75" customHeight="1">
      <c r="A74" s="319" t="s">
        <v>386</v>
      </c>
      <c r="B74" s="320" t="s">
        <v>420</v>
      </c>
      <c r="C74" s="50" t="s">
        <v>4</v>
      </c>
      <c r="D74" s="23">
        <v>2.0</v>
      </c>
      <c r="E74" s="24">
        <v>3721963.0</v>
      </c>
      <c r="F74" s="25">
        <f t="shared" si="50"/>
        <v>7443926</v>
      </c>
      <c r="G74" s="24">
        <f t="shared" si="51"/>
        <v>297757</v>
      </c>
      <c r="H74" s="24">
        <f t="shared" si="52"/>
        <v>2283796</v>
      </c>
      <c r="I74" s="24">
        <f t="shared" si="53"/>
        <v>38708</v>
      </c>
      <c r="J74" s="24">
        <f t="shared" si="54"/>
        <v>387084</v>
      </c>
      <c r="K74" s="24">
        <f t="shared" si="55"/>
        <v>10451271</v>
      </c>
      <c r="M74" s="60"/>
      <c r="N74" s="60"/>
      <c r="O74" s="60"/>
    </row>
    <row r="75" ht="15.75" customHeight="1">
      <c r="A75" s="319" t="s">
        <v>387</v>
      </c>
      <c r="B75" s="320" t="s">
        <v>421</v>
      </c>
      <c r="C75" s="50" t="s">
        <v>4</v>
      </c>
      <c r="D75" s="23">
        <v>2.0</v>
      </c>
      <c r="E75" s="24">
        <v>3721963.0</v>
      </c>
      <c r="F75" s="25">
        <f t="shared" si="50"/>
        <v>7443926</v>
      </c>
      <c r="G75" s="24">
        <f t="shared" si="51"/>
        <v>297757</v>
      </c>
      <c r="H75" s="24">
        <f t="shared" si="52"/>
        <v>2283796</v>
      </c>
      <c r="I75" s="24">
        <f t="shared" si="53"/>
        <v>38708</v>
      </c>
      <c r="J75" s="24">
        <f t="shared" si="54"/>
        <v>387084</v>
      </c>
      <c r="K75" s="24">
        <f t="shared" si="55"/>
        <v>10451271</v>
      </c>
      <c r="M75" s="60"/>
      <c r="N75" s="60"/>
      <c r="O75" s="60"/>
    </row>
    <row r="76" ht="32.25" customHeight="1">
      <c r="A76" s="319" t="s">
        <v>422</v>
      </c>
      <c r="B76" s="321" t="s">
        <v>423</v>
      </c>
      <c r="C76" s="50" t="s">
        <v>4</v>
      </c>
      <c r="D76" s="23">
        <v>2.0</v>
      </c>
      <c r="E76" s="24">
        <v>1284084.0</v>
      </c>
      <c r="F76" s="25">
        <f t="shared" si="50"/>
        <v>2568168</v>
      </c>
      <c r="G76" s="24">
        <f t="shared" si="51"/>
        <v>102727</v>
      </c>
      <c r="H76" s="24">
        <f t="shared" si="52"/>
        <v>787914</v>
      </c>
      <c r="I76" s="24">
        <f t="shared" si="53"/>
        <v>13354</v>
      </c>
      <c r="J76" s="24">
        <f t="shared" si="54"/>
        <v>133545</v>
      </c>
      <c r="K76" s="24">
        <f t="shared" si="55"/>
        <v>3605708</v>
      </c>
      <c r="M76" s="60"/>
      <c r="N76" s="60"/>
      <c r="O76" s="60"/>
    </row>
    <row r="77" ht="15.75" customHeight="1">
      <c r="A77" s="319" t="s">
        <v>424</v>
      </c>
      <c r="B77" s="91" t="s">
        <v>236</v>
      </c>
      <c r="C77" s="50" t="s">
        <v>207</v>
      </c>
      <c r="D77" s="23">
        <v>0.9</v>
      </c>
      <c r="E77" s="24">
        <v>963132.0</v>
      </c>
      <c r="F77" s="25">
        <f t="shared" si="50"/>
        <v>866819</v>
      </c>
      <c r="G77" s="24">
        <f t="shared" si="51"/>
        <v>34673</v>
      </c>
      <c r="H77" s="24">
        <f t="shared" si="52"/>
        <v>265940</v>
      </c>
      <c r="I77" s="24">
        <f t="shared" si="53"/>
        <v>4507</v>
      </c>
      <c r="J77" s="24">
        <f t="shared" si="54"/>
        <v>45075</v>
      </c>
      <c r="K77" s="24">
        <f t="shared" si="55"/>
        <v>1217014</v>
      </c>
      <c r="M77" s="60"/>
      <c r="N77" s="60"/>
      <c r="O77" s="60"/>
    </row>
    <row r="78" ht="15.75" customHeight="1">
      <c r="A78" s="319" t="s">
        <v>425</v>
      </c>
      <c r="B78" s="321" t="s">
        <v>426</v>
      </c>
      <c r="C78" s="50" t="s">
        <v>4</v>
      </c>
      <c r="D78" s="23">
        <v>7.0</v>
      </c>
      <c r="E78" s="24">
        <v>434456.0</v>
      </c>
      <c r="F78" s="25">
        <f t="shared" si="50"/>
        <v>3041192</v>
      </c>
      <c r="G78" s="24">
        <f t="shared" si="51"/>
        <v>121648</v>
      </c>
      <c r="H78" s="24">
        <f t="shared" si="52"/>
        <v>933038</v>
      </c>
      <c r="I78" s="24">
        <f t="shared" si="53"/>
        <v>15814</v>
      </c>
      <c r="J78" s="24">
        <f t="shared" si="54"/>
        <v>158142</v>
      </c>
      <c r="K78" s="24">
        <f t="shared" si="55"/>
        <v>4269834</v>
      </c>
      <c r="M78" s="60"/>
      <c r="N78" s="60"/>
      <c r="O78" s="60"/>
    </row>
    <row r="79" ht="15.75" customHeight="1">
      <c r="A79" s="319" t="s">
        <v>427</v>
      </c>
      <c r="B79" s="321" t="s">
        <v>428</v>
      </c>
      <c r="C79" s="50" t="s">
        <v>4</v>
      </c>
      <c r="D79" s="23">
        <v>8.0</v>
      </c>
      <c r="E79" s="24">
        <v>524460.0</v>
      </c>
      <c r="F79" s="25">
        <f t="shared" si="50"/>
        <v>4195680</v>
      </c>
      <c r="G79" s="24">
        <f t="shared" si="51"/>
        <v>167827</v>
      </c>
      <c r="H79" s="24">
        <f t="shared" si="52"/>
        <v>1287235</v>
      </c>
      <c r="I79" s="24">
        <f t="shared" si="53"/>
        <v>21818</v>
      </c>
      <c r="J79" s="24">
        <f t="shared" si="54"/>
        <v>218175</v>
      </c>
      <c r="K79" s="24">
        <f t="shared" si="55"/>
        <v>5890735</v>
      </c>
      <c r="M79" s="60"/>
      <c r="N79" s="60"/>
      <c r="O79" s="60"/>
    </row>
    <row r="80" ht="15.75" customHeight="1">
      <c r="A80" s="67" t="s">
        <v>429</v>
      </c>
      <c r="B80" s="5"/>
      <c r="C80" s="5"/>
      <c r="D80" s="5"/>
      <c r="E80" s="6"/>
      <c r="F80" s="68">
        <f t="shared" ref="F80:K80" si="56">SUM(F69:F79)</f>
        <v>63607164</v>
      </c>
      <c r="G80" s="68">
        <f t="shared" si="56"/>
        <v>2544287</v>
      </c>
      <c r="H80" s="68">
        <f t="shared" si="56"/>
        <v>19514677</v>
      </c>
      <c r="I80" s="68">
        <f t="shared" si="56"/>
        <v>330755</v>
      </c>
      <c r="J80" s="68">
        <f t="shared" si="56"/>
        <v>3307572</v>
      </c>
      <c r="K80" s="68">
        <f t="shared" si="56"/>
        <v>89304455</v>
      </c>
    </row>
    <row r="81" ht="15.75" customHeight="1">
      <c r="A81" s="296" t="s">
        <v>388</v>
      </c>
      <c r="B81" s="270" t="s">
        <v>316</v>
      </c>
      <c r="C81" s="84"/>
      <c r="D81" s="271"/>
      <c r="E81" s="272"/>
      <c r="F81" s="273"/>
      <c r="G81" s="273"/>
      <c r="H81" s="273"/>
      <c r="I81" s="274"/>
      <c r="J81" s="274"/>
      <c r="K81" s="274"/>
    </row>
    <row r="82" ht="15.75" customHeight="1">
      <c r="A82" s="48" t="s">
        <v>390</v>
      </c>
      <c r="B82" s="122" t="s">
        <v>317</v>
      </c>
      <c r="C82" s="276" t="s">
        <v>207</v>
      </c>
      <c r="D82" s="23">
        <v>19.02</v>
      </c>
      <c r="E82" s="322">
        <v>34101.0</v>
      </c>
      <c r="F82" s="297">
        <f t="shared" ref="F82:F89" si="57">+ROUND(E82*D82,0)</f>
        <v>648601</v>
      </c>
      <c r="G82" s="24">
        <f t="shared" ref="G82:G89" si="58">+ROUND(F82*$G$12,0)</f>
        <v>25944</v>
      </c>
      <c r="H82" s="24">
        <f t="shared" ref="H82:H89" si="59">+ROUND(SUM(F82:G82)*$H$12,0)</f>
        <v>198991</v>
      </c>
      <c r="I82" s="24">
        <f t="shared" ref="I82:I89" si="60">+ROUND(SUM(F82:G82)*$I$12,0)</f>
        <v>3373</v>
      </c>
      <c r="J82" s="24">
        <f t="shared" ref="J82:J89" si="61">+ROUND(SUM(F82:G82)*$J$12,0)</f>
        <v>33727</v>
      </c>
      <c r="K82" s="24">
        <f t="shared" ref="K82:K89" si="62">+ROUND(SUM(F82:J82),0)</f>
        <v>910636</v>
      </c>
      <c r="M82" s="60"/>
      <c r="N82" s="60"/>
      <c r="O82" s="60"/>
    </row>
    <row r="83" ht="15.75" customHeight="1">
      <c r="A83" s="48" t="s">
        <v>391</v>
      </c>
      <c r="B83" s="122" t="s">
        <v>212</v>
      </c>
      <c r="C83" s="276" t="s">
        <v>207</v>
      </c>
      <c r="D83" s="23">
        <v>8.58</v>
      </c>
      <c r="E83" s="322">
        <v>99417.0</v>
      </c>
      <c r="F83" s="297">
        <f t="shared" si="57"/>
        <v>852998</v>
      </c>
      <c r="G83" s="24">
        <f t="shared" si="58"/>
        <v>34120</v>
      </c>
      <c r="H83" s="24">
        <f t="shared" si="59"/>
        <v>261700</v>
      </c>
      <c r="I83" s="24">
        <f t="shared" si="60"/>
        <v>4436</v>
      </c>
      <c r="J83" s="24">
        <f t="shared" si="61"/>
        <v>44356</v>
      </c>
      <c r="K83" s="24">
        <f t="shared" si="62"/>
        <v>1197610</v>
      </c>
      <c r="M83" s="60"/>
      <c r="N83" s="60"/>
      <c r="O83" s="60"/>
    </row>
    <row r="84" ht="15.75" customHeight="1">
      <c r="A84" s="48" t="s">
        <v>392</v>
      </c>
      <c r="B84" s="122" t="s">
        <v>383</v>
      </c>
      <c r="C84" s="276" t="s">
        <v>38</v>
      </c>
      <c r="D84" s="23">
        <v>33.6</v>
      </c>
      <c r="E84" s="322">
        <v>140640.0</v>
      </c>
      <c r="F84" s="297">
        <f t="shared" si="57"/>
        <v>4725504</v>
      </c>
      <c r="G84" s="24">
        <f t="shared" si="58"/>
        <v>189020</v>
      </c>
      <c r="H84" s="24">
        <f t="shared" si="59"/>
        <v>1449785</v>
      </c>
      <c r="I84" s="24">
        <f t="shared" si="60"/>
        <v>24573</v>
      </c>
      <c r="J84" s="24">
        <f t="shared" si="61"/>
        <v>245726</v>
      </c>
      <c r="K84" s="24">
        <f t="shared" si="62"/>
        <v>6634608</v>
      </c>
      <c r="M84" s="60"/>
      <c r="N84" s="60"/>
      <c r="O84" s="60"/>
    </row>
    <row r="85" ht="15.75" customHeight="1">
      <c r="A85" s="48" t="s">
        <v>393</v>
      </c>
      <c r="B85" s="122" t="s">
        <v>318</v>
      </c>
      <c r="C85" s="276" t="s">
        <v>319</v>
      </c>
      <c r="D85" s="23">
        <v>47.04</v>
      </c>
      <c r="E85" s="322">
        <v>11410.0</v>
      </c>
      <c r="F85" s="297">
        <f t="shared" si="57"/>
        <v>536726</v>
      </c>
      <c r="G85" s="24">
        <f t="shared" si="58"/>
        <v>21469</v>
      </c>
      <c r="H85" s="24">
        <f t="shared" si="59"/>
        <v>164668</v>
      </c>
      <c r="I85" s="24">
        <f t="shared" si="60"/>
        <v>2791</v>
      </c>
      <c r="J85" s="24">
        <f t="shared" si="61"/>
        <v>27910</v>
      </c>
      <c r="K85" s="24">
        <f t="shared" si="62"/>
        <v>753564</v>
      </c>
      <c r="M85" s="277"/>
      <c r="N85" s="60"/>
      <c r="O85" s="60"/>
    </row>
    <row r="86" ht="15.75" customHeight="1">
      <c r="A86" s="48" t="s">
        <v>430</v>
      </c>
      <c r="B86" s="122" t="s">
        <v>320</v>
      </c>
      <c r="C86" s="276" t="s">
        <v>21</v>
      </c>
      <c r="D86" s="23">
        <v>100.77</v>
      </c>
      <c r="E86" s="322">
        <v>90832.0</v>
      </c>
      <c r="F86" s="297">
        <f t="shared" si="57"/>
        <v>9153141</v>
      </c>
      <c r="G86" s="24">
        <f t="shared" si="58"/>
        <v>366126</v>
      </c>
      <c r="H86" s="24">
        <f t="shared" si="59"/>
        <v>2808184</v>
      </c>
      <c r="I86" s="24">
        <f t="shared" si="60"/>
        <v>47596</v>
      </c>
      <c r="J86" s="24">
        <f t="shared" si="61"/>
        <v>475963</v>
      </c>
      <c r="K86" s="24">
        <f t="shared" si="62"/>
        <v>12851010</v>
      </c>
      <c r="M86" s="60"/>
      <c r="N86" s="60"/>
      <c r="O86" s="60"/>
    </row>
    <row r="87" ht="15.75" customHeight="1">
      <c r="A87" s="48" t="s">
        <v>431</v>
      </c>
      <c r="B87" s="122" t="s">
        <v>322</v>
      </c>
      <c r="C87" s="276" t="s">
        <v>323</v>
      </c>
      <c r="D87" s="23">
        <v>367.9</v>
      </c>
      <c r="E87" s="322">
        <v>17298.0</v>
      </c>
      <c r="F87" s="297">
        <f t="shared" si="57"/>
        <v>6363934</v>
      </c>
      <c r="G87" s="24">
        <f t="shared" si="58"/>
        <v>254557</v>
      </c>
      <c r="H87" s="24">
        <f t="shared" si="59"/>
        <v>1952455</v>
      </c>
      <c r="I87" s="24">
        <f t="shared" si="60"/>
        <v>33092</v>
      </c>
      <c r="J87" s="24">
        <f t="shared" si="61"/>
        <v>330925</v>
      </c>
      <c r="K87" s="24">
        <f t="shared" si="62"/>
        <v>8934963</v>
      </c>
      <c r="M87" s="60"/>
      <c r="N87" s="60"/>
      <c r="O87" s="60"/>
    </row>
    <row r="88" ht="15.75" customHeight="1">
      <c r="A88" s="48" t="s">
        <v>432</v>
      </c>
      <c r="B88" s="122" t="s">
        <v>433</v>
      </c>
      <c r="C88" s="276" t="s">
        <v>21</v>
      </c>
      <c r="D88" s="23">
        <v>168.4</v>
      </c>
      <c r="E88" s="322">
        <v>9456.0</v>
      </c>
      <c r="F88" s="297">
        <f t="shared" si="57"/>
        <v>1592390</v>
      </c>
      <c r="G88" s="24">
        <f t="shared" si="58"/>
        <v>63696</v>
      </c>
      <c r="H88" s="24">
        <f t="shared" si="59"/>
        <v>488545</v>
      </c>
      <c r="I88" s="24">
        <f t="shared" si="60"/>
        <v>8280</v>
      </c>
      <c r="J88" s="24">
        <f t="shared" si="61"/>
        <v>82804</v>
      </c>
      <c r="K88" s="24">
        <f t="shared" si="62"/>
        <v>2235715</v>
      </c>
      <c r="M88" s="60"/>
      <c r="N88" s="60"/>
      <c r="O88" s="60"/>
    </row>
    <row r="89" ht="15.75" customHeight="1">
      <c r="A89" s="48" t="s">
        <v>434</v>
      </c>
      <c r="B89" s="168" t="s">
        <v>353</v>
      </c>
      <c r="C89" s="276" t="s">
        <v>207</v>
      </c>
      <c r="D89" s="23">
        <v>28.53</v>
      </c>
      <c r="E89" s="322">
        <v>77190.0</v>
      </c>
      <c r="F89" s="297">
        <f t="shared" si="57"/>
        <v>2202231</v>
      </c>
      <c r="G89" s="24">
        <f t="shared" si="58"/>
        <v>88089</v>
      </c>
      <c r="H89" s="24">
        <f t="shared" si="59"/>
        <v>675644</v>
      </c>
      <c r="I89" s="24">
        <f t="shared" si="60"/>
        <v>11452</v>
      </c>
      <c r="J89" s="24">
        <f t="shared" si="61"/>
        <v>114516</v>
      </c>
      <c r="K89" s="24">
        <f t="shared" si="62"/>
        <v>3091932</v>
      </c>
      <c r="M89" s="60"/>
      <c r="N89" s="60"/>
      <c r="O89" s="60"/>
    </row>
    <row r="90" ht="15.75" customHeight="1">
      <c r="A90" s="298"/>
      <c r="B90" s="299" t="s">
        <v>325</v>
      </c>
      <c r="C90" s="300"/>
      <c r="D90" s="301"/>
      <c r="E90" s="302"/>
      <c r="F90" s="279">
        <f t="shared" ref="F90:K90" si="63">SUM(F82:F89)</f>
        <v>26075525</v>
      </c>
      <c r="G90" s="279">
        <f t="shared" si="63"/>
        <v>1043021</v>
      </c>
      <c r="H90" s="279">
        <f t="shared" si="63"/>
        <v>7999972</v>
      </c>
      <c r="I90" s="279">
        <f t="shared" si="63"/>
        <v>135593</v>
      </c>
      <c r="J90" s="279">
        <f t="shared" si="63"/>
        <v>1355927</v>
      </c>
      <c r="K90" s="279">
        <f t="shared" si="63"/>
        <v>36610038</v>
      </c>
      <c r="M90" s="60"/>
      <c r="N90" s="60"/>
      <c r="O90" s="60"/>
    </row>
    <row r="91" ht="15.75" customHeight="1">
      <c r="A91" s="293" t="s">
        <v>435</v>
      </c>
      <c r="B91" s="294" t="s">
        <v>389</v>
      </c>
      <c r="C91" s="5"/>
      <c r="D91" s="5"/>
      <c r="E91" s="5"/>
      <c r="F91" s="5"/>
      <c r="G91" s="5"/>
      <c r="H91" s="5"/>
      <c r="I91" s="5"/>
      <c r="J91" s="5"/>
      <c r="K91" s="6"/>
      <c r="M91" s="188"/>
      <c r="N91" s="60"/>
      <c r="O91" s="60"/>
    </row>
    <row r="92" ht="15.75" customHeight="1">
      <c r="A92" s="91" t="s">
        <v>436</v>
      </c>
      <c r="B92" s="91" t="s">
        <v>186</v>
      </c>
      <c r="C92" s="176" t="s">
        <v>4</v>
      </c>
      <c r="D92" s="303">
        <v>10.0</v>
      </c>
      <c r="E92" s="177">
        <v>120140.0</v>
      </c>
      <c r="F92" s="24">
        <f t="shared" ref="F92:F95" si="64">ROUND(D92*E92,0)</f>
        <v>1201400</v>
      </c>
      <c r="G92" s="24">
        <f t="shared" ref="G92:G95" si="65">+ROUND(F92*$G$12,0)</f>
        <v>48056</v>
      </c>
      <c r="H92" s="24">
        <f t="shared" ref="H92:H95" si="66">+ROUND(SUM(F92:G92)*$H$12,0)</f>
        <v>368590</v>
      </c>
      <c r="I92" s="24">
        <f t="shared" ref="I92:I95" si="67">+ROUND(SUM(F92:G92)*$I$12,0)</f>
        <v>6247</v>
      </c>
      <c r="J92" s="24">
        <f t="shared" ref="J92:J95" si="68">+ROUND(SUM(F92:G92)*$J$12,0)</f>
        <v>62473</v>
      </c>
      <c r="K92" s="24">
        <f t="shared" ref="K92:K95" si="69">+ROUND(SUM(F92:J92),0)</f>
        <v>1686766</v>
      </c>
      <c r="M92" s="60"/>
      <c r="N92" s="60"/>
      <c r="O92" s="60"/>
      <c r="P92" s="60"/>
    </row>
    <row r="93" ht="15.75" customHeight="1">
      <c r="A93" s="91" t="s">
        <v>437</v>
      </c>
      <c r="B93" s="91" t="s">
        <v>188</v>
      </c>
      <c r="C93" s="176" t="s">
        <v>21</v>
      </c>
      <c r="D93" s="303">
        <v>100.0</v>
      </c>
      <c r="E93" s="177">
        <v>14825.0</v>
      </c>
      <c r="F93" s="24">
        <f t="shared" si="64"/>
        <v>1482500</v>
      </c>
      <c r="G93" s="24">
        <f t="shared" si="65"/>
        <v>59300</v>
      </c>
      <c r="H93" s="24">
        <f t="shared" si="66"/>
        <v>454831</v>
      </c>
      <c r="I93" s="24">
        <f t="shared" si="67"/>
        <v>7709</v>
      </c>
      <c r="J93" s="24">
        <f t="shared" si="68"/>
        <v>77090</v>
      </c>
      <c r="K93" s="24">
        <f t="shared" si="69"/>
        <v>2081430</v>
      </c>
      <c r="M93" s="60"/>
      <c r="N93" s="60"/>
      <c r="O93" s="60"/>
      <c r="P93" s="60"/>
    </row>
    <row r="94" ht="15.75" customHeight="1">
      <c r="A94" s="91" t="s">
        <v>438</v>
      </c>
      <c r="B94" s="91" t="s">
        <v>190</v>
      </c>
      <c r="C94" s="176" t="s">
        <v>4</v>
      </c>
      <c r="D94" s="303">
        <v>5.0</v>
      </c>
      <c r="E94" s="177">
        <v>98321.0</v>
      </c>
      <c r="F94" s="24">
        <f t="shared" si="64"/>
        <v>491605</v>
      </c>
      <c r="G94" s="24">
        <f t="shared" si="65"/>
        <v>19664</v>
      </c>
      <c r="H94" s="24">
        <f t="shared" si="66"/>
        <v>150824</v>
      </c>
      <c r="I94" s="24">
        <f t="shared" si="67"/>
        <v>2556</v>
      </c>
      <c r="J94" s="24">
        <f t="shared" si="68"/>
        <v>25563</v>
      </c>
      <c r="K94" s="24">
        <f t="shared" si="69"/>
        <v>690212</v>
      </c>
      <c r="M94" s="60"/>
      <c r="N94" s="60"/>
      <c r="O94" s="60"/>
      <c r="P94" s="60"/>
    </row>
    <row r="95" ht="15.75" customHeight="1">
      <c r="A95" s="91" t="s">
        <v>439</v>
      </c>
      <c r="B95" s="91" t="s">
        <v>192</v>
      </c>
      <c r="C95" s="176" t="s">
        <v>4</v>
      </c>
      <c r="D95" s="303">
        <v>1.0</v>
      </c>
      <c r="E95" s="177">
        <v>3930519.0</v>
      </c>
      <c r="F95" s="24">
        <f t="shared" si="64"/>
        <v>3930519</v>
      </c>
      <c r="G95" s="24">
        <f t="shared" si="65"/>
        <v>157221</v>
      </c>
      <c r="H95" s="24">
        <f t="shared" si="66"/>
        <v>1205883</v>
      </c>
      <c r="I95" s="24">
        <f t="shared" si="67"/>
        <v>20439</v>
      </c>
      <c r="J95" s="24">
        <f t="shared" si="68"/>
        <v>204387</v>
      </c>
      <c r="K95" s="24">
        <f t="shared" si="69"/>
        <v>5518449</v>
      </c>
      <c r="M95" s="60"/>
      <c r="N95" s="60"/>
      <c r="O95" s="60"/>
      <c r="P95" s="60"/>
    </row>
    <row r="96" ht="15.75" customHeight="1">
      <c r="A96" s="67" t="s">
        <v>394</v>
      </c>
      <c r="B96" s="5"/>
      <c r="C96" s="5"/>
      <c r="D96" s="5"/>
      <c r="E96" s="6"/>
      <c r="F96" s="68">
        <f t="shared" ref="F96:K96" si="70">SUM(F92:F95)</f>
        <v>7106024</v>
      </c>
      <c r="G96" s="68">
        <f t="shared" si="70"/>
        <v>284241</v>
      </c>
      <c r="H96" s="68">
        <f t="shared" si="70"/>
        <v>2180128</v>
      </c>
      <c r="I96" s="68">
        <f t="shared" si="70"/>
        <v>36951</v>
      </c>
      <c r="J96" s="68">
        <f t="shared" si="70"/>
        <v>369513</v>
      </c>
      <c r="K96" s="68">
        <f t="shared" si="70"/>
        <v>9976857</v>
      </c>
      <c r="M96" s="60"/>
      <c r="N96" s="60"/>
      <c r="O96" s="60"/>
    </row>
    <row r="97" ht="15.75" customHeight="1">
      <c r="A97" s="178" t="s">
        <v>194</v>
      </c>
      <c r="B97" s="5"/>
      <c r="C97" s="5"/>
      <c r="D97" s="5"/>
      <c r="E97" s="6"/>
      <c r="F97" s="179">
        <f t="shared" ref="F97:K97" si="71">+F16+F26+F36+F41+F46+F52+F67+F80+F90+F96</f>
        <v>252692994</v>
      </c>
      <c r="G97" s="179">
        <f t="shared" si="71"/>
        <v>10107718</v>
      </c>
      <c r="H97" s="179">
        <f t="shared" si="71"/>
        <v>77526211</v>
      </c>
      <c r="I97" s="179">
        <f t="shared" si="71"/>
        <v>1314001</v>
      </c>
      <c r="J97" s="179">
        <f t="shared" si="71"/>
        <v>13140037</v>
      </c>
      <c r="K97" s="179">
        <f t="shared" si="71"/>
        <v>354780961</v>
      </c>
      <c r="M97" s="60"/>
      <c r="N97" s="60"/>
      <c r="O97" s="60"/>
    </row>
    <row r="98" ht="15.75" customHeight="1">
      <c r="A98" s="323" t="s">
        <v>9</v>
      </c>
      <c r="J98" s="324"/>
      <c r="K98" s="325">
        <f>+K97</f>
        <v>354780961</v>
      </c>
      <c r="M98" s="60"/>
      <c r="N98" s="60"/>
      <c r="O98" s="60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  <c r="K99" s="16"/>
    </row>
    <row r="100" ht="15.75" customHeight="1">
      <c r="A100" s="16"/>
      <c r="B100" s="305"/>
      <c r="C100" s="16"/>
      <c r="D100" s="16"/>
      <c r="E100" s="16"/>
      <c r="F100" s="306"/>
      <c r="G100" s="306"/>
      <c r="H100" s="306"/>
      <c r="I100" s="306"/>
      <c r="J100" s="306"/>
      <c r="K100" s="306"/>
    </row>
    <row r="101" ht="15.75" customHeight="1">
      <c r="A101" s="326"/>
      <c r="B101" s="184"/>
      <c r="C101" s="16"/>
      <c r="D101" s="16"/>
      <c r="E101" s="16"/>
      <c r="F101" s="306"/>
      <c r="G101" s="306"/>
      <c r="H101" s="306"/>
      <c r="I101" s="16"/>
      <c r="K101" s="306"/>
    </row>
    <row r="102" ht="15.75" customHeight="1">
      <c r="A102" s="146"/>
      <c r="B102" s="305"/>
      <c r="C102" s="16"/>
      <c r="D102" s="16"/>
      <c r="E102" s="16"/>
      <c r="F102" s="16"/>
      <c r="G102" s="16"/>
      <c r="H102" s="16"/>
      <c r="I102" s="16"/>
    </row>
    <row r="103" ht="15.75" customHeight="1">
      <c r="A103" s="146"/>
      <c r="B103" s="305"/>
      <c r="C103" s="16"/>
      <c r="D103" s="16"/>
      <c r="E103" s="16"/>
      <c r="F103" s="306"/>
      <c r="G103" s="306"/>
      <c r="H103" s="306"/>
      <c r="I103" s="306"/>
      <c r="J103" s="306"/>
      <c r="K103" s="306"/>
    </row>
    <row r="104" ht="15.75" customHeight="1">
      <c r="A104" s="146"/>
      <c r="B104" s="305"/>
      <c r="C104" s="16"/>
      <c r="D104" s="16"/>
      <c r="E104" s="16"/>
      <c r="F104" s="16"/>
      <c r="G104" s="16"/>
      <c r="H104" s="16"/>
      <c r="I104" s="16"/>
    </row>
    <row r="105" ht="15.75" customHeight="1">
      <c r="A105" s="146"/>
      <c r="B105" s="305"/>
      <c r="C105" s="16"/>
      <c r="D105" s="16"/>
      <c r="E105" s="16"/>
      <c r="F105" s="16"/>
      <c r="G105" s="16"/>
      <c r="H105" s="16"/>
      <c r="I105" s="16"/>
    </row>
    <row r="106" ht="15.75" customHeight="1">
      <c r="A106" s="146"/>
      <c r="B106" s="305"/>
      <c r="C106" s="16"/>
      <c r="D106" s="16"/>
      <c r="E106" s="16"/>
      <c r="F106" s="16"/>
      <c r="G106" s="16"/>
      <c r="H106" s="16"/>
      <c r="I106" s="16"/>
    </row>
    <row r="107" ht="15.75" customHeight="1">
      <c r="A107" s="308"/>
      <c r="B107" s="305"/>
      <c r="C107" s="16"/>
      <c r="D107" s="16"/>
      <c r="E107" s="16"/>
      <c r="F107" s="16"/>
      <c r="G107" s="16"/>
      <c r="H107" s="16"/>
      <c r="I107" s="16"/>
    </row>
    <row r="108" ht="15.75" customHeight="1">
      <c r="A108" s="308"/>
      <c r="B108" s="305"/>
      <c r="C108" s="16"/>
      <c r="D108" s="16"/>
      <c r="E108" s="16"/>
      <c r="F108" s="16"/>
      <c r="G108" s="16"/>
      <c r="H108" s="16"/>
      <c r="I108" s="16"/>
    </row>
    <row r="109" ht="15.75" customHeight="1">
      <c r="B109" s="305"/>
      <c r="C109" s="16"/>
      <c r="D109" s="16"/>
      <c r="E109" s="16"/>
      <c r="F109" s="16"/>
      <c r="G109" s="16"/>
      <c r="H109" s="16"/>
      <c r="I109" s="16"/>
    </row>
    <row r="110" ht="15.75" customHeight="1">
      <c r="A110" s="309"/>
      <c r="B110" s="305"/>
      <c r="C110" s="16"/>
      <c r="D110" s="16"/>
      <c r="E110" s="16"/>
      <c r="F110" s="16"/>
      <c r="G110" s="16"/>
      <c r="H110" s="16"/>
      <c r="I110" s="16"/>
    </row>
    <row r="111" ht="15.75" customHeight="1">
      <c r="A111" s="309"/>
      <c r="B111" s="305"/>
      <c r="C111" s="16"/>
      <c r="D111" s="16"/>
      <c r="E111" s="16"/>
      <c r="F111" s="16"/>
      <c r="G111" s="16"/>
      <c r="H111" s="16"/>
      <c r="I111" s="1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</row>
  </sheetData>
  <mergeCells count="29">
    <mergeCell ref="F11:F12"/>
    <mergeCell ref="K11:K12"/>
    <mergeCell ref="B9:K9"/>
    <mergeCell ref="A10:K10"/>
    <mergeCell ref="A11:A12"/>
    <mergeCell ref="B11:B12"/>
    <mergeCell ref="C11:C12"/>
    <mergeCell ref="D11:D12"/>
    <mergeCell ref="B13:K13"/>
    <mergeCell ref="B17:K17"/>
    <mergeCell ref="E11:E12"/>
    <mergeCell ref="A16:E16"/>
    <mergeCell ref="A26:E26"/>
    <mergeCell ref="B27:K27"/>
    <mergeCell ref="A36:E36"/>
    <mergeCell ref="B37:K37"/>
    <mergeCell ref="B42:K42"/>
    <mergeCell ref="A80:E80"/>
    <mergeCell ref="B91:K91"/>
    <mergeCell ref="A96:E96"/>
    <mergeCell ref="A97:E97"/>
    <mergeCell ref="A98:J98"/>
    <mergeCell ref="A41:E41"/>
    <mergeCell ref="A46:E46"/>
    <mergeCell ref="B47:K47"/>
    <mergeCell ref="A52:E52"/>
    <mergeCell ref="B53:K53"/>
    <mergeCell ref="A67:E67"/>
    <mergeCell ref="B68:K68"/>
  </mergeCells>
  <printOptions/>
  <pageMargins bottom="0.7480314960629921" footer="0.0" header="0.0" left="0.7086614173228347" right="0.7086614173228347" top="0.7480314960629921"/>
  <pageSetup scale="55" orientation="landscape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11.29"/>
    <col customWidth="1" min="2" max="2" width="71.43"/>
    <col customWidth="1" min="3" max="3" width="8.29"/>
    <col customWidth="1" min="4" max="4" width="8.71"/>
    <col customWidth="1" min="5" max="5" width="11.43"/>
    <col customWidth="1" min="6" max="6" width="18.86"/>
    <col customWidth="1" min="7" max="7" width="17.14"/>
    <col customWidth="1" min="8" max="8" width="17.57"/>
    <col customWidth="1" min="9" max="9" width="15.71"/>
    <col customWidth="1" min="10" max="10" width="17.57"/>
    <col customWidth="1" min="11" max="11" width="20.29"/>
    <col customWidth="1" min="12" max="12" width="5.29"/>
    <col customWidth="1" min="13" max="13" width="38.57"/>
    <col customWidth="1" min="14" max="14" width="4.14"/>
    <col customWidth="1" min="15" max="26" width="11.43"/>
  </cols>
  <sheetData>
    <row r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90"/>
      <c r="B2" s="291"/>
      <c r="C2" s="290"/>
      <c r="D2" s="290"/>
      <c r="E2" s="290"/>
      <c r="F2" s="290"/>
      <c r="G2" s="290"/>
      <c r="H2" s="290"/>
      <c r="I2" s="29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90"/>
      <c r="B3" s="291"/>
      <c r="C3" s="290"/>
      <c r="D3" s="290"/>
      <c r="E3" s="290"/>
      <c r="F3" s="290"/>
      <c r="G3" s="290"/>
      <c r="H3" s="290"/>
      <c r="I3" s="29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0"/>
      <c r="B4" s="291"/>
      <c r="C4" s="290"/>
      <c r="D4" s="290"/>
      <c r="E4" s="290"/>
      <c r="F4" s="290"/>
      <c r="G4" s="290"/>
      <c r="H4" s="290"/>
      <c r="I4" s="29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0"/>
      <c r="B5" s="291"/>
      <c r="C5" s="290"/>
      <c r="D5" s="290"/>
      <c r="E5" s="290"/>
      <c r="F5" s="290"/>
      <c r="G5" s="290"/>
      <c r="H5" s="290"/>
      <c r="I5" s="29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0"/>
      <c r="B6" s="291"/>
      <c r="C6" s="290"/>
      <c r="D6" s="290"/>
      <c r="E6" s="290"/>
      <c r="F6" s="290"/>
      <c r="G6" s="290"/>
      <c r="H6" s="290"/>
      <c r="I6" s="290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0"/>
      <c r="B7" s="291"/>
      <c r="C7" s="290"/>
      <c r="D7" s="290"/>
      <c r="E7" s="290"/>
      <c r="F7" s="290"/>
      <c r="G7" s="290"/>
      <c r="H7" s="290"/>
      <c r="I7" s="290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0"/>
      <c r="B8" s="291"/>
      <c r="C8" s="290"/>
      <c r="D8" s="290"/>
      <c r="E8" s="290"/>
      <c r="F8" s="290"/>
      <c r="G8" s="290"/>
      <c r="H8" s="290"/>
      <c r="I8" s="29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27" t="s">
        <v>145</v>
      </c>
      <c r="B9" s="328" t="s">
        <v>440</v>
      </c>
      <c r="C9" s="329"/>
      <c r="D9" s="329"/>
      <c r="E9" s="329"/>
      <c r="F9" s="329"/>
      <c r="G9" s="329"/>
      <c r="H9" s="329"/>
      <c r="I9" s="329"/>
      <c r="J9" s="329"/>
      <c r="K9" s="330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31" t="s">
        <v>395</v>
      </c>
      <c r="B10" s="234"/>
      <c r="C10" s="234"/>
      <c r="D10" s="234"/>
      <c r="E10" s="234"/>
      <c r="F10" s="234"/>
      <c r="G10" s="234"/>
      <c r="H10" s="234"/>
      <c r="I10" s="234"/>
      <c r="J10" s="234"/>
      <c r="K10" s="235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32" t="s">
        <v>2</v>
      </c>
      <c r="B11" s="333" t="s">
        <v>3</v>
      </c>
      <c r="C11" s="334" t="s">
        <v>4</v>
      </c>
      <c r="D11" s="335" t="s">
        <v>5</v>
      </c>
      <c r="E11" s="336" t="s">
        <v>6</v>
      </c>
      <c r="F11" s="337" t="s">
        <v>7</v>
      </c>
      <c r="G11" s="338" t="s">
        <v>396</v>
      </c>
      <c r="H11" s="338" t="s">
        <v>156</v>
      </c>
      <c r="I11" s="338" t="s">
        <v>157</v>
      </c>
      <c r="J11" s="338" t="s">
        <v>158</v>
      </c>
      <c r="K11" s="339" t="s">
        <v>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40"/>
      <c r="B12" s="17"/>
      <c r="C12" s="17"/>
      <c r="D12" s="17"/>
      <c r="E12" s="17"/>
      <c r="F12" s="17"/>
      <c r="G12" s="116">
        <v>0.04</v>
      </c>
      <c r="H12" s="341">
        <v>0.295</v>
      </c>
      <c r="I12" s="341">
        <v>0.005</v>
      </c>
      <c r="J12" s="341">
        <v>0.05</v>
      </c>
      <c r="K12" s="34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69" t="s">
        <v>148</v>
      </c>
      <c r="B13" s="343" t="s">
        <v>333</v>
      </c>
      <c r="C13" s="344"/>
      <c r="D13" s="344"/>
      <c r="E13" s="344"/>
      <c r="F13" s="344"/>
      <c r="G13" s="344"/>
      <c r="H13" s="344"/>
      <c r="I13" s="344"/>
      <c r="J13" s="344"/>
      <c r="K13" s="345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346" t="s">
        <v>150</v>
      </c>
      <c r="B14" s="347" t="s">
        <v>334</v>
      </c>
      <c r="C14" s="348" t="s">
        <v>38</v>
      </c>
      <c r="D14" s="349">
        <v>107.97</v>
      </c>
      <c r="E14" s="350" t="str">
        <f>+[51]APU!H274</f>
        <v>#ERROR!</v>
      </c>
      <c r="F14" s="351" t="str">
        <f t="shared" ref="F14:F15" si="1">ROUND(D14*E14,0)</f>
        <v>#ERROR!</v>
      </c>
      <c r="G14" s="352" t="str">
        <f t="shared" ref="G14:G15" si="2">+ROUND(F14*$G$12,0)</f>
        <v>#ERROR!</v>
      </c>
      <c r="H14" s="352" t="str">
        <f t="shared" ref="H14:H15" si="3">+ROUND(SUM(F14:G14)*$H$12,0)</f>
        <v>#ERROR!</v>
      </c>
      <c r="I14" s="352" t="str">
        <f t="shared" ref="I14:I15" si="4">+ROUND(SUM(F14:G14)*$I$12,0)</f>
        <v>#ERROR!</v>
      </c>
      <c r="J14" s="352" t="str">
        <f t="shared" ref="J14:J15" si="5">+ROUND(SUM(F14:G14)*$J$12,0)</f>
        <v>#ERROR!</v>
      </c>
      <c r="K14" s="353" t="str">
        <f t="shared" ref="K14:K15" si="6">+ROUND(SUM(F14:J14),0)</f>
        <v>#ERROR!</v>
      </c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255" t="s">
        <v>198</v>
      </c>
      <c r="B15" s="91" t="s">
        <v>335</v>
      </c>
      <c r="C15" s="50" t="s">
        <v>38</v>
      </c>
      <c r="D15" s="23">
        <v>1.0</v>
      </c>
      <c r="E15" s="256" t="str">
        <f>+[51]APU!H303</f>
        <v>#ERROR!</v>
      </c>
      <c r="F15" s="25" t="str">
        <f t="shared" si="1"/>
        <v>#ERROR!</v>
      </c>
      <c r="G15" s="24" t="str">
        <f t="shared" si="2"/>
        <v>#ERROR!</v>
      </c>
      <c r="H15" s="24" t="str">
        <f t="shared" si="3"/>
        <v>#ERROR!</v>
      </c>
      <c r="I15" s="24" t="str">
        <f t="shared" si="4"/>
        <v>#ERROR!</v>
      </c>
      <c r="J15" s="24" t="str">
        <f t="shared" si="5"/>
        <v>#ERROR!</v>
      </c>
      <c r="K15" s="257" t="str">
        <f t="shared" si="6"/>
        <v>#ERROR!</v>
      </c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354" t="s">
        <v>336</v>
      </c>
      <c r="B16" s="355"/>
      <c r="C16" s="355"/>
      <c r="D16" s="355"/>
      <c r="E16" s="356"/>
      <c r="F16" s="357" t="str">
        <f t="shared" ref="F16:K16" si="7">SUM(F14:F15)</f>
        <v>#ERROR!</v>
      </c>
      <c r="G16" s="357" t="str">
        <f t="shared" si="7"/>
        <v>#ERROR!</v>
      </c>
      <c r="H16" s="357" t="str">
        <f t="shared" si="7"/>
        <v>#ERROR!</v>
      </c>
      <c r="I16" s="357" t="str">
        <f t="shared" si="7"/>
        <v>#ERROR!</v>
      </c>
      <c r="J16" s="357" t="str">
        <f t="shared" si="7"/>
        <v>#ERROR!</v>
      </c>
      <c r="K16" s="358" t="str">
        <f t="shared" si="7"/>
        <v>#ERROR!</v>
      </c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 ht="14.25" customHeight="1">
      <c r="A17" s="269" t="s">
        <v>159</v>
      </c>
      <c r="B17" s="294" t="s">
        <v>397</v>
      </c>
      <c r="C17" s="5"/>
      <c r="D17" s="5"/>
      <c r="E17" s="5"/>
      <c r="F17" s="5"/>
      <c r="G17" s="5"/>
      <c r="H17" s="5"/>
      <c r="I17" s="5"/>
      <c r="J17" s="5"/>
      <c r="K17" s="359"/>
      <c r="L17" s="295"/>
      <c r="M17" s="295"/>
      <c r="N17" s="295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346" t="s">
        <v>161</v>
      </c>
      <c r="B18" s="347" t="s">
        <v>398</v>
      </c>
      <c r="C18" s="360" t="s">
        <v>38</v>
      </c>
      <c r="D18" s="361">
        <v>384.48</v>
      </c>
      <c r="E18" s="362" t="str">
        <f>+[51]APU!H324</f>
        <v>#ERROR!</v>
      </c>
      <c r="F18" s="363" t="str">
        <f t="shared" ref="F18:F25" si="8">ROUND(D18*E18,0)</f>
        <v>#ERROR!</v>
      </c>
      <c r="G18" s="364" t="str">
        <f t="shared" ref="G18:G25" si="9">+ROUND(F18*$G$12,0)</f>
        <v>#ERROR!</v>
      </c>
      <c r="H18" s="364" t="str">
        <f t="shared" ref="H18:H25" si="10">+ROUND(SUM(F18:G18)*$H$12,0)</f>
        <v>#ERROR!</v>
      </c>
      <c r="I18" s="364" t="str">
        <f t="shared" ref="I18:I25" si="11">+ROUND(SUM(F18:G18)*$I$12,0)</f>
        <v>#ERROR!</v>
      </c>
      <c r="J18" s="364" t="str">
        <f t="shared" ref="J18:J25" si="12">+ROUND(SUM(F18:G18)*$J$12,0)</f>
        <v>#ERROR!</v>
      </c>
      <c r="K18" s="353" t="str">
        <f t="shared" ref="K18:K25" si="13">+ROUND(SUM(F18:J18),0)</f>
        <v>#ERROR!</v>
      </c>
      <c r="L18" s="146"/>
      <c r="M18" s="60"/>
      <c r="N18" s="60"/>
      <c r="O18" s="60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255" t="s">
        <v>163</v>
      </c>
      <c r="B19" s="91" t="s">
        <v>339</v>
      </c>
      <c r="C19" s="50" t="s">
        <v>38</v>
      </c>
      <c r="D19" s="23">
        <v>101.68</v>
      </c>
      <c r="E19" s="256" t="str">
        <f>+[51]APU!H344</f>
        <v>#ERROR!</v>
      </c>
      <c r="F19" s="25" t="str">
        <f t="shared" si="8"/>
        <v>#ERROR!</v>
      </c>
      <c r="G19" s="24" t="str">
        <f t="shared" si="9"/>
        <v>#ERROR!</v>
      </c>
      <c r="H19" s="24" t="str">
        <f t="shared" si="10"/>
        <v>#ERROR!</v>
      </c>
      <c r="I19" s="24" t="str">
        <f t="shared" si="11"/>
        <v>#ERROR!</v>
      </c>
      <c r="J19" s="24" t="str">
        <f t="shared" si="12"/>
        <v>#ERROR!</v>
      </c>
      <c r="K19" s="257" t="str">
        <f t="shared" si="13"/>
        <v>#ERROR!</v>
      </c>
      <c r="L19" s="146"/>
      <c r="M19" s="60"/>
      <c r="N19" s="60"/>
      <c r="O19" s="60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255" t="s">
        <v>209</v>
      </c>
      <c r="B20" s="168" t="s">
        <v>297</v>
      </c>
      <c r="C20" s="50" t="s">
        <v>207</v>
      </c>
      <c r="D20" s="23">
        <v>1.02</v>
      </c>
      <c r="E20" s="256" t="str">
        <f>+[51]APU!H365</f>
        <v>#ERROR!</v>
      </c>
      <c r="F20" s="25" t="str">
        <f t="shared" si="8"/>
        <v>#ERROR!</v>
      </c>
      <c r="G20" s="24" t="str">
        <f t="shared" si="9"/>
        <v>#ERROR!</v>
      </c>
      <c r="H20" s="24" t="str">
        <f t="shared" si="10"/>
        <v>#ERROR!</v>
      </c>
      <c r="I20" s="24" t="str">
        <f t="shared" si="11"/>
        <v>#ERROR!</v>
      </c>
      <c r="J20" s="24" t="str">
        <f t="shared" si="12"/>
        <v>#ERROR!</v>
      </c>
      <c r="K20" s="257" t="str">
        <f t="shared" si="13"/>
        <v>#ERROR!</v>
      </c>
      <c r="L20" s="60"/>
      <c r="M20" s="60"/>
      <c r="N20" s="60"/>
      <c r="O20" s="60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255" t="s">
        <v>211</v>
      </c>
      <c r="B21" s="91" t="s">
        <v>340</v>
      </c>
      <c r="C21" s="50" t="s">
        <v>38</v>
      </c>
      <c r="D21" s="23">
        <v>101.68</v>
      </c>
      <c r="E21" s="256" t="str">
        <f>+[51]APU!H386</f>
        <v>#ERROR!</v>
      </c>
      <c r="F21" s="25" t="str">
        <f t="shared" si="8"/>
        <v>#ERROR!</v>
      </c>
      <c r="G21" s="24" t="str">
        <f t="shared" si="9"/>
        <v>#ERROR!</v>
      </c>
      <c r="H21" s="24" t="str">
        <f t="shared" si="10"/>
        <v>#ERROR!</v>
      </c>
      <c r="I21" s="24" t="str">
        <f t="shared" si="11"/>
        <v>#ERROR!</v>
      </c>
      <c r="J21" s="24" t="str">
        <f t="shared" si="12"/>
        <v>#ERROR!</v>
      </c>
      <c r="K21" s="257" t="str">
        <f t="shared" si="13"/>
        <v>#ERROR!</v>
      </c>
      <c r="L21" s="146"/>
      <c r="M21" s="60"/>
      <c r="N21" s="60"/>
      <c r="O21" s="60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255" t="s">
        <v>213</v>
      </c>
      <c r="B22" s="168" t="s">
        <v>441</v>
      </c>
      <c r="C22" s="50" t="s">
        <v>38</v>
      </c>
      <c r="D22" s="23">
        <v>101.68</v>
      </c>
      <c r="E22" s="256" t="str">
        <f>+[51]APU!H406</f>
        <v>#ERROR!</v>
      </c>
      <c r="F22" s="25" t="str">
        <f t="shared" si="8"/>
        <v>#ERROR!</v>
      </c>
      <c r="G22" s="24" t="str">
        <f t="shared" si="9"/>
        <v>#ERROR!</v>
      </c>
      <c r="H22" s="24" t="str">
        <f t="shared" si="10"/>
        <v>#ERROR!</v>
      </c>
      <c r="I22" s="24" t="str">
        <f t="shared" si="11"/>
        <v>#ERROR!</v>
      </c>
      <c r="J22" s="24" t="str">
        <f t="shared" si="12"/>
        <v>#ERROR!</v>
      </c>
      <c r="K22" s="257" t="str">
        <f t="shared" si="13"/>
        <v>#ERROR!</v>
      </c>
      <c r="L22" s="146"/>
      <c r="M22" s="60"/>
      <c r="N22" s="60"/>
      <c r="O22" s="60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255" t="s">
        <v>215</v>
      </c>
      <c r="B23" s="168" t="s">
        <v>342</v>
      </c>
      <c r="C23" s="50" t="s">
        <v>21</v>
      </c>
      <c r="D23" s="23">
        <v>30.0</v>
      </c>
      <c r="E23" s="256" t="str">
        <f>+[51]APU!H427</f>
        <v>#ERROR!</v>
      </c>
      <c r="F23" s="25" t="str">
        <f t="shared" si="8"/>
        <v>#ERROR!</v>
      </c>
      <c r="G23" s="24" t="str">
        <f t="shared" si="9"/>
        <v>#ERROR!</v>
      </c>
      <c r="H23" s="24" t="str">
        <f t="shared" si="10"/>
        <v>#ERROR!</v>
      </c>
      <c r="I23" s="24" t="str">
        <f t="shared" si="11"/>
        <v>#ERROR!</v>
      </c>
      <c r="J23" s="24" t="str">
        <f t="shared" si="12"/>
        <v>#ERROR!</v>
      </c>
      <c r="K23" s="257" t="str">
        <f t="shared" si="13"/>
        <v>#ERROR!</v>
      </c>
      <c r="L23" s="146"/>
      <c r="M23" s="60"/>
      <c r="N23" s="60"/>
      <c r="O23" s="60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255" t="s">
        <v>217</v>
      </c>
      <c r="B24" s="168" t="s">
        <v>343</v>
      </c>
      <c r="C24" s="50" t="s">
        <v>21</v>
      </c>
      <c r="D24" s="23">
        <v>32.72</v>
      </c>
      <c r="E24" s="256" t="str">
        <f>+[51]APU!H448</f>
        <v>#ERROR!</v>
      </c>
      <c r="F24" s="25" t="str">
        <f t="shared" si="8"/>
        <v>#ERROR!</v>
      </c>
      <c r="G24" s="24" t="str">
        <f t="shared" si="9"/>
        <v>#ERROR!</v>
      </c>
      <c r="H24" s="24" t="str">
        <f t="shared" si="10"/>
        <v>#ERROR!</v>
      </c>
      <c r="I24" s="24" t="str">
        <f t="shared" si="11"/>
        <v>#ERROR!</v>
      </c>
      <c r="J24" s="24" t="str">
        <f t="shared" si="12"/>
        <v>#ERROR!</v>
      </c>
      <c r="K24" s="257" t="str">
        <f t="shared" si="13"/>
        <v>#ERROR!</v>
      </c>
      <c r="L24" s="146"/>
      <c r="M24" s="60"/>
      <c r="N24" s="60"/>
      <c r="O24" s="60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255" t="s">
        <v>219</v>
      </c>
      <c r="B25" s="168" t="s">
        <v>344</v>
      </c>
      <c r="C25" s="50" t="s">
        <v>38</v>
      </c>
      <c r="D25" s="23">
        <v>63.88</v>
      </c>
      <c r="E25" s="256" t="str">
        <f>+[51]APU!H467</f>
        <v>#ERROR!</v>
      </c>
      <c r="F25" s="25" t="str">
        <f t="shared" si="8"/>
        <v>#ERROR!</v>
      </c>
      <c r="G25" s="24" t="str">
        <f t="shared" si="9"/>
        <v>#ERROR!</v>
      </c>
      <c r="H25" s="24" t="str">
        <f t="shared" si="10"/>
        <v>#ERROR!</v>
      </c>
      <c r="I25" s="24" t="str">
        <f t="shared" si="11"/>
        <v>#ERROR!</v>
      </c>
      <c r="J25" s="24" t="str">
        <f t="shared" si="12"/>
        <v>#ERROR!</v>
      </c>
      <c r="K25" s="257" t="str">
        <f t="shared" si="13"/>
        <v>#ERROR!</v>
      </c>
      <c r="L25" s="146"/>
      <c r="M25" s="60"/>
      <c r="N25" s="60"/>
      <c r="O25" s="60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258" t="s">
        <v>345</v>
      </c>
      <c r="B26" s="5"/>
      <c r="C26" s="5"/>
      <c r="D26" s="5"/>
      <c r="E26" s="6"/>
      <c r="F26" s="68" t="str">
        <f t="shared" ref="F26:K26" si="14">SUM(F18:F25)</f>
        <v>#ERROR!</v>
      </c>
      <c r="G26" s="68" t="str">
        <f t="shared" si="14"/>
        <v>#ERROR!</v>
      </c>
      <c r="H26" s="68" t="str">
        <f t="shared" si="14"/>
        <v>#ERROR!</v>
      </c>
      <c r="I26" s="68" t="str">
        <f t="shared" si="14"/>
        <v>#ERROR!</v>
      </c>
      <c r="J26" s="68" t="str">
        <f t="shared" si="14"/>
        <v>#ERROR!</v>
      </c>
      <c r="K26" s="259" t="str">
        <f t="shared" si="14"/>
        <v>#ERROR!</v>
      </c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0" customHeight="1">
      <c r="A27" s="269" t="s">
        <v>166</v>
      </c>
      <c r="B27" s="365" t="s">
        <v>399</v>
      </c>
      <c r="C27" s="366"/>
      <c r="D27" s="366"/>
      <c r="E27" s="366"/>
      <c r="F27" s="366"/>
      <c r="G27" s="366"/>
      <c r="H27" s="366"/>
      <c r="I27" s="366"/>
      <c r="J27" s="366"/>
      <c r="K27" s="367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255" t="s">
        <v>168</v>
      </c>
      <c r="B28" s="91" t="s">
        <v>398</v>
      </c>
      <c r="C28" s="317" t="s">
        <v>38</v>
      </c>
      <c r="D28" s="23">
        <v>384.48</v>
      </c>
      <c r="E28" s="362" t="str">
        <f>+[51]APU!H489</f>
        <v>#ERROR!</v>
      </c>
      <c r="F28" s="25" t="str">
        <f t="shared" ref="F28:F35" si="15">ROUND(D28*E28,0)</f>
        <v>#ERROR!</v>
      </c>
      <c r="G28" s="24" t="str">
        <f t="shared" ref="G28:G35" si="16">+ROUND(F28*$G$12,0)</f>
        <v>#ERROR!</v>
      </c>
      <c r="H28" s="24" t="str">
        <f t="shared" ref="H28:H35" si="17">+ROUND(SUM(F28:G28)*$H$12,0)</f>
        <v>#ERROR!</v>
      </c>
      <c r="I28" s="24" t="str">
        <f t="shared" ref="I28:I35" si="18">+ROUND(SUM(F28:G28)*$I$12,0)</f>
        <v>#ERROR!</v>
      </c>
      <c r="J28" s="24" t="str">
        <f t="shared" ref="J28:J35" si="19">+ROUND(SUM(F28:G28)*$J$12,0)</f>
        <v>#ERROR!</v>
      </c>
      <c r="K28" s="257" t="str">
        <f t="shared" ref="K28:K35" si="20">+ROUND(SUM(F28:J28),0)</f>
        <v>#ERROR!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255" t="s">
        <v>170</v>
      </c>
      <c r="B29" s="168" t="s">
        <v>339</v>
      </c>
      <c r="C29" s="317" t="s">
        <v>38</v>
      </c>
      <c r="D29" s="23">
        <v>101.68</v>
      </c>
      <c r="E29" s="256" t="str">
        <f>+[51]APU!H509</f>
        <v>#ERROR!</v>
      </c>
      <c r="F29" s="25" t="str">
        <f t="shared" si="15"/>
        <v>#ERROR!</v>
      </c>
      <c r="G29" s="24" t="str">
        <f t="shared" si="16"/>
        <v>#ERROR!</v>
      </c>
      <c r="H29" s="24" t="str">
        <f t="shared" si="17"/>
        <v>#ERROR!</v>
      </c>
      <c r="I29" s="24" t="str">
        <f t="shared" si="18"/>
        <v>#ERROR!</v>
      </c>
      <c r="J29" s="24" t="str">
        <f t="shared" si="19"/>
        <v>#ERROR!</v>
      </c>
      <c r="K29" s="257" t="str">
        <f t="shared" si="20"/>
        <v>#ERROR!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255" t="s">
        <v>244</v>
      </c>
      <c r="B30" s="168" t="s">
        <v>297</v>
      </c>
      <c r="C30" s="317" t="s">
        <v>207</v>
      </c>
      <c r="D30" s="23">
        <v>1.02</v>
      </c>
      <c r="E30" s="256" t="str">
        <f>+[51]APU!H530</f>
        <v>#ERROR!</v>
      </c>
      <c r="F30" s="25" t="str">
        <f t="shared" si="15"/>
        <v>#ERROR!</v>
      </c>
      <c r="G30" s="24" t="str">
        <f t="shared" si="16"/>
        <v>#ERROR!</v>
      </c>
      <c r="H30" s="24" t="str">
        <f t="shared" si="17"/>
        <v>#ERROR!</v>
      </c>
      <c r="I30" s="24" t="str">
        <f t="shared" si="18"/>
        <v>#ERROR!</v>
      </c>
      <c r="J30" s="24" t="str">
        <f t="shared" si="19"/>
        <v>#ERROR!</v>
      </c>
      <c r="K30" s="257" t="str">
        <f t="shared" si="20"/>
        <v>#ERROR!</v>
      </c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255" t="s">
        <v>246</v>
      </c>
      <c r="B31" s="168" t="s">
        <v>340</v>
      </c>
      <c r="C31" s="317" t="s">
        <v>38</v>
      </c>
      <c r="D31" s="23">
        <v>101.68</v>
      </c>
      <c r="E31" s="256" t="str">
        <f>+[51]APU!H551</f>
        <v>#ERROR!</v>
      </c>
      <c r="F31" s="25" t="str">
        <f t="shared" si="15"/>
        <v>#ERROR!</v>
      </c>
      <c r="G31" s="24" t="str">
        <f t="shared" si="16"/>
        <v>#ERROR!</v>
      </c>
      <c r="H31" s="24" t="str">
        <f t="shared" si="17"/>
        <v>#ERROR!</v>
      </c>
      <c r="I31" s="24" t="str">
        <f t="shared" si="18"/>
        <v>#ERROR!</v>
      </c>
      <c r="J31" s="24" t="str">
        <f t="shared" si="19"/>
        <v>#ERROR!</v>
      </c>
      <c r="K31" s="257" t="str">
        <f t="shared" si="20"/>
        <v>#ERROR!</v>
      </c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255" t="s">
        <v>248</v>
      </c>
      <c r="B32" s="168" t="s">
        <v>341</v>
      </c>
      <c r="C32" s="317" t="s">
        <v>38</v>
      </c>
      <c r="D32" s="23">
        <v>101.68</v>
      </c>
      <c r="E32" s="256" t="str">
        <f>+[51]APU!H571</f>
        <v>#ERROR!</v>
      </c>
      <c r="F32" s="25" t="str">
        <f t="shared" si="15"/>
        <v>#ERROR!</v>
      </c>
      <c r="G32" s="24" t="str">
        <f t="shared" si="16"/>
        <v>#ERROR!</v>
      </c>
      <c r="H32" s="24" t="str">
        <f t="shared" si="17"/>
        <v>#ERROR!</v>
      </c>
      <c r="I32" s="24" t="str">
        <f t="shared" si="18"/>
        <v>#ERROR!</v>
      </c>
      <c r="J32" s="24" t="str">
        <f t="shared" si="19"/>
        <v>#ERROR!</v>
      </c>
      <c r="K32" s="257" t="str">
        <f t="shared" si="20"/>
        <v>#ERROR!</v>
      </c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255" t="s">
        <v>250</v>
      </c>
      <c r="B33" s="168" t="s">
        <v>342</v>
      </c>
      <c r="C33" s="317" t="s">
        <v>21</v>
      </c>
      <c r="D33" s="23">
        <v>30.0</v>
      </c>
      <c r="E33" s="256" t="str">
        <f>+[51]APU!H592</f>
        <v>#ERROR!</v>
      </c>
      <c r="F33" s="25" t="str">
        <f t="shared" si="15"/>
        <v>#ERROR!</v>
      </c>
      <c r="G33" s="24" t="str">
        <f t="shared" si="16"/>
        <v>#ERROR!</v>
      </c>
      <c r="H33" s="24" t="str">
        <f t="shared" si="17"/>
        <v>#ERROR!</v>
      </c>
      <c r="I33" s="24" t="str">
        <f t="shared" si="18"/>
        <v>#ERROR!</v>
      </c>
      <c r="J33" s="24" t="str">
        <f t="shared" si="19"/>
        <v>#ERROR!</v>
      </c>
      <c r="K33" s="257" t="str">
        <f t="shared" si="20"/>
        <v>#ERROR!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255" t="s">
        <v>252</v>
      </c>
      <c r="B34" s="168" t="s">
        <v>343</v>
      </c>
      <c r="C34" s="317" t="s">
        <v>21</v>
      </c>
      <c r="D34" s="23">
        <v>32.72</v>
      </c>
      <c r="E34" s="256" t="str">
        <f>+[51]APU!H613</f>
        <v>#ERROR!</v>
      </c>
      <c r="F34" s="25" t="str">
        <f t="shared" si="15"/>
        <v>#ERROR!</v>
      </c>
      <c r="G34" s="24" t="str">
        <f t="shared" si="16"/>
        <v>#ERROR!</v>
      </c>
      <c r="H34" s="24" t="str">
        <f t="shared" si="17"/>
        <v>#ERROR!</v>
      </c>
      <c r="I34" s="24" t="str">
        <f t="shared" si="18"/>
        <v>#ERROR!</v>
      </c>
      <c r="J34" s="24" t="str">
        <f t="shared" si="19"/>
        <v>#ERROR!</v>
      </c>
      <c r="K34" s="257" t="str">
        <f t="shared" si="20"/>
        <v>#ERROR!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255" t="s">
        <v>254</v>
      </c>
      <c r="B35" s="168" t="s">
        <v>344</v>
      </c>
      <c r="C35" s="317" t="s">
        <v>38</v>
      </c>
      <c r="D35" s="23">
        <v>63.88</v>
      </c>
      <c r="E35" s="256" t="str">
        <f>+[51]APU!H632</f>
        <v>#ERROR!</v>
      </c>
      <c r="F35" s="25" t="str">
        <f t="shared" si="15"/>
        <v>#ERROR!</v>
      </c>
      <c r="G35" s="24" t="str">
        <f t="shared" si="16"/>
        <v>#ERROR!</v>
      </c>
      <c r="H35" s="24" t="str">
        <f t="shared" si="17"/>
        <v>#ERROR!</v>
      </c>
      <c r="I35" s="24" t="str">
        <f t="shared" si="18"/>
        <v>#ERROR!</v>
      </c>
      <c r="J35" s="24" t="str">
        <f t="shared" si="19"/>
        <v>#ERROR!</v>
      </c>
      <c r="K35" s="257" t="str">
        <f t="shared" si="20"/>
        <v>#ERROR!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368" t="s">
        <v>345</v>
      </c>
      <c r="B36" s="5"/>
      <c r="C36" s="5"/>
      <c r="D36" s="5"/>
      <c r="E36" s="6"/>
      <c r="F36" s="68" t="str">
        <f t="shared" ref="F36:K36" si="21">SUM(F28:F35)</f>
        <v>#ERROR!</v>
      </c>
      <c r="G36" s="68" t="str">
        <f t="shared" si="21"/>
        <v>#ERROR!</v>
      </c>
      <c r="H36" s="68" t="str">
        <f t="shared" si="21"/>
        <v>#ERROR!</v>
      </c>
      <c r="I36" s="68" t="str">
        <f t="shared" si="21"/>
        <v>#ERROR!</v>
      </c>
      <c r="J36" s="68" t="str">
        <f t="shared" si="21"/>
        <v>#ERROR!</v>
      </c>
      <c r="K36" s="259" t="str">
        <f t="shared" si="21"/>
        <v>#ERROR!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269" t="s">
        <v>173</v>
      </c>
      <c r="B37" s="365" t="s">
        <v>346</v>
      </c>
      <c r="C37" s="366"/>
      <c r="D37" s="366"/>
      <c r="E37" s="366"/>
      <c r="F37" s="366"/>
      <c r="G37" s="366"/>
      <c r="H37" s="366"/>
      <c r="I37" s="366"/>
      <c r="J37" s="366"/>
      <c r="K37" s="367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255" t="s">
        <v>175</v>
      </c>
      <c r="B38" s="91" t="s">
        <v>347</v>
      </c>
      <c r="C38" s="50" t="s">
        <v>207</v>
      </c>
      <c r="D38" s="23">
        <v>6.66</v>
      </c>
      <c r="E38" s="256" t="str">
        <f>+[51]APU!H653</f>
        <v>#ERROR!</v>
      </c>
      <c r="F38" s="25" t="str">
        <f t="shared" ref="F38:F40" si="22">ROUND(D38*E38,0)</f>
        <v>#ERROR!</v>
      </c>
      <c r="G38" s="24" t="str">
        <f t="shared" ref="G38:G40" si="23">+ROUND(F38*$G$12,0)</f>
        <v>#ERROR!</v>
      </c>
      <c r="H38" s="24" t="str">
        <f t="shared" ref="H38:H40" si="24">+ROUND(SUM(F38:G38)*$H$12,0)</f>
        <v>#ERROR!</v>
      </c>
      <c r="I38" s="24" t="str">
        <f t="shared" ref="I38:I40" si="25">+ROUND(SUM(F38:G38)*$I$12,0)</f>
        <v>#ERROR!</v>
      </c>
      <c r="J38" s="24" t="str">
        <f t="shared" ref="J38:J40" si="26">+ROUND(SUM(F38:G38)*$J$12,0)</f>
        <v>#ERROR!</v>
      </c>
      <c r="K38" s="257" t="str">
        <f t="shared" ref="K38:K39" si="27">+ROUND(SUM(F38:J38),0)</f>
        <v>#ERROR!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255" t="s">
        <v>177</v>
      </c>
      <c r="B39" s="168" t="s">
        <v>297</v>
      </c>
      <c r="C39" s="50" t="s">
        <v>207</v>
      </c>
      <c r="D39" s="23">
        <v>6.66</v>
      </c>
      <c r="E39" s="256" t="str">
        <f>+[51]APU!H674</f>
        <v>#ERROR!</v>
      </c>
      <c r="F39" s="25" t="str">
        <f t="shared" si="22"/>
        <v>#ERROR!</v>
      </c>
      <c r="G39" s="24" t="str">
        <f t="shared" si="23"/>
        <v>#ERROR!</v>
      </c>
      <c r="H39" s="24" t="str">
        <f t="shared" si="24"/>
        <v>#ERROR!</v>
      </c>
      <c r="I39" s="24" t="str">
        <f t="shared" si="25"/>
        <v>#ERROR!</v>
      </c>
      <c r="J39" s="24" t="str">
        <f t="shared" si="26"/>
        <v>#ERROR!</v>
      </c>
      <c r="K39" s="257" t="str">
        <f t="shared" si="27"/>
        <v>#ERROR!</v>
      </c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255" t="s">
        <v>179</v>
      </c>
      <c r="B40" s="91" t="s">
        <v>400</v>
      </c>
      <c r="C40" s="50" t="s">
        <v>207</v>
      </c>
      <c r="D40" s="23">
        <v>6.66</v>
      </c>
      <c r="E40" s="256" t="str">
        <f>+[51]APU!H694</f>
        <v>#ERROR!</v>
      </c>
      <c r="F40" s="25" t="str">
        <f t="shared" si="22"/>
        <v>#ERROR!</v>
      </c>
      <c r="G40" s="24" t="str">
        <f t="shared" si="23"/>
        <v>#ERROR!</v>
      </c>
      <c r="H40" s="24" t="str">
        <f t="shared" si="24"/>
        <v>#ERROR!</v>
      </c>
      <c r="I40" s="24" t="str">
        <f t="shared" si="25"/>
        <v>#ERROR!</v>
      </c>
      <c r="J40" s="24" t="str">
        <f t="shared" si="26"/>
        <v>#ERROR!</v>
      </c>
      <c r="K40" s="257" t="str">
        <f>SUM(F40:J40)</f>
        <v>#ERROR!</v>
      </c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258" t="s">
        <v>349</v>
      </c>
      <c r="B41" s="5"/>
      <c r="C41" s="5"/>
      <c r="D41" s="5"/>
      <c r="E41" s="6"/>
      <c r="F41" s="68" t="str">
        <f t="shared" ref="F41:K41" si="28">SUM(F38:F40)</f>
        <v>#ERROR!</v>
      </c>
      <c r="G41" s="68" t="str">
        <f t="shared" si="28"/>
        <v>#ERROR!</v>
      </c>
      <c r="H41" s="68" t="str">
        <f t="shared" si="28"/>
        <v>#ERROR!</v>
      </c>
      <c r="I41" s="68" t="str">
        <f t="shared" si="28"/>
        <v>#ERROR!</v>
      </c>
      <c r="J41" s="68" t="str">
        <f t="shared" si="28"/>
        <v>#ERROR!</v>
      </c>
      <c r="K41" s="259" t="str">
        <f t="shared" si="28"/>
        <v>#ERROR!</v>
      </c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269" t="s">
        <v>183</v>
      </c>
      <c r="B42" s="365" t="s">
        <v>350</v>
      </c>
      <c r="C42" s="366"/>
      <c r="D42" s="366"/>
      <c r="E42" s="366"/>
      <c r="F42" s="366"/>
      <c r="G42" s="366"/>
      <c r="H42" s="366"/>
      <c r="I42" s="366"/>
      <c r="J42" s="366"/>
      <c r="K42" s="367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255" t="s">
        <v>185</v>
      </c>
      <c r="B43" s="91" t="s">
        <v>347</v>
      </c>
      <c r="C43" s="50" t="s">
        <v>207</v>
      </c>
      <c r="D43" s="23">
        <v>12.49</v>
      </c>
      <c r="E43" s="256" t="str">
        <f>+[51]APU!H715</f>
        <v>#ERROR!</v>
      </c>
      <c r="F43" s="25" t="str">
        <f t="shared" ref="F43:F45" si="29">ROUND(D43*E43,0)</f>
        <v>#ERROR!</v>
      </c>
      <c r="G43" s="24" t="str">
        <f t="shared" ref="G43:G45" si="30">+ROUND(F43*$G$12,0)</f>
        <v>#ERROR!</v>
      </c>
      <c r="H43" s="24" t="str">
        <f t="shared" ref="H43:H45" si="31">+ROUND(SUM(F43:G43)*$H$12,0)</f>
        <v>#ERROR!</v>
      </c>
      <c r="I43" s="24" t="str">
        <f t="shared" ref="I43:I45" si="32">+ROUND(SUM(F43:G43)*$I$12,0)</f>
        <v>#ERROR!</v>
      </c>
      <c r="J43" s="24" t="str">
        <f t="shared" ref="J43:J45" si="33">+ROUND(SUM(F43:G43)*$J$12,0)</f>
        <v>#ERROR!</v>
      </c>
      <c r="K43" s="257" t="str">
        <f t="shared" ref="K43:K45" si="34">+ROUND(SUM(F43:J43),0)</f>
        <v>#ERROR!</v>
      </c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255" t="s">
        <v>187</v>
      </c>
      <c r="B44" s="168" t="s">
        <v>208</v>
      </c>
      <c r="C44" s="50" t="s">
        <v>207</v>
      </c>
      <c r="D44" s="23">
        <v>12.49</v>
      </c>
      <c r="E44" s="256" t="str">
        <f>+[51]APU!H736</f>
        <v>#ERROR!</v>
      </c>
      <c r="F44" s="25" t="str">
        <f t="shared" si="29"/>
        <v>#ERROR!</v>
      </c>
      <c r="G44" s="24" t="str">
        <f t="shared" si="30"/>
        <v>#ERROR!</v>
      </c>
      <c r="H44" s="24" t="str">
        <f t="shared" si="31"/>
        <v>#ERROR!</v>
      </c>
      <c r="I44" s="24" t="str">
        <f t="shared" si="32"/>
        <v>#ERROR!</v>
      </c>
      <c r="J44" s="24" t="str">
        <f t="shared" si="33"/>
        <v>#ERROR!</v>
      </c>
      <c r="K44" s="257" t="str">
        <f t="shared" si="34"/>
        <v>#ERROR!</v>
      </c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255" t="s">
        <v>189</v>
      </c>
      <c r="B45" s="91" t="s">
        <v>400</v>
      </c>
      <c r="C45" s="50" t="s">
        <v>207</v>
      </c>
      <c r="D45" s="23">
        <v>12.49</v>
      </c>
      <c r="E45" s="256" t="str">
        <f>+[51]APU!H756</f>
        <v>#ERROR!</v>
      </c>
      <c r="F45" s="25" t="str">
        <f t="shared" si="29"/>
        <v>#ERROR!</v>
      </c>
      <c r="G45" s="24" t="str">
        <f t="shared" si="30"/>
        <v>#ERROR!</v>
      </c>
      <c r="H45" s="24" t="str">
        <f t="shared" si="31"/>
        <v>#ERROR!</v>
      </c>
      <c r="I45" s="24" t="str">
        <f t="shared" si="32"/>
        <v>#ERROR!</v>
      </c>
      <c r="J45" s="24" t="str">
        <f t="shared" si="33"/>
        <v>#ERROR!</v>
      </c>
      <c r="K45" s="257" t="str">
        <f t="shared" si="34"/>
        <v>#ERROR!</v>
      </c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258" t="s">
        <v>351</v>
      </c>
      <c r="B46" s="5"/>
      <c r="C46" s="5"/>
      <c r="D46" s="5"/>
      <c r="E46" s="6"/>
      <c r="F46" s="68" t="str">
        <f t="shared" ref="F46:K46" si="35">SUM(F43:F45)</f>
        <v>#ERROR!</v>
      </c>
      <c r="G46" s="68" t="str">
        <f t="shared" si="35"/>
        <v>#ERROR!</v>
      </c>
      <c r="H46" s="68" t="str">
        <f t="shared" si="35"/>
        <v>#ERROR!</v>
      </c>
      <c r="I46" s="68" t="str">
        <f t="shared" si="35"/>
        <v>#ERROR!</v>
      </c>
      <c r="J46" s="68" t="str">
        <f t="shared" si="35"/>
        <v>#ERROR!</v>
      </c>
      <c r="K46" s="259" t="str">
        <f t="shared" si="35"/>
        <v>#ERROR!</v>
      </c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269" t="s">
        <v>326</v>
      </c>
      <c r="B47" s="365" t="s">
        <v>352</v>
      </c>
      <c r="C47" s="366"/>
      <c r="D47" s="366"/>
      <c r="E47" s="366"/>
      <c r="F47" s="366"/>
      <c r="G47" s="366"/>
      <c r="H47" s="366"/>
      <c r="I47" s="366"/>
      <c r="J47" s="366"/>
      <c r="K47" s="367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255" t="s">
        <v>327</v>
      </c>
      <c r="B48" s="91" t="s">
        <v>357</v>
      </c>
      <c r="C48" s="50" t="s">
        <v>38</v>
      </c>
      <c r="D48" s="23">
        <v>360.07</v>
      </c>
      <c r="E48" s="362" t="str">
        <f>+[51]APU!H777</f>
        <v>#ERROR!</v>
      </c>
      <c r="F48" s="25" t="str">
        <f t="shared" ref="F48:F51" si="36">ROUND(D48*E48,0)</f>
        <v>#ERROR!</v>
      </c>
      <c r="G48" s="24" t="str">
        <f t="shared" ref="G48:G51" si="37">+ROUND(F48*$G$12,0)</f>
        <v>#ERROR!</v>
      </c>
      <c r="H48" s="24" t="str">
        <f t="shared" ref="H48:H51" si="38">+ROUND(SUM(F48:G48)*$H$12,0)</f>
        <v>#ERROR!</v>
      </c>
      <c r="I48" s="24" t="str">
        <f t="shared" ref="I48:I51" si="39">+ROUND(SUM(F48:G48)*$I$12,0)</f>
        <v>#ERROR!</v>
      </c>
      <c r="J48" s="24" t="str">
        <f t="shared" ref="J48:J51" si="40">+ROUND(SUM(F48:G48)*$J$12,0)</f>
        <v>#ERROR!</v>
      </c>
      <c r="K48" s="257" t="str">
        <f t="shared" ref="K48:K51" si="41">+ROUND(SUM(F48:J48),0)</f>
        <v>#ERROR!</v>
      </c>
      <c r="L48" s="146"/>
      <c r="M48" s="60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255" t="s">
        <v>328</v>
      </c>
      <c r="B49" s="168" t="s">
        <v>297</v>
      </c>
      <c r="C49" s="50" t="s">
        <v>207</v>
      </c>
      <c r="D49" s="23">
        <v>31.51</v>
      </c>
      <c r="E49" s="256" t="str">
        <f>+[51]APU!H798</f>
        <v>#ERROR!</v>
      </c>
      <c r="F49" s="25" t="str">
        <f t="shared" si="36"/>
        <v>#ERROR!</v>
      </c>
      <c r="G49" s="24" t="str">
        <f t="shared" si="37"/>
        <v>#ERROR!</v>
      </c>
      <c r="H49" s="24" t="str">
        <f t="shared" si="38"/>
        <v>#ERROR!</v>
      </c>
      <c r="I49" s="24" t="str">
        <f t="shared" si="39"/>
        <v>#ERROR!</v>
      </c>
      <c r="J49" s="24" t="str">
        <f t="shared" si="40"/>
        <v>#ERROR!</v>
      </c>
      <c r="K49" s="257" t="str">
        <f t="shared" si="41"/>
        <v>#ERROR!</v>
      </c>
      <c r="L49" s="146"/>
      <c r="M49" s="60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255" t="s">
        <v>330</v>
      </c>
      <c r="B50" s="91" t="s">
        <v>401</v>
      </c>
      <c r="C50" s="50" t="s">
        <v>207</v>
      </c>
      <c r="D50" s="23">
        <v>33.93972</v>
      </c>
      <c r="E50" s="256" t="str">
        <f>+[51]APU!H817</f>
        <v>#ERROR!</v>
      </c>
      <c r="F50" s="25" t="str">
        <f t="shared" si="36"/>
        <v>#ERROR!</v>
      </c>
      <c r="G50" s="24" t="str">
        <f t="shared" si="37"/>
        <v>#ERROR!</v>
      </c>
      <c r="H50" s="24" t="str">
        <f t="shared" si="38"/>
        <v>#ERROR!</v>
      </c>
      <c r="I50" s="24" t="str">
        <f t="shared" si="39"/>
        <v>#ERROR!</v>
      </c>
      <c r="J50" s="24" t="str">
        <f t="shared" si="40"/>
        <v>#ERROR!</v>
      </c>
      <c r="K50" s="257" t="str">
        <f t="shared" si="41"/>
        <v>#ERROR!</v>
      </c>
      <c r="L50" s="146"/>
      <c r="M50" s="41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255" t="s">
        <v>331</v>
      </c>
      <c r="B51" s="91" t="s">
        <v>400</v>
      </c>
      <c r="C51" s="50" t="s">
        <v>207</v>
      </c>
      <c r="D51" s="23">
        <v>6.69</v>
      </c>
      <c r="E51" s="256" t="str">
        <f>+[51]APU!H837</f>
        <v>#ERROR!</v>
      </c>
      <c r="F51" s="25" t="str">
        <f t="shared" si="36"/>
        <v>#ERROR!</v>
      </c>
      <c r="G51" s="24" t="str">
        <f t="shared" si="37"/>
        <v>#ERROR!</v>
      </c>
      <c r="H51" s="24" t="str">
        <f t="shared" si="38"/>
        <v>#ERROR!</v>
      </c>
      <c r="I51" s="24" t="str">
        <f t="shared" si="39"/>
        <v>#ERROR!</v>
      </c>
      <c r="J51" s="24" t="str">
        <f t="shared" si="40"/>
        <v>#ERROR!</v>
      </c>
      <c r="K51" s="257" t="str">
        <f t="shared" si="41"/>
        <v>#ERROR!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258" t="s">
        <v>355</v>
      </c>
      <c r="B52" s="5"/>
      <c r="C52" s="5"/>
      <c r="D52" s="5"/>
      <c r="E52" s="6"/>
      <c r="F52" s="68" t="str">
        <f t="shared" ref="F52:K52" si="42">SUM(F48:F51)</f>
        <v>#ERROR!</v>
      </c>
      <c r="G52" s="68" t="str">
        <f t="shared" si="42"/>
        <v>#ERROR!</v>
      </c>
      <c r="H52" s="68" t="str">
        <f t="shared" si="42"/>
        <v>#ERROR!</v>
      </c>
      <c r="I52" s="68" t="str">
        <f t="shared" si="42"/>
        <v>#ERROR!</v>
      </c>
      <c r="J52" s="68" t="str">
        <f t="shared" si="42"/>
        <v>#ERROR!</v>
      </c>
      <c r="K52" s="259" t="str">
        <f t="shared" si="42"/>
        <v>#ERROR!</v>
      </c>
      <c r="L52" s="146"/>
      <c r="M52" s="40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269" t="s">
        <v>372</v>
      </c>
      <c r="B53" s="365" t="s">
        <v>402</v>
      </c>
      <c r="C53" s="366"/>
      <c r="D53" s="366"/>
      <c r="E53" s="366"/>
      <c r="F53" s="366"/>
      <c r="G53" s="366"/>
      <c r="H53" s="366"/>
      <c r="I53" s="366"/>
      <c r="J53" s="366"/>
      <c r="K53" s="367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369" t="s">
        <v>374</v>
      </c>
      <c r="B54" s="91" t="s">
        <v>357</v>
      </c>
      <c r="C54" s="50" t="s">
        <v>38</v>
      </c>
      <c r="D54" s="23">
        <v>100.56</v>
      </c>
      <c r="E54" s="256" t="str">
        <f>+[51]APU!H858</f>
        <v>#ERROR!</v>
      </c>
      <c r="F54" s="25" t="str">
        <f t="shared" ref="F54:F66" si="43">ROUND(D54*E54,0)</f>
        <v>#ERROR!</v>
      </c>
      <c r="G54" s="24" t="str">
        <f t="shared" ref="G54:G66" si="44">+ROUND(F54*$G$12,0)</f>
        <v>#ERROR!</v>
      </c>
      <c r="H54" s="24" t="str">
        <f t="shared" ref="H54:H66" si="45">+ROUND(SUM(F54:G54)*$H$12,0)</f>
        <v>#ERROR!</v>
      </c>
      <c r="I54" s="24" t="str">
        <f t="shared" ref="I54:I66" si="46">+ROUND(SUM(F54:G54)*$I$12,0)</f>
        <v>#ERROR!</v>
      </c>
      <c r="J54" s="24" t="str">
        <f t="shared" ref="J54:J66" si="47">+ROUND(SUM(F54:G54)*$J$12,0)</f>
        <v>#ERROR!</v>
      </c>
      <c r="K54" s="257" t="str">
        <f t="shared" ref="K54:K66" si="48">+ROUND(SUM(F54:J54),0)</f>
        <v>#ERROR!</v>
      </c>
      <c r="L54" s="60"/>
      <c r="M54" s="60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369" t="s">
        <v>375</v>
      </c>
      <c r="B55" s="91" t="s">
        <v>339</v>
      </c>
      <c r="C55" s="50" t="s">
        <v>38</v>
      </c>
      <c r="D55" s="23">
        <v>74.34</v>
      </c>
      <c r="E55" s="256" t="str">
        <f>+[51]APU!H878</f>
        <v>#ERROR!</v>
      </c>
      <c r="F55" s="25" t="str">
        <f t="shared" si="43"/>
        <v>#ERROR!</v>
      </c>
      <c r="G55" s="24" t="str">
        <f t="shared" si="44"/>
        <v>#ERROR!</v>
      </c>
      <c r="H55" s="24" t="str">
        <f t="shared" si="45"/>
        <v>#ERROR!</v>
      </c>
      <c r="I55" s="24" t="str">
        <f t="shared" si="46"/>
        <v>#ERROR!</v>
      </c>
      <c r="J55" s="24" t="str">
        <f t="shared" si="47"/>
        <v>#ERROR!</v>
      </c>
      <c r="K55" s="257" t="str">
        <f t="shared" si="48"/>
        <v>#ERROR!</v>
      </c>
      <c r="L55" s="60"/>
      <c r="M55" s="60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369" t="s">
        <v>376</v>
      </c>
      <c r="B56" s="168" t="s">
        <v>297</v>
      </c>
      <c r="C56" s="50" t="s">
        <v>207</v>
      </c>
      <c r="D56" s="23">
        <v>0.74</v>
      </c>
      <c r="E56" s="256" t="str">
        <f>+[51]APU!H899</f>
        <v>#ERROR!</v>
      </c>
      <c r="F56" s="25" t="str">
        <f t="shared" si="43"/>
        <v>#ERROR!</v>
      </c>
      <c r="G56" s="24" t="str">
        <f t="shared" si="44"/>
        <v>#ERROR!</v>
      </c>
      <c r="H56" s="24" t="str">
        <f t="shared" si="45"/>
        <v>#ERROR!</v>
      </c>
      <c r="I56" s="24" t="str">
        <f t="shared" si="46"/>
        <v>#ERROR!</v>
      </c>
      <c r="J56" s="24" t="str">
        <f t="shared" si="47"/>
        <v>#ERROR!</v>
      </c>
      <c r="K56" s="257" t="str">
        <f t="shared" si="48"/>
        <v>#ERROR!</v>
      </c>
      <c r="L56" s="60"/>
      <c r="M56" s="60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369" t="s">
        <v>403</v>
      </c>
      <c r="B57" s="91" t="s">
        <v>340</v>
      </c>
      <c r="C57" s="50" t="s">
        <v>38</v>
      </c>
      <c r="D57" s="23">
        <v>74.34</v>
      </c>
      <c r="E57" s="256" t="str">
        <f>+[51]APU!H920</f>
        <v>#ERROR!</v>
      </c>
      <c r="F57" s="25" t="str">
        <f t="shared" si="43"/>
        <v>#ERROR!</v>
      </c>
      <c r="G57" s="24" t="str">
        <f t="shared" si="44"/>
        <v>#ERROR!</v>
      </c>
      <c r="H57" s="24" t="str">
        <f t="shared" si="45"/>
        <v>#ERROR!</v>
      </c>
      <c r="I57" s="24" t="str">
        <f t="shared" si="46"/>
        <v>#ERROR!</v>
      </c>
      <c r="J57" s="24" t="str">
        <f t="shared" si="47"/>
        <v>#ERROR!</v>
      </c>
      <c r="K57" s="257" t="str">
        <f t="shared" si="48"/>
        <v>#ERROR!</v>
      </c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369" t="s">
        <v>404</v>
      </c>
      <c r="B58" s="168" t="s">
        <v>341</v>
      </c>
      <c r="C58" s="50" t="s">
        <v>38</v>
      </c>
      <c r="D58" s="23">
        <v>74.34</v>
      </c>
      <c r="E58" s="256" t="str">
        <f>+[51]APU!H940</f>
        <v>#ERROR!</v>
      </c>
      <c r="F58" s="25" t="str">
        <f t="shared" si="43"/>
        <v>#ERROR!</v>
      </c>
      <c r="G58" s="24" t="str">
        <f t="shared" si="44"/>
        <v>#ERROR!</v>
      </c>
      <c r="H58" s="24" t="str">
        <f t="shared" si="45"/>
        <v>#ERROR!</v>
      </c>
      <c r="I58" s="24" t="str">
        <f t="shared" si="46"/>
        <v>#ERROR!</v>
      </c>
      <c r="J58" s="24" t="str">
        <f t="shared" si="47"/>
        <v>#ERROR!</v>
      </c>
      <c r="K58" s="257" t="str">
        <f t="shared" si="48"/>
        <v>#ERROR!</v>
      </c>
      <c r="L58" s="60"/>
      <c r="M58" s="60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369" t="s">
        <v>405</v>
      </c>
      <c r="B59" s="168" t="s">
        <v>342</v>
      </c>
      <c r="C59" s="50" t="s">
        <v>21</v>
      </c>
      <c r="D59" s="23">
        <v>30.0</v>
      </c>
      <c r="E59" s="256" t="str">
        <f>+[51]APU!H961</f>
        <v>#ERROR!</v>
      </c>
      <c r="F59" s="25" t="str">
        <f t="shared" si="43"/>
        <v>#ERROR!</v>
      </c>
      <c r="G59" s="24" t="str">
        <f t="shared" si="44"/>
        <v>#ERROR!</v>
      </c>
      <c r="H59" s="24" t="str">
        <f t="shared" si="45"/>
        <v>#ERROR!</v>
      </c>
      <c r="I59" s="24" t="str">
        <f t="shared" si="46"/>
        <v>#ERROR!</v>
      </c>
      <c r="J59" s="24" t="str">
        <f t="shared" si="47"/>
        <v>#ERROR!</v>
      </c>
      <c r="K59" s="257" t="str">
        <f t="shared" si="48"/>
        <v>#ERROR!</v>
      </c>
      <c r="L59" s="60"/>
      <c r="M59" s="60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369" t="s">
        <v>406</v>
      </c>
      <c r="B60" s="168" t="s">
        <v>343</v>
      </c>
      <c r="C60" s="50" t="s">
        <v>21</v>
      </c>
      <c r="D60" s="23">
        <v>20.48</v>
      </c>
      <c r="E60" s="256" t="str">
        <f>+[51]APU!H982</f>
        <v>#ERROR!</v>
      </c>
      <c r="F60" s="25" t="str">
        <f t="shared" si="43"/>
        <v>#ERROR!</v>
      </c>
      <c r="G60" s="24" t="str">
        <f t="shared" si="44"/>
        <v>#ERROR!</v>
      </c>
      <c r="H60" s="24" t="str">
        <f t="shared" si="45"/>
        <v>#ERROR!</v>
      </c>
      <c r="I60" s="24" t="str">
        <f t="shared" si="46"/>
        <v>#ERROR!</v>
      </c>
      <c r="J60" s="24" t="str">
        <f t="shared" si="47"/>
        <v>#ERROR!</v>
      </c>
      <c r="K60" s="257" t="str">
        <f t="shared" si="48"/>
        <v>#ERROR!</v>
      </c>
      <c r="L60" s="60"/>
      <c r="M60" s="60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369" t="s">
        <v>407</v>
      </c>
      <c r="B61" s="168" t="s">
        <v>344</v>
      </c>
      <c r="C61" s="50" t="s">
        <v>38</v>
      </c>
      <c r="D61" s="23">
        <v>74.34</v>
      </c>
      <c r="E61" s="256" t="str">
        <f>+[51]APU!H1001</f>
        <v>#ERROR!</v>
      </c>
      <c r="F61" s="25" t="str">
        <f t="shared" si="43"/>
        <v>#ERROR!</v>
      </c>
      <c r="G61" s="24" t="str">
        <f t="shared" si="44"/>
        <v>#ERROR!</v>
      </c>
      <c r="H61" s="24" t="str">
        <f t="shared" si="45"/>
        <v>#ERROR!</v>
      </c>
      <c r="I61" s="24" t="str">
        <f t="shared" si="46"/>
        <v>#ERROR!</v>
      </c>
      <c r="J61" s="24" t="str">
        <f t="shared" si="47"/>
        <v>#ERROR!</v>
      </c>
      <c r="K61" s="257" t="str">
        <f t="shared" si="48"/>
        <v>#ERROR!</v>
      </c>
      <c r="L61" s="60"/>
      <c r="M61" s="60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56.25" customHeight="1">
      <c r="A62" s="369" t="s">
        <v>408</v>
      </c>
      <c r="B62" s="168" t="s">
        <v>363</v>
      </c>
      <c r="C62" s="50" t="s">
        <v>38</v>
      </c>
      <c r="D62" s="23">
        <v>74.34</v>
      </c>
      <c r="E62" s="256" t="str">
        <f>+[51]APU!H1021</f>
        <v>#ERROR!</v>
      </c>
      <c r="F62" s="25" t="str">
        <f t="shared" si="43"/>
        <v>#ERROR!</v>
      </c>
      <c r="G62" s="24" t="str">
        <f t="shared" si="44"/>
        <v>#ERROR!</v>
      </c>
      <c r="H62" s="24" t="str">
        <f t="shared" si="45"/>
        <v>#ERROR!</v>
      </c>
      <c r="I62" s="24" t="str">
        <f t="shared" si="46"/>
        <v>#ERROR!</v>
      </c>
      <c r="J62" s="24" t="str">
        <f t="shared" si="47"/>
        <v>#ERROR!</v>
      </c>
      <c r="K62" s="257" t="str">
        <f t="shared" si="48"/>
        <v>#ERROR!</v>
      </c>
      <c r="L62" s="60"/>
      <c r="M62" s="60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369" t="s">
        <v>409</v>
      </c>
      <c r="B63" s="168" t="s">
        <v>365</v>
      </c>
      <c r="C63" s="50" t="s">
        <v>21</v>
      </c>
      <c r="D63" s="23">
        <v>50.0</v>
      </c>
      <c r="E63" s="256" t="str">
        <f>+[51]APU!H1042</f>
        <v>#ERROR!</v>
      </c>
      <c r="F63" s="25" t="str">
        <f t="shared" si="43"/>
        <v>#ERROR!</v>
      </c>
      <c r="G63" s="24" t="str">
        <f t="shared" si="44"/>
        <v>#ERROR!</v>
      </c>
      <c r="H63" s="24" t="str">
        <f t="shared" si="45"/>
        <v>#ERROR!</v>
      </c>
      <c r="I63" s="24" t="str">
        <f t="shared" si="46"/>
        <v>#ERROR!</v>
      </c>
      <c r="J63" s="24" t="str">
        <f t="shared" si="47"/>
        <v>#ERROR!</v>
      </c>
      <c r="K63" s="257" t="str">
        <f t="shared" si="48"/>
        <v>#ERROR!</v>
      </c>
      <c r="L63" s="60"/>
      <c r="M63" s="60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369" t="s">
        <v>410</v>
      </c>
      <c r="B64" s="168" t="s">
        <v>367</v>
      </c>
      <c r="C64" s="50" t="s">
        <v>38</v>
      </c>
      <c r="D64" s="23">
        <v>26.21</v>
      </c>
      <c r="E64" s="256" t="str">
        <f>+[51]APU!H1063</f>
        <v>#ERROR!</v>
      </c>
      <c r="F64" s="25" t="str">
        <f t="shared" si="43"/>
        <v>#ERROR!</v>
      </c>
      <c r="G64" s="24" t="str">
        <f t="shared" si="44"/>
        <v>#ERROR!</v>
      </c>
      <c r="H64" s="24" t="str">
        <f t="shared" si="45"/>
        <v>#ERROR!</v>
      </c>
      <c r="I64" s="24" t="str">
        <f t="shared" si="46"/>
        <v>#ERROR!</v>
      </c>
      <c r="J64" s="24" t="str">
        <f t="shared" si="47"/>
        <v>#ERROR!</v>
      </c>
      <c r="K64" s="257" t="str">
        <f t="shared" si="48"/>
        <v>#ERROR!</v>
      </c>
      <c r="L64" s="60"/>
      <c r="M64" s="60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369" t="s">
        <v>411</v>
      </c>
      <c r="B65" s="168" t="s">
        <v>288</v>
      </c>
      <c r="C65" s="50" t="s">
        <v>38</v>
      </c>
      <c r="D65" s="23">
        <v>24.06</v>
      </c>
      <c r="E65" s="256" t="str">
        <f>+[51]APU!H1084</f>
        <v>#ERROR!</v>
      </c>
      <c r="F65" s="25" t="str">
        <f t="shared" si="43"/>
        <v>#ERROR!</v>
      </c>
      <c r="G65" s="24" t="str">
        <f t="shared" si="44"/>
        <v>#ERROR!</v>
      </c>
      <c r="H65" s="24" t="str">
        <f t="shared" si="45"/>
        <v>#ERROR!</v>
      </c>
      <c r="I65" s="24" t="str">
        <f t="shared" si="46"/>
        <v>#ERROR!</v>
      </c>
      <c r="J65" s="24" t="str">
        <f t="shared" si="47"/>
        <v>#ERROR!</v>
      </c>
      <c r="K65" s="257" t="str">
        <f t="shared" si="48"/>
        <v>#ERROR!</v>
      </c>
      <c r="L65" s="60"/>
      <c r="M65" s="60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369" t="s">
        <v>412</v>
      </c>
      <c r="B66" s="168" t="s">
        <v>370</v>
      </c>
      <c r="C66" s="50" t="s">
        <v>4</v>
      </c>
      <c r="D66" s="23">
        <v>5.0</v>
      </c>
      <c r="E66" s="256" t="str">
        <f>+[51]APU!H1104</f>
        <v>#ERROR!</v>
      </c>
      <c r="F66" s="25" t="str">
        <f t="shared" si="43"/>
        <v>#ERROR!</v>
      </c>
      <c r="G66" s="24" t="str">
        <f t="shared" si="44"/>
        <v>#ERROR!</v>
      </c>
      <c r="H66" s="24" t="str">
        <f t="shared" si="45"/>
        <v>#ERROR!</v>
      </c>
      <c r="I66" s="24" t="str">
        <f t="shared" si="46"/>
        <v>#ERROR!</v>
      </c>
      <c r="J66" s="24" t="str">
        <f t="shared" si="47"/>
        <v>#ERROR!</v>
      </c>
      <c r="K66" s="257" t="str">
        <f t="shared" si="48"/>
        <v>#ERROR!</v>
      </c>
      <c r="L66" s="60"/>
      <c r="M66" s="60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354" t="s">
        <v>413</v>
      </c>
      <c r="B67" s="355"/>
      <c r="C67" s="355"/>
      <c r="D67" s="355"/>
      <c r="E67" s="356"/>
      <c r="F67" s="357" t="str">
        <f t="shared" ref="F67:K67" si="49">SUM(F54:F66)</f>
        <v>#ERROR!</v>
      </c>
      <c r="G67" s="357" t="str">
        <f t="shared" si="49"/>
        <v>#ERROR!</v>
      </c>
      <c r="H67" s="357" t="str">
        <f t="shared" si="49"/>
        <v>#ERROR!</v>
      </c>
      <c r="I67" s="357" t="str">
        <f t="shared" si="49"/>
        <v>#ERROR!</v>
      </c>
      <c r="J67" s="357" t="str">
        <f t="shared" si="49"/>
        <v>#ERROR!</v>
      </c>
      <c r="K67" s="358" t="str">
        <f t="shared" si="49"/>
        <v>#ERROR!</v>
      </c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269" t="s">
        <v>379</v>
      </c>
      <c r="B68" s="365" t="s">
        <v>414</v>
      </c>
      <c r="C68" s="366"/>
      <c r="D68" s="366"/>
      <c r="E68" s="366"/>
      <c r="F68" s="366"/>
      <c r="G68" s="366"/>
      <c r="H68" s="366"/>
      <c r="I68" s="366"/>
      <c r="J68" s="366"/>
      <c r="K68" s="367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369" t="s">
        <v>380</v>
      </c>
      <c r="B69" s="168" t="s">
        <v>415</v>
      </c>
      <c r="C69" s="50" t="s">
        <v>4</v>
      </c>
      <c r="D69" s="23">
        <v>1.0</v>
      </c>
      <c r="E69" s="256" t="str">
        <f>+[51]APU!H1128</f>
        <v>#ERROR!</v>
      </c>
      <c r="F69" s="25" t="str">
        <f t="shared" ref="F69:F79" si="50">ROUND(D69*E69,0)</f>
        <v>#ERROR!</v>
      </c>
      <c r="G69" s="24" t="str">
        <f t="shared" ref="G69:G79" si="51">+ROUND(F69*$G$12,0)</f>
        <v>#ERROR!</v>
      </c>
      <c r="H69" s="24" t="str">
        <f t="shared" ref="H69:H79" si="52">+ROUND(SUM(F69:G69)*$H$12,0)</f>
        <v>#ERROR!</v>
      </c>
      <c r="I69" s="24" t="str">
        <f t="shared" ref="I69:I79" si="53">+ROUND(SUM(F69:G69)*$I$12,0)</f>
        <v>#ERROR!</v>
      </c>
      <c r="J69" s="24" t="str">
        <f t="shared" ref="J69:J79" si="54">+ROUND(SUM(F69:G69)*$J$12,0)</f>
        <v>#ERROR!</v>
      </c>
      <c r="K69" s="257" t="str">
        <f t="shared" ref="K69:K79" si="55">+ROUND(SUM(F69:J69),0)</f>
        <v>#ERROR!</v>
      </c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369" t="s">
        <v>381</v>
      </c>
      <c r="B70" s="168" t="s">
        <v>416</v>
      </c>
      <c r="C70" s="50" t="s">
        <v>4</v>
      </c>
      <c r="D70" s="23">
        <v>2.0</v>
      </c>
      <c r="E70" s="256" t="str">
        <f>+[51]APU!H1152</f>
        <v>#ERROR!</v>
      </c>
      <c r="F70" s="25" t="str">
        <f t="shared" si="50"/>
        <v>#ERROR!</v>
      </c>
      <c r="G70" s="24" t="str">
        <f t="shared" si="51"/>
        <v>#ERROR!</v>
      </c>
      <c r="H70" s="24" t="str">
        <f t="shared" si="52"/>
        <v>#ERROR!</v>
      </c>
      <c r="I70" s="24" t="str">
        <f t="shared" si="53"/>
        <v>#ERROR!</v>
      </c>
      <c r="J70" s="24" t="str">
        <f t="shared" si="54"/>
        <v>#ERROR!</v>
      </c>
      <c r="K70" s="257" t="str">
        <f t="shared" si="55"/>
        <v>#ERROR!</v>
      </c>
      <c r="L70" s="146"/>
      <c r="M70" s="60"/>
      <c r="N70" s="60"/>
      <c r="O70" s="60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28.5" customHeight="1">
      <c r="A71" s="369" t="s">
        <v>382</v>
      </c>
      <c r="B71" s="168" t="s">
        <v>417</v>
      </c>
      <c r="C71" s="50" t="s">
        <v>4</v>
      </c>
      <c r="D71" s="23">
        <v>2.0</v>
      </c>
      <c r="E71" s="256" t="str">
        <f>+[51]APU!H1176</f>
        <v>#ERROR!</v>
      </c>
      <c r="F71" s="25" t="str">
        <f t="shared" si="50"/>
        <v>#ERROR!</v>
      </c>
      <c r="G71" s="24" t="str">
        <f t="shared" si="51"/>
        <v>#ERROR!</v>
      </c>
      <c r="H71" s="24" t="str">
        <f t="shared" si="52"/>
        <v>#ERROR!</v>
      </c>
      <c r="I71" s="24" t="str">
        <f t="shared" si="53"/>
        <v>#ERROR!</v>
      </c>
      <c r="J71" s="24" t="str">
        <f t="shared" si="54"/>
        <v>#ERROR!</v>
      </c>
      <c r="K71" s="257" t="str">
        <f t="shared" si="55"/>
        <v>#ERROR!</v>
      </c>
      <c r="L71" s="146"/>
      <c r="M71" s="60"/>
      <c r="N71" s="60"/>
      <c r="O71" s="60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369" t="s">
        <v>384</v>
      </c>
      <c r="B72" s="320" t="s">
        <v>418</v>
      </c>
      <c r="C72" s="50" t="s">
        <v>4</v>
      </c>
      <c r="D72" s="23">
        <v>2.0</v>
      </c>
      <c r="E72" s="256" t="str">
        <f>+[51]APU!H1200</f>
        <v>#ERROR!</v>
      </c>
      <c r="F72" s="25" t="str">
        <f t="shared" si="50"/>
        <v>#ERROR!</v>
      </c>
      <c r="G72" s="24" t="str">
        <f t="shared" si="51"/>
        <v>#ERROR!</v>
      </c>
      <c r="H72" s="24" t="str">
        <f t="shared" si="52"/>
        <v>#ERROR!</v>
      </c>
      <c r="I72" s="24" t="str">
        <f t="shared" si="53"/>
        <v>#ERROR!</v>
      </c>
      <c r="J72" s="24" t="str">
        <f t="shared" si="54"/>
        <v>#ERROR!</v>
      </c>
      <c r="K72" s="257" t="str">
        <f t="shared" si="55"/>
        <v>#ERROR!</v>
      </c>
      <c r="L72" s="146"/>
      <c r="M72" s="60"/>
      <c r="N72" s="60"/>
      <c r="O72" s="60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369" t="s">
        <v>385</v>
      </c>
      <c r="B73" s="320" t="s">
        <v>419</v>
      </c>
      <c r="C73" s="50" t="s">
        <v>4</v>
      </c>
      <c r="D73" s="23">
        <v>1.0</v>
      </c>
      <c r="E73" s="256" t="str">
        <f>+[51]APU!H1224</f>
        <v>#ERROR!</v>
      </c>
      <c r="F73" s="25" t="str">
        <f t="shared" si="50"/>
        <v>#ERROR!</v>
      </c>
      <c r="G73" s="24" t="str">
        <f t="shared" si="51"/>
        <v>#ERROR!</v>
      </c>
      <c r="H73" s="24" t="str">
        <f t="shared" si="52"/>
        <v>#ERROR!</v>
      </c>
      <c r="I73" s="24" t="str">
        <f t="shared" si="53"/>
        <v>#ERROR!</v>
      </c>
      <c r="J73" s="24" t="str">
        <f t="shared" si="54"/>
        <v>#ERROR!</v>
      </c>
      <c r="K73" s="257" t="str">
        <f t="shared" si="55"/>
        <v>#ERROR!</v>
      </c>
      <c r="L73" s="146"/>
      <c r="M73" s="60"/>
      <c r="N73" s="60"/>
      <c r="O73" s="60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369" t="s">
        <v>386</v>
      </c>
      <c r="B74" s="320" t="s">
        <v>420</v>
      </c>
      <c r="C74" s="50" t="s">
        <v>4</v>
      </c>
      <c r="D74" s="23">
        <v>2.0</v>
      </c>
      <c r="E74" s="256" t="str">
        <f>+[51]APU!H1248</f>
        <v>#ERROR!</v>
      </c>
      <c r="F74" s="25" t="str">
        <f t="shared" si="50"/>
        <v>#ERROR!</v>
      </c>
      <c r="G74" s="24" t="str">
        <f t="shared" si="51"/>
        <v>#ERROR!</v>
      </c>
      <c r="H74" s="24" t="str">
        <f t="shared" si="52"/>
        <v>#ERROR!</v>
      </c>
      <c r="I74" s="24" t="str">
        <f t="shared" si="53"/>
        <v>#ERROR!</v>
      </c>
      <c r="J74" s="24" t="str">
        <f t="shared" si="54"/>
        <v>#ERROR!</v>
      </c>
      <c r="K74" s="257" t="str">
        <f t="shared" si="55"/>
        <v>#ERROR!</v>
      </c>
      <c r="L74" s="146"/>
      <c r="M74" s="60"/>
      <c r="N74" s="60"/>
      <c r="O74" s="60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369" t="s">
        <v>387</v>
      </c>
      <c r="B75" s="320" t="s">
        <v>421</v>
      </c>
      <c r="C75" s="50" t="s">
        <v>4</v>
      </c>
      <c r="D75" s="23">
        <v>2.0</v>
      </c>
      <c r="E75" s="256" t="str">
        <f>+[51]APU!H1272</f>
        <v>#ERROR!</v>
      </c>
      <c r="F75" s="25" t="str">
        <f t="shared" si="50"/>
        <v>#ERROR!</v>
      </c>
      <c r="G75" s="24" t="str">
        <f t="shared" si="51"/>
        <v>#ERROR!</v>
      </c>
      <c r="H75" s="24" t="str">
        <f t="shared" si="52"/>
        <v>#ERROR!</v>
      </c>
      <c r="I75" s="24" t="str">
        <f t="shared" si="53"/>
        <v>#ERROR!</v>
      </c>
      <c r="J75" s="24" t="str">
        <f t="shared" si="54"/>
        <v>#ERROR!</v>
      </c>
      <c r="K75" s="257" t="str">
        <f t="shared" si="55"/>
        <v>#ERROR!</v>
      </c>
      <c r="L75" s="146"/>
      <c r="M75" s="60"/>
      <c r="N75" s="60"/>
      <c r="O75" s="60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32.25" customHeight="1">
      <c r="A76" s="369" t="s">
        <v>422</v>
      </c>
      <c r="B76" s="321" t="s">
        <v>423</v>
      </c>
      <c r="C76" s="50" t="s">
        <v>4</v>
      </c>
      <c r="D76" s="23">
        <v>2.0</v>
      </c>
      <c r="E76" s="256" t="str">
        <f>+[51]APU!H1298</f>
        <v>#ERROR!</v>
      </c>
      <c r="F76" s="25" t="str">
        <f t="shared" si="50"/>
        <v>#ERROR!</v>
      </c>
      <c r="G76" s="24" t="str">
        <f t="shared" si="51"/>
        <v>#ERROR!</v>
      </c>
      <c r="H76" s="24" t="str">
        <f t="shared" si="52"/>
        <v>#ERROR!</v>
      </c>
      <c r="I76" s="24" t="str">
        <f t="shared" si="53"/>
        <v>#ERROR!</v>
      </c>
      <c r="J76" s="24" t="str">
        <f t="shared" si="54"/>
        <v>#ERROR!</v>
      </c>
      <c r="K76" s="257" t="str">
        <f t="shared" si="55"/>
        <v>#ERROR!</v>
      </c>
      <c r="L76" s="146"/>
      <c r="M76" s="60"/>
      <c r="N76" s="60"/>
      <c r="O76" s="60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369" t="s">
        <v>424</v>
      </c>
      <c r="B77" s="91" t="s">
        <v>236</v>
      </c>
      <c r="C77" s="50" t="s">
        <v>207</v>
      </c>
      <c r="D77" s="23">
        <v>0.9</v>
      </c>
      <c r="E77" s="256" t="str">
        <f>+[51]APU!H1323</f>
        <v>#ERROR!</v>
      </c>
      <c r="F77" s="25" t="str">
        <f t="shared" si="50"/>
        <v>#ERROR!</v>
      </c>
      <c r="G77" s="24" t="str">
        <f t="shared" si="51"/>
        <v>#ERROR!</v>
      </c>
      <c r="H77" s="24" t="str">
        <f t="shared" si="52"/>
        <v>#ERROR!</v>
      </c>
      <c r="I77" s="24" t="str">
        <f t="shared" si="53"/>
        <v>#ERROR!</v>
      </c>
      <c r="J77" s="24" t="str">
        <f t="shared" si="54"/>
        <v>#ERROR!</v>
      </c>
      <c r="K77" s="257" t="str">
        <f t="shared" si="55"/>
        <v>#ERROR!</v>
      </c>
      <c r="L77" s="146"/>
      <c r="M77" s="60"/>
      <c r="N77" s="60"/>
      <c r="O77" s="60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369" t="s">
        <v>425</v>
      </c>
      <c r="B78" s="321" t="s">
        <v>426</v>
      </c>
      <c r="C78" s="50" t="s">
        <v>4</v>
      </c>
      <c r="D78" s="23">
        <v>10.0</v>
      </c>
      <c r="E78" s="256" t="str">
        <f>+[51]APU!H1347</f>
        <v>#ERROR!</v>
      </c>
      <c r="F78" s="25" t="str">
        <f t="shared" si="50"/>
        <v>#ERROR!</v>
      </c>
      <c r="G78" s="24" t="str">
        <f t="shared" si="51"/>
        <v>#ERROR!</v>
      </c>
      <c r="H78" s="24" t="str">
        <f t="shared" si="52"/>
        <v>#ERROR!</v>
      </c>
      <c r="I78" s="24" t="str">
        <f t="shared" si="53"/>
        <v>#ERROR!</v>
      </c>
      <c r="J78" s="24" t="str">
        <f t="shared" si="54"/>
        <v>#ERROR!</v>
      </c>
      <c r="K78" s="257" t="str">
        <f t="shared" si="55"/>
        <v>#ERROR!</v>
      </c>
      <c r="L78" s="146"/>
      <c r="M78" s="60"/>
      <c r="N78" s="60"/>
      <c r="O78" s="60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369" t="s">
        <v>427</v>
      </c>
      <c r="B79" s="321" t="s">
        <v>428</v>
      </c>
      <c r="C79" s="50" t="s">
        <v>4</v>
      </c>
      <c r="D79" s="23">
        <v>9.0</v>
      </c>
      <c r="E79" s="256" t="str">
        <f>+[51]APU!H1371</f>
        <v>#ERROR!</v>
      </c>
      <c r="F79" s="25" t="str">
        <f t="shared" si="50"/>
        <v>#ERROR!</v>
      </c>
      <c r="G79" s="24" t="str">
        <f t="shared" si="51"/>
        <v>#ERROR!</v>
      </c>
      <c r="H79" s="24" t="str">
        <f t="shared" si="52"/>
        <v>#ERROR!</v>
      </c>
      <c r="I79" s="24" t="str">
        <f t="shared" si="53"/>
        <v>#ERROR!</v>
      </c>
      <c r="J79" s="24" t="str">
        <f t="shared" si="54"/>
        <v>#ERROR!</v>
      </c>
      <c r="K79" s="257" t="str">
        <f t="shared" si="55"/>
        <v>#ERROR!</v>
      </c>
      <c r="L79" s="146"/>
      <c r="M79" s="60"/>
      <c r="N79" s="60"/>
      <c r="O79" s="60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258" t="s">
        <v>429</v>
      </c>
      <c r="B80" s="5"/>
      <c r="C80" s="5"/>
      <c r="D80" s="5"/>
      <c r="E80" s="6"/>
      <c r="F80" s="68" t="str">
        <f t="shared" ref="F80:K80" si="56">SUM(F69:F79)</f>
        <v>#ERROR!</v>
      </c>
      <c r="G80" s="68" t="str">
        <f t="shared" si="56"/>
        <v>#ERROR!</v>
      </c>
      <c r="H80" s="68" t="str">
        <f t="shared" si="56"/>
        <v>#ERROR!</v>
      </c>
      <c r="I80" s="68" t="str">
        <f t="shared" si="56"/>
        <v>#ERROR!</v>
      </c>
      <c r="J80" s="68" t="str">
        <f t="shared" si="56"/>
        <v>#ERROR!</v>
      </c>
      <c r="K80" s="259" t="str">
        <f t="shared" si="56"/>
        <v>#ERROR!</v>
      </c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269" t="s">
        <v>388</v>
      </c>
      <c r="B81" s="270" t="s">
        <v>316</v>
      </c>
      <c r="C81" s="84"/>
      <c r="D81" s="271"/>
      <c r="E81" s="272"/>
      <c r="F81" s="273"/>
      <c r="G81" s="273"/>
      <c r="H81" s="273"/>
      <c r="I81" s="274"/>
      <c r="J81" s="274"/>
      <c r="K81" s="275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255" t="s">
        <v>390</v>
      </c>
      <c r="B82" s="122" t="s">
        <v>317</v>
      </c>
      <c r="C82" s="276" t="s">
        <v>207</v>
      </c>
      <c r="D82" s="23">
        <f>+D84*0.4+D86*0.4*0.3</f>
        <v>30.06954028</v>
      </c>
      <c r="E82" s="370" t="str">
        <f>+[51]APU!H1388</f>
        <v>#ERROR!</v>
      </c>
      <c r="F82" s="297" t="str">
        <f t="shared" ref="F82:F89" si="57">+ROUND(E82*D82,0)</f>
        <v>#ERROR!</v>
      </c>
      <c r="G82" s="24" t="str">
        <f t="shared" ref="G82:G89" si="58">+ROUND(F82*$G$12,0)</f>
        <v>#ERROR!</v>
      </c>
      <c r="H82" s="352" t="str">
        <f t="shared" ref="H82:H89" si="59">+ROUND(SUM(F82:G82)*$H$12,0)</f>
        <v>#ERROR!</v>
      </c>
      <c r="I82" s="352" t="str">
        <f t="shared" ref="I82:I89" si="60">+ROUND(SUM(F82:G82)*$I$12,0)</f>
        <v>#ERROR!</v>
      </c>
      <c r="J82" s="352" t="str">
        <f t="shared" ref="J82:J89" si="61">+ROUND(SUM(F82:G82)*$J$12,0)</f>
        <v>#ERROR!</v>
      </c>
      <c r="K82" s="353" t="str">
        <f t="shared" ref="K82:K89" si="62">+ROUND(SUM(F82:J82),0)</f>
        <v>#ERROR!</v>
      </c>
      <c r="L82" s="146"/>
      <c r="M82" s="60"/>
      <c r="N82" s="60"/>
      <c r="O82" s="60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255" t="s">
        <v>391</v>
      </c>
      <c r="B83" s="122" t="s">
        <v>212</v>
      </c>
      <c r="C83" s="276" t="s">
        <v>207</v>
      </c>
      <c r="D83" s="23">
        <f>+D84*0.3+D86*0.4*0.15</f>
        <v>19.32469314</v>
      </c>
      <c r="E83" s="370" t="str">
        <f>+[51]APU!H1412</f>
        <v>#ERROR!</v>
      </c>
      <c r="F83" s="297" t="str">
        <f t="shared" si="57"/>
        <v>#ERROR!</v>
      </c>
      <c r="G83" s="24" t="str">
        <f t="shared" si="58"/>
        <v>#ERROR!</v>
      </c>
      <c r="H83" s="352" t="str">
        <f t="shared" si="59"/>
        <v>#ERROR!</v>
      </c>
      <c r="I83" s="352" t="str">
        <f t="shared" si="60"/>
        <v>#ERROR!</v>
      </c>
      <c r="J83" s="352" t="str">
        <f t="shared" si="61"/>
        <v>#ERROR!</v>
      </c>
      <c r="K83" s="353" t="str">
        <f t="shared" si="62"/>
        <v>#ERROR!</v>
      </c>
      <c r="L83" s="146"/>
      <c r="M83" s="60"/>
      <c r="N83" s="60"/>
      <c r="O83" s="60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255" t="s">
        <v>392</v>
      </c>
      <c r="B84" s="122" t="s">
        <v>442</v>
      </c>
      <c r="C84" s="276" t="s">
        <v>38</v>
      </c>
      <c r="D84" s="23">
        <v>42.89923</v>
      </c>
      <c r="E84" s="370" t="str">
        <f>+[51]APU!H1433</f>
        <v>#ERROR!</v>
      </c>
      <c r="F84" s="297" t="str">
        <f t="shared" si="57"/>
        <v>#ERROR!</v>
      </c>
      <c r="G84" s="24" t="str">
        <f t="shared" si="58"/>
        <v>#ERROR!</v>
      </c>
      <c r="H84" s="352" t="str">
        <f t="shared" si="59"/>
        <v>#ERROR!</v>
      </c>
      <c r="I84" s="352" t="str">
        <f t="shared" si="60"/>
        <v>#ERROR!</v>
      </c>
      <c r="J84" s="352" t="str">
        <f t="shared" si="61"/>
        <v>#ERROR!</v>
      </c>
      <c r="K84" s="353" t="str">
        <f t="shared" si="62"/>
        <v>#ERROR!</v>
      </c>
      <c r="L84" s="146"/>
      <c r="M84" s="60"/>
      <c r="N84" s="60"/>
      <c r="O84" s="60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255" t="s">
        <v>393</v>
      </c>
      <c r="B85" s="122" t="s">
        <v>318</v>
      </c>
      <c r="C85" s="276" t="s">
        <v>319</v>
      </c>
      <c r="D85" s="23">
        <f>+D84*1.4</f>
        <v>60.058922</v>
      </c>
      <c r="E85" s="370" t="str">
        <f>+[51]APU!H1453</f>
        <v>#ERROR!</v>
      </c>
      <c r="F85" s="297" t="str">
        <f t="shared" si="57"/>
        <v>#ERROR!</v>
      </c>
      <c r="G85" s="24" t="str">
        <f t="shared" si="58"/>
        <v>#ERROR!</v>
      </c>
      <c r="H85" s="352" t="str">
        <f t="shared" si="59"/>
        <v>#ERROR!</v>
      </c>
      <c r="I85" s="352" t="str">
        <f t="shared" si="60"/>
        <v>#ERROR!</v>
      </c>
      <c r="J85" s="352" t="str">
        <f t="shared" si="61"/>
        <v>#ERROR!</v>
      </c>
      <c r="K85" s="353" t="str">
        <f t="shared" si="62"/>
        <v>#ERROR!</v>
      </c>
      <c r="L85" s="146"/>
      <c r="M85" s="277"/>
      <c r="N85" s="60"/>
      <c r="O85" s="60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255" t="s">
        <v>430</v>
      </c>
      <c r="B86" s="122" t="s">
        <v>320</v>
      </c>
      <c r="C86" s="276" t="s">
        <v>21</v>
      </c>
      <c r="D86" s="23">
        <v>107.582069</v>
      </c>
      <c r="E86" s="370" t="str">
        <f>+[51]APU!H1477</f>
        <v>#ERROR!</v>
      </c>
      <c r="F86" s="297" t="str">
        <f t="shared" si="57"/>
        <v>#ERROR!</v>
      </c>
      <c r="G86" s="24" t="str">
        <f t="shared" si="58"/>
        <v>#ERROR!</v>
      </c>
      <c r="H86" s="352" t="str">
        <f t="shared" si="59"/>
        <v>#ERROR!</v>
      </c>
      <c r="I86" s="352" t="str">
        <f t="shared" si="60"/>
        <v>#ERROR!</v>
      </c>
      <c r="J86" s="352" t="str">
        <f t="shared" si="61"/>
        <v>#ERROR!</v>
      </c>
      <c r="K86" s="353" t="str">
        <f t="shared" si="62"/>
        <v>#ERROR!</v>
      </c>
      <c r="L86" s="146"/>
      <c r="M86" s="60"/>
      <c r="N86" s="60"/>
      <c r="O86" s="60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255" t="s">
        <v>431</v>
      </c>
      <c r="B87" s="122" t="s">
        <v>322</v>
      </c>
      <c r="C87" s="276" t="s">
        <v>323</v>
      </c>
      <c r="D87" s="23">
        <v>367.9</v>
      </c>
      <c r="E87" s="370" t="str">
        <f>+[51]APU!H1498</f>
        <v>#ERROR!</v>
      </c>
      <c r="F87" s="297" t="str">
        <f t="shared" si="57"/>
        <v>#ERROR!</v>
      </c>
      <c r="G87" s="24" t="str">
        <f t="shared" si="58"/>
        <v>#ERROR!</v>
      </c>
      <c r="H87" s="352" t="str">
        <f t="shared" si="59"/>
        <v>#ERROR!</v>
      </c>
      <c r="I87" s="352" t="str">
        <f t="shared" si="60"/>
        <v>#ERROR!</v>
      </c>
      <c r="J87" s="352" t="str">
        <f t="shared" si="61"/>
        <v>#ERROR!</v>
      </c>
      <c r="K87" s="353" t="str">
        <f t="shared" si="62"/>
        <v>#ERROR!</v>
      </c>
      <c r="L87" s="146"/>
      <c r="M87" s="60"/>
      <c r="N87" s="60"/>
      <c r="O87" s="60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255" t="s">
        <v>432</v>
      </c>
      <c r="B88" s="122" t="s">
        <v>433</v>
      </c>
      <c r="C88" s="276" t="s">
        <v>21</v>
      </c>
      <c r="D88" s="23">
        <v>168.4</v>
      </c>
      <c r="E88" s="370" t="str">
        <f>+[51]APU!H1519</f>
        <v>#ERROR!</v>
      </c>
      <c r="F88" s="297" t="str">
        <f t="shared" si="57"/>
        <v>#ERROR!</v>
      </c>
      <c r="G88" s="24" t="str">
        <f t="shared" si="58"/>
        <v>#ERROR!</v>
      </c>
      <c r="H88" s="352" t="str">
        <f t="shared" si="59"/>
        <v>#ERROR!</v>
      </c>
      <c r="I88" s="352" t="str">
        <f t="shared" si="60"/>
        <v>#ERROR!</v>
      </c>
      <c r="J88" s="352" t="str">
        <f t="shared" si="61"/>
        <v>#ERROR!</v>
      </c>
      <c r="K88" s="353" t="str">
        <f t="shared" si="62"/>
        <v>#ERROR!</v>
      </c>
      <c r="L88" s="146"/>
      <c r="M88" s="60"/>
      <c r="N88" s="60"/>
      <c r="O88" s="60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255" t="s">
        <v>434</v>
      </c>
      <c r="B89" s="168" t="s">
        <v>297</v>
      </c>
      <c r="C89" s="276" t="s">
        <v>207</v>
      </c>
      <c r="D89" s="23">
        <f>+D83*1.3</f>
        <v>25.12210108</v>
      </c>
      <c r="E89" s="370" t="str">
        <f>+[51]APU!H1540</f>
        <v>#ERROR!</v>
      </c>
      <c r="F89" s="297" t="str">
        <f t="shared" si="57"/>
        <v>#ERROR!</v>
      </c>
      <c r="G89" s="24" t="str">
        <f t="shared" si="58"/>
        <v>#ERROR!</v>
      </c>
      <c r="H89" s="352" t="str">
        <f t="shared" si="59"/>
        <v>#ERROR!</v>
      </c>
      <c r="I89" s="352" t="str">
        <f t="shared" si="60"/>
        <v>#ERROR!</v>
      </c>
      <c r="J89" s="352" t="str">
        <f t="shared" si="61"/>
        <v>#ERROR!</v>
      </c>
      <c r="K89" s="353" t="str">
        <f t="shared" si="62"/>
        <v>#ERROR!</v>
      </c>
      <c r="L89" s="146"/>
      <c r="M89" s="60"/>
      <c r="N89" s="60"/>
      <c r="O89" s="60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371"/>
      <c r="B90" s="299" t="s">
        <v>325</v>
      </c>
      <c r="C90" s="300"/>
      <c r="D90" s="301"/>
      <c r="E90" s="302"/>
      <c r="F90" s="279" t="str">
        <f t="shared" ref="F90:K90" si="63">SUM(F82:F89)</f>
        <v>#ERROR!</v>
      </c>
      <c r="G90" s="279" t="str">
        <f t="shared" si="63"/>
        <v>#ERROR!</v>
      </c>
      <c r="H90" s="279" t="str">
        <f t="shared" si="63"/>
        <v>#ERROR!</v>
      </c>
      <c r="I90" s="279" t="str">
        <f t="shared" si="63"/>
        <v>#ERROR!</v>
      </c>
      <c r="J90" s="279" t="str">
        <f t="shared" si="63"/>
        <v>#ERROR!</v>
      </c>
      <c r="K90" s="280" t="str">
        <f t="shared" si="63"/>
        <v>#ERROR!</v>
      </c>
      <c r="L90" s="146"/>
      <c r="M90" s="60"/>
      <c r="N90" s="60"/>
      <c r="O90" s="60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269" t="s">
        <v>435</v>
      </c>
      <c r="B91" s="294" t="s">
        <v>389</v>
      </c>
      <c r="C91" s="5"/>
      <c r="D91" s="5"/>
      <c r="E91" s="5"/>
      <c r="F91" s="5"/>
      <c r="G91" s="5"/>
      <c r="H91" s="5"/>
      <c r="I91" s="5"/>
      <c r="J91" s="5"/>
      <c r="K91" s="359"/>
      <c r="L91" s="146"/>
      <c r="M91" s="188"/>
      <c r="N91" s="60"/>
      <c r="O91" s="60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372" t="s">
        <v>436</v>
      </c>
      <c r="B92" s="347" t="s">
        <v>186</v>
      </c>
      <c r="C92" s="176" t="s">
        <v>4</v>
      </c>
      <c r="D92" s="303">
        <v>10.0</v>
      </c>
      <c r="E92" s="373" t="str">
        <f>+[51]APU!H1560</f>
        <v>#ERROR!</v>
      </c>
      <c r="F92" s="24" t="str">
        <f t="shared" ref="F92:F95" si="64">ROUND(D92*E92,0)</f>
        <v>#ERROR!</v>
      </c>
      <c r="G92" s="24" t="str">
        <f t="shared" ref="G92:G95" si="65">+ROUND(F92*$G$12,0)</f>
        <v>#ERROR!</v>
      </c>
      <c r="H92" s="24" t="str">
        <f t="shared" ref="H92:H95" si="66">+ROUND(SUM(F92:G92)*$H$12,0)</f>
        <v>#ERROR!</v>
      </c>
      <c r="I92" s="24" t="str">
        <f t="shared" ref="I92:I95" si="67">+ROUND(SUM(F92:G92)*$I$12,0)</f>
        <v>#ERROR!</v>
      </c>
      <c r="J92" s="24" t="str">
        <f t="shared" ref="J92:J95" si="68">+ROUND(SUM(F92:G92)*$J$12,0)</f>
        <v>#ERROR!</v>
      </c>
      <c r="K92" s="257" t="str">
        <f t="shared" ref="K92:K95" si="69">+ROUND(SUM(F92:J92),0)</f>
        <v>#ERROR!</v>
      </c>
      <c r="L92" s="146"/>
      <c r="M92" s="60"/>
      <c r="N92" s="60"/>
      <c r="O92" s="60"/>
      <c r="P92" s="60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372" t="s">
        <v>437</v>
      </c>
      <c r="B93" s="347" t="s">
        <v>329</v>
      </c>
      <c r="C93" s="176" t="s">
        <v>21</v>
      </c>
      <c r="D93" s="303">
        <v>100.0001</v>
      </c>
      <c r="E93" s="373" t="str">
        <f>+[51]APU!H1582</f>
        <v>#ERROR!</v>
      </c>
      <c r="F93" s="24" t="str">
        <f t="shared" si="64"/>
        <v>#ERROR!</v>
      </c>
      <c r="G93" s="24" t="str">
        <f t="shared" si="65"/>
        <v>#ERROR!</v>
      </c>
      <c r="H93" s="24" t="str">
        <f t="shared" si="66"/>
        <v>#ERROR!</v>
      </c>
      <c r="I93" s="24" t="str">
        <f t="shared" si="67"/>
        <v>#ERROR!</v>
      </c>
      <c r="J93" s="24" t="str">
        <f t="shared" si="68"/>
        <v>#ERROR!</v>
      </c>
      <c r="K93" s="257" t="str">
        <f t="shared" si="69"/>
        <v>#ERROR!</v>
      </c>
      <c r="L93" s="146"/>
      <c r="M93" s="60"/>
      <c r="N93" s="60"/>
      <c r="O93" s="60"/>
      <c r="P93" s="60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372" t="s">
        <v>438</v>
      </c>
      <c r="B94" s="347" t="s">
        <v>190</v>
      </c>
      <c r="C94" s="176" t="s">
        <v>4</v>
      </c>
      <c r="D94" s="303">
        <v>5.0</v>
      </c>
      <c r="E94" s="373" t="str">
        <f>+[51]APU!H1602</f>
        <v>#ERROR!</v>
      </c>
      <c r="F94" s="24" t="str">
        <f t="shared" si="64"/>
        <v>#ERROR!</v>
      </c>
      <c r="G94" s="24" t="str">
        <f t="shared" si="65"/>
        <v>#ERROR!</v>
      </c>
      <c r="H94" s="24" t="str">
        <f t="shared" si="66"/>
        <v>#ERROR!</v>
      </c>
      <c r="I94" s="24" t="str">
        <f t="shared" si="67"/>
        <v>#ERROR!</v>
      </c>
      <c r="J94" s="24" t="str">
        <f t="shared" si="68"/>
        <v>#ERROR!</v>
      </c>
      <c r="K94" s="257" t="str">
        <f t="shared" si="69"/>
        <v>#ERROR!</v>
      </c>
      <c r="L94" s="146"/>
      <c r="M94" s="60"/>
      <c r="N94" s="60"/>
      <c r="O94" s="60"/>
      <c r="P94" s="60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372" t="s">
        <v>439</v>
      </c>
      <c r="B95" s="347" t="s">
        <v>192</v>
      </c>
      <c r="C95" s="176" t="s">
        <v>4</v>
      </c>
      <c r="D95" s="303">
        <v>1.0</v>
      </c>
      <c r="E95" s="373" t="str">
        <f>+[51]APU!H1624</f>
        <v>#ERROR!</v>
      </c>
      <c r="F95" s="24" t="str">
        <f t="shared" si="64"/>
        <v>#ERROR!</v>
      </c>
      <c r="G95" s="24" t="str">
        <f t="shared" si="65"/>
        <v>#ERROR!</v>
      </c>
      <c r="H95" s="24" t="str">
        <f t="shared" si="66"/>
        <v>#ERROR!</v>
      </c>
      <c r="I95" s="24" t="str">
        <f t="shared" si="67"/>
        <v>#ERROR!</v>
      </c>
      <c r="J95" s="24" t="str">
        <f t="shared" si="68"/>
        <v>#ERROR!</v>
      </c>
      <c r="K95" s="257" t="str">
        <f t="shared" si="69"/>
        <v>#ERROR!</v>
      </c>
      <c r="L95" s="146"/>
      <c r="M95" s="60"/>
      <c r="N95" s="60"/>
      <c r="O95" s="60"/>
      <c r="P95" s="60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258" t="s">
        <v>394</v>
      </c>
      <c r="B96" s="5"/>
      <c r="C96" s="5"/>
      <c r="D96" s="5"/>
      <c r="E96" s="6"/>
      <c r="F96" s="68" t="str">
        <f t="shared" ref="F96:K96" si="70">SUM(F92:F95)</f>
        <v>#ERROR!</v>
      </c>
      <c r="G96" s="68" t="str">
        <f t="shared" si="70"/>
        <v>#ERROR!</v>
      </c>
      <c r="H96" s="68" t="str">
        <f t="shared" si="70"/>
        <v>#ERROR!</v>
      </c>
      <c r="I96" s="68" t="str">
        <f t="shared" si="70"/>
        <v>#ERROR!</v>
      </c>
      <c r="J96" s="68" t="str">
        <f t="shared" si="70"/>
        <v>#ERROR!</v>
      </c>
      <c r="K96" s="259" t="str">
        <f t="shared" si="70"/>
        <v>#ERROR!</v>
      </c>
      <c r="L96" s="146"/>
      <c r="M96" s="60"/>
      <c r="N96" s="60"/>
      <c r="O96" s="60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374" t="s">
        <v>194</v>
      </c>
      <c r="B97" s="375"/>
      <c r="C97" s="375"/>
      <c r="D97" s="375"/>
      <c r="E97" s="376"/>
      <c r="F97" s="377" t="str">
        <f t="shared" ref="F97:K97" si="71">+F16+F26+F36+F41+F46+F52+F67+F80+F90+F96</f>
        <v>#ERROR!</v>
      </c>
      <c r="G97" s="377" t="str">
        <f t="shared" si="71"/>
        <v>#ERROR!</v>
      </c>
      <c r="H97" s="377" t="str">
        <f t="shared" si="71"/>
        <v>#ERROR!</v>
      </c>
      <c r="I97" s="377" t="str">
        <f t="shared" si="71"/>
        <v>#ERROR!</v>
      </c>
      <c r="J97" s="377" t="str">
        <f t="shared" si="71"/>
        <v>#ERROR!</v>
      </c>
      <c r="K97" s="378" t="str">
        <f t="shared" si="71"/>
        <v>#ERROR!</v>
      </c>
      <c r="L97" s="146"/>
      <c r="M97" s="60"/>
      <c r="N97" s="60"/>
      <c r="O97" s="60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379" t="s">
        <v>9</v>
      </c>
      <c r="B98" s="380"/>
      <c r="C98" s="380"/>
      <c r="D98" s="380"/>
      <c r="E98" s="380"/>
      <c r="F98" s="380"/>
      <c r="G98" s="380"/>
      <c r="H98" s="380"/>
      <c r="I98" s="380"/>
      <c r="J98" s="381"/>
      <c r="K98" s="325" t="str">
        <f>+K97</f>
        <v>#ERROR!</v>
      </c>
      <c r="L98" s="146"/>
      <c r="M98" s="60"/>
      <c r="N98" s="60"/>
      <c r="O98" s="60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6"/>
      <c r="B99" s="184"/>
      <c r="C99" s="16"/>
      <c r="D99" s="16"/>
      <c r="E99" s="16"/>
      <c r="F99" s="16"/>
      <c r="G99" s="16"/>
      <c r="H99" s="16"/>
      <c r="I99" s="16"/>
      <c r="J99" s="146"/>
      <c r="K99" s="1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6"/>
      <c r="B100" s="305"/>
      <c r="C100" s="16"/>
      <c r="D100" s="16"/>
      <c r="E100" s="16"/>
      <c r="F100" s="306"/>
      <c r="G100" s="306"/>
      <c r="H100" s="306"/>
      <c r="I100" s="306"/>
      <c r="J100" s="306"/>
      <c r="K100" s="30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326"/>
      <c r="B101" s="305"/>
      <c r="C101" s="16"/>
      <c r="D101" s="16"/>
      <c r="E101" s="16"/>
      <c r="F101" s="306"/>
      <c r="G101" s="306"/>
      <c r="H101" s="306"/>
      <c r="I101" s="16"/>
      <c r="J101" s="146"/>
      <c r="K101" s="30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46"/>
      <c r="B102" s="305"/>
      <c r="C102" s="16"/>
      <c r="D102" s="16"/>
      <c r="E102" s="16"/>
      <c r="F102" s="16"/>
      <c r="G102" s="16"/>
      <c r="H102" s="16"/>
      <c r="I102" s="16"/>
      <c r="J102" s="146"/>
      <c r="K102" s="30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46"/>
      <c r="B103" s="305"/>
      <c r="C103" s="16"/>
      <c r="D103" s="16"/>
      <c r="E103" s="16"/>
      <c r="F103" s="306"/>
      <c r="G103" s="306"/>
      <c r="H103" s="306"/>
      <c r="I103" s="306"/>
      <c r="J103" s="306"/>
      <c r="K103" s="30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46"/>
      <c r="B104" s="305"/>
      <c r="C104" s="16"/>
      <c r="D104" s="16"/>
      <c r="E104" s="16"/>
      <c r="F104" s="16"/>
      <c r="G104" s="16"/>
      <c r="H104" s="16"/>
      <c r="I104" s="1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46"/>
      <c r="B105" s="305"/>
      <c r="C105" s="16"/>
      <c r="D105" s="16"/>
      <c r="E105" s="16"/>
      <c r="F105" s="16"/>
      <c r="G105" s="16"/>
      <c r="H105" s="16"/>
      <c r="I105" s="1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46"/>
      <c r="B106" s="305"/>
      <c r="C106" s="16"/>
      <c r="D106" s="16"/>
      <c r="E106" s="16"/>
      <c r="F106" s="16"/>
      <c r="G106" s="16"/>
      <c r="H106" s="16"/>
      <c r="I106" s="1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308"/>
      <c r="B107" s="305"/>
      <c r="C107" s="16"/>
      <c r="D107" s="16"/>
      <c r="E107" s="16"/>
      <c r="F107" s="16"/>
      <c r="G107" s="16"/>
      <c r="H107" s="16"/>
      <c r="I107" s="1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308"/>
      <c r="B108" s="305"/>
      <c r="C108" s="16"/>
      <c r="D108" s="16"/>
      <c r="E108" s="16"/>
      <c r="F108" s="16"/>
      <c r="G108" s="16"/>
      <c r="H108" s="16"/>
      <c r="I108" s="1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46"/>
      <c r="B109" s="305"/>
      <c r="C109" s="16"/>
      <c r="D109" s="16"/>
      <c r="E109" s="16"/>
      <c r="F109" s="16"/>
      <c r="G109" s="16"/>
      <c r="H109" s="16"/>
      <c r="I109" s="1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309"/>
      <c r="B110" s="305"/>
      <c r="C110" s="16"/>
      <c r="D110" s="16"/>
      <c r="E110" s="16"/>
      <c r="F110" s="16"/>
      <c r="G110" s="16"/>
      <c r="H110" s="16"/>
      <c r="I110" s="1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309"/>
      <c r="B111" s="305"/>
      <c r="C111" s="16"/>
      <c r="D111" s="16"/>
      <c r="E111" s="16"/>
      <c r="F111" s="16"/>
      <c r="G111" s="16"/>
      <c r="H111" s="16"/>
      <c r="I111" s="1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29">
    <mergeCell ref="F11:F12"/>
    <mergeCell ref="K11:K12"/>
    <mergeCell ref="B9:K9"/>
    <mergeCell ref="A10:K10"/>
    <mergeCell ref="A11:A12"/>
    <mergeCell ref="B11:B12"/>
    <mergeCell ref="C11:C12"/>
    <mergeCell ref="D11:D12"/>
    <mergeCell ref="B13:K13"/>
    <mergeCell ref="B17:K17"/>
    <mergeCell ref="E11:E12"/>
    <mergeCell ref="A16:E16"/>
    <mergeCell ref="A26:E26"/>
    <mergeCell ref="B27:K27"/>
    <mergeCell ref="A36:E36"/>
    <mergeCell ref="B37:K37"/>
    <mergeCell ref="B42:K42"/>
    <mergeCell ref="A80:E80"/>
    <mergeCell ref="B91:K91"/>
    <mergeCell ref="A96:E96"/>
    <mergeCell ref="A97:E97"/>
    <mergeCell ref="A98:J98"/>
    <mergeCell ref="A41:E41"/>
    <mergeCell ref="A46:E46"/>
    <mergeCell ref="B47:K47"/>
    <mergeCell ref="A52:E52"/>
    <mergeCell ref="B53:K53"/>
    <mergeCell ref="A67:E67"/>
    <mergeCell ref="B68:K68"/>
  </mergeCells>
  <printOptions/>
  <pageMargins bottom="0.7480314960629921" footer="0.0" header="0.0" left="0.7086614173228347" right="0.7086614173228347" top="0.7480314960629921"/>
  <pageSetup scale="55" orientation="landscape"/>
  <headerFooter>
    <oddFooter>&amp;LEste documento es propiedad de la Administración Central del Distrito de Santiago de Cali. Prohibida su copia, alteración o modificación por cualquier medio, sin previa autorización del Alcalde 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workbookViewId="0"/>
  </sheetViews>
  <sheetFormatPr customHeight="1" defaultColWidth="14.43" defaultRowHeight="15.0"/>
  <cols>
    <col customWidth="1" min="2" max="2" width="75.29"/>
    <col customWidth="1" min="3" max="3" width="14.0"/>
    <col customWidth="1" min="4" max="4" width="10.0"/>
    <col customWidth="1" min="5" max="5" width="14.71"/>
    <col customWidth="1" min="6" max="6" width="19.57"/>
    <col customWidth="1" min="7" max="7" width="17.71"/>
    <col customWidth="1" min="8" max="8" width="18.0"/>
    <col customWidth="1" min="9" max="9" width="16.29"/>
    <col customWidth="1" min="10" max="10" width="17.71"/>
    <col customWidth="1" min="11" max="11" width="21.0"/>
    <col customWidth="1" min="12" max="12" width="9.29"/>
    <col customWidth="1" min="13" max="13" width="27.57"/>
    <col customWidth="1" min="14" max="26" width="12.71"/>
  </cols>
  <sheetData>
    <row r="1" ht="129.0" customHeight="1">
      <c r="A1" s="2"/>
      <c r="B1" s="2"/>
      <c r="C1" s="190"/>
      <c r="D1" s="191"/>
      <c r="E1" s="192"/>
      <c r="F1" s="192"/>
      <c r="G1" s="192"/>
      <c r="H1" s="192"/>
      <c r="I1" s="192"/>
      <c r="J1" s="19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0.5" customHeight="1">
      <c r="A2" s="19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3.25" customHeight="1">
      <c r="A3" s="382" t="s">
        <v>145</v>
      </c>
      <c r="B3" s="383" t="s">
        <v>146</v>
      </c>
      <c r="C3" s="5"/>
      <c r="D3" s="5"/>
      <c r="E3" s="5"/>
      <c r="F3" s="5"/>
      <c r="G3" s="5"/>
      <c r="H3" s="5"/>
      <c r="I3" s="5"/>
      <c r="J3" s="5"/>
      <c r="K3" s="6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ht="23.25" customHeight="1">
      <c r="A4" s="384" t="s">
        <v>443</v>
      </c>
      <c r="B4" s="5"/>
      <c r="C4" s="5"/>
      <c r="D4" s="5"/>
      <c r="E4" s="5"/>
      <c r="F4" s="5"/>
      <c r="G4" s="5"/>
      <c r="H4" s="5"/>
      <c r="I4" s="5"/>
      <c r="J4" s="5"/>
      <c r="K4" s="6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ht="31.5" customHeight="1">
      <c r="A5" s="385" t="s">
        <v>2</v>
      </c>
      <c r="B5" s="386" t="s">
        <v>3</v>
      </c>
      <c r="C5" s="385" t="s">
        <v>4</v>
      </c>
      <c r="D5" s="387" t="s">
        <v>5</v>
      </c>
      <c r="E5" s="388" t="s">
        <v>6</v>
      </c>
      <c r="F5" s="389" t="s">
        <v>7</v>
      </c>
      <c r="G5" s="390" t="s">
        <v>155</v>
      </c>
      <c r="H5" s="390" t="s">
        <v>156</v>
      </c>
      <c r="I5" s="390" t="s">
        <v>157</v>
      </c>
      <c r="J5" s="390" t="s">
        <v>158</v>
      </c>
      <c r="K5" s="389" t="s">
        <v>9</v>
      </c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ht="18.0" customHeight="1">
      <c r="A6" s="17"/>
      <c r="B6" s="17"/>
      <c r="C6" s="17"/>
      <c r="D6" s="17"/>
      <c r="E6" s="17"/>
      <c r="F6" s="17"/>
      <c r="G6" s="391">
        <v>0.06</v>
      </c>
      <c r="H6" s="392">
        <v>0.295</v>
      </c>
      <c r="I6" s="392">
        <v>0.005</v>
      </c>
      <c r="J6" s="391">
        <v>0.05</v>
      </c>
      <c r="K6" s="17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>
      <c r="A7" s="296" t="s">
        <v>148</v>
      </c>
      <c r="B7" s="296" t="s">
        <v>333</v>
      </c>
      <c r="C7" s="393"/>
      <c r="D7" s="394"/>
      <c r="E7" s="395"/>
      <c r="F7" s="395"/>
      <c r="G7" s="395"/>
      <c r="H7" s="395"/>
      <c r="I7" s="395"/>
      <c r="J7" s="395"/>
      <c r="K7" s="395"/>
      <c r="L7" s="396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>
      <c r="A8" s="48" t="s">
        <v>150</v>
      </c>
      <c r="B8" s="48" t="s">
        <v>444</v>
      </c>
      <c r="C8" s="50" t="s">
        <v>4</v>
      </c>
      <c r="D8" s="23">
        <v>1.0</v>
      </c>
      <c r="E8" s="24">
        <v>4010955.0</v>
      </c>
      <c r="F8" s="25">
        <f t="shared" ref="F8:F11" si="1">ROUND(D8*E8,0)</f>
        <v>4010955</v>
      </c>
      <c r="G8" s="24">
        <f t="shared" ref="G8:G11" si="2">+ROUND(F8*$G$6,0)</f>
        <v>240657</v>
      </c>
      <c r="H8" s="24">
        <f t="shared" ref="H8:H11" si="3">+ROUND(SUM(F8:G8)*$H$6,0)</f>
        <v>1254226</v>
      </c>
      <c r="I8" s="24">
        <f t="shared" ref="I8:I11" si="4">+ROUND(SUM(F8:G8)*$I$6,0)</f>
        <v>21258</v>
      </c>
      <c r="J8" s="24">
        <f t="shared" ref="J8:J11" si="5">+ROUND(SUM(F8:G8)*$J$6,0)</f>
        <v>212581</v>
      </c>
      <c r="K8" s="24">
        <f t="shared" ref="K8:K11" si="6">+ROUND(SUM(F8:J8),0)</f>
        <v>5739677</v>
      </c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>
      <c r="A9" s="48" t="s">
        <v>198</v>
      </c>
      <c r="B9" s="48" t="s">
        <v>201</v>
      </c>
      <c r="C9" s="50" t="s">
        <v>38</v>
      </c>
      <c r="D9" s="23">
        <v>100.0</v>
      </c>
      <c r="E9" s="24">
        <v>5572.0</v>
      </c>
      <c r="F9" s="25">
        <f t="shared" si="1"/>
        <v>557200</v>
      </c>
      <c r="G9" s="24">
        <f t="shared" si="2"/>
        <v>33432</v>
      </c>
      <c r="H9" s="24">
        <f t="shared" si="3"/>
        <v>174236</v>
      </c>
      <c r="I9" s="24">
        <f t="shared" si="4"/>
        <v>2953</v>
      </c>
      <c r="J9" s="24">
        <f t="shared" si="5"/>
        <v>29532</v>
      </c>
      <c r="K9" s="24">
        <f t="shared" si="6"/>
        <v>797353</v>
      </c>
      <c r="L9" s="45"/>
      <c r="M9" s="397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>
      <c r="A10" s="48" t="s">
        <v>200</v>
      </c>
      <c r="B10" s="168" t="s">
        <v>445</v>
      </c>
      <c r="C10" s="50" t="s">
        <v>38</v>
      </c>
      <c r="D10" s="23">
        <v>12.0</v>
      </c>
      <c r="E10" s="24">
        <v>26806.0</v>
      </c>
      <c r="F10" s="25">
        <f t="shared" si="1"/>
        <v>321672</v>
      </c>
      <c r="G10" s="24">
        <f t="shared" si="2"/>
        <v>19300</v>
      </c>
      <c r="H10" s="24">
        <f t="shared" si="3"/>
        <v>100587</v>
      </c>
      <c r="I10" s="24">
        <f t="shared" si="4"/>
        <v>1705</v>
      </c>
      <c r="J10" s="24">
        <f t="shared" si="5"/>
        <v>17049</v>
      </c>
      <c r="K10" s="24">
        <f t="shared" si="6"/>
        <v>460313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>
      <c r="A11" s="48" t="s">
        <v>202</v>
      </c>
      <c r="B11" s="168" t="s">
        <v>208</v>
      </c>
      <c r="C11" s="50" t="s">
        <v>207</v>
      </c>
      <c r="D11" s="23">
        <v>2.34</v>
      </c>
      <c r="E11" s="24">
        <v>77190.0</v>
      </c>
      <c r="F11" s="25">
        <f t="shared" si="1"/>
        <v>180625</v>
      </c>
      <c r="G11" s="24">
        <f t="shared" si="2"/>
        <v>10838</v>
      </c>
      <c r="H11" s="24">
        <f t="shared" si="3"/>
        <v>56482</v>
      </c>
      <c r="I11" s="24">
        <f t="shared" si="4"/>
        <v>957</v>
      </c>
      <c r="J11" s="24">
        <f t="shared" si="5"/>
        <v>9573</v>
      </c>
      <c r="K11" s="24">
        <f t="shared" si="6"/>
        <v>258475</v>
      </c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>
      <c r="A12" s="67" t="s">
        <v>336</v>
      </c>
      <c r="B12" s="5"/>
      <c r="C12" s="5"/>
      <c r="D12" s="5"/>
      <c r="E12" s="6"/>
      <c r="F12" s="68">
        <f t="shared" ref="F12:K12" si="7">SUM(F8:F11)</f>
        <v>5070452</v>
      </c>
      <c r="G12" s="68">
        <f t="shared" si="7"/>
        <v>304227</v>
      </c>
      <c r="H12" s="68">
        <f t="shared" si="7"/>
        <v>1585531</v>
      </c>
      <c r="I12" s="68">
        <f t="shared" si="7"/>
        <v>26873</v>
      </c>
      <c r="J12" s="68">
        <f t="shared" si="7"/>
        <v>268735</v>
      </c>
      <c r="K12" s="68">
        <f t="shared" si="7"/>
        <v>7255818</v>
      </c>
      <c r="L12" s="396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>
      <c r="A13" s="296" t="s">
        <v>159</v>
      </c>
      <c r="B13" s="79" t="s">
        <v>446</v>
      </c>
      <c r="C13" s="398"/>
      <c r="D13" s="399"/>
      <c r="E13" s="400"/>
      <c r="F13" s="400"/>
      <c r="G13" s="400"/>
      <c r="H13" s="400"/>
      <c r="I13" s="400"/>
      <c r="J13" s="401"/>
      <c r="K13" s="400"/>
      <c r="L13" s="402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</row>
    <row r="14">
      <c r="A14" s="48" t="s">
        <v>161</v>
      </c>
      <c r="B14" s="168" t="s">
        <v>447</v>
      </c>
      <c r="C14" s="50" t="s">
        <v>207</v>
      </c>
      <c r="D14" s="23">
        <v>20.62</v>
      </c>
      <c r="E14" s="24">
        <v>44789.0</v>
      </c>
      <c r="F14" s="25">
        <f t="shared" ref="F14:F18" si="8">ROUND(D14*E14,0)</f>
        <v>923549</v>
      </c>
      <c r="G14" s="24">
        <f t="shared" ref="G14:G18" si="9">+ROUND(F14*$G$6,0)</f>
        <v>55413</v>
      </c>
      <c r="H14" s="24">
        <f t="shared" ref="H14:H18" si="10">+ROUND(SUM(F14:G14)*$H$6,0)</f>
        <v>288794</v>
      </c>
      <c r="I14" s="24">
        <f t="shared" ref="I14:I18" si="11">+ROUND(SUM(F14:G14)*$I$6,0)</f>
        <v>4895</v>
      </c>
      <c r="J14" s="24">
        <f t="shared" ref="J14:J18" si="12">+ROUND(SUM(F14:G14)*$J$6,0)</f>
        <v>48948</v>
      </c>
      <c r="K14" s="24">
        <f t="shared" ref="K14:K18" si="13">+ROUND(SUM(F14:J14),0)</f>
        <v>1321599</v>
      </c>
      <c r="L14" s="402"/>
      <c r="M14" s="151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>
      <c r="A15" s="48" t="s">
        <v>163</v>
      </c>
      <c r="B15" s="168" t="s">
        <v>208</v>
      </c>
      <c r="C15" s="50" t="s">
        <v>207</v>
      </c>
      <c r="D15" s="23">
        <v>20.62</v>
      </c>
      <c r="E15" s="24">
        <v>77190.0</v>
      </c>
      <c r="F15" s="25">
        <f t="shared" si="8"/>
        <v>1591658</v>
      </c>
      <c r="G15" s="24">
        <f t="shared" si="9"/>
        <v>95499</v>
      </c>
      <c r="H15" s="24">
        <f t="shared" si="10"/>
        <v>497711</v>
      </c>
      <c r="I15" s="24">
        <f t="shared" si="11"/>
        <v>8436</v>
      </c>
      <c r="J15" s="24">
        <f t="shared" si="12"/>
        <v>84358</v>
      </c>
      <c r="K15" s="24">
        <f t="shared" si="13"/>
        <v>2277662</v>
      </c>
      <c r="L15" s="402"/>
      <c r="M15" s="151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>
      <c r="A16" s="48" t="s">
        <v>209</v>
      </c>
      <c r="B16" s="168" t="s">
        <v>210</v>
      </c>
      <c r="C16" s="50" t="s">
        <v>207</v>
      </c>
      <c r="D16" s="23">
        <v>10.0</v>
      </c>
      <c r="E16" s="24">
        <v>10752.0</v>
      </c>
      <c r="F16" s="25">
        <f t="shared" si="8"/>
        <v>107520</v>
      </c>
      <c r="G16" s="24">
        <f t="shared" si="9"/>
        <v>6451</v>
      </c>
      <c r="H16" s="24">
        <f t="shared" si="10"/>
        <v>33621</v>
      </c>
      <c r="I16" s="24">
        <f t="shared" si="11"/>
        <v>570</v>
      </c>
      <c r="J16" s="24">
        <f t="shared" si="12"/>
        <v>5699</v>
      </c>
      <c r="K16" s="24">
        <f t="shared" si="13"/>
        <v>153861</v>
      </c>
      <c r="L16" s="402"/>
      <c r="M16" s="151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>
      <c r="A17" s="48" t="s">
        <v>211</v>
      </c>
      <c r="B17" s="168" t="s">
        <v>212</v>
      </c>
      <c r="C17" s="50" t="s">
        <v>207</v>
      </c>
      <c r="D17" s="23">
        <v>4.05</v>
      </c>
      <c r="E17" s="24">
        <v>99417.0</v>
      </c>
      <c r="F17" s="25">
        <f t="shared" si="8"/>
        <v>402639</v>
      </c>
      <c r="G17" s="24">
        <f t="shared" si="9"/>
        <v>24158</v>
      </c>
      <c r="H17" s="24">
        <f t="shared" si="10"/>
        <v>125905</v>
      </c>
      <c r="I17" s="24">
        <f t="shared" si="11"/>
        <v>2134</v>
      </c>
      <c r="J17" s="24">
        <f t="shared" si="12"/>
        <v>21340</v>
      </c>
      <c r="K17" s="24">
        <f t="shared" si="13"/>
        <v>576176</v>
      </c>
      <c r="L17" s="402"/>
      <c r="M17" s="151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>
      <c r="A18" s="48" t="s">
        <v>213</v>
      </c>
      <c r="B18" s="168" t="s">
        <v>214</v>
      </c>
      <c r="C18" s="50" t="s">
        <v>207</v>
      </c>
      <c r="D18" s="23">
        <v>1.0</v>
      </c>
      <c r="E18" s="24">
        <v>106262.0</v>
      </c>
      <c r="F18" s="25">
        <f t="shared" si="8"/>
        <v>106262</v>
      </c>
      <c r="G18" s="24">
        <f t="shared" si="9"/>
        <v>6376</v>
      </c>
      <c r="H18" s="24">
        <f t="shared" si="10"/>
        <v>33228</v>
      </c>
      <c r="I18" s="24">
        <f t="shared" si="11"/>
        <v>563</v>
      </c>
      <c r="J18" s="24">
        <f t="shared" si="12"/>
        <v>5632</v>
      </c>
      <c r="K18" s="24">
        <f t="shared" si="13"/>
        <v>152061</v>
      </c>
      <c r="L18" s="402"/>
      <c r="M18" s="151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>
      <c r="A19" s="67" t="s">
        <v>448</v>
      </c>
      <c r="B19" s="5"/>
      <c r="C19" s="5"/>
      <c r="D19" s="5"/>
      <c r="E19" s="6"/>
      <c r="F19" s="68">
        <f t="shared" ref="F19:K19" si="14">SUM(F14:F18)</f>
        <v>3131628</v>
      </c>
      <c r="G19" s="68">
        <f t="shared" si="14"/>
        <v>187897</v>
      </c>
      <c r="H19" s="68">
        <f t="shared" si="14"/>
        <v>979259</v>
      </c>
      <c r="I19" s="68">
        <f t="shared" si="14"/>
        <v>16598</v>
      </c>
      <c r="J19" s="68">
        <f t="shared" si="14"/>
        <v>165977</v>
      </c>
      <c r="K19" s="68">
        <f t="shared" si="14"/>
        <v>4481359</v>
      </c>
      <c r="L19" s="396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>
      <c r="A20" s="296" t="s">
        <v>166</v>
      </c>
      <c r="B20" s="79" t="s">
        <v>240</v>
      </c>
      <c r="C20" s="398"/>
      <c r="D20" s="399"/>
      <c r="E20" s="400"/>
      <c r="F20" s="400"/>
      <c r="G20" s="400"/>
      <c r="H20" s="400"/>
      <c r="I20" s="400"/>
      <c r="J20" s="403"/>
      <c r="K20" s="404"/>
      <c r="L20" s="402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</row>
    <row r="21" ht="15.75" customHeight="1">
      <c r="A21" s="48" t="s">
        <v>168</v>
      </c>
      <c r="B21" s="168" t="s">
        <v>449</v>
      </c>
      <c r="C21" s="50" t="s">
        <v>12</v>
      </c>
      <c r="D21" s="23">
        <v>1.0</v>
      </c>
      <c r="E21" s="405">
        <v>1856002.0</v>
      </c>
      <c r="F21" s="25">
        <f t="shared" ref="F21:F43" si="15">ROUND(D21*E21,0)</f>
        <v>1856002</v>
      </c>
      <c r="G21" s="24">
        <f t="shared" ref="G21:G43" si="16">+ROUND(F21*$G$6,0)</f>
        <v>111360</v>
      </c>
      <c r="H21" s="24">
        <f t="shared" ref="H21:H43" si="17">+ROUND(SUM(F21:G21)*$H$6,0)</f>
        <v>580372</v>
      </c>
      <c r="I21" s="24">
        <f t="shared" ref="I21:I43" si="18">+ROUND(SUM(F21:G21)*$I$6,0)</f>
        <v>9837</v>
      </c>
      <c r="J21" s="24">
        <f t="shared" ref="J21:J43" si="19">+ROUND(SUM(F21:G21)*$J$6,0)</f>
        <v>98368</v>
      </c>
      <c r="K21" s="24">
        <f t="shared" ref="K21:K43" si="20">+ROUND(SUM(F21:J21),0)</f>
        <v>2655939</v>
      </c>
      <c r="L21" s="402"/>
      <c r="M21" s="406"/>
      <c r="N21" s="407"/>
      <c r="O21" s="407"/>
      <c r="P21" s="407"/>
      <c r="Q21" s="407"/>
      <c r="R21" s="407"/>
      <c r="S21" s="407"/>
      <c r="T21" s="407"/>
      <c r="U21" s="407"/>
      <c r="V21" s="407"/>
      <c r="W21" s="407"/>
      <c r="X21" s="407"/>
      <c r="Y21" s="407"/>
      <c r="Z21" s="407"/>
    </row>
    <row r="22" ht="15.75" customHeight="1">
      <c r="A22" s="48" t="s">
        <v>170</v>
      </c>
      <c r="B22" s="168" t="s">
        <v>450</v>
      </c>
      <c r="C22" s="50" t="s">
        <v>21</v>
      </c>
      <c r="D22" s="23">
        <v>36.0</v>
      </c>
      <c r="E22" s="405">
        <v>30074.000000000004</v>
      </c>
      <c r="F22" s="25">
        <f t="shared" si="15"/>
        <v>1082664</v>
      </c>
      <c r="G22" s="24">
        <f t="shared" si="16"/>
        <v>64960</v>
      </c>
      <c r="H22" s="24">
        <f t="shared" si="17"/>
        <v>338549</v>
      </c>
      <c r="I22" s="24">
        <f t="shared" si="18"/>
        <v>5738</v>
      </c>
      <c r="J22" s="24">
        <f t="shared" si="19"/>
        <v>57381</v>
      </c>
      <c r="K22" s="24">
        <f t="shared" si="20"/>
        <v>1549292</v>
      </c>
      <c r="L22" s="402"/>
      <c r="M22" s="406"/>
      <c r="N22" s="407"/>
      <c r="O22" s="407"/>
      <c r="P22" s="407"/>
      <c r="Q22" s="407"/>
      <c r="R22" s="407"/>
      <c r="S22" s="407"/>
      <c r="T22" s="407"/>
      <c r="U22" s="407"/>
      <c r="V22" s="407"/>
      <c r="W22" s="407"/>
      <c r="X22" s="407"/>
      <c r="Y22" s="407"/>
      <c r="Z22" s="407"/>
    </row>
    <row r="23" ht="15.75" customHeight="1">
      <c r="A23" s="48" t="s">
        <v>244</v>
      </c>
      <c r="B23" s="168" t="s">
        <v>451</v>
      </c>
      <c r="C23" s="50" t="s">
        <v>4</v>
      </c>
      <c r="D23" s="23">
        <v>4.0</v>
      </c>
      <c r="E23" s="405">
        <v>29795.0</v>
      </c>
      <c r="F23" s="25">
        <f t="shared" si="15"/>
        <v>119180</v>
      </c>
      <c r="G23" s="24">
        <f t="shared" si="16"/>
        <v>7151</v>
      </c>
      <c r="H23" s="24">
        <f t="shared" si="17"/>
        <v>37268</v>
      </c>
      <c r="I23" s="24">
        <f t="shared" si="18"/>
        <v>632</v>
      </c>
      <c r="J23" s="24">
        <f t="shared" si="19"/>
        <v>6317</v>
      </c>
      <c r="K23" s="24">
        <f t="shared" si="20"/>
        <v>170548</v>
      </c>
      <c r="L23" s="402"/>
      <c r="M23" s="406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7"/>
      <c r="Y23" s="407"/>
      <c r="Z23" s="407"/>
    </row>
    <row r="24" ht="15.0" customHeight="1">
      <c r="A24" s="48" t="s">
        <v>246</v>
      </c>
      <c r="B24" s="168" t="s">
        <v>452</v>
      </c>
      <c r="C24" s="50" t="s">
        <v>4</v>
      </c>
      <c r="D24" s="23">
        <v>3.0</v>
      </c>
      <c r="E24" s="405">
        <v>1625374.0</v>
      </c>
      <c r="F24" s="25">
        <f t="shared" si="15"/>
        <v>4876122</v>
      </c>
      <c r="G24" s="24">
        <f t="shared" si="16"/>
        <v>292567</v>
      </c>
      <c r="H24" s="24">
        <f t="shared" si="17"/>
        <v>1524763</v>
      </c>
      <c r="I24" s="24">
        <f t="shared" si="18"/>
        <v>25843</v>
      </c>
      <c r="J24" s="24">
        <f t="shared" si="19"/>
        <v>258434</v>
      </c>
      <c r="K24" s="24">
        <f t="shared" si="20"/>
        <v>6977729</v>
      </c>
      <c r="L24" s="402"/>
      <c r="M24" s="406"/>
      <c r="N24" s="407"/>
      <c r="O24" s="407"/>
      <c r="P24" s="407"/>
      <c r="Q24" s="407"/>
      <c r="R24" s="407"/>
      <c r="S24" s="407"/>
      <c r="T24" s="407"/>
      <c r="U24" s="407"/>
      <c r="V24" s="407"/>
      <c r="W24" s="407"/>
      <c r="X24" s="407"/>
      <c r="Y24" s="407"/>
      <c r="Z24" s="407"/>
    </row>
    <row r="25" ht="15.75" customHeight="1">
      <c r="A25" s="48" t="s">
        <v>248</v>
      </c>
      <c r="B25" s="168" t="s">
        <v>453</v>
      </c>
      <c r="C25" s="50" t="s">
        <v>4</v>
      </c>
      <c r="D25" s="23">
        <v>2.0</v>
      </c>
      <c r="E25" s="405">
        <v>1986282.0</v>
      </c>
      <c r="F25" s="25">
        <f t="shared" si="15"/>
        <v>3972564</v>
      </c>
      <c r="G25" s="24">
        <f t="shared" si="16"/>
        <v>238354</v>
      </c>
      <c r="H25" s="24">
        <f t="shared" si="17"/>
        <v>1242221</v>
      </c>
      <c r="I25" s="24">
        <f t="shared" si="18"/>
        <v>21055</v>
      </c>
      <c r="J25" s="24">
        <f t="shared" si="19"/>
        <v>210546</v>
      </c>
      <c r="K25" s="24">
        <f t="shared" si="20"/>
        <v>5684740</v>
      </c>
      <c r="L25" s="402"/>
      <c r="M25" s="406"/>
      <c r="N25" s="407"/>
      <c r="O25" s="407"/>
      <c r="P25" s="407"/>
      <c r="Q25" s="407"/>
      <c r="R25" s="407"/>
      <c r="S25" s="407"/>
      <c r="T25" s="407"/>
      <c r="U25" s="407"/>
      <c r="V25" s="407"/>
      <c r="W25" s="407"/>
      <c r="X25" s="407"/>
      <c r="Y25" s="407"/>
      <c r="Z25" s="407"/>
    </row>
    <row r="26" ht="31.5" customHeight="1">
      <c r="A26" s="48" t="s">
        <v>250</v>
      </c>
      <c r="B26" s="168" t="s">
        <v>454</v>
      </c>
      <c r="C26" s="50" t="s">
        <v>4</v>
      </c>
      <c r="D26" s="23">
        <v>1.0</v>
      </c>
      <c r="E26" s="405">
        <v>246976.0</v>
      </c>
      <c r="F26" s="25">
        <f t="shared" si="15"/>
        <v>246976</v>
      </c>
      <c r="G26" s="24">
        <f t="shared" si="16"/>
        <v>14819</v>
      </c>
      <c r="H26" s="24">
        <f t="shared" si="17"/>
        <v>77230</v>
      </c>
      <c r="I26" s="24">
        <f t="shared" si="18"/>
        <v>1309</v>
      </c>
      <c r="J26" s="24">
        <f t="shared" si="19"/>
        <v>13090</v>
      </c>
      <c r="K26" s="24">
        <f t="shared" si="20"/>
        <v>353424</v>
      </c>
      <c r="L26" s="402"/>
      <c r="M26" s="406"/>
      <c r="N26" s="407"/>
      <c r="O26" s="407"/>
      <c r="P26" s="407"/>
      <c r="Q26" s="407"/>
      <c r="R26" s="407"/>
      <c r="S26" s="407"/>
      <c r="T26" s="407"/>
      <c r="U26" s="407"/>
      <c r="V26" s="407"/>
      <c r="W26" s="407"/>
      <c r="X26" s="407"/>
      <c r="Y26" s="407"/>
      <c r="Z26" s="407"/>
    </row>
    <row r="27" ht="30.0" customHeight="1">
      <c r="A27" s="48" t="s">
        <v>252</v>
      </c>
      <c r="B27" s="168" t="s">
        <v>455</v>
      </c>
      <c r="C27" s="50" t="s">
        <v>4</v>
      </c>
      <c r="D27" s="23">
        <v>1.0</v>
      </c>
      <c r="E27" s="405">
        <v>1091832.0</v>
      </c>
      <c r="F27" s="25">
        <f t="shared" si="15"/>
        <v>1091832</v>
      </c>
      <c r="G27" s="24">
        <f t="shared" si="16"/>
        <v>65510</v>
      </c>
      <c r="H27" s="24">
        <f t="shared" si="17"/>
        <v>341416</v>
      </c>
      <c r="I27" s="24">
        <f t="shared" si="18"/>
        <v>5787</v>
      </c>
      <c r="J27" s="24">
        <f t="shared" si="19"/>
        <v>57867</v>
      </c>
      <c r="K27" s="24">
        <f t="shared" si="20"/>
        <v>1562412</v>
      </c>
      <c r="L27" s="402"/>
      <c r="M27" s="406"/>
      <c r="N27" s="407"/>
      <c r="O27" s="407"/>
      <c r="P27" s="407"/>
      <c r="Q27" s="407"/>
      <c r="R27" s="407"/>
      <c r="S27" s="407"/>
      <c r="T27" s="407"/>
      <c r="U27" s="407"/>
      <c r="V27" s="407"/>
      <c r="W27" s="407"/>
      <c r="X27" s="407"/>
      <c r="Y27" s="407"/>
      <c r="Z27" s="407"/>
    </row>
    <row r="28" ht="15.75" customHeight="1">
      <c r="A28" s="48" t="s">
        <v>254</v>
      </c>
      <c r="B28" s="168" t="s">
        <v>456</v>
      </c>
      <c r="C28" s="50" t="s">
        <v>4</v>
      </c>
      <c r="D28" s="23">
        <v>6.0</v>
      </c>
      <c r="E28" s="405">
        <v>29730.0</v>
      </c>
      <c r="F28" s="25">
        <f t="shared" si="15"/>
        <v>178380</v>
      </c>
      <c r="G28" s="24">
        <f t="shared" si="16"/>
        <v>10703</v>
      </c>
      <c r="H28" s="24">
        <f t="shared" si="17"/>
        <v>55779</v>
      </c>
      <c r="I28" s="24">
        <f t="shared" si="18"/>
        <v>945</v>
      </c>
      <c r="J28" s="24">
        <f t="shared" si="19"/>
        <v>9454</v>
      </c>
      <c r="K28" s="24">
        <f t="shared" si="20"/>
        <v>255261</v>
      </c>
      <c r="L28" s="402"/>
      <c r="M28" s="406"/>
      <c r="N28" s="407"/>
      <c r="O28" s="407"/>
      <c r="P28" s="407"/>
      <c r="Q28" s="407"/>
      <c r="R28" s="407"/>
      <c r="S28" s="407"/>
      <c r="T28" s="407"/>
      <c r="U28" s="407"/>
      <c r="V28" s="407"/>
      <c r="W28" s="407"/>
      <c r="X28" s="407"/>
      <c r="Y28" s="407"/>
      <c r="Z28" s="407"/>
    </row>
    <row r="29" ht="15.75" customHeight="1">
      <c r="A29" s="48" t="s">
        <v>256</v>
      </c>
      <c r="B29" s="168" t="s">
        <v>457</v>
      </c>
      <c r="C29" s="50" t="s">
        <v>4</v>
      </c>
      <c r="D29" s="23">
        <v>12.0</v>
      </c>
      <c r="E29" s="405">
        <v>137306.0</v>
      </c>
      <c r="F29" s="25">
        <f t="shared" si="15"/>
        <v>1647672</v>
      </c>
      <c r="G29" s="24">
        <f t="shared" si="16"/>
        <v>98860</v>
      </c>
      <c r="H29" s="24">
        <f t="shared" si="17"/>
        <v>515227</v>
      </c>
      <c r="I29" s="24">
        <f t="shared" si="18"/>
        <v>8733</v>
      </c>
      <c r="J29" s="24">
        <f t="shared" si="19"/>
        <v>87327</v>
      </c>
      <c r="K29" s="24">
        <f t="shared" si="20"/>
        <v>2357819</v>
      </c>
      <c r="L29" s="402"/>
      <c r="M29" s="406"/>
      <c r="N29" s="407"/>
      <c r="O29" s="407"/>
      <c r="P29" s="407"/>
      <c r="Q29" s="407"/>
      <c r="R29" s="407"/>
      <c r="S29" s="407"/>
      <c r="T29" s="407"/>
      <c r="U29" s="407"/>
      <c r="V29" s="407"/>
      <c r="W29" s="407"/>
      <c r="X29" s="407"/>
      <c r="Y29" s="407"/>
      <c r="Z29" s="407"/>
    </row>
    <row r="30" ht="15.75" customHeight="1">
      <c r="A30" s="48" t="s">
        <v>258</v>
      </c>
      <c r="B30" s="168" t="s">
        <v>458</v>
      </c>
      <c r="C30" s="50" t="s">
        <v>4</v>
      </c>
      <c r="D30" s="23">
        <v>24.0</v>
      </c>
      <c r="E30" s="405">
        <v>24358.0</v>
      </c>
      <c r="F30" s="25">
        <f t="shared" si="15"/>
        <v>584592</v>
      </c>
      <c r="G30" s="24">
        <f t="shared" si="16"/>
        <v>35076</v>
      </c>
      <c r="H30" s="24">
        <f t="shared" si="17"/>
        <v>182802</v>
      </c>
      <c r="I30" s="24">
        <f t="shared" si="18"/>
        <v>3098</v>
      </c>
      <c r="J30" s="24">
        <f t="shared" si="19"/>
        <v>30983</v>
      </c>
      <c r="K30" s="24">
        <f t="shared" si="20"/>
        <v>836551</v>
      </c>
      <c r="L30" s="402"/>
      <c r="M30" s="406"/>
      <c r="N30" s="407"/>
      <c r="O30" s="407"/>
      <c r="P30" s="407"/>
      <c r="Q30" s="407"/>
      <c r="R30" s="407"/>
      <c r="S30" s="407"/>
      <c r="T30" s="407"/>
      <c r="U30" s="407"/>
      <c r="V30" s="407"/>
      <c r="W30" s="407"/>
      <c r="X30" s="407"/>
      <c r="Y30" s="407"/>
      <c r="Z30" s="407"/>
    </row>
    <row r="31" ht="15.75" customHeight="1">
      <c r="A31" s="48" t="s">
        <v>260</v>
      </c>
      <c r="B31" s="168" t="s">
        <v>459</v>
      </c>
      <c r="C31" s="50" t="s">
        <v>4</v>
      </c>
      <c r="D31" s="23">
        <v>3.0</v>
      </c>
      <c r="E31" s="405">
        <v>138649.0</v>
      </c>
      <c r="F31" s="25">
        <f t="shared" si="15"/>
        <v>415947</v>
      </c>
      <c r="G31" s="24">
        <f t="shared" si="16"/>
        <v>24957</v>
      </c>
      <c r="H31" s="24">
        <f t="shared" si="17"/>
        <v>130067</v>
      </c>
      <c r="I31" s="24">
        <f t="shared" si="18"/>
        <v>2205</v>
      </c>
      <c r="J31" s="24">
        <f t="shared" si="19"/>
        <v>22045</v>
      </c>
      <c r="K31" s="24">
        <f t="shared" si="20"/>
        <v>595221</v>
      </c>
      <c r="L31" s="402"/>
      <c r="M31" s="406"/>
      <c r="N31" s="407"/>
      <c r="O31" s="407"/>
      <c r="P31" s="407"/>
      <c r="Q31" s="407"/>
      <c r="R31" s="407"/>
      <c r="S31" s="407"/>
      <c r="T31" s="407"/>
      <c r="U31" s="407"/>
      <c r="V31" s="407"/>
      <c r="W31" s="407"/>
      <c r="X31" s="407"/>
      <c r="Y31" s="407"/>
      <c r="Z31" s="407"/>
    </row>
    <row r="32" ht="15.75" customHeight="1">
      <c r="A32" s="48" t="s">
        <v>262</v>
      </c>
      <c r="B32" s="168" t="s">
        <v>460</v>
      </c>
      <c r="C32" s="50" t="s">
        <v>4</v>
      </c>
      <c r="D32" s="23">
        <v>52.0</v>
      </c>
      <c r="E32" s="405">
        <v>14787.0</v>
      </c>
      <c r="F32" s="25">
        <f t="shared" si="15"/>
        <v>768924</v>
      </c>
      <c r="G32" s="24">
        <f t="shared" si="16"/>
        <v>46135</v>
      </c>
      <c r="H32" s="24">
        <f t="shared" si="17"/>
        <v>240442</v>
      </c>
      <c r="I32" s="24">
        <f t="shared" si="18"/>
        <v>4075</v>
      </c>
      <c r="J32" s="24">
        <f t="shared" si="19"/>
        <v>40753</v>
      </c>
      <c r="K32" s="24">
        <f t="shared" si="20"/>
        <v>1100329</v>
      </c>
      <c r="L32" s="402"/>
      <c r="M32" s="406"/>
      <c r="N32" s="407"/>
      <c r="O32" s="407"/>
      <c r="P32" s="407"/>
      <c r="Q32" s="407"/>
      <c r="R32" s="407"/>
      <c r="S32" s="407"/>
      <c r="T32" s="407"/>
      <c r="U32" s="407"/>
      <c r="V32" s="407"/>
      <c r="W32" s="407"/>
      <c r="X32" s="407"/>
      <c r="Y32" s="407"/>
      <c r="Z32" s="407"/>
    </row>
    <row r="33" ht="15.75" customHeight="1">
      <c r="A33" s="48" t="s">
        <v>264</v>
      </c>
      <c r="B33" s="168" t="s">
        <v>461</v>
      </c>
      <c r="C33" s="50" t="s">
        <v>4</v>
      </c>
      <c r="D33" s="23">
        <v>12.0</v>
      </c>
      <c r="E33" s="405">
        <v>39171.0</v>
      </c>
      <c r="F33" s="25">
        <f t="shared" si="15"/>
        <v>470052</v>
      </c>
      <c r="G33" s="24">
        <f t="shared" si="16"/>
        <v>28203</v>
      </c>
      <c r="H33" s="24">
        <f t="shared" si="17"/>
        <v>146985</v>
      </c>
      <c r="I33" s="24">
        <f t="shared" si="18"/>
        <v>2491</v>
      </c>
      <c r="J33" s="24">
        <f t="shared" si="19"/>
        <v>24913</v>
      </c>
      <c r="K33" s="24">
        <f t="shared" si="20"/>
        <v>672644</v>
      </c>
      <c r="L33" s="402"/>
      <c r="M33" s="406"/>
      <c r="N33" s="407"/>
      <c r="O33" s="407"/>
      <c r="P33" s="407"/>
      <c r="Q33" s="407"/>
      <c r="R33" s="407"/>
      <c r="S33" s="407"/>
      <c r="T33" s="407"/>
      <c r="U33" s="407"/>
      <c r="V33" s="407"/>
      <c r="W33" s="407"/>
      <c r="X33" s="407"/>
      <c r="Y33" s="407"/>
      <c r="Z33" s="407"/>
    </row>
    <row r="34" ht="15.75" customHeight="1">
      <c r="A34" s="48" t="s">
        <v>266</v>
      </c>
      <c r="B34" s="168" t="s">
        <v>462</v>
      </c>
      <c r="C34" s="50" t="s">
        <v>4</v>
      </c>
      <c r="D34" s="23">
        <v>3.0</v>
      </c>
      <c r="E34" s="405">
        <v>913729.0</v>
      </c>
      <c r="F34" s="25">
        <f t="shared" si="15"/>
        <v>2741187</v>
      </c>
      <c r="G34" s="24">
        <f t="shared" si="16"/>
        <v>164471</v>
      </c>
      <c r="H34" s="24">
        <f t="shared" si="17"/>
        <v>857169</v>
      </c>
      <c r="I34" s="24">
        <f t="shared" si="18"/>
        <v>14528</v>
      </c>
      <c r="J34" s="24">
        <f t="shared" si="19"/>
        <v>145283</v>
      </c>
      <c r="K34" s="24">
        <f t="shared" si="20"/>
        <v>3922638</v>
      </c>
      <c r="L34" s="402"/>
      <c r="M34" s="406"/>
      <c r="N34" s="407"/>
      <c r="O34" s="407"/>
      <c r="P34" s="407"/>
      <c r="Q34" s="407"/>
      <c r="R34" s="407"/>
      <c r="S34" s="407"/>
      <c r="T34" s="407"/>
      <c r="U34" s="407"/>
      <c r="V34" s="407"/>
      <c r="W34" s="407"/>
      <c r="X34" s="407"/>
      <c r="Y34" s="407"/>
      <c r="Z34" s="407"/>
    </row>
    <row r="35" ht="15.75" customHeight="1">
      <c r="A35" s="48" t="s">
        <v>268</v>
      </c>
      <c r="B35" s="168" t="s">
        <v>463</v>
      </c>
      <c r="C35" s="50" t="s">
        <v>4</v>
      </c>
      <c r="D35" s="23">
        <v>1.0</v>
      </c>
      <c r="E35" s="405">
        <v>3329340.0</v>
      </c>
      <c r="F35" s="25">
        <f t="shared" si="15"/>
        <v>3329340</v>
      </c>
      <c r="G35" s="24">
        <f t="shared" si="16"/>
        <v>199760</v>
      </c>
      <c r="H35" s="24">
        <f t="shared" si="17"/>
        <v>1041085</v>
      </c>
      <c r="I35" s="24">
        <f t="shared" si="18"/>
        <v>17646</v>
      </c>
      <c r="J35" s="24">
        <f t="shared" si="19"/>
        <v>176455</v>
      </c>
      <c r="K35" s="24">
        <f t="shared" si="20"/>
        <v>4764286</v>
      </c>
      <c r="L35" s="402"/>
      <c r="M35" s="406"/>
      <c r="N35" s="407"/>
      <c r="O35" s="407"/>
      <c r="P35" s="407"/>
      <c r="Q35" s="407"/>
      <c r="R35" s="407"/>
      <c r="S35" s="407"/>
      <c r="T35" s="407"/>
      <c r="U35" s="407"/>
      <c r="V35" s="407"/>
      <c r="W35" s="407"/>
      <c r="X35" s="407"/>
      <c r="Y35" s="407"/>
      <c r="Z35" s="407"/>
    </row>
    <row r="36" ht="19.5" customHeight="1">
      <c r="A36" s="48" t="s">
        <v>270</v>
      </c>
      <c r="B36" s="168" t="s">
        <v>464</v>
      </c>
      <c r="C36" s="50" t="s">
        <v>4</v>
      </c>
      <c r="D36" s="23">
        <v>20.0</v>
      </c>
      <c r="E36" s="405">
        <v>86148.0</v>
      </c>
      <c r="F36" s="25">
        <f t="shared" si="15"/>
        <v>1722960</v>
      </c>
      <c r="G36" s="24">
        <f t="shared" si="16"/>
        <v>103378</v>
      </c>
      <c r="H36" s="24">
        <f t="shared" si="17"/>
        <v>538770</v>
      </c>
      <c r="I36" s="24">
        <f t="shared" si="18"/>
        <v>9132</v>
      </c>
      <c r="J36" s="24">
        <f t="shared" si="19"/>
        <v>91317</v>
      </c>
      <c r="K36" s="24">
        <f t="shared" si="20"/>
        <v>2465557</v>
      </c>
      <c r="L36" s="402"/>
      <c r="M36" s="406"/>
      <c r="N36" s="407"/>
      <c r="O36" s="407"/>
      <c r="P36" s="407"/>
      <c r="Q36" s="407"/>
      <c r="R36" s="407"/>
      <c r="S36" s="407"/>
      <c r="T36" s="407"/>
      <c r="U36" s="407"/>
      <c r="V36" s="407"/>
      <c r="W36" s="407"/>
      <c r="X36" s="407"/>
      <c r="Y36" s="407"/>
      <c r="Z36" s="407"/>
    </row>
    <row r="37" ht="56.25" customHeight="1">
      <c r="A37" s="48" t="s">
        <v>272</v>
      </c>
      <c r="B37" s="168" t="s">
        <v>271</v>
      </c>
      <c r="C37" s="50" t="s">
        <v>12</v>
      </c>
      <c r="D37" s="23">
        <v>1.0</v>
      </c>
      <c r="E37" s="405">
        <v>990000.0000000001</v>
      </c>
      <c r="F37" s="25">
        <f t="shared" si="15"/>
        <v>990000</v>
      </c>
      <c r="G37" s="24">
        <f t="shared" si="16"/>
        <v>59400</v>
      </c>
      <c r="H37" s="24">
        <f t="shared" si="17"/>
        <v>309573</v>
      </c>
      <c r="I37" s="24">
        <f t="shared" si="18"/>
        <v>5247</v>
      </c>
      <c r="J37" s="24">
        <f t="shared" si="19"/>
        <v>52470</v>
      </c>
      <c r="K37" s="24">
        <f t="shared" si="20"/>
        <v>1416690</v>
      </c>
      <c r="L37" s="402"/>
      <c r="M37" s="406"/>
      <c r="N37" s="407"/>
      <c r="O37" s="407"/>
      <c r="P37" s="407"/>
      <c r="Q37" s="407"/>
      <c r="R37" s="407"/>
      <c r="S37" s="407"/>
      <c r="T37" s="407"/>
      <c r="U37" s="407"/>
      <c r="V37" s="407"/>
      <c r="W37" s="407"/>
      <c r="X37" s="407"/>
      <c r="Y37" s="407"/>
      <c r="Z37" s="407"/>
    </row>
    <row r="38" ht="42.0" customHeight="1">
      <c r="A38" s="48" t="s">
        <v>274</v>
      </c>
      <c r="B38" s="168" t="s">
        <v>465</v>
      </c>
      <c r="C38" s="50" t="s">
        <v>12</v>
      </c>
      <c r="D38" s="23">
        <v>1.0</v>
      </c>
      <c r="E38" s="405">
        <v>5621118.0</v>
      </c>
      <c r="F38" s="25">
        <f t="shared" si="15"/>
        <v>5621118</v>
      </c>
      <c r="G38" s="24">
        <f t="shared" si="16"/>
        <v>337267</v>
      </c>
      <c r="H38" s="24">
        <f t="shared" si="17"/>
        <v>1757724</v>
      </c>
      <c r="I38" s="24">
        <f t="shared" si="18"/>
        <v>29792</v>
      </c>
      <c r="J38" s="24">
        <f t="shared" si="19"/>
        <v>297919</v>
      </c>
      <c r="K38" s="24">
        <f t="shared" si="20"/>
        <v>8043820</v>
      </c>
      <c r="L38" s="402"/>
      <c r="M38" s="406"/>
      <c r="N38" s="407"/>
      <c r="O38" s="407"/>
      <c r="P38" s="407"/>
      <c r="Q38" s="407"/>
      <c r="R38" s="407"/>
      <c r="S38" s="407"/>
      <c r="T38" s="407"/>
      <c r="U38" s="407"/>
      <c r="V38" s="407"/>
      <c r="W38" s="407"/>
      <c r="X38" s="407"/>
      <c r="Y38" s="407"/>
      <c r="Z38" s="407"/>
    </row>
    <row r="39" ht="15.75" customHeight="1">
      <c r="A39" s="48" t="s">
        <v>276</v>
      </c>
      <c r="B39" s="168" t="s">
        <v>466</v>
      </c>
      <c r="C39" s="50" t="s">
        <v>4</v>
      </c>
      <c r="D39" s="23">
        <v>1.0</v>
      </c>
      <c r="E39" s="405">
        <v>1980000.0000000002</v>
      </c>
      <c r="F39" s="25">
        <f t="shared" si="15"/>
        <v>1980000</v>
      </c>
      <c r="G39" s="24">
        <f t="shared" si="16"/>
        <v>118800</v>
      </c>
      <c r="H39" s="24">
        <f t="shared" si="17"/>
        <v>619146</v>
      </c>
      <c r="I39" s="24">
        <f t="shared" si="18"/>
        <v>10494</v>
      </c>
      <c r="J39" s="24">
        <f t="shared" si="19"/>
        <v>104940</v>
      </c>
      <c r="K39" s="24">
        <f t="shared" si="20"/>
        <v>2833380</v>
      </c>
      <c r="L39" s="402"/>
      <c r="M39" s="406"/>
      <c r="N39" s="407"/>
      <c r="O39" s="407"/>
      <c r="P39" s="407"/>
      <c r="Q39" s="407"/>
      <c r="R39" s="407"/>
      <c r="S39" s="407"/>
      <c r="T39" s="407"/>
      <c r="U39" s="407"/>
      <c r="V39" s="407"/>
      <c r="W39" s="407"/>
      <c r="X39" s="407"/>
      <c r="Y39" s="407"/>
      <c r="Z39" s="407"/>
    </row>
    <row r="40" ht="29.25" customHeight="1">
      <c r="A40" s="48" t="s">
        <v>279</v>
      </c>
      <c r="B40" s="168" t="s">
        <v>467</v>
      </c>
      <c r="C40" s="50" t="s">
        <v>278</v>
      </c>
      <c r="D40" s="23">
        <v>760.0</v>
      </c>
      <c r="E40" s="405">
        <v>18238.0</v>
      </c>
      <c r="F40" s="25">
        <f t="shared" si="15"/>
        <v>13860880</v>
      </c>
      <c r="G40" s="24">
        <f t="shared" si="16"/>
        <v>831653</v>
      </c>
      <c r="H40" s="24">
        <f t="shared" si="17"/>
        <v>4334297</v>
      </c>
      <c r="I40" s="24">
        <f t="shared" si="18"/>
        <v>73463</v>
      </c>
      <c r="J40" s="24">
        <f t="shared" si="19"/>
        <v>734627</v>
      </c>
      <c r="K40" s="24">
        <f t="shared" si="20"/>
        <v>19834920</v>
      </c>
      <c r="L40" s="402"/>
      <c r="M40" s="406"/>
      <c r="N40" s="407"/>
      <c r="O40" s="407"/>
      <c r="P40" s="407"/>
      <c r="Q40" s="407"/>
      <c r="R40" s="407"/>
      <c r="S40" s="407"/>
      <c r="T40" s="407"/>
      <c r="U40" s="407"/>
      <c r="V40" s="407"/>
      <c r="W40" s="407"/>
      <c r="X40" s="407"/>
      <c r="Y40" s="407"/>
      <c r="Z40" s="407"/>
    </row>
    <row r="41" ht="31.5" customHeight="1">
      <c r="A41" s="48" t="s">
        <v>468</v>
      </c>
      <c r="B41" s="168" t="s">
        <v>469</v>
      </c>
      <c r="C41" s="50" t="s">
        <v>278</v>
      </c>
      <c r="D41" s="23">
        <v>760.0</v>
      </c>
      <c r="E41" s="405">
        <v>21039.0</v>
      </c>
      <c r="F41" s="25">
        <f t="shared" si="15"/>
        <v>15989640</v>
      </c>
      <c r="G41" s="24">
        <f t="shared" si="16"/>
        <v>959378</v>
      </c>
      <c r="H41" s="24">
        <f t="shared" si="17"/>
        <v>4999960</v>
      </c>
      <c r="I41" s="24">
        <f t="shared" si="18"/>
        <v>84745</v>
      </c>
      <c r="J41" s="24">
        <f t="shared" si="19"/>
        <v>847451</v>
      </c>
      <c r="K41" s="24">
        <f t="shared" si="20"/>
        <v>22881174</v>
      </c>
      <c r="L41" s="402"/>
      <c r="M41" s="406"/>
      <c r="N41" s="407"/>
      <c r="O41" s="407"/>
      <c r="P41" s="407"/>
      <c r="Q41" s="407"/>
      <c r="R41" s="407"/>
      <c r="S41" s="407"/>
      <c r="T41" s="407"/>
      <c r="U41" s="407"/>
      <c r="V41" s="407"/>
      <c r="W41" s="407"/>
      <c r="X41" s="407"/>
      <c r="Y41" s="407"/>
      <c r="Z41" s="407"/>
    </row>
    <row r="42" ht="31.5" customHeight="1">
      <c r="A42" s="48" t="s">
        <v>470</v>
      </c>
      <c r="B42" s="168" t="s">
        <v>471</v>
      </c>
      <c r="C42" s="50" t="s">
        <v>278</v>
      </c>
      <c r="D42" s="23">
        <v>410.0</v>
      </c>
      <c r="E42" s="405">
        <v>36671.0</v>
      </c>
      <c r="F42" s="25">
        <f t="shared" si="15"/>
        <v>15035110</v>
      </c>
      <c r="G42" s="24">
        <f t="shared" si="16"/>
        <v>902107</v>
      </c>
      <c r="H42" s="24">
        <f t="shared" si="17"/>
        <v>4701479</v>
      </c>
      <c r="I42" s="24">
        <f t="shared" si="18"/>
        <v>79686</v>
      </c>
      <c r="J42" s="24">
        <f t="shared" si="19"/>
        <v>796861</v>
      </c>
      <c r="K42" s="24">
        <f t="shared" si="20"/>
        <v>21515243</v>
      </c>
      <c r="L42" s="402"/>
      <c r="M42" s="406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</row>
    <row r="43" ht="27.75" customHeight="1">
      <c r="A43" s="48" t="s">
        <v>472</v>
      </c>
      <c r="B43" s="168" t="s">
        <v>473</v>
      </c>
      <c r="C43" s="50" t="s">
        <v>4</v>
      </c>
      <c r="D43" s="23">
        <v>1.0</v>
      </c>
      <c r="E43" s="405">
        <v>3488592.0</v>
      </c>
      <c r="F43" s="25">
        <f t="shared" si="15"/>
        <v>3488592</v>
      </c>
      <c r="G43" s="24">
        <f t="shared" si="16"/>
        <v>209316</v>
      </c>
      <c r="H43" s="24">
        <f t="shared" si="17"/>
        <v>1090883</v>
      </c>
      <c r="I43" s="24">
        <f t="shared" si="18"/>
        <v>18490</v>
      </c>
      <c r="J43" s="24">
        <f t="shared" si="19"/>
        <v>184895</v>
      </c>
      <c r="K43" s="24">
        <f t="shared" si="20"/>
        <v>4992176</v>
      </c>
      <c r="L43" s="402"/>
      <c r="M43" s="406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7"/>
    </row>
    <row r="44" ht="15.75" customHeight="1">
      <c r="A44" s="67" t="s">
        <v>281</v>
      </c>
      <c r="B44" s="5"/>
      <c r="C44" s="5"/>
      <c r="D44" s="5"/>
      <c r="E44" s="6"/>
      <c r="F44" s="68">
        <f t="shared" ref="F44:K44" si="21">SUM(F21:F43)</f>
        <v>82069734</v>
      </c>
      <c r="G44" s="68">
        <f t="shared" si="21"/>
        <v>4924185</v>
      </c>
      <c r="H44" s="68">
        <f t="shared" si="21"/>
        <v>25663207</v>
      </c>
      <c r="I44" s="68">
        <f t="shared" si="21"/>
        <v>434971</v>
      </c>
      <c r="J44" s="68">
        <f t="shared" si="21"/>
        <v>4349696</v>
      </c>
      <c r="K44" s="68">
        <f t="shared" si="21"/>
        <v>117441793</v>
      </c>
      <c r="L44" s="402"/>
      <c r="M44" s="406"/>
      <c r="N44" s="407"/>
      <c r="O44" s="407"/>
      <c r="P44" s="407"/>
      <c r="Q44" s="407"/>
      <c r="R44" s="407"/>
      <c r="S44" s="407"/>
      <c r="T44" s="407"/>
      <c r="U44" s="407"/>
      <c r="V44" s="407"/>
      <c r="W44" s="407"/>
      <c r="X44" s="407"/>
      <c r="Y44" s="407"/>
      <c r="Z44" s="407"/>
    </row>
    <row r="45" ht="15.75" customHeight="1">
      <c r="A45" s="296" t="s">
        <v>173</v>
      </c>
      <c r="B45" s="79" t="s">
        <v>474</v>
      </c>
      <c r="C45" s="398"/>
      <c r="D45" s="399"/>
      <c r="E45" s="400"/>
      <c r="F45" s="400"/>
      <c r="G45" s="400"/>
      <c r="H45" s="400"/>
      <c r="I45" s="400"/>
      <c r="J45" s="401"/>
      <c r="K45" s="400"/>
      <c r="L45" s="402"/>
      <c r="M45" s="406"/>
      <c r="N45" s="407"/>
      <c r="O45" s="407"/>
      <c r="P45" s="407"/>
      <c r="Q45" s="407"/>
      <c r="R45" s="407"/>
      <c r="S45" s="407"/>
      <c r="T45" s="407"/>
      <c r="U45" s="407"/>
      <c r="V45" s="407"/>
      <c r="W45" s="407"/>
      <c r="X45" s="407"/>
      <c r="Y45" s="407"/>
      <c r="Z45" s="407"/>
    </row>
    <row r="46" ht="15.75" customHeight="1">
      <c r="A46" s="91" t="s">
        <v>475</v>
      </c>
      <c r="B46" s="91" t="s">
        <v>476</v>
      </c>
      <c r="C46" s="50" t="s">
        <v>4</v>
      </c>
      <c r="D46" s="408">
        <v>1.0</v>
      </c>
      <c r="E46" s="24">
        <v>771712.0</v>
      </c>
      <c r="F46" s="25">
        <f t="shared" ref="F46:F53" si="22">ROUND(D46*E46,0)</f>
        <v>771712</v>
      </c>
      <c r="G46" s="24">
        <f t="shared" ref="G46:G53" si="23">+ROUND(F46*$G$6,0)</f>
        <v>46303</v>
      </c>
      <c r="H46" s="24">
        <f t="shared" ref="H46:H53" si="24">+ROUND(SUM(F46:G46)*$H$6,0)</f>
        <v>241314</v>
      </c>
      <c r="I46" s="24">
        <f t="shared" ref="I46:I53" si="25">+ROUND(SUM(F46:G46)*$I$6,0)</f>
        <v>4090</v>
      </c>
      <c r="J46" s="24">
        <f t="shared" ref="J46:J53" si="26">+ROUND(SUM(F46:G46)*$J$6,0)</f>
        <v>40901</v>
      </c>
      <c r="K46" s="24">
        <f t="shared" ref="K46:K47" si="27">+ROUND(SUM(F46:J46),0)</f>
        <v>1104320</v>
      </c>
      <c r="L46" s="402"/>
      <c r="M46" s="406"/>
      <c r="N46" s="407"/>
      <c r="O46" s="407"/>
      <c r="P46" s="407"/>
      <c r="Q46" s="407"/>
      <c r="R46" s="407"/>
      <c r="S46" s="407"/>
      <c r="T46" s="407"/>
      <c r="U46" s="407"/>
      <c r="V46" s="407"/>
      <c r="W46" s="407"/>
      <c r="X46" s="407"/>
      <c r="Y46" s="407"/>
      <c r="Z46" s="407"/>
    </row>
    <row r="47" ht="15.75" customHeight="1">
      <c r="A47" s="91" t="s">
        <v>477</v>
      </c>
      <c r="B47" s="91" t="s">
        <v>478</v>
      </c>
      <c r="C47" s="50" t="s">
        <v>4</v>
      </c>
      <c r="D47" s="408">
        <v>1.0</v>
      </c>
      <c r="E47" s="24">
        <v>596808.0</v>
      </c>
      <c r="F47" s="25">
        <f t="shared" si="22"/>
        <v>596808</v>
      </c>
      <c r="G47" s="24">
        <f t="shared" si="23"/>
        <v>35808</v>
      </c>
      <c r="H47" s="24">
        <f t="shared" si="24"/>
        <v>186622</v>
      </c>
      <c r="I47" s="24">
        <f t="shared" si="25"/>
        <v>3163</v>
      </c>
      <c r="J47" s="24">
        <f t="shared" si="26"/>
        <v>31631</v>
      </c>
      <c r="K47" s="24">
        <f t="shared" si="27"/>
        <v>854032</v>
      </c>
      <c r="L47" s="402"/>
      <c r="M47" s="406"/>
      <c r="N47" s="407"/>
      <c r="O47" s="407"/>
      <c r="P47" s="407"/>
      <c r="Q47" s="407"/>
      <c r="R47" s="407"/>
      <c r="S47" s="407"/>
      <c r="T47" s="407"/>
      <c r="U47" s="407"/>
      <c r="V47" s="407"/>
      <c r="W47" s="407"/>
      <c r="X47" s="407"/>
      <c r="Y47" s="407"/>
      <c r="Z47" s="407"/>
    </row>
    <row r="48" ht="41.25" customHeight="1">
      <c r="A48" s="91" t="s">
        <v>479</v>
      </c>
      <c r="B48" s="91" t="s">
        <v>480</v>
      </c>
      <c r="C48" s="50" t="s">
        <v>21</v>
      </c>
      <c r="D48" s="408">
        <v>112.2206605</v>
      </c>
      <c r="E48" s="24">
        <v>741676.0</v>
      </c>
      <c r="F48" s="25">
        <f t="shared" si="22"/>
        <v>83231371</v>
      </c>
      <c r="G48" s="24">
        <f t="shared" si="23"/>
        <v>4993882</v>
      </c>
      <c r="H48" s="24">
        <f t="shared" si="24"/>
        <v>26026450</v>
      </c>
      <c r="I48" s="24">
        <f t="shared" si="25"/>
        <v>441126</v>
      </c>
      <c r="J48" s="24">
        <f t="shared" si="26"/>
        <v>4411263</v>
      </c>
      <c r="K48" s="24">
        <v>1.19104091E8</v>
      </c>
      <c r="L48" s="402"/>
      <c r="M48" s="406"/>
      <c r="N48" s="407"/>
      <c r="O48" s="407"/>
      <c r="P48" s="407"/>
      <c r="Q48" s="407"/>
      <c r="R48" s="407"/>
      <c r="S48" s="407"/>
      <c r="T48" s="407"/>
      <c r="U48" s="407"/>
      <c r="V48" s="407"/>
      <c r="W48" s="407"/>
      <c r="X48" s="407"/>
      <c r="Y48" s="407"/>
      <c r="Z48" s="407"/>
    </row>
    <row r="49" ht="15.75" customHeight="1">
      <c r="A49" s="91" t="s">
        <v>481</v>
      </c>
      <c r="B49" s="91" t="s">
        <v>482</v>
      </c>
      <c r="C49" s="50" t="s">
        <v>38</v>
      </c>
      <c r="D49" s="408">
        <v>14.0</v>
      </c>
      <c r="E49" s="24">
        <v>155051.0</v>
      </c>
      <c r="F49" s="25">
        <f t="shared" si="22"/>
        <v>2170714</v>
      </c>
      <c r="G49" s="24">
        <f t="shared" si="23"/>
        <v>130243</v>
      </c>
      <c r="H49" s="24">
        <f t="shared" si="24"/>
        <v>678782</v>
      </c>
      <c r="I49" s="24">
        <f t="shared" si="25"/>
        <v>11505</v>
      </c>
      <c r="J49" s="24">
        <f t="shared" si="26"/>
        <v>115048</v>
      </c>
      <c r="K49" s="24">
        <f t="shared" ref="K49:K53" si="28">+ROUND(SUM(F49:J49),0)</f>
        <v>3106292</v>
      </c>
      <c r="L49" s="402"/>
      <c r="M49" s="406"/>
      <c r="N49" s="407"/>
      <c r="O49" s="407"/>
      <c r="P49" s="407"/>
      <c r="Q49" s="407"/>
      <c r="R49" s="407"/>
      <c r="S49" s="407"/>
      <c r="T49" s="407"/>
      <c r="U49" s="407"/>
      <c r="V49" s="407"/>
      <c r="W49" s="407"/>
      <c r="X49" s="407"/>
      <c r="Y49" s="407"/>
      <c r="Z49" s="407"/>
    </row>
    <row r="50" ht="15.75" customHeight="1">
      <c r="A50" s="91" t="s">
        <v>483</v>
      </c>
      <c r="B50" s="91" t="s">
        <v>484</v>
      </c>
      <c r="C50" s="50" t="s">
        <v>278</v>
      </c>
      <c r="D50" s="408">
        <v>757.0</v>
      </c>
      <c r="E50" s="24">
        <v>20205.0</v>
      </c>
      <c r="F50" s="25">
        <f t="shared" si="22"/>
        <v>15295185</v>
      </c>
      <c r="G50" s="24">
        <f t="shared" si="23"/>
        <v>917711</v>
      </c>
      <c r="H50" s="24">
        <f t="shared" si="24"/>
        <v>4782804</v>
      </c>
      <c r="I50" s="24">
        <f t="shared" si="25"/>
        <v>81064</v>
      </c>
      <c r="J50" s="24">
        <f t="shared" si="26"/>
        <v>810645</v>
      </c>
      <c r="K50" s="24">
        <f t="shared" si="28"/>
        <v>21887409</v>
      </c>
      <c r="L50" s="402"/>
      <c r="M50" s="406"/>
      <c r="N50" s="407"/>
      <c r="O50" s="407"/>
      <c r="P50" s="407"/>
      <c r="Q50" s="407"/>
      <c r="R50" s="407"/>
      <c r="S50" s="407"/>
      <c r="T50" s="407"/>
      <c r="U50" s="407"/>
      <c r="V50" s="407"/>
      <c r="W50" s="407"/>
      <c r="X50" s="407"/>
      <c r="Y50" s="407"/>
      <c r="Z50" s="407"/>
    </row>
    <row r="51" ht="15.75" customHeight="1">
      <c r="A51" s="91" t="s">
        <v>485</v>
      </c>
      <c r="B51" s="91" t="s">
        <v>486</v>
      </c>
      <c r="C51" s="50" t="s">
        <v>38</v>
      </c>
      <c r="D51" s="408">
        <v>84.0</v>
      </c>
      <c r="E51" s="24">
        <v>90776.0</v>
      </c>
      <c r="F51" s="25">
        <f t="shared" si="22"/>
        <v>7625184</v>
      </c>
      <c r="G51" s="24">
        <f t="shared" si="23"/>
        <v>457511</v>
      </c>
      <c r="H51" s="24">
        <f t="shared" si="24"/>
        <v>2384395</v>
      </c>
      <c r="I51" s="24">
        <f t="shared" si="25"/>
        <v>40413</v>
      </c>
      <c r="J51" s="24">
        <f t="shared" si="26"/>
        <v>404135</v>
      </c>
      <c r="K51" s="24">
        <f t="shared" si="28"/>
        <v>10911638</v>
      </c>
      <c r="L51" s="402"/>
      <c r="M51" s="406"/>
      <c r="N51" s="407"/>
      <c r="O51" s="407"/>
      <c r="P51" s="407"/>
      <c r="Q51" s="407"/>
      <c r="R51" s="407"/>
      <c r="S51" s="407"/>
      <c r="T51" s="407"/>
      <c r="U51" s="407"/>
      <c r="V51" s="407"/>
      <c r="W51" s="407"/>
      <c r="X51" s="407"/>
      <c r="Y51" s="407"/>
      <c r="Z51" s="407"/>
    </row>
    <row r="52" ht="15.75" customHeight="1">
      <c r="A52" s="91" t="s">
        <v>487</v>
      </c>
      <c r="B52" s="91" t="s">
        <v>367</v>
      </c>
      <c r="C52" s="50" t="s">
        <v>38</v>
      </c>
      <c r="D52" s="408">
        <v>65.0</v>
      </c>
      <c r="E52" s="24">
        <v>86366.0</v>
      </c>
      <c r="F52" s="25">
        <f t="shared" si="22"/>
        <v>5613790</v>
      </c>
      <c r="G52" s="24">
        <f t="shared" si="23"/>
        <v>336827</v>
      </c>
      <c r="H52" s="24">
        <f t="shared" si="24"/>
        <v>1755432</v>
      </c>
      <c r="I52" s="24">
        <f t="shared" si="25"/>
        <v>29753</v>
      </c>
      <c r="J52" s="24">
        <f t="shared" si="26"/>
        <v>297531</v>
      </c>
      <c r="K52" s="24">
        <f t="shared" si="28"/>
        <v>8033333</v>
      </c>
      <c r="L52" s="402"/>
      <c r="M52" s="406"/>
      <c r="N52" s="407"/>
      <c r="O52" s="407"/>
      <c r="P52" s="407"/>
      <c r="Q52" s="407"/>
      <c r="R52" s="407"/>
      <c r="S52" s="407"/>
      <c r="T52" s="407"/>
      <c r="U52" s="407"/>
      <c r="V52" s="407"/>
      <c r="W52" s="407"/>
      <c r="X52" s="407"/>
      <c r="Y52" s="407"/>
      <c r="Z52" s="407"/>
    </row>
    <row r="53" ht="15.75" customHeight="1">
      <c r="A53" s="91" t="s">
        <v>488</v>
      </c>
      <c r="B53" s="91" t="s">
        <v>383</v>
      </c>
      <c r="C53" s="176" t="str">
        <f>'[52]1.1.1 Mejoramiento ACU Montebel'!C33</f>
        <v>#REF!</v>
      </c>
      <c r="D53" s="408">
        <v>20.0</v>
      </c>
      <c r="E53" s="24">
        <v>140640.0</v>
      </c>
      <c r="F53" s="25">
        <f t="shared" si="22"/>
        <v>2812800</v>
      </c>
      <c r="G53" s="24">
        <f t="shared" si="23"/>
        <v>168768</v>
      </c>
      <c r="H53" s="24">
        <f t="shared" si="24"/>
        <v>879563</v>
      </c>
      <c r="I53" s="24">
        <f t="shared" si="25"/>
        <v>14908</v>
      </c>
      <c r="J53" s="24">
        <f t="shared" si="26"/>
        <v>149078</v>
      </c>
      <c r="K53" s="24">
        <f t="shared" si="28"/>
        <v>4025117</v>
      </c>
      <c r="L53" s="402"/>
      <c r="M53" s="406"/>
      <c r="N53" s="407"/>
      <c r="O53" s="407"/>
      <c r="P53" s="407"/>
      <c r="Q53" s="407"/>
      <c r="R53" s="407"/>
      <c r="S53" s="407"/>
      <c r="T53" s="407"/>
      <c r="U53" s="407"/>
      <c r="V53" s="407"/>
      <c r="W53" s="407"/>
      <c r="X53" s="407"/>
      <c r="Y53" s="407"/>
      <c r="Z53" s="407"/>
    </row>
    <row r="54" ht="15.75" customHeight="1">
      <c r="A54" s="67" t="s">
        <v>489</v>
      </c>
      <c r="B54" s="5"/>
      <c r="C54" s="5"/>
      <c r="D54" s="5"/>
      <c r="E54" s="6"/>
      <c r="F54" s="68">
        <f t="shared" ref="F54:K54" si="29">SUM(F46:F53)</f>
        <v>118117564</v>
      </c>
      <c r="G54" s="68">
        <f t="shared" si="29"/>
        <v>7087053</v>
      </c>
      <c r="H54" s="68">
        <f t="shared" si="29"/>
        <v>36935362</v>
      </c>
      <c r="I54" s="68">
        <f t="shared" si="29"/>
        <v>626022</v>
      </c>
      <c r="J54" s="68">
        <f t="shared" si="29"/>
        <v>6260232</v>
      </c>
      <c r="K54" s="68">
        <f t="shared" si="29"/>
        <v>169026232</v>
      </c>
      <c r="L54" s="402"/>
      <c r="M54" s="406"/>
      <c r="N54" s="407"/>
      <c r="O54" s="407"/>
      <c r="P54" s="407"/>
      <c r="Q54" s="407"/>
      <c r="R54" s="407"/>
      <c r="S54" s="407"/>
      <c r="T54" s="407"/>
      <c r="U54" s="407"/>
      <c r="V54" s="407"/>
      <c r="W54" s="407"/>
      <c r="X54" s="407"/>
      <c r="Y54" s="407"/>
      <c r="Z54" s="407"/>
    </row>
    <row r="55" ht="15.75" customHeight="1">
      <c r="A55" s="296" t="s">
        <v>183</v>
      </c>
      <c r="B55" s="270" t="s">
        <v>316</v>
      </c>
      <c r="C55" s="84"/>
      <c r="D55" s="271"/>
      <c r="E55" s="272"/>
      <c r="F55" s="273"/>
      <c r="G55" s="273"/>
      <c r="H55" s="273"/>
      <c r="I55" s="274"/>
      <c r="J55" s="274"/>
      <c r="K55" s="274"/>
      <c r="N55" s="407"/>
      <c r="O55" s="407"/>
      <c r="P55" s="407"/>
      <c r="Q55" s="407"/>
      <c r="R55" s="407"/>
      <c r="S55" s="407"/>
      <c r="T55" s="407"/>
      <c r="U55" s="407"/>
      <c r="V55" s="407"/>
      <c r="W55" s="407"/>
      <c r="X55" s="407"/>
      <c r="Y55" s="407"/>
      <c r="Z55" s="407"/>
    </row>
    <row r="56" ht="15.75" customHeight="1">
      <c r="A56" s="48" t="s">
        <v>185</v>
      </c>
      <c r="B56" s="122" t="s">
        <v>317</v>
      </c>
      <c r="C56" s="276" t="s">
        <v>207</v>
      </c>
      <c r="D56" s="23">
        <v>35.699999999999996</v>
      </c>
      <c r="E56" s="24">
        <v>34101.0</v>
      </c>
      <c r="F56" s="25">
        <f t="shared" ref="F56:F66" si="30">ROUND(D56*E56,0)</f>
        <v>1217406</v>
      </c>
      <c r="G56" s="24">
        <f t="shared" ref="G56:G66" si="31">+ROUND(F56*$G$6,0)</f>
        <v>73044</v>
      </c>
      <c r="H56" s="24">
        <f t="shared" ref="H56:H66" si="32">+ROUND(SUM(F56:G56)*$H$6,0)</f>
        <v>380683</v>
      </c>
      <c r="I56" s="24">
        <f t="shared" ref="I56:I66" si="33">+ROUND(SUM(F56:G56)*$I$6,0)</f>
        <v>6452</v>
      </c>
      <c r="J56" s="24">
        <f t="shared" ref="J56:J66" si="34">+ROUND(SUM(F56:G56)*$J$6,0)</f>
        <v>64523</v>
      </c>
      <c r="K56" s="24">
        <f t="shared" ref="K56:K66" si="35">+ROUND(SUM(F56:J56),0)</f>
        <v>1742108</v>
      </c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</row>
    <row r="57" ht="15.75" customHeight="1">
      <c r="A57" s="48" t="s">
        <v>187</v>
      </c>
      <c r="B57" s="168" t="s">
        <v>212</v>
      </c>
      <c r="C57" s="276" t="s">
        <v>207</v>
      </c>
      <c r="D57" s="23">
        <v>15.93</v>
      </c>
      <c r="E57" s="24">
        <v>99417.0</v>
      </c>
      <c r="F57" s="25">
        <f t="shared" si="30"/>
        <v>1583713</v>
      </c>
      <c r="G57" s="24">
        <f t="shared" si="31"/>
        <v>95023</v>
      </c>
      <c r="H57" s="24">
        <f t="shared" si="32"/>
        <v>495227</v>
      </c>
      <c r="I57" s="24">
        <f t="shared" si="33"/>
        <v>8394</v>
      </c>
      <c r="J57" s="24">
        <f t="shared" si="34"/>
        <v>83937</v>
      </c>
      <c r="K57" s="24">
        <f t="shared" si="35"/>
        <v>2266294</v>
      </c>
      <c r="N57" s="407"/>
      <c r="O57" s="407"/>
      <c r="P57" s="407"/>
      <c r="Q57" s="407"/>
      <c r="R57" s="407"/>
      <c r="S57" s="407"/>
      <c r="T57" s="407"/>
      <c r="U57" s="407"/>
      <c r="V57" s="407"/>
      <c r="W57" s="407"/>
      <c r="X57" s="407"/>
      <c r="Y57" s="407"/>
      <c r="Z57" s="407"/>
    </row>
    <row r="58" ht="15.75" customHeight="1">
      <c r="A58" s="48" t="s">
        <v>189</v>
      </c>
      <c r="B58" s="122" t="s">
        <v>383</v>
      </c>
      <c r="C58" s="276" t="s">
        <v>38</v>
      </c>
      <c r="D58" s="23">
        <v>47.81</v>
      </c>
      <c r="E58" s="24">
        <v>140640.0</v>
      </c>
      <c r="F58" s="25">
        <f t="shared" si="30"/>
        <v>6723998</v>
      </c>
      <c r="G58" s="24">
        <f t="shared" si="31"/>
        <v>403440</v>
      </c>
      <c r="H58" s="24">
        <f t="shared" si="32"/>
        <v>2102594</v>
      </c>
      <c r="I58" s="24">
        <f t="shared" si="33"/>
        <v>35637</v>
      </c>
      <c r="J58" s="24">
        <f t="shared" si="34"/>
        <v>356372</v>
      </c>
      <c r="K58" s="24">
        <f t="shared" si="35"/>
        <v>9622041</v>
      </c>
      <c r="N58" s="407"/>
      <c r="O58" s="407"/>
      <c r="P58" s="407"/>
      <c r="Q58" s="407"/>
      <c r="R58" s="407"/>
      <c r="S58" s="407"/>
      <c r="T58" s="407"/>
      <c r="U58" s="407"/>
      <c r="V58" s="407"/>
      <c r="W58" s="407"/>
      <c r="X58" s="407"/>
      <c r="Y58" s="407"/>
      <c r="Z58" s="407"/>
    </row>
    <row r="59" ht="15.75" customHeight="1">
      <c r="A59" s="48" t="s">
        <v>191</v>
      </c>
      <c r="B59" s="122" t="s">
        <v>318</v>
      </c>
      <c r="C59" s="276" t="s">
        <v>319</v>
      </c>
      <c r="D59" s="23">
        <v>93.97</v>
      </c>
      <c r="E59" s="24">
        <v>11410.0</v>
      </c>
      <c r="F59" s="25">
        <f t="shared" si="30"/>
        <v>1072198</v>
      </c>
      <c r="G59" s="24">
        <f t="shared" si="31"/>
        <v>64332</v>
      </c>
      <c r="H59" s="24">
        <f t="shared" si="32"/>
        <v>335276</v>
      </c>
      <c r="I59" s="24">
        <f t="shared" si="33"/>
        <v>5683</v>
      </c>
      <c r="J59" s="24">
        <f t="shared" si="34"/>
        <v>56827</v>
      </c>
      <c r="K59" s="24">
        <f t="shared" si="35"/>
        <v>1534316</v>
      </c>
      <c r="N59" s="407"/>
      <c r="O59" s="407"/>
      <c r="P59" s="407"/>
      <c r="Q59" s="407"/>
      <c r="R59" s="407"/>
      <c r="S59" s="407"/>
      <c r="T59" s="407"/>
      <c r="U59" s="407"/>
      <c r="V59" s="407"/>
      <c r="W59" s="407"/>
      <c r="X59" s="407"/>
      <c r="Y59" s="407"/>
      <c r="Z59" s="407"/>
    </row>
    <row r="60" ht="15.75" customHeight="1">
      <c r="A60" s="48" t="s">
        <v>293</v>
      </c>
      <c r="B60" s="122" t="s">
        <v>320</v>
      </c>
      <c r="C60" s="276" t="s">
        <v>21</v>
      </c>
      <c r="D60" s="23">
        <v>61.199999999999996</v>
      </c>
      <c r="E60" s="24">
        <v>90832.0</v>
      </c>
      <c r="F60" s="25">
        <f t="shared" si="30"/>
        <v>5558918</v>
      </c>
      <c r="G60" s="24">
        <f t="shared" si="31"/>
        <v>333535</v>
      </c>
      <c r="H60" s="24">
        <f t="shared" si="32"/>
        <v>1738274</v>
      </c>
      <c r="I60" s="24">
        <f t="shared" si="33"/>
        <v>29462</v>
      </c>
      <c r="J60" s="24">
        <f t="shared" si="34"/>
        <v>294623</v>
      </c>
      <c r="K60" s="24">
        <f t="shared" si="35"/>
        <v>7954812</v>
      </c>
      <c r="N60" s="407"/>
      <c r="O60" s="407"/>
      <c r="P60" s="407"/>
      <c r="Q60" s="407"/>
      <c r="R60" s="407"/>
      <c r="S60" s="407"/>
      <c r="T60" s="407"/>
      <c r="U60" s="407"/>
      <c r="V60" s="407"/>
      <c r="W60" s="407"/>
      <c r="X60" s="407"/>
      <c r="Y60" s="407"/>
      <c r="Z60" s="407"/>
    </row>
    <row r="61" ht="15.75" customHeight="1">
      <c r="A61" s="48" t="s">
        <v>321</v>
      </c>
      <c r="B61" s="122" t="s">
        <v>490</v>
      </c>
      <c r="C61" s="276" t="s">
        <v>21</v>
      </c>
      <c r="D61" s="23">
        <v>61.199999999999996</v>
      </c>
      <c r="E61" s="24">
        <v>18317.0</v>
      </c>
      <c r="F61" s="25">
        <f t="shared" si="30"/>
        <v>1121000</v>
      </c>
      <c r="G61" s="24">
        <f t="shared" si="31"/>
        <v>67260</v>
      </c>
      <c r="H61" s="24">
        <f t="shared" si="32"/>
        <v>350537</v>
      </c>
      <c r="I61" s="24">
        <f t="shared" si="33"/>
        <v>5941</v>
      </c>
      <c r="J61" s="24">
        <f t="shared" si="34"/>
        <v>59413</v>
      </c>
      <c r="K61" s="24">
        <f t="shared" si="35"/>
        <v>1604151</v>
      </c>
      <c r="N61" s="407"/>
      <c r="O61" s="407"/>
      <c r="P61" s="407"/>
      <c r="Q61" s="407"/>
      <c r="R61" s="407"/>
      <c r="S61" s="407"/>
      <c r="T61" s="407"/>
      <c r="U61" s="407"/>
      <c r="V61" s="407"/>
      <c r="W61" s="407"/>
      <c r="X61" s="407"/>
      <c r="Y61" s="407"/>
      <c r="Z61" s="407"/>
    </row>
    <row r="62" ht="15.75" customHeight="1">
      <c r="A62" s="48" t="s">
        <v>324</v>
      </c>
      <c r="B62" s="122" t="s">
        <v>491</v>
      </c>
      <c r="C62" s="276" t="s">
        <v>207</v>
      </c>
      <c r="D62" s="23">
        <v>35.699999999999996</v>
      </c>
      <c r="E62" s="24">
        <v>12128.0</v>
      </c>
      <c r="F62" s="25">
        <f t="shared" si="30"/>
        <v>432970</v>
      </c>
      <c r="G62" s="24">
        <f t="shared" si="31"/>
        <v>25978</v>
      </c>
      <c r="H62" s="24">
        <f t="shared" si="32"/>
        <v>135390</v>
      </c>
      <c r="I62" s="24">
        <f t="shared" si="33"/>
        <v>2295</v>
      </c>
      <c r="J62" s="24">
        <f t="shared" si="34"/>
        <v>22947</v>
      </c>
      <c r="K62" s="24">
        <f t="shared" si="35"/>
        <v>619580</v>
      </c>
      <c r="N62" s="407"/>
      <c r="O62" s="407"/>
      <c r="P62" s="407"/>
      <c r="Q62" s="407"/>
      <c r="R62" s="407"/>
      <c r="S62" s="407"/>
      <c r="T62" s="407"/>
      <c r="U62" s="407"/>
      <c r="V62" s="407"/>
      <c r="W62" s="407"/>
      <c r="X62" s="407"/>
      <c r="Y62" s="407"/>
      <c r="Z62" s="407"/>
    </row>
    <row r="63" ht="15.75" customHeight="1">
      <c r="A63" s="48" t="s">
        <v>492</v>
      </c>
      <c r="B63" s="168" t="s">
        <v>493</v>
      </c>
      <c r="C63" s="276" t="s">
        <v>21</v>
      </c>
      <c r="D63" s="23">
        <v>15.299999999999999</v>
      </c>
      <c r="E63" s="24">
        <v>59271.0</v>
      </c>
      <c r="F63" s="25">
        <f t="shared" si="30"/>
        <v>906846</v>
      </c>
      <c r="G63" s="24">
        <f t="shared" si="31"/>
        <v>54411</v>
      </c>
      <c r="H63" s="24">
        <f t="shared" si="32"/>
        <v>283571</v>
      </c>
      <c r="I63" s="24">
        <f t="shared" si="33"/>
        <v>4806</v>
      </c>
      <c r="J63" s="24">
        <f t="shared" si="34"/>
        <v>48063</v>
      </c>
      <c r="K63" s="24">
        <f t="shared" si="35"/>
        <v>1297697</v>
      </c>
      <c r="N63" s="407"/>
      <c r="O63" s="407"/>
      <c r="P63" s="407"/>
      <c r="Q63" s="407"/>
      <c r="R63" s="407"/>
      <c r="S63" s="407"/>
      <c r="T63" s="407"/>
      <c r="U63" s="407"/>
      <c r="V63" s="407"/>
      <c r="W63" s="407"/>
      <c r="X63" s="407"/>
      <c r="Y63" s="407"/>
      <c r="Z63" s="407"/>
    </row>
    <row r="64" ht="15.75" customHeight="1">
      <c r="A64" s="48" t="s">
        <v>494</v>
      </c>
      <c r="B64" s="168" t="s">
        <v>495</v>
      </c>
      <c r="C64" s="276" t="s">
        <v>21</v>
      </c>
      <c r="D64" s="23">
        <v>20.4</v>
      </c>
      <c r="E64" s="24">
        <v>143092.0</v>
      </c>
      <c r="F64" s="25">
        <f t="shared" si="30"/>
        <v>2919077</v>
      </c>
      <c r="G64" s="24">
        <f t="shared" si="31"/>
        <v>175145</v>
      </c>
      <c r="H64" s="24">
        <f t="shared" si="32"/>
        <v>912795</v>
      </c>
      <c r="I64" s="24">
        <f t="shared" si="33"/>
        <v>15471</v>
      </c>
      <c r="J64" s="24">
        <f t="shared" si="34"/>
        <v>154711</v>
      </c>
      <c r="K64" s="24">
        <f t="shared" si="35"/>
        <v>4177199</v>
      </c>
      <c r="N64" s="407"/>
      <c r="O64" s="407"/>
      <c r="P64" s="407"/>
      <c r="Q64" s="407"/>
      <c r="R64" s="407"/>
      <c r="S64" s="407"/>
      <c r="T64" s="407"/>
      <c r="U64" s="407"/>
      <c r="V64" s="407"/>
      <c r="W64" s="407"/>
      <c r="X64" s="407"/>
      <c r="Y64" s="407"/>
      <c r="Z64" s="407"/>
    </row>
    <row r="65" ht="15.75" customHeight="1">
      <c r="A65" s="48" t="s">
        <v>496</v>
      </c>
      <c r="B65" s="168" t="s">
        <v>322</v>
      </c>
      <c r="C65" s="276" t="s">
        <v>323</v>
      </c>
      <c r="D65" s="23">
        <v>48.449999999999996</v>
      </c>
      <c r="E65" s="24">
        <v>17298.0</v>
      </c>
      <c r="F65" s="25">
        <f t="shared" si="30"/>
        <v>838088</v>
      </c>
      <c r="G65" s="24">
        <f t="shared" si="31"/>
        <v>50285</v>
      </c>
      <c r="H65" s="24">
        <f t="shared" si="32"/>
        <v>262070</v>
      </c>
      <c r="I65" s="24">
        <f t="shared" si="33"/>
        <v>4442</v>
      </c>
      <c r="J65" s="24">
        <f t="shared" si="34"/>
        <v>44419</v>
      </c>
      <c r="K65" s="24">
        <f t="shared" si="35"/>
        <v>1199304</v>
      </c>
      <c r="N65" s="407"/>
      <c r="O65" s="407"/>
      <c r="P65" s="407"/>
      <c r="Q65" s="407"/>
      <c r="R65" s="407"/>
      <c r="S65" s="407"/>
      <c r="T65" s="407"/>
      <c r="U65" s="407"/>
      <c r="V65" s="407"/>
      <c r="W65" s="407"/>
      <c r="X65" s="407"/>
      <c r="Y65" s="407"/>
      <c r="Z65" s="407"/>
    </row>
    <row r="66" ht="15.75" customHeight="1">
      <c r="A66" s="48" t="s">
        <v>497</v>
      </c>
      <c r="B66" s="168" t="s">
        <v>208</v>
      </c>
      <c r="C66" s="276" t="s">
        <v>207</v>
      </c>
      <c r="D66" s="23">
        <v>53.55</v>
      </c>
      <c r="E66" s="24">
        <v>77190.0</v>
      </c>
      <c r="F66" s="25">
        <f t="shared" si="30"/>
        <v>4133525</v>
      </c>
      <c r="G66" s="24">
        <f t="shared" si="31"/>
        <v>248012</v>
      </c>
      <c r="H66" s="24">
        <f t="shared" si="32"/>
        <v>1292553</v>
      </c>
      <c r="I66" s="24">
        <f t="shared" si="33"/>
        <v>21908</v>
      </c>
      <c r="J66" s="24">
        <f t="shared" si="34"/>
        <v>219077</v>
      </c>
      <c r="K66" s="24">
        <f t="shared" si="35"/>
        <v>5915075</v>
      </c>
      <c r="N66" s="407"/>
      <c r="O66" s="407"/>
      <c r="P66" s="407"/>
      <c r="Q66" s="407"/>
      <c r="R66" s="407"/>
      <c r="S66" s="407"/>
      <c r="T66" s="407"/>
      <c r="U66" s="407"/>
      <c r="V66" s="407"/>
      <c r="W66" s="407"/>
      <c r="X66" s="407"/>
      <c r="Y66" s="407"/>
      <c r="Z66" s="407"/>
    </row>
    <row r="67" ht="15.75" customHeight="1">
      <c r="A67" s="298"/>
      <c r="B67" s="299" t="s">
        <v>325</v>
      </c>
      <c r="C67" s="300"/>
      <c r="D67" s="301"/>
      <c r="E67" s="302"/>
      <c r="F67" s="279">
        <f t="shared" ref="F67:K67" si="36">SUM(F56:F66)</f>
        <v>26507739</v>
      </c>
      <c r="G67" s="279">
        <f t="shared" si="36"/>
        <v>1590465</v>
      </c>
      <c r="H67" s="279">
        <f t="shared" si="36"/>
        <v>8288970</v>
      </c>
      <c r="I67" s="279">
        <f t="shared" si="36"/>
        <v>140491</v>
      </c>
      <c r="J67" s="279">
        <f t="shared" si="36"/>
        <v>1404912</v>
      </c>
      <c r="K67" s="279">
        <f t="shared" si="36"/>
        <v>37932577</v>
      </c>
      <c r="N67" s="407"/>
      <c r="O67" s="407"/>
      <c r="P67" s="407"/>
      <c r="Q67" s="407"/>
      <c r="R67" s="407"/>
      <c r="S67" s="407"/>
      <c r="T67" s="407"/>
      <c r="U67" s="407"/>
      <c r="V67" s="407"/>
      <c r="W67" s="407"/>
      <c r="X67" s="407"/>
      <c r="Y67" s="407"/>
      <c r="Z67" s="407"/>
    </row>
    <row r="68" ht="15.75" customHeight="1">
      <c r="A68" s="296" t="s">
        <v>326</v>
      </c>
      <c r="B68" s="79" t="s">
        <v>292</v>
      </c>
      <c r="C68" s="398"/>
      <c r="D68" s="399"/>
      <c r="E68" s="400"/>
      <c r="F68" s="400"/>
      <c r="G68" s="400"/>
      <c r="H68" s="400"/>
      <c r="I68" s="400"/>
      <c r="J68" s="401"/>
      <c r="K68" s="400"/>
      <c r="L68" s="402"/>
      <c r="M68" s="40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38.25" customHeight="1">
      <c r="A69" s="91" t="s">
        <v>327</v>
      </c>
      <c r="B69" s="91" t="s">
        <v>192</v>
      </c>
      <c r="C69" s="176" t="s">
        <v>498</v>
      </c>
      <c r="D69" s="57" t="s">
        <v>498</v>
      </c>
      <c r="E69" s="24">
        <v>3930519.0</v>
      </c>
      <c r="F69" s="25" t="str">
        <f t="shared" ref="F69:F73" si="37">ROUND(D69*E69,0)</f>
        <v>#VALUE!</v>
      </c>
      <c r="G69" s="24" t="str">
        <f t="shared" ref="G69:G73" si="38">+ROUND(F69*$G$6,0)</f>
        <v>#VALUE!</v>
      </c>
      <c r="H69" s="24" t="str">
        <f t="shared" ref="H69:H73" si="39">+ROUND(SUM(F69:G69)*$H$6,0)</f>
        <v>#VALUE!</v>
      </c>
      <c r="I69" s="24" t="str">
        <f t="shared" ref="I69:I73" si="40">+ROUND(SUM(F69:G69)*$I$6,0)</f>
        <v>#VALUE!</v>
      </c>
      <c r="J69" s="24" t="str">
        <f t="shared" ref="J69:J73" si="41">+ROUND(SUM(F69:G69)*$J$6,0)</f>
        <v>#VALUE!</v>
      </c>
      <c r="K69" s="24" t="str">
        <f t="shared" ref="K69:K73" si="42">+ROUND(SUM(F69:J69),0)</f>
        <v>#VALUE!</v>
      </c>
      <c r="L69" s="402"/>
      <c r="M69" s="40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91" t="s">
        <v>328</v>
      </c>
      <c r="B70" s="91" t="s">
        <v>186</v>
      </c>
      <c r="C70" s="176" t="s">
        <v>4</v>
      </c>
      <c r="D70" s="57">
        <v>10.0</v>
      </c>
      <c r="E70" s="177">
        <v>120140.0</v>
      </c>
      <c r="F70" s="25">
        <f t="shared" si="37"/>
        <v>1201400</v>
      </c>
      <c r="G70" s="24">
        <f t="shared" si="38"/>
        <v>72084</v>
      </c>
      <c r="H70" s="24">
        <f t="shared" si="39"/>
        <v>375678</v>
      </c>
      <c r="I70" s="24">
        <f t="shared" si="40"/>
        <v>6367</v>
      </c>
      <c r="J70" s="24">
        <f t="shared" si="41"/>
        <v>63674</v>
      </c>
      <c r="K70" s="24">
        <f t="shared" si="42"/>
        <v>1719203</v>
      </c>
      <c r="L70" s="402"/>
      <c r="M70" s="40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91" t="s">
        <v>330</v>
      </c>
      <c r="B71" s="91" t="s">
        <v>188</v>
      </c>
      <c r="C71" s="176" t="s">
        <v>21</v>
      </c>
      <c r="D71" s="57">
        <v>120.0</v>
      </c>
      <c r="E71" s="177">
        <v>14825.0</v>
      </c>
      <c r="F71" s="25">
        <f t="shared" si="37"/>
        <v>1779000</v>
      </c>
      <c r="G71" s="24">
        <f t="shared" si="38"/>
        <v>106740</v>
      </c>
      <c r="H71" s="24">
        <f t="shared" si="39"/>
        <v>556293</v>
      </c>
      <c r="I71" s="24">
        <f t="shared" si="40"/>
        <v>9429</v>
      </c>
      <c r="J71" s="24">
        <f t="shared" si="41"/>
        <v>94287</v>
      </c>
      <c r="K71" s="24">
        <f t="shared" si="42"/>
        <v>2545749</v>
      </c>
      <c r="L71" s="402"/>
      <c r="M71" s="40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91" t="s">
        <v>331</v>
      </c>
      <c r="B72" s="91" t="s">
        <v>190</v>
      </c>
      <c r="C72" s="176" t="s">
        <v>4</v>
      </c>
      <c r="D72" s="57">
        <v>3.0</v>
      </c>
      <c r="E72" s="177">
        <v>98321.0</v>
      </c>
      <c r="F72" s="25">
        <f t="shared" si="37"/>
        <v>294963</v>
      </c>
      <c r="G72" s="24">
        <f t="shared" si="38"/>
        <v>17698</v>
      </c>
      <c r="H72" s="24">
        <f t="shared" si="39"/>
        <v>92235</v>
      </c>
      <c r="I72" s="24">
        <f t="shared" si="40"/>
        <v>1563</v>
      </c>
      <c r="J72" s="24">
        <f t="shared" si="41"/>
        <v>15633</v>
      </c>
      <c r="K72" s="24">
        <f t="shared" si="42"/>
        <v>422092</v>
      </c>
      <c r="L72" s="402"/>
      <c r="M72" s="40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91" t="s">
        <v>358</v>
      </c>
      <c r="B73" s="91" t="s">
        <v>294</v>
      </c>
      <c r="C73" s="176" t="s">
        <v>12</v>
      </c>
      <c r="D73" s="57">
        <v>1.0</v>
      </c>
      <c r="E73" s="24">
        <v>8617800.0</v>
      </c>
      <c r="F73" s="25">
        <f t="shared" si="37"/>
        <v>8617800</v>
      </c>
      <c r="G73" s="24">
        <f t="shared" si="38"/>
        <v>517068</v>
      </c>
      <c r="H73" s="24">
        <f t="shared" si="39"/>
        <v>2694786</v>
      </c>
      <c r="I73" s="24">
        <f t="shared" si="40"/>
        <v>45674</v>
      </c>
      <c r="J73" s="24">
        <f t="shared" si="41"/>
        <v>456743</v>
      </c>
      <c r="K73" s="24">
        <f t="shared" si="42"/>
        <v>12332071</v>
      </c>
      <c r="L73" s="402"/>
      <c r="M73" s="40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67" t="s">
        <v>499</v>
      </c>
      <c r="B74" s="5"/>
      <c r="C74" s="5"/>
      <c r="D74" s="5"/>
      <c r="E74" s="6"/>
      <c r="F74" s="68" t="str">
        <f t="shared" ref="F74:K74" si="43">SUM(F69:F73)</f>
        <v>#VALUE!</v>
      </c>
      <c r="G74" s="68" t="str">
        <f t="shared" si="43"/>
        <v>#VALUE!</v>
      </c>
      <c r="H74" s="68" t="str">
        <f t="shared" si="43"/>
        <v>#VALUE!</v>
      </c>
      <c r="I74" s="68" t="str">
        <f t="shared" si="43"/>
        <v>#VALUE!</v>
      </c>
      <c r="J74" s="68" t="str">
        <f t="shared" si="43"/>
        <v>#VALUE!</v>
      </c>
      <c r="K74" s="68" t="str">
        <f t="shared" si="43"/>
        <v>#VALUE!</v>
      </c>
      <c r="L74" s="402"/>
      <c r="M74" s="40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178" t="s">
        <v>194</v>
      </c>
      <c r="B75" s="5"/>
      <c r="C75" s="5"/>
      <c r="D75" s="5"/>
      <c r="E75" s="6"/>
      <c r="F75" s="179" t="str">
        <f t="shared" ref="F75:K75" si="44">+F12+F19+F44+F54+F67+F74</f>
        <v>#VALUE!</v>
      </c>
      <c r="G75" s="179" t="str">
        <f t="shared" si="44"/>
        <v>#VALUE!</v>
      </c>
      <c r="H75" s="179" t="str">
        <f t="shared" si="44"/>
        <v>#VALUE!</v>
      </c>
      <c r="I75" s="179" t="str">
        <f t="shared" si="44"/>
        <v>#VALUE!</v>
      </c>
      <c r="J75" s="179" t="str">
        <f t="shared" si="44"/>
        <v>#VALUE!</v>
      </c>
      <c r="K75" s="179" t="str">
        <f t="shared" si="44"/>
        <v>#VALUE!</v>
      </c>
      <c r="L75" s="409"/>
      <c r="M75" s="410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225"/>
      <c r="B76" s="225"/>
      <c r="C76" s="225"/>
      <c r="D76" s="225"/>
      <c r="E76" s="225"/>
      <c r="F76" s="225"/>
      <c r="G76" s="225"/>
      <c r="H76" s="225"/>
      <c r="I76" s="225"/>
      <c r="J76" s="411" t="s">
        <v>9</v>
      </c>
      <c r="K76" s="412" t="str">
        <f>+K75</f>
        <v>#VALUE!</v>
      </c>
      <c r="L76" s="409"/>
      <c r="M76" s="287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37"/>
      <c r="B77" s="37"/>
      <c r="C77" s="98"/>
      <c r="D77" s="286"/>
      <c r="E77" s="287"/>
      <c r="F77" s="287"/>
      <c r="G77" s="287"/>
      <c r="H77" s="287"/>
      <c r="I77" s="287"/>
      <c r="J77" s="288"/>
      <c r="K77" s="60"/>
      <c r="L77" s="402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184"/>
      <c r="B78" s="37"/>
      <c r="C78" s="98"/>
      <c r="D78" s="286"/>
      <c r="E78" s="287"/>
      <c r="F78" s="287"/>
      <c r="G78" s="287"/>
      <c r="H78" s="287"/>
      <c r="I78" s="287"/>
      <c r="J78" s="288"/>
      <c r="K78" s="101"/>
      <c r="L78" s="7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37"/>
      <c r="B79" s="37"/>
      <c r="C79" s="98"/>
      <c r="D79" s="286"/>
      <c r="E79" s="287"/>
      <c r="F79" s="287"/>
      <c r="G79" s="287"/>
      <c r="H79" s="287"/>
      <c r="I79" s="287"/>
      <c r="J79" s="288"/>
      <c r="K79" s="413"/>
      <c r="L79" s="7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37"/>
      <c r="B80" s="37"/>
      <c r="C80" s="98"/>
      <c r="D80" s="286"/>
      <c r="E80" s="287"/>
      <c r="F80" s="287"/>
      <c r="G80" s="287"/>
      <c r="H80" s="287"/>
      <c r="I80" s="287"/>
      <c r="J80" s="287"/>
      <c r="K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189"/>
      <c r="B81" s="189"/>
      <c r="C81" s="228"/>
      <c r="D81" s="229"/>
      <c r="E81" s="230"/>
      <c r="F81" s="230"/>
      <c r="G81" s="230"/>
      <c r="H81" s="230"/>
      <c r="I81" s="230"/>
      <c r="J81" s="230"/>
      <c r="K81" s="230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89"/>
      <c r="B82" s="189"/>
      <c r="C82" s="228"/>
      <c r="D82" s="229"/>
      <c r="E82" s="230"/>
      <c r="F82" s="230"/>
      <c r="G82" s="230"/>
      <c r="H82" s="230"/>
      <c r="I82" s="230"/>
      <c r="J82" s="231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189"/>
      <c r="B83" s="189"/>
      <c r="C83" s="228"/>
      <c r="D83" s="229"/>
      <c r="E83" s="230"/>
      <c r="F83" s="230"/>
      <c r="G83" s="230"/>
      <c r="H83" s="230"/>
      <c r="I83" s="230"/>
      <c r="J83" s="231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89"/>
      <c r="B84" s="189"/>
      <c r="C84" s="228"/>
      <c r="D84" s="229"/>
      <c r="E84" s="230"/>
      <c r="F84" s="230"/>
      <c r="G84" s="230"/>
      <c r="H84" s="230"/>
      <c r="I84" s="230"/>
      <c r="J84" s="231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89"/>
      <c r="B85" s="189"/>
      <c r="C85" s="228"/>
      <c r="D85" s="229"/>
      <c r="E85" s="230"/>
      <c r="F85" s="230"/>
      <c r="G85" s="230"/>
      <c r="H85" s="230"/>
      <c r="I85" s="230"/>
      <c r="J85" s="231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89"/>
      <c r="B86" s="189"/>
      <c r="C86" s="228"/>
      <c r="D86" s="229"/>
      <c r="E86" s="230"/>
      <c r="F86" s="230"/>
      <c r="G86" s="230"/>
      <c r="H86" s="230"/>
      <c r="I86" s="230"/>
      <c r="J86" s="231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89"/>
      <c r="B87" s="189"/>
      <c r="C87" s="228"/>
      <c r="D87" s="229"/>
      <c r="E87" s="230"/>
      <c r="F87" s="230"/>
      <c r="G87" s="230"/>
      <c r="H87" s="230"/>
      <c r="I87" s="230"/>
      <c r="J87" s="231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89"/>
      <c r="B88" s="189"/>
      <c r="C88" s="228"/>
      <c r="D88" s="229"/>
      <c r="E88" s="230"/>
      <c r="F88" s="230"/>
      <c r="G88" s="230"/>
      <c r="H88" s="230"/>
      <c r="I88" s="230"/>
      <c r="J88" s="231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89"/>
      <c r="B89" s="189"/>
      <c r="C89" s="228"/>
      <c r="D89" s="229"/>
      <c r="E89" s="230"/>
      <c r="F89" s="230"/>
      <c r="G89" s="230"/>
      <c r="H89" s="230"/>
      <c r="I89" s="230"/>
      <c r="J89" s="231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89"/>
      <c r="B90" s="189"/>
      <c r="C90" s="228"/>
      <c r="D90" s="229"/>
      <c r="E90" s="230"/>
      <c r="F90" s="230"/>
      <c r="G90" s="230"/>
      <c r="H90" s="230"/>
      <c r="I90" s="230"/>
      <c r="J90" s="231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89"/>
      <c r="B91" s="189"/>
      <c r="C91" s="228"/>
      <c r="D91" s="229"/>
      <c r="E91" s="230"/>
      <c r="F91" s="230"/>
      <c r="G91" s="230"/>
      <c r="H91" s="230"/>
      <c r="I91" s="230"/>
      <c r="J91" s="231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89"/>
      <c r="B92" s="189"/>
      <c r="C92" s="228"/>
      <c r="D92" s="229"/>
      <c r="E92" s="230"/>
      <c r="F92" s="230"/>
      <c r="G92" s="230"/>
      <c r="H92" s="230"/>
      <c r="I92" s="230"/>
      <c r="J92" s="231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89"/>
      <c r="B93" s="189"/>
      <c r="C93" s="228"/>
      <c r="D93" s="229"/>
      <c r="E93" s="230"/>
      <c r="F93" s="230"/>
      <c r="G93" s="230"/>
      <c r="H93" s="230"/>
      <c r="I93" s="230"/>
      <c r="J93" s="231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89"/>
      <c r="B94" s="189"/>
      <c r="C94" s="228"/>
      <c r="D94" s="229"/>
      <c r="E94" s="230"/>
      <c r="F94" s="230"/>
      <c r="G94" s="230"/>
      <c r="H94" s="230"/>
      <c r="I94" s="230"/>
      <c r="J94" s="231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89"/>
      <c r="B95" s="189"/>
      <c r="C95" s="228"/>
      <c r="D95" s="229"/>
      <c r="E95" s="230"/>
      <c r="F95" s="230"/>
      <c r="G95" s="230"/>
      <c r="H95" s="230"/>
      <c r="I95" s="230"/>
      <c r="J95" s="231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89"/>
      <c r="B96" s="189"/>
      <c r="C96" s="228"/>
      <c r="D96" s="229"/>
      <c r="E96" s="230"/>
      <c r="F96" s="230"/>
      <c r="G96" s="230"/>
      <c r="H96" s="230"/>
      <c r="I96" s="230"/>
      <c r="J96" s="231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89"/>
      <c r="B97" s="189"/>
      <c r="C97" s="228"/>
      <c r="D97" s="229"/>
      <c r="E97" s="230"/>
      <c r="F97" s="230"/>
      <c r="G97" s="230"/>
      <c r="H97" s="230"/>
      <c r="I97" s="230"/>
      <c r="J97" s="231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89"/>
      <c r="B98" s="189"/>
      <c r="C98" s="228"/>
      <c r="D98" s="229"/>
      <c r="E98" s="230"/>
      <c r="F98" s="230"/>
      <c r="G98" s="230"/>
      <c r="H98" s="230"/>
      <c r="I98" s="230"/>
      <c r="J98" s="231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89"/>
      <c r="B99" s="189"/>
      <c r="C99" s="228"/>
      <c r="D99" s="229"/>
      <c r="E99" s="230"/>
      <c r="F99" s="230"/>
      <c r="G99" s="230"/>
      <c r="H99" s="230"/>
      <c r="I99" s="230"/>
      <c r="J99" s="231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89"/>
      <c r="B100" s="189"/>
      <c r="C100" s="228"/>
      <c r="D100" s="229"/>
      <c r="E100" s="230"/>
      <c r="F100" s="230"/>
      <c r="G100" s="230"/>
      <c r="H100" s="230"/>
      <c r="I100" s="230"/>
      <c r="J100" s="231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89"/>
      <c r="B101" s="189"/>
      <c r="C101" s="228"/>
      <c r="D101" s="229"/>
      <c r="E101" s="230"/>
      <c r="F101" s="230"/>
      <c r="G101" s="230"/>
      <c r="H101" s="230"/>
      <c r="I101" s="230"/>
      <c r="J101" s="231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9"/>
      <c r="B102" s="189"/>
      <c r="C102" s="228"/>
      <c r="D102" s="229"/>
      <c r="E102" s="230"/>
      <c r="F102" s="230"/>
      <c r="G102" s="230"/>
      <c r="H102" s="230"/>
      <c r="I102" s="230"/>
      <c r="J102" s="231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89"/>
      <c r="B103" s="189"/>
      <c r="C103" s="228"/>
      <c r="D103" s="229"/>
      <c r="E103" s="230"/>
      <c r="F103" s="230"/>
      <c r="G103" s="230"/>
      <c r="H103" s="230"/>
      <c r="I103" s="230"/>
      <c r="J103" s="231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89"/>
      <c r="B104" s="189"/>
      <c r="C104" s="228"/>
      <c r="D104" s="229"/>
      <c r="E104" s="230"/>
      <c r="F104" s="230"/>
      <c r="G104" s="230"/>
      <c r="H104" s="230"/>
      <c r="I104" s="230"/>
      <c r="J104" s="231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89"/>
      <c r="B105" s="189"/>
      <c r="C105" s="228"/>
      <c r="D105" s="229"/>
      <c r="E105" s="230"/>
      <c r="F105" s="230"/>
      <c r="G105" s="230"/>
      <c r="H105" s="230"/>
      <c r="I105" s="230"/>
      <c r="J105" s="231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89"/>
      <c r="B106" s="189"/>
      <c r="C106" s="228"/>
      <c r="D106" s="229"/>
      <c r="E106" s="230"/>
      <c r="F106" s="230"/>
      <c r="G106" s="230"/>
      <c r="H106" s="230"/>
      <c r="I106" s="230"/>
      <c r="J106" s="231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89"/>
      <c r="B107" s="189"/>
      <c r="C107" s="228"/>
      <c r="D107" s="229"/>
      <c r="E107" s="230"/>
      <c r="F107" s="230"/>
      <c r="G107" s="230"/>
      <c r="H107" s="230"/>
      <c r="I107" s="230"/>
      <c r="J107" s="231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89"/>
      <c r="B108" s="189"/>
      <c r="C108" s="228"/>
      <c r="D108" s="229"/>
      <c r="E108" s="230"/>
      <c r="F108" s="230"/>
      <c r="G108" s="230"/>
      <c r="H108" s="230"/>
      <c r="I108" s="230"/>
      <c r="J108" s="231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89"/>
      <c r="B109" s="189"/>
      <c r="C109" s="228"/>
      <c r="D109" s="229"/>
      <c r="E109" s="230"/>
      <c r="F109" s="230"/>
      <c r="G109" s="230"/>
      <c r="H109" s="230"/>
      <c r="I109" s="230"/>
      <c r="J109" s="231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89"/>
      <c r="B110" s="189"/>
      <c r="C110" s="228"/>
      <c r="D110" s="229"/>
      <c r="E110" s="230"/>
      <c r="F110" s="230"/>
      <c r="G110" s="230"/>
      <c r="H110" s="230"/>
      <c r="I110" s="230"/>
      <c r="J110" s="231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89"/>
      <c r="B111" s="189"/>
      <c r="C111" s="228"/>
      <c r="D111" s="229"/>
      <c r="E111" s="230"/>
      <c r="F111" s="230"/>
      <c r="G111" s="230"/>
      <c r="H111" s="230"/>
      <c r="I111" s="230"/>
      <c r="J111" s="231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89"/>
      <c r="B112" s="189"/>
      <c r="C112" s="228"/>
      <c r="D112" s="229"/>
      <c r="E112" s="230"/>
      <c r="F112" s="230"/>
      <c r="G112" s="230"/>
      <c r="H112" s="230"/>
      <c r="I112" s="230"/>
      <c r="J112" s="231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89"/>
      <c r="B113" s="189"/>
      <c r="C113" s="228"/>
      <c r="D113" s="229"/>
      <c r="E113" s="230"/>
      <c r="F113" s="230"/>
      <c r="G113" s="230"/>
      <c r="H113" s="230"/>
      <c r="I113" s="230"/>
      <c r="J113" s="231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89"/>
      <c r="B114" s="189"/>
      <c r="C114" s="228"/>
      <c r="D114" s="229"/>
      <c r="E114" s="230"/>
      <c r="F114" s="230"/>
      <c r="G114" s="230"/>
      <c r="H114" s="230"/>
      <c r="I114" s="230"/>
      <c r="J114" s="231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89"/>
      <c r="B115" s="189"/>
      <c r="C115" s="228"/>
      <c r="D115" s="229"/>
      <c r="E115" s="230"/>
      <c r="F115" s="230"/>
      <c r="G115" s="230"/>
      <c r="H115" s="230"/>
      <c r="I115" s="230"/>
      <c r="J115" s="231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89"/>
      <c r="B116" s="189"/>
      <c r="C116" s="228"/>
      <c r="D116" s="229"/>
      <c r="E116" s="230"/>
      <c r="F116" s="230"/>
      <c r="G116" s="230"/>
      <c r="H116" s="230"/>
      <c r="I116" s="230"/>
      <c r="J116" s="231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89"/>
      <c r="B117" s="189"/>
      <c r="C117" s="228"/>
      <c r="D117" s="229"/>
      <c r="E117" s="230"/>
      <c r="F117" s="230"/>
      <c r="G117" s="230"/>
      <c r="H117" s="230"/>
      <c r="I117" s="230"/>
      <c r="J117" s="231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89"/>
      <c r="B118" s="189"/>
      <c r="C118" s="228"/>
      <c r="D118" s="229"/>
      <c r="E118" s="230"/>
      <c r="F118" s="230"/>
      <c r="G118" s="230"/>
      <c r="H118" s="230"/>
      <c r="I118" s="230"/>
      <c r="J118" s="231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89"/>
      <c r="B119" s="189"/>
      <c r="C119" s="228"/>
      <c r="D119" s="229"/>
      <c r="E119" s="230"/>
      <c r="F119" s="230"/>
      <c r="G119" s="230"/>
      <c r="H119" s="230"/>
      <c r="I119" s="230"/>
      <c r="J119" s="231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89"/>
      <c r="B120" s="189"/>
      <c r="C120" s="228"/>
      <c r="D120" s="229"/>
      <c r="E120" s="230"/>
      <c r="F120" s="230"/>
      <c r="G120" s="230"/>
      <c r="H120" s="230"/>
      <c r="I120" s="230"/>
      <c r="J120" s="231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89"/>
      <c r="B121" s="189"/>
      <c r="C121" s="228"/>
      <c r="D121" s="229"/>
      <c r="E121" s="230"/>
      <c r="F121" s="230"/>
      <c r="G121" s="230"/>
      <c r="H121" s="230"/>
      <c r="I121" s="230"/>
      <c r="J121" s="231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89"/>
      <c r="B122" s="189"/>
      <c r="C122" s="228"/>
      <c r="D122" s="229"/>
      <c r="E122" s="230"/>
      <c r="F122" s="230"/>
      <c r="G122" s="230"/>
      <c r="H122" s="230"/>
      <c r="I122" s="230"/>
      <c r="J122" s="231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89"/>
      <c r="B123" s="189"/>
      <c r="C123" s="228"/>
      <c r="D123" s="229"/>
      <c r="E123" s="230"/>
      <c r="F123" s="230"/>
      <c r="G123" s="230"/>
      <c r="H123" s="230"/>
      <c r="I123" s="230"/>
      <c r="J123" s="231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89"/>
      <c r="B124" s="189"/>
      <c r="C124" s="228"/>
      <c r="D124" s="229"/>
      <c r="E124" s="230"/>
      <c r="F124" s="230"/>
      <c r="G124" s="230"/>
      <c r="H124" s="230"/>
      <c r="I124" s="230"/>
      <c r="J124" s="231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89"/>
      <c r="B125" s="189"/>
      <c r="C125" s="228"/>
      <c r="D125" s="229"/>
      <c r="E125" s="230"/>
      <c r="F125" s="230"/>
      <c r="G125" s="230"/>
      <c r="H125" s="230"/>
      <c r="I125" s="230"/>
      <c r="J125" s="231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89"/>
      <c r="B126" s="189"/>
      <c r="C126" s="228"/>
      <c r="D126" s="229"/>
      <c r="E126" s="230"/>
      <c r="F126" s="230"/>
      <c r="G126" s="230"/>
      <c r="H126" s="230"/>
      <c r="I126" s="230"/>
      <c r="J126" s="231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89"/>
      <c r="B127" s="189"/>
      <c r="C127" s="228"/>
      <c r="D127" s="229"/>
      <c r="E127" s="230"/>
      <c r="F127" s="230"/>
      <c r="G127" s="230"/>
      <c r="H127" s="230"/>
      <c r="I127" s="230"/>
      <c r="J127" s="231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89"/>
      <c r="B128" s="189"/>
      <c r="C128" s="228"/>
      <c r="D128" s="229"/>
      <c r="E128" s="230"/>
      <c r="F128" s="230"/>
      <c r="G128" s="230"/>
      <c r="H128" s="230"/>
      <c r="I128" s="230"/>
      <c r="J128" s="231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89"/>
      <c r="B129" s="189"/>
      <c r="C129" s="228"/>
      <c r="D129" s="229"/>
      <c r="E129" s="230"/>
      <c r="F129" s="230"/>
      <c r="G129" s="230"/>
      <c r="H129" s="230"/>
      <c r="I129" s="230"/>
      <c r="J129" s="231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89"/>
      <c r="B130" s="189"/>
      <c r="C130" s="228"/>
      <c r="D130" s="229"/>
      <c r="E130" s="230"/>
      <c r="F130" s="230"/>
      <c r="G130" s="230"/>
      <c r="H130" s="230"/>
      <c r="I130" s="230"/>
      <c r="J130" s="231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89"/>
      <c r="B131" s="189"/>
      <c r="C131" s="228"/>
      <c r="D131" s="229"/>
      <c r="E131" s="230"/>
      <c r="F131" s="230"/>
      <c r="G131" s="230"/>
      <c r="H131" s="230"/>
      <c r="I131" s="230"/>
      <c r="J131" s="231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89"/>
      <c r="B132" s="189"/>
      <c r="C132" s="228"/>
      <c r="D132" s="229"/>
      <c r="E132" s="230"/>
      <c r="F132" s="230"/>
      <c r="G132" s="230"/>
      <c r="H132" s="230"/>
      <c r="I132" s="230"/>
      <c r="J132" s="231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89"/>
      <c r="B133" s="189"/>
      <c r="C133" s="228"/>
      <c r="D133" s="229"/>
      <c r="E133" s="230"/>
      <c r="F133" s="230"/>
      <c r="G133" s="230"/>
      <c r="H133" s="230"/>
      <c r="I133" s="230"/>
      <c r="J133" s="231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89"/>
      <c r="B134" s="189"/>
      <c r="C134" s="228"/>
      <c r="D134" s="229"/>
      <c r="E134" s="230"/>
      <c r="F134" s="230"/>
      <c r="G134" s="230"/>
      <c r="H134" s="230"/>
      <c r="I134" s="230"/>
      <c r="J134" s="231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89"/>
      <c r="B135" s="189"/>
      <c r="C135" s="228"/>
      <c r="D135" s="229"/>
      <c r="E135" s="230"/>
      <c r="F135" s="230"/>
      <c r="G135" s="230"/>
      <c r="H135" s="230"/>
      <c r="I135" s="230"/>
      <c r="J135" s="231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89"/>
      <c r="B136" s="189"/>
      <c r="C136" s="228"/>
      <c r="D136" s="229"/>
      <c r="E136" s="230"/>
      <c r="F136" s="230"/>
      <c r="G136" s="230"/>
      <c r="H136" s="230"/>
      <c r="I136" s="230"/>
      <c r="J136" s="231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89"/>
      <c r="B137" s="189"/>
      <c r="C137" s="228"/>
      <c r="D137" s="229"/>
      <c r="E137" s="230"/>
      <c r="F137" s="230"/>
      <c r="G137" s="230"/>
      <c r="H137" s="230"/>
      <c r="I137" s="230"/>
      <c r="J137" s="231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89"/>
      <c r="B138" s="189"/>
      <c r="C138" s="228"/>
      <c r="D138" s="229"/>
      <c r="E138" s="230"/>
      <c r="F138" s="230"/>
      <c r="G138" s="230"/>
      <c r="H138" s="230"/>
      <c r="I138" s="230"/>
      <c r="J138" s="231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89"/>
      <c r="B139" s="189"/>
      <c r="C139" s="228"/>
      <c r="D139" s="229"/>
      <c r="E139" s="230"/>
      <c r="F139" s="230"/>
      <c r="G139" s="230"/>
      <c r="H139" s="230"/>
      <c r="I139" s="230"/>
      <c r="J139" s="231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89"/>
      <c r="B140" s="189"/>
      <c r="C140" s="228"/>
      <c r="D140" s="229"/>
      <c r="E140" s="230"/>
      <c r="F140" s="230"/>
      <c r="G140" s="230"/>
      <c r="H140" s="230"/>
      <c r="I140" s="230"/>
      <c r="J140" s="231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89"/>
      <c r="B141" s="189"/>
      <c r="C141" s="228"/>
      <c r="D141" s="229"/>
      <c r="E141" s="230"/>
      <c r="F141" s="230"/>
      <c r="G141" s="230"/>
      <c r="H141" s="230"/>
      <c r="I141" s="230"/>
      <c r="J141" s="231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89"/>
      <c r="B142" s="189"/>
      <c r="C142" s="228"/>
      <c r="D142" s="229"/>
      <c r="E142" s="230"/>
      <c r="F142" s="230"/>
      <c r="G142" s="230"/>
      <c r="H142" s="230"/>
      <c r="I142" s="230"/>
      <c r="J142" s="231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89"/>
      <c r="B143" s="189"/>
      <c r="C143" s="228"/>
      <c r="D143" s="229"/>
      <c r="E143" s="230"/>
      <c r="F143" s="230"/>
      <c r="G143" s="230"/>
      <c r="H143" s="230"/>
      <c r="I143" s="230"/>
      <c r="J143" s="231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89"/>
      <c r="B144" s="189"/>
      <c r="C144" s="228"/>
      <c r="D144" s="229"/>
      <c r="E144" s="230"/>
      <c r="F144" s="230"/>
      <c r="G144" s="230"/>
      <c r="H144" s="230"/>
      <c r="I144" s="230"/>
      <c r="J144" s="231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89"/>
      <c r="B145" s="189"/>
      <c r="C145" s="228"/>
      <c r="D145" s="229"/>
      <c r="E145" s="230"/>
      <c r="F145" s="230"/>
      <c r="G145" s="230"/>
      <c r="H145" s="230"/>
      <c r="I145" s="230"/>
      <c r="J145" s="231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89"/>
      <c r="B146" s="189"/>
      <c r="C146" s="228"/>
      <c r="D146" s="229"/>
      <c r="E146" s="230"/>
      <c r="F146" s="230"/>
      <c r="G146" s="230"/>
      <c r="H146" s="230"/>
      <c r="I146" s="230"/>
      <c r="J146" s="231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89"/>
      <c r="B147" s="189"/>
      <c r="C147" s="228"/>
      <c r="D147" s="229"/>
      <c r="E147" s="230"/>
      <c r="F147" s="230"/>
      <c r="G147" s="230"/>
      <c r="H147" s="230"/>
      <c r="I147" s="230"/>
      <c r="J147" s="231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89"/>
      <c r="B148" s="189"/>
      <c r="C148" s="228"/>
      <c r="D148" s="229"/>
      <c r="E148" s="230"/>
      <c r="F148" s="230"/>
      <c r="G148" s="230"/>
      <c r="H148" s="230"/>
      <c r="I148" s="230"/>
      <c r="J148" s="231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89"/>
      <c r="B149" s="189"/>
      <c r="C149" s="228"/>
      <c r="D149" s="229"/>
      <c r="E149" s="230"/>
      <c r="F149" s="230"/>
      <c r="G149" s="230"/>
      <c r="H149" s="230"/>
      <c r="I149" s="230"/>
      <c r="J149" s="231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89"/>
      <c r="B150" s="189"/>
      <c r="C150" s="228"/>
      <c r="D150" s="229"/>
      <c r="E150" s="230"/>
      <c r="F150" s="230"/>
      <c r="G150" s="230"/>
      <c r="H150" s="230"/>
      <c r="I150" s="230"/>
      <c r="J150" s="231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89"/>
      <c r="B151" s="189"/>
      <c r="C151" s="228"/>
      <c r="D151" s="229"/>
      <c r="E151" s="230"/>
      <c r="F151" s="230"/>
      <c r="G151" s="230"/>
      <c r="H151" s="230"/>
      <c r="I151" s="230"/>
      <c r="J151" s="231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89"/>
      <c r="B152" s="189"/>
      <c r="C152" s="228"/>
      <c r="D152" s="229"/>
      <c r="E152" s="230"/>
      <c r="F152" s="230"/>
      <c r="G152" s="230"/>
      <c r="H152" s="230"/>
      <c r="I152" s="230"/>
      <c r="J152" s="231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89"/>
      <c r="B153" s="189"/>
      <c r="C153" s="228"/>
      <c r="D153" s="229"/>
      <c r="E153" s="230"/>
      <c r="F153" s="230"/>
      <c r="G153" s="230"/>
      <c r="H153" s="230"/>
      <c r="I153" s="230"/>
      <c r="J153" s="231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89"/>
      <c r="B154" s="189"/>
      <c r="C154" s="228"/>
      <c r="D154" s="229"/>
      <c r="E154" s="230"/>
      <c r="F154" s="230"/>
      <c r="G154" s="230"/>
      <c r="H154" s="230"/>
      <c r="I154" s="230"/>
      <c r="J154" s="231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89"/>
      <c r="B155" s="189"/>
      <c r="C155" s="228"/>
      <c r="D155" s="229"/>
      <c r="E155" s="230"/>
      <c r="F155" s="230"/>
      <c r="G155" s="230"/>
      <c r="H155" s="230"/>
      <c r="I155" s="230"/>
      <c r="J155" s="231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89"/>
      <c r="B156" s="189"/>
      <c r="C156" s="228"/>
      <c r="D156" s="229"/>
      <c r="E156" s="230"/>
      <c r="F156" s="230"/>
      <c r="G156" s="230"/>
      <c r="H156" s="230"/>
      <c r="I156" s="230"/>
      <c r="J156" s="231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89"/>
      <c r="B157" s="189"/>
      <c r="C157" s="228"/>
      <c r="D157" s="229"/>
      <c r="E157" s="230"/>
      <c r="F157" s="230"/>
      <c r="G157" s="230"/>
      <c r="H157" s="230"/>
      <c r="I157" s="230"/>
      <c r="J157" s="231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89"/>
      <c r="B158" s="189"/>
      <c r="C158" s="228"/>
      <c r="D158" s="229"/>
      <c r="E158" s="230"/>
      <c r="F158" s="230"/>
      <c r="G158" s="230"/>
      <c r="H158" s="230"/>
      <c r="I158" s="230"/>
      <c r="J158" s="231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89"/>
      <c r="B159" s="189"/>
      <c r="C159" s="228"/>
      <c r="D159" s="229"/>
      <c r="E159" s="230"/>
      <c r="F159" s="230"/>
      <c r="G159" s="230"/>
      <c r="H159" s="230"/>
      <c r="I159" s="230"/>
      <c r="J159" s="231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89"/>
      <c r="B160" s="189"/>
      <c r="C160" s="228"/>
      <c r="D160" s="229"/>
      <c r="E160" s="230"/>
      <c r="F160" s="230"/>
      <c r="G160" s="230"/>
      <c r="H160" s="230"/>
      <c r="I160" s="230"/>
      <c r="J160" s="231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89"/>
      <c r="B161" s="189"/>
      <c r="C161" s="228"/>
      <c r="D161" s="229"/>
      <c r="E161" s="230"/>
      <c r="F161" s="230"/>
      <c r="G161" s="230"/>
      <c r="H161" s="230"/>
      <c r="I161" s="230"/>
      <c r="J161" s="231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89"/>
      <c r="B162" s="189"/>
      <c r="C162" s="228"/>
      <c r="D162" s="229"/>
      <c r="E162" s="230"/>
      <c r="F162" s="230"/>
      <c r="G162" s="230"/>
      <c r="H162" s="230"/>
      <c r="I162" s="230"/>
      <c r="J162" s="231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89"/>
      <c r="B163" s="189"/>
      <c r="C163" s="228"/>
      <c r="D163" s="229"/>
      <c r="E163" s="230"/>
      <c r="F163" s="230"/>
      <c r="G163" s="230"/>
      <c r="H163" s="230"/>
      <c r="I163" s="230"/>
      <c r="J163" s="231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89"/>
      <c r="B164" s="189"/>
      <c r="C164" s="228"/>
      <c r="D164" s="229"/>
      <c r="E164" s="230"/>
      <c r="F164" s="230"/>
      <c r="G164" s="230"/>
      <c r="H164" s="230"/>
      <c r="I164" s="230"/>
      <c r="J164" s="231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89"/>
      <c r="B165" s="189"/>
      <c r="C165" s="228"/>
      <c r="D165" s="229"/>
      <c r="E165" s="230"/>
      <c r="F165" s="230"/>
      <c r="G165" s="230"/>
      <c r="H165" s="230"/>
      <c r="I165" s="230"/>
      <c r="J165" s="231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89"/>
      <c r="B166" s="189"/>
      <c r="C166" s="228"/>
      <c r="D166" s="229"/>
      <c r="E166" s="230"/>
      <c r="F166" s="230"/>
      <c r="G166" s="230"/>
      <c r="H166" s="230"/>
      <c r="I166" s="230"/>
      <c r="J166" s="231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89"/>
      <c r="B167" s="189"/>
      <c r="C167" s="228"/>
      <c r="D167" s="229"/>
      <c r="E167" s="230"/>
      <c r="F167" s="230"/>
      <c r="G167" s="230"/>
      <c r="H167" s="230"/>
      <c r="I167" s="230"/>
      <c r="J167" s="231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89"/>
      <c r="B168" s="189"/>
      <c r="C168" s="228"/>
      <c r="D168" s="229"/>
      <c r="E168" s="230"/>
      <c r="F168" s="230"/>
      <c r="G168" s="230"/>
      <c r="H168" s="230"/>
      <c r="I168" s="230"/>
      <c r="J168" s="231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89"/>
      <c r="B169" s="189"/>
      <c r="C169" s="228"/>
      <c r="D169" s="229"/>
      <c r="E169" s="230"/>
      <c r="F169" s="230"/>
      <c r="G169" s="230"/>
      <c r="H169" s="230"/>
      <c r="I169" s="230"/>
      <c r="J169" s="231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89"/>
      <c r="B170" s="189"/>
      <c r="C170" s="228"/>
      <c r="D170" s="229"/>
      <c r="E170" s="230"/>
      <c r="F170" s="230"/>
      <c r="G170" s="230"/>
      <c r="H170" s="230"/>
      <c r="I170" s="230"/>
      <c r="J170" s="231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89"/>
      <c r="B171" s="189"/>
      <c r="C171" s="228"/>
      <c r="D171" s="229"/>
      <c r="E171" s="230"/>
      <c r="F171" s="230"/>
      <c r="G171" s="230"/>
      <c r="H171" s="230"/>
      <c r="I171" s="230"/>
      <c r="J171" s="231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89"/>
      <c r="B172" s="189"/>
      <c r="C172" s="228"/>
      <c r="D172" s="229"/>
      <c r="E172" s="230"/>
      <c r="F172" s="230"/>
      <c r="G172" s="230"/>
      <c r="H172" s="230"/>
      <c r="I172" s="230"/>
      <c r="J172" s="231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89"/>
      <c r="B173" s="189"/>
      <c r="C173" s="228"/>
      <c r="D173" s="229"/>
      <c r="E173" s="230"/>
      <c r="F173" s="230"/>
      <c r="G173" s="230"/>
      <c r="H173" s="230"/>
      <c r="I173" s="230"/>
      <c r="J173" s="231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89"/>
      <c r="B174" s="189"/>
      <c r="C174" s="228"/>
      <c r="D174" s="229"/>
      <c r="E174" s="230"/>
      <c r="F174" s="230"/>
      <c r="G174" s="230"/>
      <c r="H174" s="230"/>
      <c r="I174" s="230"/>
      <c r="J174" s="231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89"/>
      <c r="B175" s="189"/>
      <c r="C175" s="228"/>
      <c r="D175" s="229"/>
      <c r="E175" s="230"/>
      <c r="F175" s="230"/>
      <c r="G175" s="230"/>
      <c r="H175" s="230"/>
      <c r="I175" s="230"/>
      <c r="J175" s="231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89"/>
      <c r="B176" s="189"/>
      <c r="C176" s="228"/>
      <c r="D176" s="229"/>
      <c r="E176" s="230"/>
      <c r="F176" s="230"/>
      <c r="G176" s="230"/>
      <c r="H176" s="230"/>
      <c r="I176" s="230"/>
      <c r="J176" s="231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89"/>
      <c r="B177" s="189"/>
      <c r="C177" s="228"/>
      <c r="D177" s="229"/>
      <c r="E177" s="230"/>
      <c r="F177" s="230"/>
      <c r="G177" s="230"/>
      <c r="H177" s="230"/>
      <c r="I177" s="230"/>
      <c r="J177" s="231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89"/>
      <c r="B178" s="189"/>
      <c r="C178" s="228"/>
      <c r="D178" s="229"/>
      <c r="E178" s="230"/>
      <c r="F178" s="230"/>
      <c r="G178" s="230"/>
      <c r="H178" s="230"/>
      <c r="I178" s="230"/>
      <c r="J178" s="231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89"/>
      <c r="B179" s="189"/>
      <c r="C179" s="228"/>
      <c r="D179" s="229"/>
      <c r="E179" s="230"/>
      <c r="F179" s="230"/>
      <c r="G179" s="230"/>
      <c r="H179" s="230"/>
      <c r="I179" s="230"/>
      <c r="J179" s="231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89"/>
      <c r="B180" s="189"/>
      <c r="C180" s="228"/>
      <c r="D180" s="229"/>
      <c r="E180" s="230"/>
      <c r="F180" s="230"/>
      <c r="G180" s="230"/>
      <c r="H180" s="230"/>
      <c r="I180" s="230"/>
      <c r="J180" s="231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89"/>
      <c r="B181" s="189"/>
      <c r="C181" s="228"/>
      <c r="D181" s="229"/>
      <c r="E181" s="230"/>
      <c r="F181" s="230"/>
      <c r="G181" s="230"/>
      <c r="H181" s="230"/>
      <c r="I181" s="230"/>
      <c r="J181" s="231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89"/>
      <c r="B182" s="189"/>
      <c r="C182" s="228"/>
      <c r="D182" s="229"/>
      <c r="E182" s="230"/>
      <c r="F182" s="230"/>
      <c r="G182" s="230"/>
      <c r="H182" s="230"/>
      <c r="I182" s="230"/>
      <c r="J182" s="231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89"/>
      <c r="B183" s="189"/>
      <c r="C183" s="228"/>
      <c r="D183" s="229"/>
      <c r="E183" s="230"/>
      <c r="F183" s="230"/>
      <c r="G183" s="230"/>
      <c r="H183" s="230"/>
      <c r="I183" s="230"/>
      <c r="J183" s="231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89"/>
      <c r="B184" s="189"/>
      <c r="C184" s="228"/>
      <c r="D184" s="229"/>
      <c r="E184" s="230"/>
      <c r="F184" s="230"/>
      <c r="G184" s="230"/>
      <c r="H184" s="230"/>
      <c r="I184" s="230"/>
      <c r="J184" s="231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89"/>
      <c r="B185" s="189"/>
      <c r="C185" s="228"/>
      <c r="D185" s="229"/>
      <c r="E185" s="230"/>
      <c r="F185" s="230"/>
      <c r="G185" s="230"/>
      <c r="H185" s="230"/>
      <c r="I185" s="230"/>
      <c r="J185" s="231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89"/>
      <c r="B186" s="189"/>
      <c r="C186" s="228"/>
      <c r="D186" s="229"/>
      <c r="E186" s="230"/>
      <c r="F186" s="230"/>
      <c r="G186" s="230"/>
      <c r="H186" s="230"/>
      <c r="I186" s="230"/>
      <c r="J186" s="231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89"/>
      <c r="B187" s="189"/>
      <c r="C187" s="228"/>
      <c r="D187" s="229"/>
      <c r="E187" s="230"/>
      <c r="F187" s="230"/>
      <c r="G187" s="230"/>
      <c r="H187" s="230"/>
      <c r="I187" s="230"/>
      <c r="J187" s="231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89"/>
      <c r="B188" s="189"/>
      <c r="C188" s="228"/>
      <c r="D188" s="229"/>
      <c r="E188" s="230"/>
      <c r="F188" s="230"/>
      <c r="G188" s="230"/>
      <c r="H188" s="230"/>
      <c r="I188" s="230"/>
      <c r="J188" s="231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89"/>
      <c r="B189" s="189"/>
      <c r="C189" s="228"/>
      <c r="D189" s="229"/>
      <c r="E189" s="230"/>
      <c r="F189" s="230"/>
      <c r="G189" s="230"/>
      <c r="H189" s="230"/>
      <c r="I189" s="230"/>
      <c r="J189" s="231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89"/>
      <c r="B190" s="189"/>
      <c r="C190" s="228"/>
      <c r="D190" s="229"/>
      <c r="E190" s="230"/>
      <c r="F190" s="230"/>
      <c r="G190" s="230"/>
      <c r="H190" s="230"/>
      <c r="I190" s="230"/>
      <c r="J190" s="231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89"/>
      <c r="B191" s="189"/>
      <c r="C191" s="228"/>
      <c r="D191" s="229"/>
      <c r="E191" s="230"/>
      <c r="F191" s="230"/>
      <c r="G191" s="230"/>
      <c r="H191" s="230"/>
      <c r="I191" s="230"/>
      <c r="J191" s="231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89"/>
      <c r="B192" s="189"/>
      <c r="C192" s="228"/>
      <c r="D192" s="229"/>
      <c r="E192" s="230"/>
      <c r="F192" s="230"/>
      <c r="G192" s="230"/>
      <c r="H192" s="230"/>
      <c r="I192" s="230"/>
      <c r="J192" s="231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89"/>
      <c r="B193" s="189"/>
      <c r="C193" s="228"/>
      <c r="D193" s="229"/>
      <c r="E193" s="230"/>
      <c r="F193" s="230"/>
      <c r="G193" s="230"/>
      <c r="H193" s="230"/>
      <c r="I193" s="230"/>
      <c r="J193" s="231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89"/>
      <c r="B194" s="189"/>
      <c r="C194" s="228"/>
      <c r="D194" s="229"/>
      <c r="E194" s="230"/>
      <c r="F194" s="230"/>
      <c r="G194" s="230"/>
      <c r="H194" s="230"/>
      <c r="I194" s="230"/>
      <c r="J194" s="231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89"/>
      <c r="B195" s="189"/>
      <c r="C195" s="228"/>
      <c r="D195" s="229"/>
      <c r="E195" s="230"/>
      <c r="F195" s="230"/>
      <c r="G195" s="230"/>
      <c r="H195" s="230"/>
      <c r="I195" s="230"/>
      <c r="J195" s="231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89"/>
      <c r="B196" s="189"/>
      <c r="C196" s="228"/>
      <c r="D196" s="229"/>
      <c r="E196" s="230"/>
      <c r="F196" s="230"/>
      <c r="G196" s="230"/>
      <c r="H196" s="230"/>
      <c r="I196" s="230"/>
      <c r="J196" s="231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89"/>
      <c r="B197" s="189"/>
      <c r="C197" s="228"/>
      <c r="D197" s="229"/>
      <c r="E197" s="230"/>
      <c r="F197" s="230"/>
      <c r="G197" s="230"/>
      <c r="H197" s="230"/>
      <c r="I197" s="230"/>
      <c r="J197" s="231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89"/>
      <c r="B198" s="189"/>
      <c r="C198" s="228"/>
      <c r="D198" s="229"/>
      <c r="E198" s="230"/>
      <c r="F198" s="230"/>
      <c r="G198" s="230"/>
      <c r="H198" s="230"/>
      <c r="I198" s="230"/>
      <c r="J198" s="231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89"/>
      <c r="B199" s="189"/>
      <c r="C199" s="228"/>
      <c r="D199" s="229"/>
      <c r="E199" s="230"/>
      <c r="F199" s="230"/>
      <c r="G199" s="230"/>
      <c r="H199" s="230"/>
      <c r="I199" s="230"/>
      <c r="J199" s="231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89"/>
      <c r="B200" s="189"/>
      <c r="C200" s="228"/>
      <c r="D200" s="229"/>
      <c r="E200" s="230"/>
      <c r="F200" s="230"/>
      <c r="G200" s="230"/>
      <c r="H200" s="230"/>
      <c r="I200" s="230"/>
      <c r="J200" s="231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89"/>
      <c r="B201" s="189"/>
      <c r="C201" s="228"/>
      <c r="D201" s="229"/>
      <c r="E201" s="230"/>
      <c r="F201" s="230"/>
      <c r="G201" s="230"/>
      <c r="H201" s="230"/>
      <c r="I201" s="230"/>
      <c r="J201" s="231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89"/>
      <c r="B202" s="189"/>
      <c r="C202" s="228"/>
      <c r="D202" s="229"/>
      <c r="E202" s="230"/>
      <c r="F202" s="230"/>
      <c r="G202" s="230"/>
      <c r="H202" s="230"/>
      <c r="I202" s="230"/>
      <c r="J202" s="231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89"/>
      <c r="B203" s="189"/>
      <c r="C203" s="228"/>
      <c r="D203" s="229"/>
      <c r="E203" s="230"/>
      <c r="F203" s="230"/>
      <c r="G203" s="230"/>
      <c r="H203" s="230"/>
      <c r="I203" s="230"/>
      <c r="J203" s="231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89"/>
      <c r="B204" s="189"/>
      <c r="C204" s="228"/>
      <c r="D204" s="229"/>
      <c r="E204" s="230"/>
      <c r="F204" s="230"/>
      <c r="G204" s="230"/>
      <c r="H204" s="230"/>
      <c r="I204" s="230"/>
      <c r="J204" s="231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89"/>
      <c r="B205" s="189"/>
      <c r="C205" s="228"/>
      <c r="D205" s="229"/>
      <c r="E205" s="230"/>
      <c r="F205" s="230"/>
      <c r="G205" s="230"/>
      <c r="H205" s="230"/>
      <c r="I205" s="230"/>
      <c r="J205" s="231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89"/>
      <c r="B206" s="189"/>
      <c r="C206" s="228"/>
      <c r="D206" s="229"/>
      <c r="E206" s="230"/>
      <c r="F206" s="230"/>
      <c r="G206" s="230"/>
      <c r="H206" s="230"/>
      <c r="I206" s="230"/>
      <c r="J206" s="231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89"/>
      <c r="B207" s="189"/>
      <c r="C207" s="228"/>
      <c r="D207" s="229"/>
      <c r="E207" s="230"/>
      <c r="F207" s="230"/>
      <c r="G207" s="230"/>
      <c r="H207" s="230"/>
      <c r="I207" s="230"/>
      <c r="J207" s="231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89"/>
      <c r="B208" s="189"/>
      <c r="C208" s="228"/>
      <c r="D208" s="229"/>
      <c r="E208" s="230"/>
      <c r="F208" s="230"/>
      <c r="G208" s="230"/>
      <c r="H208" s="230"/>
      <c r="I208" s="230"/>
      <c r="J208" s="231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89"/>
      <c r="B209" s="189"/>
      <c r="C209" s="228"/>
      <c r="D209" s="229"/>
      <c r="E209" s="230"/>
      <c r="F209" s="230"/>
      <c r="G209" s="230"/>
      <c r="H209" s="230"/>
      <c r="I209" s="230"/>
      <c r="J209" s="231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89"/>
      <c r="B210" s="189"/>
      <c r="C210" s="228"/>
      <c r="D210" s="229"/>
      <c r="E210" s="230"/>
      <c r="F210" s="230"/>
      <c r="G210" s="230"/>
      <c r="H210" s="230"/>
      <c r="I210" s="230"/>
      <c r="J210" s="231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89"/>
      <c r="B211" s="189"/>
      <c r="C211" s="228"/>
      <c r="D211" s="229"/>
      <c r="E211" s="230"/>
      <c r="F211" s="230"/>
      <c r="G211" s="230"/>
      <c r="H211" s="230"/>
      <c r="I211" s="230"/>
      <c r="J211" s="231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89"/>
      <c r="B212" s="189"/>
      <c r="C212" s="228"/>
      <c r="D212" s="229"/>
      <c r="E212" s="230"/>
      <c r="F212" s="230"/>
      <c r="G212" s="230"/>
      <c r="H212" s="230"/>
      <c r="I212" s="230"/>
      <c r="J212" s="231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89"/>
      <c r="B213" s="189"/>
      <c r="C213" s="228"/>
      <c r="D213" s="229"/>
      <c r="E213" s="230"/>
      <c r="F213" s="230"/>
      <c r="G213" s="230"/>
      <c r="H213" s="230"/>
      <c r="I213" s="230"/>
      <c r="J213" s="231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89"/>
      <c r="B214" s="189"/>
      <c r="C214" s="228"/>
      <c r="D214" s="229"/>
      <c r="E214" s="230"/>
      <c r="F214" s="230"/>
      <c r="G214" s="230"/>
      <c r="H214" s="230"/>
      <c r="I214" s="230"/>
      <c r="J214" s="231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89"/>
      <c r="B215" s="189"/>
      <c r="C215" s="228"/>
      <c r="D215" s="229"/>
      <c r="E215" s="230"/>
      <c r="F215" s="230"/>
      <c r="G215" s="230"/>
      <c r="H215" s="230"/>
      <c r="I215" s="230"/>
      <c r="J215" s="231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89"/>
      <c r="B216" s="189"/>
      <c r="C216" s="228"/>
      <c r="D216" s="229"/>
      <c r="E216" s="230"/>
      <c r="F216" s="230"/>
      <c r="G216" s="230"/>
      <c r="H216" s="230"/>
      <c r="I216" s="230"/>
      <c r="J216" s="231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89"/>
      <c r="B217" s="189"/>
      <c r="C217" s="228"/>
      <c r="D217" s="229"/>
      <c r="E217" s="230"/>
      <c r="F217" s="230"/>
      <c r="G217" s="230"/>
      <c r="H217" s="230"/>
      <c r="I217" s="230"/>
      <c r="J217" s="231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89"/>
      <c r="B218" s="189"/>
      <c r="C218" s="228"/>
      <c r="D218" s="229"/>
      <c r="E218" s="230"/>
      <c r="F218" s="230"/>
      <c r="G218" s="230"/>
      <c r="H218" s="230"/>
      <c r="I218" s="230"/>
      <c r="J218" s="231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89"/>
      <c r="B219" s="189"/>
      <c r="C219" s="228"/>
      <c r="D219" s="229"/>
      <c r="E219" s="230"/>
      <c r="F219" s="230"/>
      <c r="G219" s="230"/>
      <c r="H219" s="230"/>
      <c r="I219" s="230"/>
      <c r="J219" s="231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89"/>
      <c r="B220" s="189"/>
      <c r="C220" s="228"/>
      <c r="D220" s="229"/>
      <c r="E220" s="230"/>
      <c r="F220" s="230"/>
      <c r="G220" s="230"/>
      <c r="H220" s="230"/>
      <c r="I220" s="230"/>
      <c r="J220" s="231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89"/>
      <c r="B221" s="189"/>
      <c r="C221" s="228"/>
      <c r="D221" s="229"/>
      <c r="E221" s="230"/>
      <c r="F221" s="230"/>
      <c r="G221" s="230"/>
      <c r="H221" s="230"/>
      <c r="I221" s="230"/>
      <c r="J221" s="231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89"/>
      <c r="B222" s="189"/>
      <c r="C222" s="228"/>
      <c r="D222" s="229"/>
      <c r="E222" s="230"/>
      <c r="F222" s="230"/>
      <c r="G222" s="230"/>
      <c r="H222" s="230"/>
      <c r="I222" s="230"/>
      <c r="J222" s="231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89"/>
      <c r="B223" s="189"/>
      <c r="C223" s="228"/>
      <c r="D223" s="229"/>
      <c r="E223" s="230"/>
      <c r="F223" s="230"/>
      <c r="G223" s="230"/>
      <c r="H223" s="230"/>
      <c r="I223" s="230"/>
      <c r="J223" s="231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89"/>
      <c r="B224" s="189"/>
      <c r="C224" s="228"/>
      <c r="D224" s="229"/>
      <c r="E224" s="230"/>
      <c r="F224" s="230"/>
      <c r="G224" s="230"/>
      <c r="H224" s="230"/>
      <c r="I224" s="230"/>
      <c r="J224" s="231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89"/>
      <c r="B225" s="189"/>
      <c r="C225" s="228"/>
      <c r="D225" s="229"/>
      <c r="E225" s="230"/>
      <c r="F225" s="230"/>
      <c r="G225" s="230"/>
      <c r="H225" s="230"/>
      <c r="I225" s="230"/>
      <c r="J225" s="231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89"/>
      <c r="B226" s="189"/>
      <c r="C226" s="228"/>
      <c r="D226" s="229"/>
      <c r="E226" s="230"/>
      <c r="F226" s="230"/>
      <c r="G226" s="230"/>
      <c r="H226" s="230"/>
      <c r="I226" s="230"/>
      <c r="J226" s="231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89"/>
      <c r="B227" s="189"/>
      <c r="C227" s="228"/>
      <c r="D227" s="229"/>
      <c r="E227" s="230"/>
      <c r="F227" s="230"/>
      <c r="G227" s="230"/>
      <c r="H227" s="230"/>
      <c r="I227" s="230"/>
      <c r="J227" s="231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89"/>
      <c r="B228" s="189"/>
      <c r="C228" s="228"/>
      <c r="D228" s="229"/>
      <c r="E228" s="230"/>
      <c r="F228" s="230"/>
      <c r="G228" s="230"/>
      <c r="H228" s="230"/>
      <c r="I228" s="230"/>
      <c r="J228" s="231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89"/>
      <c r="B229" s="189"/>
      <c r="C229" s="228"/>
      <c r="D229" s="229"/>
      <c r="E229" s="230"/>
      <c r="F229" s="230"/>
      <c r="G229" s="230"/>
      <c r="H229" s="230"/>
      <c r="I229" s="230"/>
      <c r="J229" s="231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89"/>
      <c r="B230" s="189"/>
      <c r="C230" s="228"/>
      <c r="D230" s="229"/>
      <c r="E230" s="230"/>
      <c r="F230" s="230"/>
      <c r="G230" s="230"/>
      <c r="H230" s="230"/>
      <c r="I230" s="230"/>
      <c r="J230" s="231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89"/>
      <c r="B231" s="189"/>
      <c r="C231" s="228"/>
      <c r="D231" s="229"/>
      <c r="E231" s="230"/>
      <c r="F231" s="230"/>
      <c r="G231" s="230"/>
      <c r="H231" s="230"/>
      <c r="I231" s="230"/>
      <c r="J231" s="231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89"/>
      <c r="B232" s="189"/>
      <c r="C232" s="228"/>
      <c r="D232" s="229"/>
      <c r="E232" s="230"/>
      <c r="F232" s="230"/>
      <c r="G232" s="230"/>
      <c r="H232" s="230"/>
      <c r="I232" s="230"/>
      <c r="J232" s="231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89"/>
      <c r="B233" s="189"/>
      <c r="C233" s="228"/>
      <c r="D233" s="229"/>
      <c r="E233" s="230"/>
      <c r="F233" s="230"/>
      <c r="G233" s="230"/>
      <c r="H233" s="230"/>
      <c r="I233" s="230"/>
      <c r="J233" s="231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89"/>
      <c r="B234" s="189"/>
      <c r="C234" s="228"/>
      <c r="D234" s="229"/>
      <c r="E234" s="230"/>
      <c r="F234" s="230"/>
      <c r="G234" s="230"/>
      <c r="H234" s="230"/>
      <c r="I234" s="230"/>
      <c r="J234" s="231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89"/>
      <c r="B235" s="189"/>
      <c r="C235" s="228"/>
      <c r="D235" s="229"/>
      <c r="E235" s="230"/>
      <c r="F235" s="230"/>
      <c r="G235" s="230"/>
      <c r="H235" s="230"/>
      <c r="I235" s="230"/>
      <c r="J235" s="231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89"/>
      <c r="B236" s="189"/>
      <c r="C236" s="228"/>
      <c r="D236" s="229"/>
      <c r="E236" s="230"/>
      <c r="F236" s="230"/>
      <c r="G236" s="230"/>
      <c r="H236" s="230"/>
      <c r="I236" s="230"/>
      <c r="J236" s="231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89"/>
      <c r="B237" s="189"/>
      <c r="C237" s="228"/>
      <c r="D237" s="229"/>
      <c r="E237" s="230"/>
      <c r="F237" s="230"/>
      <c r="G237" s="230"/>
      <c r="H237" s="230"/>
      <c r="I237" s="230"/>
      <c r="J237" s="231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89"/>
      <c r="B238" s="189"/>
      <c r="C238" s="228"/>
      <c r="D238" s="229"/>
      <c r="E238" s="230"/>
      <c r="F238" s="230"/>
      <c r="G238" s="230"/>
      <c r="H238" s="230"/>
      <c r="I238" s="230"/>
      <c r="J238" s="231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89"/>
      <c r="B239" s="189"/>
      <c r="C239" s="228"/>
      <c r="D239" s="229"/>
      <c r="E239" s="230"/>
      <c r="F239" s="230"/>
      <c r="G239" s="230"/>
      <c r="H239" s="230"/>
      <c r="I239" s="230"/>
      <c r="J239" s="231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89"/>
      <c r="B240" s="189"/>
      <c r="C240" s="228"/>
      <c r="D240" s="229"/>
      <c r="E240" s="230"/>
      <c r="F240" s="230"/>
      <c r="G240" s="230"/>
      <c r="H240" s="230"/>
      <c r="I240" s="230"/>
      <c r="J240" s="231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89"/>
      <c r="B241" s="189"/>
      <c r="C241" s="228"/>
      <c r="D241" s="229"/>
      <c r="E241" s="230"/>
      <c r="F241" s="230"/>
      <c r="G241" s="230"/>
      <c r="H241" s="230"/>
      <c r="I241" s="230"/>
      <c r="J241" s="231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89"/>
      <c r="B242" s="189"/>
      <c r="C242" s="228"/>
      <c r="D242" s="229"/>
      <c r="E242" s="230"/>
      <c r="F242" s="230"/>
      <c r="G242" s="230"/>
      <c r="H242" s="230"/>
      <c r="I242" s="230"/>
      <c r="J242" s="231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89"/>
      <c r="B243" s="189"/>
      <c r="C243" s="228"/>
      <c r="D243" s="229"/>
      <c r="E243" s="230"/>
      <c r="F243" s="230"/>
      <c r="G243" s="230"/>
      <c r="H243" s="230"/>
      <c r="I243" s="230"/>
      <c r="J243" s="231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89"/>
      <c r="B244" s="189"/>
      <c r="C244" s="228"/>
      <c r="D244" s="229"/>
      <c r="E244" s="230"/>
      <c r="F244" s="230"/>
      <c r="G244" s="230"/>
      <c r="H244" s="230"/>
      <c r="I244" s="230"/>
      <c r="J244" s="231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89"/>
      <c r="B245" s="189"/>
      <c r="C245" s="228"/>
      <c r="D245" s="229"/>
      <c r="E245" s="230"/>
      <c r="F245" s="230"/>
      <c r="G245" s="230"/>
      <c r="H245" s="230"/>
      <c r="I245" s="230"/>
      <c r="J245" s="231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89"/>
      <c r="B246" s="189"/>
      <c r="C246" s="228"/>
      <c r="D246" s="229"/>
      <c r="E246" s="230"/>
      <c r="F246" s="230"/>
      <c r="G246" s="230"/>
      <c r="H246" s="230"/>
      <c r="I246" s="230"/>
      <c r="J246" s="231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89"/>
      <c r="B247" s="189"/>
      <c r="C247" s="228"/>
      <c r="D247" s="229"/>
      <c r="E247" s="230"/>
      <c r="F247" s="230"/>
      <c r="G247" s="230"/>
      <c r="H247" s="230"/>
      <c r="I247" s="230"/>
      <c r="J247" s="231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89"/>
      <c r="B248" s="189"/>
      <c r="C248" s="228"/>
      <c r="D248" s="229"/>
      <c r="E248" s="230"/>
      <c r="F248" s="230"/>
      <c r="G248" s="230"/>
      <c r="H248" s="230"/>
      <c r="I248" s="230"/>
      <c r="J248" s="231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89"/>
      <c r="B249" s="189"/>
      <c r="C249" s="228"/>
      <c r="D249" s="229"/>
      <c r="E249" s="230"/>
      <c r="F249" s="230"/>
      <c r="G249" s="230"/>
      <c r="H249" s="230"/>
      <c r="I249" s="230"/>
      <c r="J249" s="231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89"/>
      <c r="B250" s="189"/>
      <c r="C250" s="228"/>
      <c r="D250" s="229"/>
      <c r="E250" s="230"/>
      <c r="F250" s="230"/>
      <c r="G250" s="230"/>
      <c r="H250" s="230"/>
      <c r="I250" s="230"/>
      <c r="J250" s="231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89"/>
      <c r="B251" s="189"/>
      <c r="C251" s="228"/>
      <c r="D251" s="229"/>
      <c r="E251" s="230"/>
      <c r="F251" s="230"/>
      <c r="G251" s="230"/>
      <c r="H251" s="230"/>
      <c r="I251" s="230"/>
      <c r="J251" s="231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89"/>
      <c r="B252" s="189"/>
      <c r="C252" s="228"/>
      <c r="D252" s="229"/>
      <c r="E252" s="230"/>
      <c r="F252" s="230"/>
      <c r="G252" s="230"/>
      <c r="H252" s="230"/>
      <c r="I252" s="230"/>
      <c r="J252" s="231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89"/>
      <c r="B253" s="189"/>
      <c r="C253" s="228"/>
      <c r="D253" s="229"/>
      <c r="E253" s="230"/>
      <c r="F253" s="230"/>
      <c r="G253" s="230"/>
      <c r="H253" s="230"/>
      <c r="I253" s="230"/>
      <c r="J253" s="231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89"/>
      <c r="B254" s="189"/>
      <c r="C254" s="228"/>
      <c r="D254" s="229"/>
      <c r="E254" s="230"/>
      <c r="F254" s="230"/>
      <c r="G254" s="230"/>
      <c r="H254" s="230"/>
      <c r="I254" s="230"/>
      <c r="J254" s="231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89"/>
      <c r="B255" s="189"/>
      <c r="C255" s="228"/>
      <c r="D255" s="229"/>
      <c r="E255" s="230"/>
      <c r="F255" s="230"/>
      <c r="G255" s="230"/>
      <c r="H255" s="230"/>
      <c r="I255" s="230"/>
      <c r="J255" s="231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89"/>
      <c r="B256" s="189"/>
      <c r="C256" s="228"/>
      <c r="D256" s="229"/>
      <c r="E256" s="230"/>
      <c r="F256" s="230"/>
      <c r="G256" s="230"/>
      <c r="H256" s="230"/>
      <c r="I256" s="230"/>
      <c r="J256" s="231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89"/>
      <c r="B257" s="189"/>
      <c r="C257" s="228"/>
      <c r="D257" s="229"/>
      <c r="E257" s="230"/>
      <c r="F257" s="230"/>
      <c r="G257" s="230"/>
      <c r="H257" s="230"/>
      <c r="I257" s="230"/>
      <c r="J257" s="231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89"/>
      <c r="B258" s="189"/>
      <c r="C258" s="228"/>
      <c r="D258" s="229"/>
      <c r="E258" s="230"/>
      <c r="F258" s="230"/>
      <c r="G258" s="230"/>
      <c r="H258" s="230"/>
      <c r="I258" s="230"/>
      <c r="J258" s="231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89"/>
      <c r="B259" s="189"/>
      <c r="C259" s="228"/>
      <c r="D259" s="229"/>
      <c r="E259" s="230"/>
      <c r="F259" s="230"/>
      <c r="G259" s="230"/>
      <c r="H259" s="230"/>
      <c r="I259" s="230"/>
      <c r="J259" s="231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89"/>
      <c r="B260" s="189"/>
      <c r="C260" s="228"/>
      <c r="D260" s="229"/>
      <c r="E260" s="230"/>
      <c r="F260" s="230"/>
      <c r="G260" s="230"/>
      <c r="H260" s="230"/>
      <c r="I260" s="230"/>
      <c r="J260" s="231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89"/>
      <c r="B261" s="189"/>
      <c r="C261" s="228"/>
      <c r="D261" s="229"/>
      <c r="E261" s="230"/>
      <c r="F261" s="230"/>
      <c r="G261" s="230"/>
      <c r="H261" s="230"/>
      <c r="I261" s="230"/>
      <c r="J261" s="231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89"/>
      <c r="B262" s="189"/>
      <c r="C262" s="228"/>
      <c r="D262" s="229"/>
      <c r="E262" s="230"/>
      <c r="F262" s="230"/>
      <c r="G262" s="230"/>
      <c r="H262" s="230"/>
      <c r="I262" s="230"/>
      <c r="J262" s="231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89"/>
      <c r="B263" s="189"/>
      <c r="C263" s="228"/>
      <c r="D263" s="229"/>
      <c r="E263" s="230"/>
      <c r="F263" s="230"/>
      <c r="G263" s="230"/>
      <c r="H263" s="230"/>
      <c r="I263" s="230"/>
      <c r="J263" s="231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89"/>
      <c r="B264" s="189"/>
      <c r="C264" s="228"/>
      <c r="D264" s="229"/>
      <c r="E264" s="230"/>
      <c r="F264" s="230"/>
      <c r="G264" s="230"/>
      <c r="H264" s="230"/>
      <c r="I264" s="230"/>
      <c r="J264" s="231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89"/>
      <c r="B265" s="189"/>
      <c r="C265" s="228"/>
      <c r="D265" s="229"/>
      <c r="E265" s="230"/>
      <c r="F265" s="230"/>
      <c r="G265" s="230"/>
      <c r="H265" s="230"/>
      <c r="I265" s="230"/>
      <c r="J265" s="231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89"/>
      <c r="B266" s="189"/>
      <c r="C266" s="228"/>
      <c r="D266" s="229"/>
      <c r="E266" s="230"/>
      <c r="F266" s="230"/>
      <c r="G266" s="230"/>
      <c r="H266" s="230"/>
      <c r="I266" s="230"/>
      <c r="J266" s="231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89"/>
      <c r="B267" s="189"/>
      <c r="C267" s="228"/>
      <c r="D267" s="229"/>
      <c r="E267" s="230"/>
      <c r="F267" s="230"/>
      <c r="G267" s="230"/>
      <c r="H267" s="230"/>
      <c r="I267" s="230"/>
      <c r="J267" s="231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89"/>
      <c r="B268" s="189"/>
      <c r="C268" s="228"/>
      <c r="D268" s="229"/>
      <c r="E268" s="230"/>
      <c r="F268" s="230"/>
      <c r="G268" s="230"/>
      <c r="H268" s="230"/>
      <c r="I268" s="230"/>
      <c r="J268" s="231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89"/>
      <c r="B269" s="189"/>
      <c r="C269" s="228"/>
      <c r="D269" s="229"/>
      <c r="E269" s="230"/>
      <c r="F269" s="230"/>
      <c r="G269" s="230"/>
      <c r="H269" s="230"/>
      <c r="I269" s="230"/>
      <c r="J269" s="231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89"/>
      <c r="B270" s="189"/>
      <c r="C270" s="228"/>
      <c r="D270" s="229"/>
      <c r="E270" s="230"/>
      <c r="F270" s="230"/>
      <c r="G270" s="230"/>
      <c r="H270" s="230"/>
      <c r="I270" s="230"/>
      <c r="J270" s="231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89"/>
      <c r="B271" s="189"/>
      <c r="C271" s="228"/>
      <c r="D271" s="229"/>
      <c r="E271" s="230"/>
      <c r="F271" s="230"/>
      <c r="G271" s="230"/>
      <c r="H271" s="230"/>
      <c r="I271" s="230"/>
      <c r="J271" s="231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89"/>
      <c r="B272" s="189"/>
      <c r="C272" s="228"/>
      <c r="D272" s="229"/>
      <c r="E272" s="230"/>
      <c r="F272" s="230"/>
      <c r="G272" s="230"/>
      <c r="H272" s="230"/>
      <c r="I272" s="230"/>
      <c r="J272" s="231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89"/>
      <c r="B273" s="189"/>
      <c r="C273" s="228"/>
      <c r="D273" s="229"/>
      <c r="E273" s="230"/>
      <c r="F273" s="230"/>
      <c r="G273" s="230"/>
      <c r="H273" s="230"/>
      <c r="I273" s="230"/>
      <c r="J273" s="231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89"/>
      <c r="B274" s="189"/>
      <c r="C274" s="228"/>
      <c r="D274" s="229"/>
      <c r="E274" s="230"/>
      <c r="F274" s="230"/>
      <c r="G274" s="230"/>
      <c r="H274" s="230"/>
      <c r="I274" s="230"/>
      <c r="J274" s="231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89"/>
      <c r="B275" s="189"/>
      <c r="C275" s="228"/>
      <c r="D275" s="229"/>
      <c r="E275" s="230"/>
      <c r="F275" s="230"/>
      <c r="G275" s="230"/>
      <c r="H275" s="230"/>
      <c r="I275" s="230"/>
      <c r="J275" s="231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89"/>
      <c r="B276" s="189"/>
      <c r="C276" s="228"/>
      <c r="D276" s="229"/>
      <c r="E276" s="230"/>
      <c r="F276" s="230"/>
      <c r="G276" s="230"/>
      <c r="H276" s="230"/>
      <c r="I276" s="230"/>
      <c r="J276" s="231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89"/>
      <c r="B277" s="189"/>
      <c r="C277" s="228"/>
      <c r="D277" s="229"/>
      <c r="E277" s="230"/>
      <c r="F277" s="230"/>
      <c r="G277" s="230"/>
      <c r="H277" s="230"/>
      <c r="I277" s="230"/>
      <c r="J277" s="231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89"/>
      <c r="B278" s="189"/>
      <c r="C278" s="228"/>
      <c r="D278" s="229"/>
      <c r="E278" s="230"/>
      <c r="F278" s="230"/>
      <c r="G278" s="230"/>
      <c r="H278" s="230"/>
      <c r="I278" s="230"/>
      <c r="J278" s="231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89"/>
      <c r="B279" s="189"/>
      <c r="C279" s="228"/>
      <c r="D279" s="229"/>
      <c r="E279" s="230"/>
      <c r="F279" s="230"/>
      <c r="G279" s="230"/>
      <c r="H279" s="230"/>
      <c r="I279" s="230"/>
      <c r="J279" s="231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89"/>
      <c r="B280" s="189"/>
      <c r="C280" s="228"/>
      <c r="D280" s="229"/>
      <c r="E280" s="230"/>
      <c r="F280" s="230"/>
      <c r="G280" s="230"/>
      <c r="H280" s="230"/>
      <c r="I280" s="230"/>
      <c r="J280" s="231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89"/>
      <c r="B281" s="189"/>
      <c r="C281" s="228"/>
      <c r="D281" s="229"/>
      <c r="E281" s="230"/>
      <c r="F281" s="230"/>
      <c r="G281" s="230"/>
      <c r="H281" s="230"/>
      <c r="I281" s="230"/>
      <c r="J281" s="231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89"/>
      <c r="B282" s="189"/>
      <c r="C282" s="228"/>
      <c r="D282" s="229"/>
      <c r="E282" s="230"/>
      <c r="F282" s="230"/>
      <c r="G282" s="230"/>
      <c r="H282" s="230"/>
      <c r="I282" s="230"/>
      <c r="J282" s="231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89"/>
      <c r="B283" s="189"/>
      <c r="C283" s="228"/>
      <c r="D283" s="229"/>
      <c r="E283" s="230"/>
      <c r="F283" s="230"/>
      <c r="G283" s="230"/>
      <c r="H283" s="230"/>
      <c r="I283" s="230"/>
      <c r="J283" s="231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89"/>
      <c r="B284" s="189"/>
      <c r="C284" s="228"/>
      <c r="D284" s="229"/>
      <c r="E284" s="230"/>
      <c r="F284" s="230"/>
      <c r="G284" s="230"/>
      <c r="H284" s="230"/>
      <c r="I284" s="230"/>
      <c r="J284" s="231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89"/>
      <c r="B285" s="189"/>
      <c r="C285" s="228"/>
      <c r="D285" s="229"/>
      <c r="E285" s="230"/>
      <c r="F285" s="230"/>
      <c r="G285" s="230"/>
      <c r="H285" s="230"/>
      <c r="I285" s="230"/>
      <c r="J285" s="231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89"/>
      <c r="B286" s="189"/>
      <c r="C286" s="228"/>
      <c r="D286" s="229"/>
      <c r="E286" s="230"/>
      <c r="F286" s="230"/>
      <c r="G286" s="230"/>
      <c r="H286" s="230"/>
      <c r="I286" s="230"/>
      <c r="J286" s="231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89"/>
      <c r="B287" s="189"/>
      <c r="C287" s="228"/>
      <c r="D287" s="229"/>
      <c r="E287" s="230"/>
      <c r="F287" s="230"/>
      <c r="G287" s="230"/>
      <c r="H287" s="230"/>
      <c r="I287" s="230"/>
      <c r="J287" s="231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89"/>
      <c r="B288" s="189"/>
      <c r="C288" s="228"/>
      <c r="D288" s="229"/>
      <c r="E288" s="230"/>
      <c r="F288" s="230"/>
      <c r="G288" s="230"/>
      <c r="H288" s="230"/>
      <c r="I288" s="230"/>
      <c r="J288" s="231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89"/>
      <c r="B289" s="189"/>
      <c r="C289" s="228"/>
      <c r="D289" s="229"/>
      <c r="E289" s="230"/>
      <c r="F289" s="230"/>
      <c r="G289" s="230"/>
      <c r="H289" s="230"/>
      <c r="I289" s="230"/>
      <c r="J289" s="231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89"/>
      <c r="B290" s="189"/>
      <c r="C290" s="228"/>
      <c r="D290" s="229"/>
      <c r="E290" s="230"/>
      <c r="F290" s="230"/>
      <c r="G290" s="230"/>
      <c r="H290" s="230"/>
      <c r="I290" s="230"/>
      <c r="J290" s="231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89"/>
      <c r="B291" s="189"/>
      <c r="C291" s="228"/>
      <c r="D291" s="229"/>
      <c r="E291" s="230"/>
      <c r="F291" s="230"/>
      <c r="G291" s="230"/>
      <c r="H291" s="230"/>
      <c r="I291" s="230"/>
      <c r="J291" s="231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89"/>
      <c r="B292" s="189"/>
      <c r="C292" s="228"/>
      <c r="D292" s="229"/>
      <c r="E292" s="230"/>
      <c r="F292" s="230"/>
      <c r="G292" s="230"/>
      <c r="H292" s="230"/>
      <c r="I292" s="230"/>
      <c r="J292" s="23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89"/>
      <c r="B293" s="189"/>
      <c r="C293" s="228"/>
      <c r="D293" s="229"/>
      <c r="E293" s="230"/>
      <c r="F293" s="230"/>
      <c r="G293" s="230"/>
      <c r="H293" s="230"/>
      <c r="I293" s="230"/>
      <c r="J293" s="231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89"/>
      <c r="B294" s="189"/>
      <c r="C294" s="228"/>
      <c r="D294" s="229"/>
      <c r="E294" s="230"/>
      <c r="F294" s="230"/>
      <c r="G294" s="230"/>
      <c r="H294" s="230"/>
      <c r="I294" s="230"/>
      <c r="J294" s="231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89"/>
      <c r="B295" s="189"/>
      <c r="C295" s="228"/>
      <c r="D295" s="229"/>
      <c r="E295" s="230"/>
      <c r="F295" s="230"/>
      <c r="G295" s="230"/>
      <c r="H295" s="230"/>
      <c r="I295" s="230"/>
      <c r="J295" s="231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89"/>
      <c r="B296" s="189"/>
      <c r="C296" s="228"/>
      <c r="D296" s="229"/>
      <c r="E296" s="230"/>
      <c r="F296" s="230"/>
      <c r="G296" s="230"/>
      <c r="H296" s="230"/>
      <c r="I296" s="230"/>
      <c r="J296" s="231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89"/>
      <c r="B297" s="189"/>
      <c r="C297" s="228"/>
      <c r="D297" s="229"/>
      <c r="E297" s="230"/>
      <c r="F297" s="230"/>
      <c r="G297" s="230"/>
      <c r="H297" s="230"/>
      <c r="I297" s="230"/>
      <c r="J297" s="231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89"/>
      <c r="B298" s="189"/>
      <c r="C298" s="228"/>
      <c r="D298" s="229"/>
      <c r="E298" s="230"/>
      <c r="F298" s="230"/>
      <c r="G298" s="230"/>
      <c r="H298" s="230"/>
      <c r="I298" s="230"/>
      <c r="J298" s="231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89"/>
      <c r="B299" s="189"/>
      <c r="C299" s="228"/>
      <c r="D299" s="229"/>
      <c r="E299" s="230"/>
      <c r="F299" s="230"/>
      <c r="G299" s="230"/>
      <c r="H299" s="230"/>
      <c r="I299" s="230"/>
      <c r="J299" s="231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89"/>
      <c r="B300" s="189"/>
      <c r="C300" s="228"/>
      <c r="D300" s="229"/>
      <c r="E300" s="230"/>
      <c r="F300" s="230"/>
      <c r="G300" s="230"/>
      <c r="H300" s="230"/>
      <c r="I300" s="230"/>
      <c r="J300" s="231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89"/>
      <c r="B301" s="189"/>
      <c r="C301" s="228"/>
      <c r="D301" s="229"/>
      <c r="E301" s="230"/>
      <c r="F301" s="230"/>
      <c r="G301" s="230"/>
      <c r="H301" s="230"/>
      <c r="I301" s="230"/>
      <c r="J301" s="231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89"/>
      <c r="B302" s="189"/>
      <c r="C302" s="228"/>
      <c r="D302" s="229"/>
      <c r="E302" s="230"/>
      <c r="F302" s="230"/>
      <c r="G302" s="230"/>
      <c r="H302" s="230"/>
      <c r="I302" s="230"/>
      <c r="J302" s="231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89"/>
      <c r="B303" s="189"/>
      <c r="C303" s="228"/>
      <c r="D303" s="229"/>
      <c r="E303" s="230"/>
      <c r="F303" s="230"/>
      <c r="G303" s="230"/>
      <c r="H303" s="230"/>
      <c r="I303" s="230"/>
      <c r="J303" s="231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89"/>
      <c r="B304" s="189"/>
      <c r="C304" s="228"/>
      <c r="D304" s="229"/>
      <c r="E304" s="230"/>
      <c r="F304" s="230"/>
      <c r="G304" s="230"/>
      <c r="H304" s="230"/>
      <c r="I304" s="230"/>
      <c r="J304" s="231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89"/>
      <c r="B305" s="189"/>
      <c r="C305" s="228"/>
      <c r="D305" s="229"/>
      <c r="E305" s="230"/>
      <c r="F305" s="230"/>
      <c r="G305" s="230"/>
      <c r="H305" s="230"/>
      <c r="I305" s="230"/>
      <c r="J305" s="231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89"/>
      <c r="B306" s="189"/>
      <c r="C306" s="228"/>
      <c r="D306" s="229"/>
      <c r="E306" s="230"/>
      <c r="F306" s="230"/>
      <c r="G306" s="230"/>
      <c r="H306" s="230"/>
      <c r="I306" s="230"/>
      <c r="J306" s="231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89"/>
      <c r="B307" s="189"/>
      <c r="C307" s="228"/>
      <c r="D307" s="229"/>
      <c r="E307" s="230"/>
      <c r="F307" s="230"/>
      <c r="G307" s="230"/>
      <c r="H307" s="230"/>
      <c r="I307" s="230"/>
      <c r="J307" s="231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89"/>
      <c r="B308" s="189"/>
      <c r="C308" s="228"/>
      <c r="D308" s="229"/>
      <c r="E308" s="230"/>
      <c r="F308" s="230"/>
      <c r="G308" s="230"/>
      <c r="H308" s="230"/>
      <c r="I308" s="230"/>
      <c r="J308" s="231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89"/>
      <c r="B309" s="189"/>
      <c r="C309" s="228"/>
      <c r="D309" s="229"/>
      <c r="E309" s="230"/>
      <c r="F309" s="230"/>
      <c r="G309" s="230"/>
      <c r="H309" s="230"/>
      <c r="I309" s="230"/>
      <c r="J309" s="231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89"/>
      <c r="B310" s="189"/>
      <c r="C310" s="228"/>
      <c r="D310" s="229"/>
      <c r="E310" s="230"/>
      <c r="F310" s="230"/>
      <c r="G310" s="230"/>
      <c r="H310" s="230"/>
      <c r="I310" s="230"/>
      <c r="J310" s="231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89"/>
      <c r="B311" s="189"/>
      <c r="C311" s="228"/>
      <c r="D311" s="229"/>
      <c r="E311" s="230"/>
      <c r="F311" s="230"/>
      <c r="G311" s="230"/>
      <c r="H311" s="230"/>
      <c r="I311" s="230"/>
      <c r="J311" s="231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89"/>
      <c r="B312" s="189"/>
      <c r="C312" s="228"/>
      <c r="D312" s="229"/>
      <c r="E312" s="230"/>
      <c r="F312" s="230"/>
      <c r="G312" s="230"/>
      <c r="H312" s="230"/>
      <c r="I312" s="230"/>
      <c r="J312" s="231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89"/>
      <c r="B313" s="189"/>
      <c r="C313" s="228"/>
      <c r="D313" s="229"/>
      <c r="E313" s="230"/>
      <c r="F313" s="230"/>
      <c r="G313" s="230"/>
      <c r="H313" s="230"/>
      <c r="I313" s="230"/>
      <c r="J313" s="231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89"/>
      <c r="B314" s="189"/>
      <c r="C314" s="228"/>
      <c r="D314" s="229"/>
      <c r="E314" s="230"/>
      <c r="F314" s="230"/>
      <c r="G314" s="230"/>
      <c r="H314" s="230"/>
      <c r="I314" s="230"/>
      <c r="J314" s="231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89"/>
      <c r="B315" s="189"/>
      <c r="C315" s="228"/>
      <c r="D315" s="229"/>
      <c r="E315" s="230"/>
      <c r="F315" s="230"/>
      <c r="G315" s="230"/>
      <c r="H315" s="230"/>
      <c r="I315" s="230"/>
      <c r="J315" s="231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89"/>
      <c r="B316" s="189"/>
      <c r="C316" s="228"/>
      <c r="D316" s="229"/>
      <c r="E316" s="230"/>
      <c r="F316" s="230"/>
      <c r="G316" s="230"/>
      <c r="H316" s="230"/>
      <c r="I316" s="230"/>
      <c r="J316" s="231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89"/>
      <c r="B317" s="189"/>
      <c r="C317" s="228"/>
      <c r="D317" s="229"/>
      <c r="E317" s="230"/>
      <c r="F317" s="230"/>
      <c r="G317" s="230"/>
      <c r="H317" s="230"/>
      <c r="I317" s="230"/>
      <c r="J317" s="231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89"/>
      <c r="B318" s="189"/>
      <c r="C318" s="228"/>
      <c r="D318" s="229"/>
      <c r="E318" s="230"/>
      <c r="F318" s="230"/>
      <c r="G318" s="230"/>
      <c r="H318" s="230"/>
      <c r="I318" s="230"/>
      <c r="J318" s="231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89"/>
      <c r="B319" s="189"/>
      <c r="C319" s="228"/>
      <c r="D319" s="229"/>
      <c r="E319" s="230"/>
      <c r="F319" s="230"/>
      <c r="G319" s="230"/>
      <c r="H319" s="230"/>
      <c r="I319" s="230"/>
      <c r="J319" s="231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89"/>
      <c r="B320" s="189"/>
      <c r="C320" s="228"/>
      <c r="D320" s="229"/>
      <c r="E320" s="230"/>
      <c r="F320" s="230"/>
      <c r="G320" s="230"/>
      <c r="H320" s="230"/>
      <c r="I320" s="230"/>
      <c r="J320" s="231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89"/>
      <c r="B321" s="189"/>
      <c r="C321" s="228"/>
      <c r="D321" s="229"/>
      <c r="E321" s="230"/>
      <c r="F321" s="230"/>
      <c r="G321" s="230"/>
      <c r="H321" s="230"/>
      <c r="I321" s="230"/>
      <c r="J321" s="231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89"/>
      <c r="B322" s="189"/>
      <c r="C322" s="228"/>
      <c r="D322" s="229"/>
      <c r="E322" s="230"/>
      <c r="F322" s="230"/>
      <c r="G322" s="230"/>
      <c r="H322" s="230"/>
      <c r="I322" s="230"/>
      <c r="J322" s="231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89"/>
      <c r="B323" s="189"/>
      <c r="C323" s="228"/>
      <c r="D323" s="229"/>
      <c r="E323" s="230"/>
      <c r="F323" s="230"/>
      <c r="G323" s="230"/>
      <c r="H323" s="230"/>
      <c r="I323" s="230"/>
      <c r="J323" s="231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89"/>
      <c r="B324" s="189"/>
      <c r="C324" s="228"/>
      <c r="D324" s="229"/>
      <c r="E324" s="230"/>
      <c r="F324" s="230"/>
      <c r="G324" s="230"/>
      <c r="H324" s="230"/>
      <c r="I324" s="230"/>
      <c r="J324" s="231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89"/>
      <c r="B325" s="189"/>
      <c r="C325" s="228"/>
      <c r="D325" s="229"/>
      <c r="E325" s="230"/>
      <c r="F325" s="230"/>
      <c r="G325" s="230"/>
      <c r="H325" s="230"/>
      <c r="I325" s="230"/>
      <c r="J325" s="231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89"/>
      <c r="B326" s="189"/>
      <c r="C326" s="228"/>
      <c r="D326" s="229"/>
      <c r="E326" s="230"/>
      <c r="F326" s="230"/>
      <c r="G326" s="230"/>
      <c r="H326" s="230"/>
      <c r="I326" s="230"/>
      <c r="J326" s="231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89"/>
      <c r="B327" s="189"/>
      <c r="C327" s="228"/>
      <c r="D327" s="229"/>
      <c r="E327" s="230"/>
      <c r="F327" s="230"/>
      <c r="G327" s="230"/>
      <c r="H327" s="230"/>
      <c r="I327" s="230"/>
      <c r="J327" s="231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89"/>
      <c r="B328" s="189"/>
      <c r="C328" s="228"/>
      <c r="D328" s="229"/>
      <c r="E328" s="230"/>
      <c r="F328" s="230"/>
      <c r="G328" s="230"/>
      <c r="H328" s="230"/>
      <c r="I328" s="230"/>
      <c r="J328" s="231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89"/>
      <c r="B329" s="189"/>
      <c r="C329" s="228"/>
      <c r="D329" s="229"/>
      <c r="E329" s="230"/>
      <c r="F329" s="230"/>
      <c r="G329" s="230"/>
      <c r="H329" s="230"/>
      <c r="I329" s="230"/>
      <c r="J329" s="231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89"/>
      <c r="B330" s="189"/>
      <c r="C330" s="228"/>
      <c r="D330" s="229"/>
      <c r="E330" s="230"/>
      <c r="F330" s="230"/>
      <c r="G330" s="230"/>
      <c r="H330" s="230"/>
      <c r="I330" s="230"/>
      <c r="J330" s="231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89"/>
      <c r="B331" s="189"/>
      <c r="C331" s="228"/>
      <c r="D331" s="229"/>
      <c r="E331" s="230"/>
      <c r="F331" s="230"/>
      <c r="G331" s="230"/>
      <c r="H331" s="230"/>
      <c r="I331" s="230"/>
      <c r="J331" s="231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89"/>
      <c r="B332" s="189"/>
      <c r="C332" s="228"/>
      <c r="D332" s="229"/>
      <c r="E332" s="230"/>
      <c r="F332" s="230"/>
      <c r="G332" s="230"/>
      <c r="H332" s="230"/>
      <c r="I332" s="230"/>
      <c r="J332" s="231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89"/>
      <c r="B333" s="189"/>
      <c r="C333" s="228"/>
      <c r="D333" s="229"/>
      <c r="E333" s="230"/>
      <c r="F333" s="230"/>
      <c r="G333" s="230"/>
      <c r="H333" s="230"/>
      <c r="I333" s="230"/>
      <c r="J333" s="231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89"/>
      <c r="B334" s="189"/>
      <c r="C334" s="228"/>
      <c r="D334" s="229"/>
      <c r="E334" s="230"/>
      <c r="F334" s="230"/>
      <c r="G334" s="230"/>
      <c r="H334" s="230"/>
      <c r="I334" s="230"/>
      <c r="J334" s="231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89"/>
      <c r="B335" s="189"/>
      <c r="C335" s="228"/>
      <c r="D335" s="229"/>
      <c r="E335" s="230"/>
      <c r="F335" s="230"/>
      <c r="G335" s="230"/>
      <c r="H335" s="230"/>
      <c r="I335" s="230"/>
      <c r="J335" s="231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89"/>
      <c r="B336" s="189"/>
      <c r="C336" s="228"/>
      <c r="D336" s="229"/>
      <c r="E336" s="230"/>
      <c r="F336" s="230"/>
      <c r="G336" s="230"/>
      <c r="H336" s="230"/>
      <c r="I336" s="230"/>
      <c r="J336" s="231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89"/>
      <c r="B337" s="189"/>
      <c r="C337" s="228"/>
      <c r="D337" s="229"/>
      <c r="E337" s="230"/>
      <c r="F337" s="230"/>
      <c r="G337" s="230"/>
      <c r="H337" s="230"/>
      <c r="I337" s="230"/>
      <c r="J337" s="231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89"/>
      <c r="B338" s="189"/>
      <c r="C338" s="228"/>
      <c r="D338" s="229"/>
      <c r="E338" s="230"/>
      <c r="F338" s="230"/>
      <c r="G338" s="230"/>
      <c r="H338" s="230"/>
      <c r="I338" s="230"/>
      <c r="J338" s="231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89"/>
      <c r="B339" s="189"/>
      <c r="C339" s="228"/>
      <c r="D339" s="229"/>
      <c r="E339" s="230"/>
      <c r="F339" s="230"/>
      <c r="G339" s="230"/>
      <c r="H339" s="230"/>
      <c r="I339" s="230"/>
      <c r="J339" s="231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89"/>
      <c r="B340" s="189"/>
      <c r="C340" s="228"/>
      <c r="D340" s="229"/>
      <c r="E340" s="230"/>
      <c r="F340" s="230"/>
      <c r="G340" s="230"/>
      <c r="H340" s="230"/>
      <c r="I340" s="230"/>
      <c r="J340" s="231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89"/>
      <c r="B341" s="189"/>
      <c r="C341" s="228"/>
      <c r="D341" s="229"/>
      <c r="E341" s="230"/>
      <c r="F341" s="230"/>
      <c r="G341" s="230"/>
      <c r="H341" s="230"/>
      <c r="I341" s="230"/>
      <c r="J341" s="231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89"/>
      <c r="B342" s="189"/>
      <c r="C342" s="228"/>
      <c r="D342" s="229"/>
      <c r="E342" s="230"/>
      <c r="F342" s="230"/>
      <c r="G342" s="230"/>
      <c r="H342" s="230"/>
      <c r="I342" s="230"/>
      <c r="J342" s="231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89"/>
      <c r="B343" s="189"/>
      <c r="C343" s="228"/>
      <c r="D343" s="229"/>
      <c r="E343" s="230"/>
      <c r="F343" s="230"/>
      <c r="G343" s="230"/>
      <c r="H343" s="230"/>
      <c r="I343" s="230"/>
      <c r="J343" s="231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89"/>
      <c r="B344" s="189"/>
      <c r="C344" s="228"/>
      <c r="D344" s="229"/>
      <c r="E344" s="230"/>
      <c r="F344" s="230"/>
      <c r="G344" s="230"/>
      <c r="H344" s="230"/>
      <c r="I344" s="230"/>
      <c r="J344" s="231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89"/>
      <c r="B345" s="189"/>
      <c r="C345" s="228"/>
      <c r="D345" s="229"/>
      <c r="E345" s="230"/>
      <c r="F345" s="230"/>
      <c r="G345" s="230"/>
      <c r="H345" s="230"/>
      <c r="I345" s="230"/>
      <c r="J345" s="231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89"/>
      <c r="B346" s="189"/>
      <c r="C346" s="228"/>
      <c r="D346" s="229"/>
      <c r="E346" s="230"/>
      <c r="F346" s="230"/>
      <c r="G346" s="230"/>
      <c r="H346" s="230"/>
      <c r="I346" s="230"/>
      <c r="J346" s="231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89"/>
      <c r="B347" s="189"/>
      <c r="C347" s="228"/>
      <c r="D347" s="229"/>
      <c r="E347" s="230"/>
      <c r="F347" s="230"/>
      <c r="G347" s="230"/>
      <c r="H347" s="230"/>
      <c r="I347" s="230"/>
      <c r="J347" s="231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89"/>
      <c r="B348" s="189"/>
      <c r="C348" s="228"/>
      <c r="D348" s="229"/>
      <c r="E348" s="230"/>
      <c r="F348" s="230"/>
      <c r="G348" s="230"/>
      <c r="H348" s="230"/>
      <c r="I348" s="230"/>
      <c r="J348" s="231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89"/>
      <c r="B349" s="189"/>
      <c r="C349" s="228"/>
      <c r="D349" s="229"/>
      <c r="E349" s="230"/>
      <c r="F349" s="230"/>
      <c r="G349" s="230"/>
      <c r="H349" s="230"/>
      <c r="I349" s="230"/>
      <c r="J349" s="231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89"/>
      <c r="B350" s="189"/>
      <c r="C350" s="228"/>
      <c r="D350" s="229"/>
      <c r="E350" s="230"/>
      <c r="F350" s="230"/>
      <c r="G350" s="230"/>
      <c r="H350" s="230"/>
      <c r="I350" s="230"/>
      <c r="J350" s="231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89"/>
      <c r="B351" s="189"/>
      <c r="C351" s="228"/>
      <c r="D351" s="229"/>
      <c r="E351" s="230"/>
      <c r="F351" s="230"/>
      <c r="G351" s="230"/>
      <c r="H351" s="230"/>
      <c r="I351" s="230"/>
      <c r="J351" s="231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89"/>
      <c r="B352" s="189"/>
      <c r="C352" s="228"/>
      <c r="D352" s="229"/>
      <c r="E352" s="230"/>
      <c r="F352" s="230"/>
      <c r="G352" s="230"/>
      <c r="H352" s="230"/>
      <c r="I352" s="230"/>
      <c r="J352" s="231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89"/>
      <c r="B353" s="189"/>
      <c r="C353" s="228"/>
      <c r="D353" s="229"/>
      <c r="E353" s="230"/>
      <c r="F353" s="230"/>
      <c r="G353" s="230"/>
      <c r="H353" s="230"/>
      <c r="I353" s="230"/>
      <c r="J353" s="231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89"/>
      <c r="B354" s="189"/>
      <c r="C354" s="228"/>
      <c r="D354" s="229"/>
      <c r="E354" s="230"/>
      <c r="F354" s="230"/>
      <c r="G354" s="230"/>
      <c r="H354" s="230"/>
      <c r="I354" s="230"/>
      <c r="J354" s="231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89"/>
      <c r="B355" s="189"/>
      <c r="C355" s="228"/>
      <c r="D355" s="229"/>
      <c r="E355" s="230"/>
      <c r="F355" s="230"/>
      <c r="G355" s="230"/>
      <c r="H355" s="230"/>
      <c r="I355" s="230"/>
      <c r="J355" s="231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89"/>
      <c r="B356" s="189"/>
      <c r="C356" s="228"/>
      <c r="D356" s="229"/>
      <c r="E356" s="230"/>
      <c r="F356" s="230"/>
      <c r="G356" s="230"/>
      <c r="H356" s="230"/>
      <c r="I356" s="230"/>
      <c r="J356" s="231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89"/>
      <c r="B357" s="189"/>
      <c r="C357" s="228"/>
      <c r="D357" s="229"/>
      <c r="E357" s="230"/>
      <c r="F357" s="230"/>
      <c r="G357" s="230"/>
      <c r="H357" s="230"/>
      <c r="I357" s="230"/>
      <c r="J357" s="231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89"/>
      <c r="B358" s="189"/>
      <c r="C358" s="228"/>
      <c r="D358" s="229"/>
      <c r="E358" s="230"/>
      <c r="F358" s="230"/>
      <c r="G358" s="230"/>
      <c r="H358" s="230"/>
      <c r="I358" s="230"/>
      <c r="J358" s="231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89"/>
      <c r="B359" s="189"/>
      <c r="C359" s="228"/>
      <c r="D359" s="229"/>
      <c r="E359" s="230"/>
      <c r="F359" s="230"/>
      <c r="G359" s="230"/>
      <c r="H359" s="230"/>
      <c r="I359" s="230"/>
      <c r="J359" s="231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89"/>
      <c r="B360" s="189"/>
      <c r="C360" s="228"/>
      <c r="D360" s="229"/>
      <c r="E360" s="230"/>
      <c r="F360" s="230"/>
      <c r="G360" s="230"/>
      <c r="H360" s="230"/>
      <c r="I360" s="230"/>
      <c r="J360" s="231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89"/>
      <c r="B361" s="189"/>
      <c r="C361" s="228"/>
      <c r="D361" s="229"/>
      <c r="E361" s="230"/>
      <c r="F361" s="230"/>
      <c r="G361" s="230"/>
      <c r="H361" s="230"/>
      <c r="I361" s="230"/>
      <c r="J361" s="231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89"/>
      <c r="B362" s="189"/>
      <c r="C362" s="228"/>
      <c r="D362" s="229"/>
      <c r="E362" s="230"/>
      <c r="F362" s="230"/>
      <c r="G362" s="230"/>
      <c r="H362" s="230"/>
      <c r="I362" s="230"/>
      <c r="J362" s="231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89"/>
      <c r="B363" s="189"/>
      <c r="C363" s="228"/>
      <c r="D363" s="229"/>
      <c r="E363" s="230"/>
      <c r="F363" s="230"/>
      <c r="G363" s="230"/>
      <c r="H363" s="230"/>
      <c r="I363" s="230"/>
      <c r="J363" s="231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89"/>
      <c r="B364" s="189"/>
      <c r="C364" s="228"/>
      <c r="D364" s="229"/>
      <c r="E364" s="230"/>
      <c r="F364" s="230"/>
      <c r="G364" s="230"/>
      <c r="H364" s="230"/>
      <c r="I364" s="230"/>
      <c r="J364" s="231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89"/>
      <c r="B365" s="189"/>
      <c r="C365" s="228"/>
      <c r="D365" s="229"/>
      <c r="E365" s="230"/>
      <c r="F365" s="230"/>
      <c r="G365" s="230"/>
      <c r="H365" s="230"/>
      <c r="I365" s="230"/>
      <c r="J365" s="231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89"/>
      <c r="B366" s="189"/>
      <c r="C366" s="228"/>
      <c r="D366" s="229"/>
      <c r="E366" s="230"/>
      <c r="F366" s="230"/>
      <c r="G366" s="230"/>
      <c r="H366" s="230"/>
      <c r="I366" s="230"/>
      <c r="J366" s="231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89"/>
      <c r="B367" s="189"/>
      <c r="C367" s="228"/>
      <c r="D367" s="229"/>
      <c r="E367" s="230"/>
      <c r="F367" s="230"/>
      <c r="G367" s="230"/>
      <c r="H367" s="230"/>
      <c r="I367" s="230"/>
      <c r="J367" s="231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89"/>
      <c r="B368" s="189"/>
      <c r="C368" s="228"/>
      <c r="D368" s="229"/>
      <c r="E368" s="230"/>
      <c r="F368" s="230"/>
      <c r="G368" s="230"/>
      <c r="H368" s="230"/>
      <c r="I368" s="230"/>
      <c r="J368" s="231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89"/>
      <c r="B369" s="189"/>
      <c r="C369" s="228"/>
      <c r="D369" s="229"/>
      <c r="E369" s="230"/>
      <c r="F369" s="230"/>
      <c r="G369" s="230"/>
      <c r="H369" s="230"/>
      <c r="I369" s="230"/>
      <c r="J369" s="231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89"/>
      <c r="B370" s="189"/>
      <c r="C370" s="228"/>
      <c r="D370" s="229"/>
      <c r="E370" s="230"/>
      <c r="F370" s="230"/>
      <c r="G370" s="230"/>
      <c r="H370" s="230"/>
      <c r="I370" s="230"/>
      <c r="J370" s="231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89"/>
      <c r="B371" s="189"/>
      <c r="C371" s="228"/>
      <c r="D371" s="229"/>
      <c r="E371" s="230"/>
      <c r="F371" s="230"/>
      <c r="G371" s="230"/>
      <c r="H371" s="230"/>
      <c r="I371" s="230"/>
      <c r="J371" s="231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89"/>
      <c r="B372" s="189"/>
      <c r="C372" s="228"/>
      <c r="D372" s="229"/>
      <c r="E372" s="230"/>
      <c r="F372" s="230"/>
      <c r="G372" s="230"/>
      <c r="H372" s="230"/>
      <c r="I372" s="230"/>
      <c r="J372" s="231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89"/>
      <c r="B373" s="189"/>
      <c r="C373" s="228"/>
      <c r="D373" s="229"/>
      <c r="E373" s="230"/>
      <c r="F373" s="230"/>
      <c r="G373" s="230"/>
      <c r="H373" s="230"/>
      <c r="I373" s="230"/>
      <c r="J373" s="231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89"/>
      <c r="B374" s="189"/>
      <c r="C374" s="228"/>
      <c r="D374" s="229"/>
      <c r="E374" s="230"/>
      <c r="F374" s="230"/>
      <c r="G374" s="230"/>
      <c r="H374" s="230"/>
      <c r="I374" s="230"/>
      <c r="J374" s="231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89"/>
      <c r="B375" s="189"/>
      <c r="C375" s="228"/>
      <c r="D375" s="229"/>
      <c r="E375" s="230"/>
      <c r="F375" s="230"/>
      <c r="G375" s="230"/>
      <c r="H375" s="230"/>
      <c r="I375" s="230"/>
      <c r="J375" s="231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89"/>
      <c r="B376" s="189"/>
      <c r="C376" s="228"/>
      <c r="D376" s="229"/>
      <c r="E376" s="230"/>
      <c r="F376" s="230"/>
      <c r="G376" s="230"/>
      <c r="H376" s="230"/>
      <c r="I376" s="230"/>
      <c r="J376" s="231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89"/>
      <c r="B377" s="189"/>
      <c r="C377" s="228"/>
      <c r="D377" s="229"/>
      <c r="E377" s="230"/>
      <c r="F377" s="230"/>
      <c r="G377" s="230"/>
      <c r="H377" s="230"/>
      <c r="I377" s="230"/>
      <c r="J377" s="231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89"/>
      <c r="B378" s="189"/>
      <c r="C378" s="228"/>
      <c r="D378" s="229"/>
      <c r="E378" s="230"/>
      <c r="F378" s="230"/>
      <c r="G378" s="230"/>
      <c r="H378" s="230"/>
      <c r="I378" s="230"/>
      <c r="J378" s="231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89"/>
      <c r="B379" s="189"/>
      <c r="C379" s="228"/>
      <c r="D379" s="229"/>
      <c r="E379" s="230"/>
      <c r="F379" s="230"/>
      <c r="G379" s="230"/>
      <c r="H379" s="230"/>
      <c r="I379" s="230"/>
      <c r="J379" s="231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89"/>
      <c r="B380" s="189"/>
      <c r="C380" s="228"/>
      <c r="D380" s="229"/>
      <c r="E380" s="230"/>
      <c r="F380" s="230"/>
      <c r="G380" s="230"/>
      <c r="H380" s="230"/>
      <c r="I380" s="230"/>
      <c r="J380" s="231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89"/>
      <c r="B381" s="189"/>
      <c r="C381" s="228"/>
      <c r="D381" s="229"/>
      <c r="E381" s="230"/>
      <c r="F381" s="230"/>
      <c r="G381" s="230"/>
      <c r="H381" s="230"/>
      <c r="I381" s="230"/>
      <c r="J381" s="231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89"/>
      <c r="B382" s="189"/>
      <c r="C382" s="228"/>
      <c r="D382" s="229"/>
      <c r="E382" s="230"/>
      <c r="F382" s="230"/>
      <c r="G382" s="230"/>
      <c r="H382" s="230"/>
      <c r="I382" s="230"/>
      <c r="J382" s="231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89"/>
      <c r="B383" s="189"/>
      <c r="C383" s="228"/>
      <c r="D383" s="229"/>
      <c r="E383" s="230"/>
      <c r="F383" s="230"/>
      <c r="G383" s="230"/>
      <c r="H383" s="230"/>
      <c r="I383" s="230"/>
      <c r="J383" s="231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89"/>
      <c r="B384" s="189"/>
      <c r="C384" s="228"/>
      <c r="D384" s="229"/>
      <c r="E384" s="230"/>
      <c r="F384" s="230"/>
      <c r="G384" s="230"/>
      <c r="H384" s="230"/>
      <c r="I384" s="230"/>
      <c r="J384" s="231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89"/>
      <c r="B385" s="189"/>
      <c r="C385" s="228"/>
      <c r="D385" s="229"/>
      <c r="E385" s="230"/>
      <c r="F385" s="230"/>
      <c r="G385" s="230"/>
      <c r="H385" s="230"/>
      <c r="I385" s="230"/>
      <c r="J385" s="231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89"/>
      <c r="B386" s="189"/>
      <c r="C386" s="228"/>
      <c r="D386" s="229"/>
      <c r="E386" s="230"/>
      <c r="F386" s="230"/>
      <c r="G386" s="230"/>
      <c r="H386" s="230"/>
      <c r="I386" s="230"/>
      <c r="J386" s="231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89"/>
      <c r="B387" s="189"/>
      <c r="C387" s="228"/>
      <c r="D387" s="229"/>
      <c r="E387" s="230"/>
      <c r="F387" s="230"/>
      <c r="G387" s="230"/>
      <c r="H387" s="230"/>
      <c r="I387" s="230"/>
      <c r="J387" s="231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89"/>
      <c r="B388" s="189"/>
      <c r="C388" s="228"/>
      <c r="D388" s="229"/>
      <c r="E388" s="230"/>
      <c r="F388" s="230"/>
      <c r="G388" s="230"/>
      <c r="H388" s="230"/>
      <c r="I388" s="230"/>
      <c r="J388" s="231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89"/>
      <c r="B389" s="189"/>
      <c r="C389" s="228"/>
      <c r="D389" s="229"/>
      <c r="E389" s="230"/>
      <c r="F389" s="230"/>
      <c r="G389" s="230"/>
      <c r="H389" s="230"/>
      <c r="I389" s="230"/>
      <c r="J389" s="231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89"/>
      <c r="B390" s="189"/>
      <c r="C390" s="228"/>
      <c r="D390" s="229"/>
      <c r="E390" s="230"/>
      <c r="F390" s="230"/>
      <c r="G390" s="230"/>
      <c r="H390" s="230"/>
      <c r="I390" s="230"/>
      <c r="J390" s="231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89"/>
      <c r="B391" s="189"/>
      <c r="C391" s="228"/>
      <c r="D391" s="229"/>
      <c r="E391" s="230"/>
      <c r="F391" s="230"/>
      <c r="G391" s="230"/>
      <c r="H391" s="230"/>
      <c r="I391" s="230"/>
      <c r="J391" s="231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89"/>
      <c r="B392" s="189"/>
      <c r="C392" s="228"/>
      <c r="D392" s="229"/>
      <c r="E392" s="230"/>
      <c r="F392" s="230"/>
      <c r="G392" s="230"/>
      <c r="H392" s="230"/>
      <c r="I392" s="230"/>
      <c r="J392" s="231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89"/>
      <c r="B393" s="189"/>
      <c r="C393" s="228"/>
      <c r="D393" s="229"/>
      <c r="E393" s="230"/>
      <c r="F393" s="230"/>
      <c r="G393" s="230"/>
      <c r="H393" s="230"/>
      <c r="I393" s="230"/>
      <c r="J393" s="231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89"/>
      <c r="B394" s="189"/>
      <c r="C394" s="228"/>
      <c r="D394" s="229"/>
      <c r="E394" s="230"/>
      <c r="F394" s="230"/>
      <c r="G394" s="230"/>
      <c r="H394" s="230"/>
      <c r="I394" s="230"/>
      <c r="J394" s="231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89"/>
      <c r="B395" s="189"/>
      <c r="C395" s="228"/>
      <c r="D395" s="229"/>
      <c r="E395" s="230"/>
      <c r="F395" s="230"/>
      <c r="G395" s="230"/>
      <c r="H395" s="230"/>
      <c r="I395" s="230"/>
      <c r="J395" s="231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89"/>
      <c r="B396" s="189"/>
      <c r="C396" s="228"/>
      <c r="D396" s="229"/>
      <c r="E396" s="230"/>
      <c r="F396" s="230"/>
      <c r="G396" s="230"/>
      <c r="H396" s="230"/>
      <c r="I396" s="230"/>
      <c r="J396" s="231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89"/>
      <c r="B397" s="189"/>
      <c r="C397" s="228"/>
      <c r="D397" s="229"/>
      <c r="E397" s="230"/>
      <c r="F397" s="230"/>
      <c r="G397" s="230"/>
      <c r="H397" s="230"/>
      <c r="I397" s="230"/>
      <c r="J397" s="231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89"/>
      <c r="B398" s="189"/>
      <c r="C398" s="228"/>
      <c r="D398" s="229"/>
      <c r="E398" s="230"/>
      <c r="F398" s="230"/>
      <c r="G398" s="230"/>
      <c r="H398" s="230"/>
      <c r="I398" s="230"/>
      <c r="J398" s="231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89"/>
      <c r="B399" s="189"/>
      <c r="C399" s="228"/>
      <c r="D399" s="229"/>
      <c r="E399" s="230"/>
      <c r="F399" s="230"/>
      <c r="G399" s="230"/>
      <c r="H399" s="230"/>
      <c r="I399" s="230"/>
      <c r="J399" s="231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89"/>
      <c r="B400" s="189"/>
      <c r="C400" s="228"/>
      <c r="D400" s="229"/>
      <c r="E400" s="230"/>
      <c r="F400" s="230"/>
      <c r="G400" s="230"/>
      <c r="H400" s="230"/>
      <c r="I400" s="230"/>
      <c r="J400" s="231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89"/>
      <c r="B401" s="189"/>
      <c r="C401" s="228"/>
      <c r="D401" s="229"/>
      <c r="E401" s="230"/>
      <c r="F401" s="230"/>
      <c r="G401" s="230"/>
      <c r="H401" s="230"/>
      <c r="I401" s="230"/>
      <c r="J401" s="231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89"/>
      <c r="B402" s="189"/>
      <c r="C402" s="228"/>
      <c r="D402" s="229"/>
      <c r="E402" s="230"/>
      <c r="F402" s="230"/>
      <c r="G402" s="230"/>
      <c r="H402" s="230"/>
      <c r="I402" s="230"/>
      <c r="J402" s="231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89"/>
      <c r="B403" s="189"/>
      <c r="C403" s="228"/>
      <c r="D403" s="229"/>
      <c r="E403" s="230"/>
      <c r="F403" s="230"/>
      <c r="G403" s="230"/>
      <c r="H403" s="230"/>
      <c r="I403" s="230"/>
      <c r="J403" s="231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89"/>
      <c r="B404" s="189"/>
      <c r="C404" s="228"/>
      <c r="D404" s="229"/>
      <c r="E404" s="230"/>
      <c r="F404" s="230"/>
      <c r="G404" s="230"/>
      <c r="H404" s="230"/>
      <c r="I404" s="230"/>
      <c r="J404" s="231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89"/>
      <c r="B405" s="189"/>
      <c r="C405" s="228"/>
      <c r="D405" s="229"/>
      <c r="E405" s="230"/>
      <c r="F405" s="230"/>
      <c r="G405" s="230"/>
      <c r="H405" s="230"/>
      <c r="I405" s="230"/>
      <c r="J405" s="231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89"/>
      <c r="B406" s="189"/>
      <c r="C406" s="228"/>
      <c r="D406" s="229"/>
      <c r="E406" s="230"/>
      <c r="F406" s="230"/>
      <c r="G406" s="230"/>
      <c r="H406" s="230"/>
      <c r="I406" s="230"/>
      <c r="J406" s="231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89"/>
      <c r="B407" s="189"/>
      <c r="C407" s="228"/>
      <c r="D407" s="229"/>
      <c r="E407" s="230"/>
      <c r="F407" s="230"/>
      <c r="G407" s="230"/>
      <c r="H407" s="230"/>
      <c r="I407" s="230"/>
      <c r="J407" s="231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89"/>
      <c r="B408" s="189"/>
      <c r="C408" s="228"/>
      <c r="D408" s="229"/>
      <c r="E408" s="230"/>
      <c r="F408" s="230"/>
      <c r="G408" s="230"/>
      <c r="H408" s="230"/>
      <c r="I408" s="230"/>
      <c r="J408" s="231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89"/>
      <c r="B409" s="189"/>
      <c r="C409" s="228"/>
      <c r="D409" s="229"/>
      <c r="E409" s="230"/>
      <c r="F409" s="230"/>
      <c r="G409" s="230"/>
      <c r="H409" s="230"/>
      <c r="I409" s="230"/>
      <c r="J409" s="231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89"/>
      <c r="B410" s="189"/>
      <c r="C410" s="228"/>
      <c r="D410" s="229"/>
      <c r="E410" s="230"/>
      <c r="F410" s="230"/>
      <c r="G410" s="230"/>
      <c r="H410" s="230"/>
      <c r="I410" s="230"/>
      <c r="J410" s="231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89"/>
      <c r="B411" s="189"/>
      <c r="C411" s="228"/>
      <c r="D411" s="229"/>
      <c r="E411" s="230"/>
      <c r="F411" s="230"/>
      <c r="G411" s="230"/>
      <c r="H411" s="230"/>
      <c r="I411" s="230"/>
      <c r="J411" s="231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89"/>
      <c r="B412" s="189"/>
      <c r="C412" s="228"/>
      <c r="D412" s="229"/>
      <c r="E412" s="230"/>
      <c r="F412" s="230"/>
      <c r="G412" s="230"/>
      <c r="H412" s="230"/>
      <c r="I412" s="230"/>
      <c r="J412" s="231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89"/>
      <c r="B413" s="189"/>
      <c r="C413" s="228"/>
      <c r="D413" s="229"/>
      <c r="E413" s="230"/>
      <c r="F413" s="230"/>
      <c r="G413" s="230"/>
      <c r="H413" s="230"/>
      <c r="I413" s="230"/>
      <c r="J413" s="231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89"/>
      <c r="B414" s="189"/>
      <c r="C414" s="228"/>
      <c r="D414" s="229"/>
      <c r="E414" s="230"/>
      <c r="F414" s="230"/>
      <c r="G414" s="230"/>
      <c r="H414" s="230"/>
      <c r="I414" s="230"/>
      <c r="J414" s="231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89"/>
      <c r="B415" s="189"/>
      <c r="C415" s="228"/>
      <c r="D415" s="229"/>
      <c r="E415" s="230"/>
      <c r="F415" s="230"/>
      <c r="G415" s="230"/>
      <c r="H415" s="230"/>
      <c r="I415" s="230"/>
      <c r="J415" s="23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89"/>
      <c r="B416" s="189"/>
      <c r="C416" s="228"/>
      <c r="D416" s="229"/>
      <c r="E416" s="230"/>
      <c r="F416" s="230"/>
      <c r="G416" s="230"/>
      <c r="H416" s="230"/>
      <c r="I416" s="230"/>
      <c r="J416" s="231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89"/>
      <c r="B417" s="189"/>
      <c r="C417" s="228"/>
      <c r="D417" s="229"/>
      <c r="E417" s="230"/>
      <c r="F417" s="230"/>
      <c r="G417" s="230"/>
      <c r="H417" s="230"/>
      <c r="I417" s="230"/>
      <c r="J417" s="231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89"/>
      <c r="B418" s="189"/>
      <c r="C418" s="228"/>
      <c r="D418" s="229"/>
      <c r="E418" s="230"/>
      <c r="F418" s="230"/>
      <c r="G418" s="230"/>
      <c r="H418" s="230"/>
      <c r="I418" s="230"/>
      <c r="J418" s="231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89"/>
      <c r="B419" s="189"/>
      <c r="C419" s="228"/>
      <c r="D419" s="229"/>
      <c r="E419" s="230"/>
      <c r="F419" s="230"/>
      <c r="G419" s="230"/>
      <c r="H419" s="230"/>
      <c r="I419" s="230"/>
      <c r="J419" s="231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89"/>
      <c r="B420" s="189"/>
      <c r="C420" s="228"/>
      <c r="D420" s="229"/>
      <c r="E420" s="230"/>
      <c r="F420" s="230"/>
      <c r="G420" s="230"/>
      <c r="H420" s="230"/>
      <c r="I420" s="230"/>
      <c r="J420" s="231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89"/>
      <c r="B421" s="189"/>
      <c r="C421" s="228"/>
      <c r="D421" s="229"/>
      <c r="E421" s="230"/>
      <c r="F421" s="230"/>
      <c r="G421" s="230"/>
      <c r="H421" s="230"/>
      <c r="I421" s="230"/>
      <c r="J421" s="231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89"/>
      <c r="B422" s="189"/>
      <c r="C422" s="228"/>
      <c r="D422" s="229"/>
      <c r="E422" s="230"/>
      <c r="F422" s="230"/>
      <c r="G422" s="230"/>
      <c r="H422" s="230"/>
      <c r="I422" s="230"/>
      <c r="J422" s="231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89"/>
      <c r="B423" s="189"/>
      <c r="C423" s="228"/>
      <c r="D423" s="229"/>
      <c r="E423" s="230"/>
      <c r="F423" s="230"/>
      <c r="G423" s="230"/>
      <c r="H423" s="230"/>
      <c r="I423" s="230"/>
      <c r="J423" s="231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89"/>
      <c r="B424" s="189"/>
      <c r="C424" s="228"/>
      <c r="D424" s="229"/>
      <c r="E424" s="230"/>
      <c r="F424" s="230"/>
      <c r="G424" s="230"/>
      <c r="H424" s="230"/>
      <c r="I424" s="230"/>
      <c r="J424" s="231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89"/>
      <c r="B425" s="189"/>
      <c r="C425" s="228"/>
      <c r="D425" s="229"/>
      <c r="E425" s="230"/>
      <c r="F425" s="230"/>
      <c r="G425" s="230"/>
      <c r="H425" s="230"/>
      <c r="I425" s="230"/>
      <c r="J425" s="231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89"/>
      <c r="B426" s="189"/>
      <c r="C426" s="228"/>
      <c r="D426" s="229"/>
      <c r="E426" s="230"/>
      <c r="F426" s="230"/>
      <c r="G426" s="230"/>
      <c r="H426" s="230"/>
      <c r="I426" s="230"/>
      <c r="J426" s="231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89"/>
      <c r="B427" s="189"/>
      <c r="C427" s="228"/>
      <c r="D427" s="229"/>
      <c r="E427" s="230"/>
      <c r="F427" s="230"/>
      <c r="G427" s="230"/>
      <c r="H427" s="230"/>
      <c r="I427" s="230"/>
      <c r="J427" s="231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89"/>
      <c r="B428" s="189"/>
      <c r="C428" s="228"/>
      <c r="D428" s="229"/>
      <c r="E428" s="230"/>
      <c r="F428" s="230"/>
      <c r="G428" s="230"/>
      <c r="H428" s="230"/>
      <c r="I428" s="230"/>
      <c r="J428" s="231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89"/>
      <c r="B429" s="189"/>
      <c r="C429" s="228"/>
      <c r="D429" s="229"/>
      <c r="E429" s="230"/>
      <c r="F429" s="230"/>
      <c r="G429" s="230"/>
      <c r="H429" s="230"/>
      <c r="I429" s="230"/>
      <c r="J429" s="231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89"/>
      <c r="B430" s="189"/>
      <c r="C430" s="228"/>
      <c r="D430" s="229"/>
      <c r="E430" s="230"/>
      <c r="F430" s="230"/>
      <c r="G430" s="230"/>
      <c r="H430" s="230"/>
      <c r="I430" s="230"/>
      <c r="J430" s="231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89"/>
      <c r="B431" s="189"/>
      <c r="C431" s="228"/>
      <c r="D431" s="229"/>
      <c r="E431" s="230"/>
      <c r="F431" s="230"/>
      <c r="G431" s="230"/>
      <c r="H431" s="230"/>
      <c r="I431" s="230"/>
      <c r="J431" s="231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89"/>
      <c r="B432" s="189"/>
      <c r="C432" s="228"/>
      <c r="D432" s="229"/>
      <c r="E432" s="230"/>
      <c r="F432" s="230"/>
      <c r="G432" s="230"/>
      <c r="H432" s="230"/>
      <c r="I432" s="230"/>
      <c r="J432" s="231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89"/>
      <c r="B433" s="189"/>
      <c r="C433" s="228"/>
      <c r="D433" s="229"/>
      <c r="E433" s="230"/>
      <c r="F433" s="230"/>
      <c r="G433" s="230"/>
      <c r="H433" s="230"/>
      <c r="I433" s="230"/>
      <c r="J433" s="231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89"/>
      <c r="B434" s="189"/>
      <c r="C434" s="228"/>
      <c r="D434" s="229"/>
      <c r="E434" s="230"/>
      <c r="F434" s="230"/>
      <c r="G434" s="230"/>
      <c r="H434" s="230"/>
      <c r="I434" s="230"/>
      <c r="J434" s="231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89"/>
      <c r="B435" s="189"/>
      <c r="C435" s="228"/>
      <c r="D435" s="229"/>
      <c r="E435" s="230"/>
      <c r="F435" s="230"/>
      <c r="G435" s="230"/>
      <c r="H435" s="230"/>
      <c r="I435" s="230"/>
      <c r="J435" s="231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89"/>
      <c r="B436" s="189"/>
      <c r="C436" s="228"/>
      <c r="D436" s="229"/>
      <c r="E436" s="230"/>
      <c r="F436" s="230"/>
      <c r="G436" s="230"/>
      <c r="H436" s="230"/>
      <c r="I436" s="230"/>
      <c r="J436" s="231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89"/>
      <c r="B437" s="189"/>
      <c r="C437" s="228"/>
      <c r="D437" s="229"/>
      <c r="E437" s="230"/>
      <c r="F437" s="230"/>
      <c r="G437" s="230"/>
      <c r="H437" s="230"/>
      <c r="I437" s="230"/>
      <c r="J437" s="231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89"/>
      <c r="B438" s="189"/>
      <c r="C438" s="228"/>
      <c r="D438" s="229"/>
      <c r="E438" s="230"/>
      <c r="F438" s="230"/>
      <c r="G438" s="230"/>
      <c r="H438" s="230"/>
      <c r="I438" s="230"/>
      <c r="J438" s="231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89"/>
      <c r="B439" s="189"/>
      <c r="C439" s="228"/>
      <c r="D439" s="229"/>
      <c r="E439" s="230"/>
      <c r="F439" s="230"/>
      <c r="G439" s="230"/>
      <c r="H439" s="230"/>
      <c r="I439" s="230"/>
      <c r="J439" s="231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89"/>
      <c r="B440" s="189"/>
      <c r="C440" s="228"/>
      <c r="D440" s="229"/>
      <c r="E440" s="230"/>
      <c r="F440" s="230"/>
      <c r="G440" s="230"/>
      <c r="H440" s="230"/>
      <c r="I440" s="230"/>
      <c r="J440" s="231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89"/>
      <c r="B441" s="189"/>
      <c r="C441" s="228"/>
      <c r="D441" s="229"/>
      <c r="E441" s="230"/>
      <c r="F441" s="230"/>
      <c r="G441" s="230"/>
      <c r="H441" s="230"/>
      <c r="I441" s="230"/>
      <c r="J441" s="231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89"/>
      <c r="B442" s="189"/>
      <c r="C442" s="228"/>
      <c r="D442" s="229"/>
      <c r="E442" s="230"/>
      <c r="F442" s="230"/>
      <c r="G442" s="230"/>
      <c r="H442" s="230"/>
      <c r="I442" s="230"/>
      <c r="J442" s="231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89"/>
      <c r="B443" s="189"/>
      <c r="C443" s="228"/>
      <c r="D443" s="229"/>
      <c r="E443" s="230"/>
      <c r="F443" s="230"/>
      <c r="G443" s="230"/>
      <c r="H443" s="230"/>
      <c r="I443" s="230"/>
      <c r="J443" s="231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89"/>
      <c r="B444" s="189"/>
      <c r="C444" s="228"/>
      <c r="D444" s="229"/>
      <c r="E444" s="230"/>
      <c r="F444" s="230"/>
      <c r="G444" s="230"/>
      <c r="H444" s="230"/>
      <c r="I444" s="230"/>
      <c r="J444" s="231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89"/>
      <c r="B445" s="189"/>
      <c r="C445" s="228"/>
      <c r="D445" s="229"/>
      <c r="E445" s="230"/>
      <c r="F445" s="230"/>
      <c r="G445" s="230"/>
      <c r="H445" s="230"/>
      <c r="I445" s="230"/>
      <c r="J445" s="231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89"/>
      <c r="B446" s="189"/>
      <c r="C446" s="228"/>
      <c r="D446" s="229"/>
      <c r="E446" s="230"/>
      <c r="F446" s="230"/>
      <c r="G446" s="230"/>
      <c r="H446" s="230"/>
      <c r="I446" s="230"/>
      <c r="J446" s="231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89"/>
      <c r="B447" s="189"/>
      <c r="C447" s="228"/>
      <c r="D447" s="229"/>
      <c r="E447" s="230"/>
      <c r="F447" s="230"/>
      <c r="G447" s="230"/>
      <c r="H447" s="230"/>
      <c r="I447" s="230"/>
      <c r="J447" s="231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89"/>
      <c r="B448" s="189"/>
      <c r="C448" s="228"/>
      <c r="D448" s="229"/>
      <c r="E448" s="230"/>
      <c r="F448" s="230"/>
      <c r="G448" s="230"/>
      <c r="H448" s="230"/>
      <c r="I448" s="230"/>
      <c r="J448" s="231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89"/>
      <c r="B449" s="189"/>
      <c r="C449" s="228"/>
      <c r="D449" s="229"/>
      <c r="E449" s="230"/>
      <c r="F449" s="230"/>
      <c r="G449" s="230"/>
      <c r="H449" s="230"/>
      <c r="I449" s="230"/>
      <c r="J449" s="231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89"/>
      <c r="B450" s="189"/>
      <c r="C450" s="228"/>
      <c r="D450" s="229"/>
      <c r="E450" s="230"/>
      <c r="F450" s="230"/>
      <c r="G450" s="230"/>
      <c r="H450" s="230"/>
      <c r="I450" s="230"/>
      <c r="J450" s="231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89"/>
      <c r="B451" s="189"/>
      <c r="C451" s="228"/>
      <c r="D451" s="229"/>
      <c r="E451" s="230"/>
      <c r="F451" s="230"/>
      <c r="G451" s="230"/>
      <c r="H451" s="230"/>
      <c r="I451" s="230"/>
      <c r="J451" s="231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89"/>
      <c r="B452" s="189"/>
      <c r="C452" s="228"/>
      <c r="D452" s="229"/>
      <c r="E452" s="230"/>
      <c r="F452" s="230"/>
      <c r="G452" s="230"/>
      <c r="H452" s="230"/>
      <c r="I452" s="230"/>
      <c r="J452" s="231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89"/>
      <c r="B453" s="189"/>
      <c r="C453" s="228"/>
      <c r="D453" s="229"/>
      <c r="E453" s="230"/>
      <c r="F453" s="230"/>
      <c r="G453" s="230"/>
      <c r="H453" s="230"/>
      <c r="I453" s="230"/>
      <c r="J453" s="231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89"/>
      <c r="B454" s="189"/>
      <c r="C454" s="228"/>
      <c r="D454" s="229"/>
      <c r="E454" s="230"/>
      <c r="F454" s="230"/>
      <c r="G454" s="230"/>
      <c r="H454" s="230"/>
      <c r="I454" s="230"/>
      <c r="J454" s="231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89"/>
      <c r="B455" s="189"/>
      <c r="C455" s="228"/>
      <c r="D455" s="229"/>
      <c r="E455" s="230"/>
      <c r="F455" s="230"/>
      <c r="G455" s="230"/>
      <c r="H455" s="230"/>
      <c r="I455" s="230"/>
      <c r="J455" s="231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89"/>
      <c r="B456" s="189"/>
      <c r="C456" s="228"/>
      <c r="D456" s="229"/>
      <c r="E456" s="230"/>
      <c r="F456" s="230"/>
      <c r="G456" s="230"/>
      <c r="H456" s="230"/>
      <c r="I456" s="230"/>
      <c r="J456" s="231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89"/>
      <c r="B457" s="189"/>
      <c r="C457" s="228"/>
      <c r="D457" s="229"/>
      <c r="E457" s="230"/>
      <c r="F457" s="230"/>
      <c r="G457" s="230"/>
      <c r="H457" s="230"/>
      <c r="I457" s="230"/>
      <c r="J457" s="231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89"/>
      <c r="B458" s="189"/>
      <c r="C458" s="228"/>
      <c r="D458" s="229"/>
      <c r="E458" s="230"/>
      <c r="F458" s="230"/>
      <c r="G458" s="230"/>
      <c r="H458" s="230"/>
      <c r="I458" s="230"/>
      <c r="J458" s="231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89"/>
      <c r="B459" s="189"/>
      <c r="C459" s="228"/>
      <c r="D459" s="229"/>
      <c r="E459" s="230"/>
      <c r="F459" s="230"/>
      <c r="G459" s="230"/>
      <c r="H459" s="230"/>
      <c r="I459" s="230"/>
      <c r="J459" s="231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89"/>
      <c r="B460" s="189"/>
      <c r="C460" s="228"/>
      <c r="D460" s="229"/>
      <c r="E460" s="230"/>
      <c r="F460" s="230"/>
      <c r="G460" s="230"/>
      <c r="H460" s="230"/>
      <c r="I460" s="230"/>
      <c r="J460" s="231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89"/>
      <c r="B461" s="189"/>
      <c r="C461" s="228"/>
      <c r="D461" s="229"/>
      <c r="E461" s="230"/>
      <c r="F461" s="230"/>
      <c r="G461" s="230"/>
      <c r="H461" s="230"/>
      <c r="I461" s="230"/>
      <c r="J461" s="231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89"/>
      <c r="B462" s="189"/>
      <c r="C462" s="228"/>
      <c r="D462" s="229"/>
      <c r="E462" s="230"/>
      <c r="F462" s="230"/>
      <c r="G462" s="230"/>
      <c r="H462" s="230"/>
      <c r="I462" s="230"/>
      <c r="J462" s="231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89"/>
      <c r="B463" s="189"/>
      <c r="C463" s="228"/>
      <c r="D463" s="229"/>
      <c r="E463" s="230"/>
      <c r="F463" s="230"/>
      <c r="G463" s="230"/>
      <c r="H463" s="230"/>
      <c r="I463" s="230"/>
      <c r="J463" s="231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89"/>
      <c r="B464" s="189"/>
      <c r="C464" s="228"/>
      <c r="D464" s="229"/>
      <c r="E464" s="230"/>
      <c r="F464" s="230"/>
      <c r="G464" s="230"/>
      <c r="H464" s="230"/>
      <c r="I464" s="230"/>
      <c r="J464" s="231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89"/>
      <c r="B465" s="189"/>
      <c r="C465" s="228"/>
      <c r="D465" s="229"/>
      <c r="E465" s="230"/>
      <c r="F465" s="230"/>
      <c r="G465" s="230"/>
      <c r="H465" s="230"/>
      <c r="I465" s="230"/>
      <c r="J465" s="231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89"/>
      <c r="B466" s="189"/>
      <c r="C466" s="228"/>
      <c r="D466" s="229"/>
      <c r="E466" s="230"/>
      <c r="F466" s="230"/>
      <c r="G466" s="230"/>
      <c r="H466" s="230"/>
      <c r="I466" s="230"/>
      <c r="J466" s="231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89"/>
      <c r="B467" s="189"/>
      <c r="C467" s="228"/>
      <c r="D467" s="229"/>
      <c r="E467" s="230"/>
      <c r="F467" s="230"/>
      <c r="G467" s="230"/>
      <c r="H467" s="230"/>
      <c r="I467" s="230"/>
      <c r="J467" s="231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89"/>
      <c r="B468" s="189"/>
      <c r="C468" s="228"/>
      <c r="D468" s="229"/>
      <c r="E468" s="230"/>
      <c r="F468" s="230"/>
      <c r="G468" s="230"/>
      <c r="H468" s="230"/>
      <c r="I468" s="230"/>
      <c r="J468" s="231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89"/>
      <c r="B469" s="189"/>
      <c r="C469" s="228"/>
      <c r="D469" s="229"/>
      <c r="E469" s="230"/>
      <c r="F469" s="230"/>
      <c r="G469" s="230"/>
      <c r="H469" s="230"/>
      <c r="I469" s="230"/>
      <c r="J469" s="231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89"/>
      <c r="B470" s="189"/>
      <c r="C470" s="228"/>
      <c r="D470" s="229"/>
      <c r="E470" s="230"/>
      <c r="F470" s="230"/>
      <c r="G470" s="230"/>
      <c r="H470" s="230"/>
      <c r="I470" s="230"/>
      <c r="J470" s="231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89"/>
      <c r="B471" s="189"/>
      <c r="C471" s="228"/>
      <c r="D471" s="229"/>
      <c r="E471" s="230"/>
      <c r="F471" s="230"/>
      <c r="G471" s="230"/>
      <c r="H471" s="230"/>
      <c r="I471" s="230"/>
      <c r="J471" s="231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89"/>
      <c r="B472" s="189"/>
      <c r="C472" s="228"/>
      <c r="D472" s="229"/>
      <c r="E472" s="230"/>
      <c r="F472" s="230"/>
      <c r="G472" s="230"/>
      <c r="H472" s="230"/>
      <c r="I472" s="230"/>
      <c r="J472" s="231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89"/>
      <c r="B473" s="189"/>
      <c r="C473" s="228"/>
      <c r="D473" s="229"/>
      <c r="E473" s="230"/>
      <c r="F473" s="230"/>
      <c r="G473" s="230"/>
      <c r="H473" s="230"/>
      <c r="I473" s="230"/>
      <c r="J473" s="231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89"/>
      <c r="B474" s="189"/>
      <c r="C474" s="228"/>
      <c r="D474" s="229"/>
      <c r="E474" s="230"/>
      <c r="F474" s="230"/>
      <c r="G474" s="230"/>
      <c r="H474" s="230"/>
      <c r="I474" s="230"/>
      <c r="J474" s="231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89"/>
      <c r="B475" s="189"/>
      <c r="C475" s="228"/>
      <c r="D475" s="229"/>
      <c r="E475" s="230"/>
      <c r="F475" s="230"/>
      <c r="G475" s="230"/>
      <c r="H475" s="230"/>
      <c r="I475" s="230"/>
      <c r="J475" s="231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89"/>
      <c r="B476" s="189"/>
      <c r="C476" s="228"/>
      <c r="D476" s="229"/>
      <c r="E476" s="230"/>
      <c r="F476" s="230"/>
      <c r="G476" s="230"/>
      <c r="H476" s="230"/>
      <c r="I476" s="230"/>
      <c r="J476" s="231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89"/>
      <c r="B477" s="189"/>
      <c r="C477" s="228"/>
      <c r="D477" s="229"/>
      <c r="E477" s="230"/>
      <c r="F477" s="230"/>
      <c r="G477" s="230"/>
      <c r="H477" s="230"/>
      <c r="I477" s="230"/>
      <c r="J477" s="231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89"/>
      <c r="B478" s="189"/>
      <c r="C478" s="228"/>
      <c r="D478" s="229"/>
      <c r="E478" s="230"/>
      <c r="F478" s="230"/>
      <c r="G478" s="230"/>
      <c r="H478" s="230"/>
      <c r="I478" s="230"/>
      <c r="J478" s="231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89"/>
      <c r="B479" s="189"/>
      <c r="C479" s="228"/>
      <c r="D479" s="229"/>
      <c r="E479" s="230"/>
      <c r="F479" s="230"/>
      <c r="G479" s="230"/>
      <c r="H479" s="230"/>
      <c r="I479" s="230"/>
      <c r="J479" s="231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89"/>
      <c r="B480" s="189"/>
      <c r="C480" s="228"/>
      <c r="D480" s="229"/>
      <c r="E480" s="230"/>
      <c r="F480" s="230"/>
      <c r="G480" s="230"/>
      <c r="H480" s="230"/>
      <c r="I480" s="230"/>
      <c r="J480" s="231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89"/>
      <c r="B481" s="189"/>
      <c r="C481" s="228"/>
      <c r="D481" s="229"/>
      <c r="E481" s="230"/>
      <c r="F481" s="230"/>
      <c r="G481" s="230"/>
      <c r="H481" s="230"/>
      <c r="I481" s="230"/>
      <c r="J481" s="231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89"/>
      <c r="B482" s="189"/>
      <c r="C482" s="228"/>
      <c r="D482" s="229"/>
      <c r="E482" s="230"/>
      <c r="F482" s="230"/>
      <c r="G482" s="230"/>
      <c r="H482" s="230"/>
      <c r="I482" s="230"/>
      <c r="J482" s="231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89"/>
      <c r="B483" s="189"/>
      <c r="C483" s="228"/>
      <c r="D483" s="229"/>
      <c r="E483" s="230"/>
      <c r="F483" s="230"/>
      <c r="G483" s="230"/>
      <c r="H483" s="230"/>
      <c r="I483" s="230"/>
      <c r="J483" s="231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89"/>
      <c r="B484" s="189"/>
      <c r="C484" s="228"/>
      <c r="D484" s="229"/>
      <c r="E484" s="230"/>
      <c r="F484" s="230"/>
      <c r="G484" s="230"/>
      <c r="H484" s="230"/>
      <c r="I484" s="230"/>
      <c r="J484" s="231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89"/>
      <c r="B485" s="189"/>
      <c r="C485" s="228"/>
      <c r="D485" s="229"/>
      <c r="E485" s="230"/>
      <c r="F485" s="230"/>
      <c r="G485" s="230"/>
      <c r="H485" s="230"/>
      <c r="I485" s="230"/>
      <c r="J485" s="231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89"/>
      <c r="B486" s="189"/>
      <c r="C486" s="228"/>
      <c r="D486" s="229"/>
      <c r="E486" s="230"/>
      <c r="F486" s="230"/>
      <c r="G486" s="230"/>
      <c r="H486" s="230"/>
      <c r="I486" s="230"/>
      <c r="J486" s="231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89"/>
      <c r="B487" s="189"/>
      <c r="C487" s="228"/>
      <c r="D487" s="229"/>
      <c r="E487" s="230"/>
      <c r="F487" s="230"/>
      <c r="G487" s="230"/>
      <c r="H487" s="230"/>
      <c r="I487" s="230"/>
      <c r="J487" s="231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89"/>
      <c r="B488" s="189"/>
      <c r="C488" s="228"/>
      <c r="D488" s="229"/>
      <c r="E488" s="230"/>
      <c r="F488" s="230"/>
      <c r="G488" s="230"/>
      <c r="H488" s="230"/>
      <c r="I488" s="230"/>
      <c r="J488" s="231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89"/>
      <c r="B489" s="189"/>
      <c r="C489" s="228"/>
      <c r="D489" s="229"/>
      <c r="E489" s="230"/>
      <c r="F489" s="230"/>
      <c r="G489" s="230"/>
      <c r="H489" s="230"/>
      <c r="I489" s="230"/>
      <c r="J489" s="231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89"/>
      <c r="B490" s="189"/>
      <c r="C490" s="228"/>
      <c r="D490" s="229"/>
      <c r="E490" s="230"/>
      <c r="F490" s="230"/>
      <c r="G490" s="230"/>
      <c r="H490" s="230"/>
      <c r="I490" s="230"/>
      <c r="J490" s="231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89"/>
      <c r="B491" s="189"/>
      <c r="C491" s="228"/>
      <c r="D491" s="229"/>
      <c r="E491" s="230"/>
      <c r="F491" s="230"/>
      <c r="G491" s="230"/>
      <c r="H491" s="230"/>
      <c r="I491" s="230"/>
      <c r="J491" s="231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89"/>
      <c r="B492" s="189"/>
      <c r="C492" s="228"/>
      <c r="D492" s="229"/>
      <c r="E492" s="230"/>
      <c r="F492" s="230"/>
      <c r="G492" s="230"/>
      <c r="H492" s="230"/>
      <c r="I492" s="230"/>
      <c r="J492" s="231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89"/>
      <c r="B493" s="189"/>
      <c r="C493" s="228"/>
      <c r="D493" s="229"/>
      <c r="E493" s="230"/>
      <c r="F493" s="230"/>
      <c r="G493" s="230"/>
      <c r="H493" s="230"/>
      <c r="I493" s="230"/>
      <c r="J493" s="231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89"/>
      <c r="B494" s="189"/>
      <c r="C494" s="228"/>
      <c r="D494" s="229"/>
      <c r="E494" s="230"/>
      <c r="F494" s="230"/>
      <c r="G494" s="230"/>
      <c r="H494" s="230"/>
      <c r="I494" s="230"/>
      <c r="J494" s="231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89"/>
      <c r="B495" s="189"/>
      <c r="C495" s="228"/>
      <c r="D495" s="229"/>
      <c r="E495" s="230"/>
      <c r="F495" s="230"/>
      <c r="G495" s="230"/>
      <c r="H495" s="230"/>
      <c r="I495" s="230"/>
      <c r="J495" s="231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89"/>
      <c r="B496" s="189"/>
      <c r="C496" s="228"/>
      <c r="D496" s="229"/>
      <c r="E496" s="230"/>
      <c r="F496" s="230"/>
      <c r="G496" s="230"/>
      <c r="H496" s="230"/>
      <c r="I496" s="230"/>
      <c r="J496" s="231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89"/>
      <c r="B497" s="189"/>
      <c r="C497" s="228"/>
      <c r="D497" s="229"/>
      <c r="E497" s="230"/>
      <c r="F497" s="230"/>
      <c r="G497" s="230"/>
      <c r="H497" s="230"/>
      <c r="I497" s="230"/>
      <c r="J497" s="231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89"/>
      <c r="B498" s="189"/>
      <c r="C498" s="228"/>
      <c r="D498" s="229"/>
      <c r="E498" s="230"/>
      <c r="F498" s="230"/>
      <c r="G498" s="230"/>
      <c r="H498" s="230"/>
      <c r="I498" s="230"/>
      <c r="J498" s="231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89"/>
      <c r="B499" s="189"/>
      <c r="C499" s="228"/>
      <c r="D499" s="229"/>
      <c r="E499" s="230"/>
      <c r="F499" s="230"/>
      <c r="G499" s="230"/>
      <c r="H499" s="230"/>
      <c r="I499" s="230"/>
      <c r="J499" s="231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89"/>
      <c r="B500" s="189"/>
      <c r="C500" s="228"/>
      <c r="D500" s="229"/>
      <c r="E500" s="230"/>
      <c r="F500" s="230"/>
      <c r="G500" s="230"/>
      <c r="H500" s="230"/>
      <c r="I500" s="230"/>
      <c r="J500" s="231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89"/>
      <c r="B501" s="189"/>
      <c r="C501" s="228"/>
      <c r="D501" s="229"/>
      <c r="E501" s="230"/>
      <c r="F501" s="230"/>
      <c r="G501" s="230"/>
      <c r="H501" s="230"/>
      <c r="I501" s="230"/>
      <c r="J501" s="231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89"/>
      <c r="B502" s="189"/>
      <c r="C502" s="228"/>
      <c r="D502" s="229"/>
      <c r="E502" s="230"/>
      <c r="F502" s="230"/>
      <c r="G502" s="230"/>
      <c r="H502" s="230"/>
      <c r="I502" s="230"/>
      <c r="J502" s="231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89"/>
      <c r="B503" s="189"/>
      <c r="C503" s="228"/>
      <c r="D503" s="229"/>
      <c r="E503" s="230"/>
      <c r="F503" s="230"/>
      <c r="G503" s="230"/>
      <c r="H503" s="230"/>
      <c r="I503" s="230"/>
      <c r="J503" s="231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89"/>
      <c r="B504" s="189"/>
      <c r="C504" s="228"/>
      <c r="D504" s="229"/>
      <c r="E504" s="230"/>
      <c r="F504" s="230"/>
      <c r="G504" s="230"/>
      <c r="H504" s="230"/>
      <c r="I504" s="230"/>
      <c r="J504" s="231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89"/>
      <c r="B505" s="189"/>
      <c r="C505" s="228"/>
      <c r="D505" s="229"/>
      <c r="E505" s="230"/>
      <c r="F505" s="230"/>
      <c r="G505" s="230"/>
      <c r="H505" s="230"/>
      <c r="I505" s="230"/>
      <c r="J505" s="231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89"/>
      <c r="B506" s="189"/>
      <c r="C506" s="228"/>
      <c r="D506" s="229"/>
      <c r="E506" s="230"/>
      <c r="F506" s="230"/>
      <c r="G506" s="230"/>
      <c r="H506" s="230"/>
      <c r="I506" s="230"/>
      <c r="J506" s="231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89"/>
      <c r="B507" s="189"/>
      <c r="C507" s="228"/>
      <c r="D507" s="229"/>
      <c r="E507" s="230"/>
      <c r="F507" s="230"/>
      <c r="G507" s="230"/>
      <c r="H507" s="230"/>
      <c r="I507" s="230"/>
      <c r="J507" s="231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89"/>
      <c r="B508" s="189"/>
      <c r="C508" s="228"/>
      <c r="D508" s="229"/>
      <c r="E508" s="230"/>
      <c r="F508" s="230"/>
      <c r="G508" s="230"/>
      <c r="H508" s="230"/>
      <c r="I508" s="230"/>
      <c r="J508" s="231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89"/>
      <c r="B509" s="189"/>
      <c r="C509" s="228"/>
      <c r="D509" s="229"/>
      <c r="E509" s="230"/>
      <c r="F509" s="230"/>
      <c r="G509" s="230"/>
      <c r="H509" s="230"/>
      <c r="I509" s="230"/>
      <c r="J509" s="231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89"/>
      <c r="B510" s="189"/>
      <c r="C510" s="228"/>
      <c r="D510" s="229"/>
      <c r="E510" s="230"/>
      <c r="F510" s="230"/>
      <c r="G510" s="230"/>
      <c r="H510" s="230"/>
      <c r="I510" s="230"/>
      <c r="J510" s="231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89"/>
      <c r="B511" s="189"/>
      <c r="C511" s="228"/>
      <c r="D511" s="229"/>
      <c r="E511" s="230"/>
      <c r="F511" s="230"/>
      <c r="G511" s="230"/>
      <c r="H511" s="230"/>
      <c r="I511" s="230"/>
      <c r="J511" s="231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89"/>
      <c r="B512" s="189"/>
      <c r="C512" s="228"/>
      <c r="D512" s="229"/>
      <c r="E512" s="230"/>
      <c r="F512" s="230"/>
      <c r="G512" s="230"/>
      <c r="H512" s="230"/>
      <c r="I512" s="230"/>
      <c r="J512" s="231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89"/>
      <c r="B513" s="189"/>
      <c r="C513" s="228"/>
      <c r="D513" s="229"/>
      <c r="E513" s="230"/>
      <c r="F513" s="230"/>
      <c r="G513" s="230"/>
      <c r="H513" s="230"/>
      <c r="I513" s="230"/>
      <c r="J513" s="231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89"/>
      <c r="B514" s="189"/>
      <c r="C514" s="228"/>
      <c r="D514" s="229"/>
      <c r="E514" s="230"/>
      <c r="F514" s="230"/>
      <c r="G514" s="230"/>
      <c r="H514" s="230"/>
      <c r="I514" s="230"/>
      <c r="J514" s="231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89"/>
      <c r="B515" s="189"/>
      <c r="C515" s="228"/>
      <c r="D515" s="229"/>
      <c r="E515" s="230"/>
      <c r="F515" s="230"/>
      <c r="G515" s="230"/>
      <c r="H515" s="230"/>
      <c r="I515" s="230"/>
      <c r="J515" s="231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89"/>
      <c r="B516" s="189"/>
      <c r="C516" s="228"/>
      <c r="D516" s="229"/>
      <c r="E516" s="230"/>
      <c r="F516" s="230"/>
      <c r="G516" s="230"/>
      <c r="H516" s="230"/>
      <c r="I516" s="230"/>
      <c r="J516" s="231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89"/>
      <c r="B517" s="189"/>
      <c r="C517" s="228"/>
      <c r="D517" s="229"/>
      <c r="E517" s="230"/>
      <c r="F517" s="230"/>
      <c r="G517" s="230"/>
      <c r="H517" s="230"/>
      <c r="I517" s="230"/>
      <c r="J517" s="231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89"/>
      <c r="B518" s="189"/>
      <c r="C518" s="228"/>
      <c r="D518" s="229"/>
      <c r="E518" s="230"/>
      <c r="F518" s="230"/>
      <c r="G518" s="230"/>
      <c r="H518" s="230"/>
      <c r="I518" s="230"/>
      <c r="J518" s="231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89"/>
      <c r="B519" s="189"/>
      <c r="C519" s="228"/>
      <c r="D519" s="229"/>
      <c r="E519" s="230"/>
      <c r="F519" s="230"/>
      <c r="G519" s="230"/>
      <c r="H519" s="230"/>
      <c r="I519" s="230"/>
      <c r="J519" s="231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89"/>
      <c r="B520" s="189"/>
      <c r="C520" s="228"/>
      <c r="D520" s="229"/>
      <c r="E520" s="230"/>
      <c r="F520" s="230"/>
      <c r="G520" s="230"/>
      <c r="H520" s="230"/>
      <c r="I520" s="230"/>
      <c r="J520" s="231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89"/>
      <c r="B521" s="189"/>
      <c r="C521" s="228"/>
      <c r="D521" s="229"/>
      <c r="E521" s="230"/>
      <c r="F521" s="230"/>
      <c r="G521" s="230"/>
      <c r="H521" s="230"/>
      <c r="I521" s="230"/>
      <c r="J521" s="231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89"/>
      <c r="B522" s="189"/>
      <c r="C522" s="228"/>
      <c r="D522" s="229"/>
      <c r="E522" s="230"/>
      <c r="F522" s="230"/>
      <c r="G522" s="230"/>
      <c r="H522" s="230"/>
      <c r="I522" s="230"/>
      <c r="J522" s="231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89"/>
      <c r="B523" s="189"/>
      <c r="C523" s="228"/>
      <c r="D523" s="229"/>
      <c r="E523" s="230"/>
      <c r="F523" s="230"/>
      <c r="G523" s="230"/>
      <c r="H523" s="230"/>
      <c r="I523" s="230"/>
      <c r="J523" s="231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89"/>
      <c r="B524" s="189"/>
      <c r="C524" s="228"/>
      <c r="D524" s="229"/>
      <c r="E524" s="230"/>
      <c r="F524" s="230"/>
      <c r="G524" s="230"/>
      <c r="H524" s="230"/>
      <c r="I524" s="230"/>
      <c r="J524" s="231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89"/>
      <c r="B525" s="189"/>
      <c r="C525" s="228"/>
      <c r="D525" s="229"/>
      <c r="E525" s="230"/>
      <c r="F525" s="230"/>
      <c r="G525" s="230"/>
      <c r="H525" s="230"/>
      <c r="I525" s="230"/>
      <c r="J525" s="231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89"/>
      <c r="B526" s="189"/>
      <c r="C526" s="228"/>
      <c r="D526" s="229"/>
      <c r="E526" s="230"/>
      <c r="F526" s="230"/>
      <c r="G526" s="230"/>
      <c r="H526" s="230"/>
      <c r="I526" s="230"/>
      <c r="J526" s="231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89"/>
      <c r="B527" s="189"/>
      <c r="C527" s="228"/>
      <c r="D527" s="229"/>
      <c r="E527" s="230"/>
      <c r="F527" s="230"/>
      <c r="G527" s="230"/>
      <c r="H527" s="230"/>
      <c r="I527" s="230"/>
      <c r="J527" s="231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89"/>
      <c r="B528" s="189"/>
      <c r="C528" s="228"/>
      <c r="D528" s="229"/>
      <c r="E528" s="230"/>
      <c r="F528" s="230"/>
      <c r="G528" s="230"/>
      <c r="H528" s="230"/>
      <c r="I528" s="230"/>
      <c r="J528" s="231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89"/>
      <c r="B529" s="189"/>
      <c r="C529" s="228"/>
      <c r="D529" s="229"/>
      <c r="E529" s="230"/>
      <c r="F529" s="230"/>
      <c r="G529" s="230"/>
      <c r="H529" s="230"/>
      <c r="I529" s="230"/>
      <c r="J529" s="231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89"/>
      <c r="B530" s="189"/>
      <c r="C530" s="228"/>
      <c r="D530" s="229"/>
      <c r="E530" s="230"/>
      <c r="F530" s="230"/>
      <c r="G530" s="230"/>
      <c r="H530" s="230"/>
      <c r="I530" s="230"/>
      <c r="J530" s="231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89"/>
      <c r="B531" s="189"/>
      <c r="C531" s="228"/>
      <c r="D531" s="229"/>
      <c r="E531" s="230"/>
      <c r="F531" s="230"/>
      <c r="G531" s="230"/>
      <c r="H531" s="230"/>
      <c r="I531" s="230"/>
      <c r="J531" s="231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89"/>
      <c r="B532" s="189"/>
      <c r="C532" s="228"/>
      <c r="D532" s="229"/>
      <c r="E532" s="230"/>
      <c r="F532" s="230"/>
      <c r="G532" s="230"/>
      <c r="H532" s="230"/>
      <c r="I532" s="230"/>
      <c r="J532" s="231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89"/>
      <c r="B533" s="189"/>
      <c r="C533" s="228"/>
      <c r="D533" s="229"/>
      <c r="E533" s="230"/>
      <c r="F533" s="230"/>
      <c r="G533" s="230"/>
      <c r="H533" s="230"/>
      <c r="I533" s="230"/>
      <c r="J533" s="231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89"/>
      <c r="B534" s="189"/>
      <c r="C534" s="228"/>
      <c r="D534" s="229"/>
      <c r="E534" s="230"/>
      <c r="F534" s="230"/>
      <c r="G534" s="230"/>
      <c r="H534" s="230"/>
      <c r="I534" s="230"/>
      <c r="J534" s="231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89"/>
      <c r="B535" s="189"/>
      <c r="C535" s="228"/>
      <c r="D535" s="229"/>
      <c r="E535" s="230"/>
      <c r="F535" s="230"/>
      <c r="G535" s="230"/>
      <c r="H535" s="230"/>
      <c r="I535" s="230"/>
      <c r="J535" s="231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89"/>
      <c r="B536" s="189"/>
      <c r="C536" s="228"/>
      <c r="D536" s="229"/>
      <c r="E536" s="230"/>
      <c r="F536" s="230"/>
      <c r="G536" s="230"/>
      <c r="H536" s="230"/>
      <c r="I536" s="230"/>
      <c r="J536" s="231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89"/>
      <c r="B537" s="189"/>
      <c r="C537" s="228"/>
      <c r="D537" s="229"/>
      <c r="E537" s="230"/>
      <c r="F537" s="230"/>
      <c r="G537" s="230"/>
      <c r="H537" s="230"/>
      <c r="I537" s="230"/>
      <c r="J537" s="231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89"/>
      <c r="B538" s="189"/>
      <c r="C538" s="228"/>
      <c r="D538" s="229"/>
      <c r="E538" s="230"/>
      <c r="F538" s="230"/>
      <c r="G538" s="230"/>
      <c r="H538" s="230"/>
      <c r="I538" s="230"/>
      <c r="J538" s="23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89"/>
      <c r="B539" s="189"/>
      <c r="C539" s="228"/>
      <c r="D539" s="229"/>
      <c r="E539" s="230"/>
      <c r="F539" s="230"/>
      <c r="G539" s="230"/>
      <c r="H539" s="230"/>
      <c r="I539" s="230"/>
      <c r="J539" s="231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89"/>
      <c r="B540" s="189"/>
      <c r="C540" s="228"/>
      <c r="D540" s="229"/>
      <c r="E540" s="230"/>
      <c r="F540" s="230"/>
      <c r="G540" s="230"/>
      <c r="H540" s="230"/>
      <c r="I540" s="230"/>
      <c r="J540" s="231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89"/>
      <c r="B541" s="189"/>
      <c r="C541" s="228"/>
      <c r="D541" s="229"/>
      <c r="E541" s="230"/>
      <c r="F541" s="230"/>
      <c r="G541" s="230"/>
      <c r="H541" s="230"/>
      <c r="I541" s="230"/>
      <c r="J541" s="231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89"/>
      <c r="B542" s="189"/>
      <c r="C542" s="228"/>
      <c r="D542" s="229"/>
      <c r="E542" s="230"/>
      <c r="F542" s="230"/>
      <c r="G542" s="230"/>
      <c r="H542" s="230"/>
      <c r="I542" s="230"/>
      <c r="J542" s="231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89"/>
      <c r="B543" s="189"/>
      <c r="C543" s="228"/>
      <c r="D543" s="229"/>
      <c r="E543" s="230"/>
      <c r="F543" s="230"/>
      <c r="G543" s="230"/>
      <c r="H543" s="230"/>
      <c r="I543" s="230"/>
      <c r="J543" s="231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89"/>
      <c r="B544" s="189"/>
      <c r="C544" s="228"/>
      <c r="D544" s="229"/>
      <c r="E544" s="230"/>
      <c r="F544" s="230"/>
      <c r="G544" s="230"/>
      <c r="H544" s="230"/>
      <c r="I544" s="230"/>
      <c r="J544" s="231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89"/>
      <c r="B545" s="189"/>
      <c r="C545" s="228"/>
      <c r="D545" s="229"/>
      <c r="E545" s="230"/>
      <c r="F545" s="230"/>
      <c r="G545" s="230"/>
      <c r="H545" s="230"/>
      <c r="I545" s="230"/>
      <c r="J545" s="231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89"/>
      <c r="B546" s="189"/>
      <c r="C546" s="228"/>
      <c r="D546" s="229"/>
      <c r="E546" s="230"/>
      <c r="F546" s="230"/>
      <c r="G546" s="230"/>
      <c r="H546" s="230"/>
      <c r="I546" s="230"/>
      <c r="J546" s="231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89"/>
      <c r="B547" s="189"/>
      <c r="C547" s="228"/>
      <c r="D547" s="229"/>
      <c r="E547" s="230"/>
      <c r="F547" s="230"/>
      <c r="G547" s="230"/>
      <c r="H547" s="230"/>
      <c r="I547" s="230"/>
      <c r="J547" s="231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89"/>
      <c r="B548" s="189"/>
      <c r="C548" s="228"/>
      <c r="D548" s="229"/>
      <c r="E548" s="230"/>
      <c r="F548" s="230"/>
      <c r="G548" s="230"/>
      <c r="H548" s="230"/>
      <c r="I548" s="230"/>
      <c r="J548" s="231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89"/>
      <c r="B549" s="189"/>
      <c r="C549" s="228"/>
      <c r="D549" s="229"/>
      <c r="E549" s="230"/>
      <c r="F549" s="230"/>
      <c r="G549" s="230"/>
      <c r="H549" s="230"/>
      <c r="I549" s="230"/>
      <c r="J549" s="231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89"/>
      <c r="B550" s="189"/>
      <c r="C550" s="228"/>
      <c r="D550" s="229"/>
      <c r="E550" s="230"/>
      <c r="F550" s="230"/>
      <c r="G550" s="230"/>
      <c r="H550" s="230"/>
      <c r="I550" s="230"/>
      <c r="J550" s="231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89"/>
      <c r="B551" s="189"/>
      <c r="C551" s="228"/>
      <c r="D551" s="229"/>
      <c r="E551" s="230"/>
      <c r="F551" s="230"/>
      <c r="G551" s="230"/>
      <c r="H551" s="230"/>
      <c r="I551" s="230"/>
      <c r="J551" s="231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89"/>
      <c r="B552" s="189"/>
      <c r="C552" s="228"/>
      <c r="D552" s="229"/>
      <c r="E552" s="230"/>
      <c r="F552" s="230"/>
      <c r="G552" s="230"/>
      <c r="H552" s="230"/>
      <c r="I552" s="230"/>
      <c r="J552" s="231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89"/>
      <c r="B553" s="189"/>
      <c r="C553" s="228"/>
      <c r="D553" s="229"/>
      <c r="E553" s="230"/>
      <c r="F553" s="230"/>
      <c r="G553" s="230"/>
      <c r="H553" s="230"/>
      <c r="I553" s="230"/>
      <c r="J553" s="231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89"/>
      <c r="B554" s="189"/>
      <c r="C554" s="228"/>
      <c r="D554" s="229"/>
      <c r="E554" s="230"/>
      <c r="F554" s="230"/>
      <c r="G554" s="230"/>
      <c r="H554" s="230"/>
      <c r="I554" s="230"/>
      <c r="J554" s="231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89"/>
      <c r="B555" s="189"/>
      <c r="C555" s="228"/>
      <c r="D555" s="229"/>
      <c r="E555" s="230"/>
      <c r="F555" s="230"/>
      <c r="G555" s="230"/>
      <c r="H555" s="230"/>
      <c r="I555" s="230"/>
      <c r="J555" s="231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89"/>
      <c r="B556" s="189"/>
      <c r="C556" s="228"/>
      <c r="D556" s="229"/>
      <c r="E556" s="230"/>
      <c r="F556" s="230"/>
      <c r="G556" s="230"/>
      <c r="H556" s="230"/>
      <c r="I556" s="230"/>
      <c r="J556" s="231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89"/>
      <c r="B557" s="189"/>
      <c r="C557" s="228"/>
      <c r="D557" s="229"/>
      <c r="E557" s="230"/>
      <c r="F557" s="230"/>
      <c r="G557" s="230"/>
      <c r="H557" s="230"/>
      <c r="I557" s="230"/>
      <c r="J557" s="231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89"/>
      <c r="B558" s="189"/>
      <c r="C558" s="228"/>
      <c r="D558" s="229"/>
      <c r="E558" s="230"/>
      <c r="F558" s="230"/>
      <c r="G558" s="230"/>
      <c r="H558" s="230"/>
      <c r="I558" s="230"/>
      <c r="J558" s="231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89"/>
      <c r="B559" s="189"/>
      <c r="C559" s="228"/>
      <c r="D559" s="229"/>
      <c r="E559" s="230"/>
      <c r="F559" s="230"/>
      <c r="G559" s="230"/>
      <c r="H559" s="230"/>
      <c r="I559" s="230"/>
      <c r="J559" s="231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89"/>
      <c r="B560" s="189"/>
      <c r="C560" s="228"/>
      <c r="D560" s="229"/>
      <c r="E560" s="230"/>
      <c r="F560" s="230"/>
      <c r="G560" s="230"/>
      <c r="H560" s="230"/>
      <c r="I560" s="230"/>
      <c r="J560" s="231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89"/>
      <c r="B561" s="189"/>
      <c r="C561" s="228"/>
      <c r="D561" s="229"/>
      <c r="E561" s="230"/>
      <c r="F561" s="230"/>
      <c r="G561" s="230"/>
      <c r="H561" s="230"/>
      <c r="I561" s="230"/>
      <c r="J561" s="231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89"/>
      <c r="B562" s="189"/>
      <c r="C562" s="228"/>
      <c r="D562" s="229"/>
      <c r="E562" s="230"/>
      <c r="F562" s="230"/>
      <c r="G562" s="230"/>
      <c r="H562" s="230"/>
      <c r="I562" s="230"/>
      <c r="J562" s="231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89"/>
      <c r="B563" s="189"/>
      <c r="C563" s="228"/>
      <c r="D563" s="229"/>
      <c r="E563" s="230"/>
      <c r="F563" s="230"/>
      <c r="G563" s="230"/>
      <c r="H563" s="230"/>
      <c r="I563" s="230"/>
      <c r="J563" s="231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89"/>
      <c r="B564" s="189"/>
      <c r="C564" s="228"/>
      <c r="D564" s="229"/>
      <c r="E564" s="230"/>
      <c r="F564" s="230"/>
      <c r="G564" s="230"/>
      <c r="H564" s="230"/>
      <c r="I564" s="230"/>
      <c r="J564" s="231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89"/>
      <c r="B565" s="189"/>
      <c r="C565" s="228"/>
      <c r="D565" s="229"/>
      <c r="E565" s="230"/>
      <c r="F565" s="230"/>
      <c r="G565" s="230"/>
      <c r="H565" s="230"/>
      <c r="I565" s="230"/>
      <c r="J565" s="231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89"/>
      <c r="B566" s="189"/>
      <c r="C566" s="228"/>
      <c r="D566" s="229"/>
      <c r="E566" s="230"/>
      <c r="F566" s="230"/>
      <c r="G566" s="230"/>
      <c r="H566" s="230"/>
      <c r="I566" s="230"/>
      <c r="J566" s="231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89"/>
      <c r="B567" s="189"/>
      <c r="C567" s="228"/>
      <c r="D567" s="229"/>
      <c r="E567" s="230"/>
      <c r="F567" s="230"/>
      <c r="G567" s="230"/>
      <c r="H567" s="230"/>
      <c r="I567" s="230"/>
      <c r="J567" s="231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89"/>
      <c r="B568" s="189"/>
      <c r="C568" s="228"/>
      <c r="D568" s="229"/>
      <c r="E568" s="230"/>
      <c r="F568" s="230"/>
      <c r="G568" s="230"/>
      <c r="H568" s="230"/>
      <c r="I568" s="230"/>
      <c r="J568" s="231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89"/>
      <c r="B569" s="189"/>
      <c r="C569" s="228"/>
      <c r="D569" s="229"/>
      <c r="E569" s="230"/>
      <c r="F569" s="230"/>
      <c r="G569" s="230"/>
      <c r="H569" s="230"/>
      <c r="I569" s="230"/>
      <c r="J569" s="231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89"/>
      <c r="B570" s="189"/>
      <c r="C570" s="228"/>
      <c r="D570" s="229"/>
      <c r="E570" s="230"/>
      <c r="F570" s="230"/>
      <c r="G570" s="230"/>
      <c r="H570" s="230"/>
      <c r="I570" s="230"/>
      <c r="J570" s="231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89"/>
      <c r="B571" s="189"/>
      <c r="C571" s="228"/>
      <c r="D571" s="229"/>
      <c r="E571" s="230"/>
      <c r="F571" s="230"/>
      <c r="G571" s="230"/>
      <c r="H571" s="230"/>
      <c r="I571" s="230"/>
      <c r="J571" s="231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89"/>
      <c r="B572" s="189"/>
      <c r="C572" s="228"/>
      <c r="D572" s="229"/>
      <c r="E572" s="230"/>
      <c r="F572" s="230"/>
      <c r="G572" s="230"/>
      <c r="H572" s="230"/>
      <c r="I572" s="230"/>
      <c r="J572" s="231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89"/>
      <c r="B573" s="189"/>
      <c r="C573" s="228"/>
      <c r="D573" s="229"/>
      <c r="E573" s="230"/>
      <c r="F573" s="230"/>
      <c r="G573" s="230"/>
      <c r="H573" s="230"/>
      <c r="I573" s="230"/>
      <c r="J573" s="231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89"/>
      <c r="B574" s="189"/>
      <c r="C574" s="228"/>
      <c r="D574" s="229"/>
      <c r="E574" s="230"/>
      <c r="F574" s="230"/>
      <c r="G574" s="230"/>
      <c r="H574" s="230"/>
      <c r="I574" s="230"/>
      <c r="J574" s="231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89"/>
      <c r="B575" s="189"/>
      <c r="C575" s="228"/>
      <c r="D575" s="229"/>
      <c r="E575" s="230"/>
      <c r="F575" s="230"/>
      <c r="G575" s="230"/>
      <c r="H575" s="230"/>
      <c r="I575" s="230"/>
      <c r="J575" s="231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89"/>
      <c r="B576" s="189"/>
      <c r="C576" s="228"/>
      <c r="D576" s="229"/>
      <c r="E576" s="230"/>
      <c r="F576" s="230"/>
      <c r="G576" s="230"/>
      <c r="H576" s="230"/>
      <c r="I576" s="230"/>
      <c r="J576" s="231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89"/>
      <c r="B577" s="189"/>
      <c r="C577" s="228"/>
      <c r="D577" s="229"/>
      <c r="E577" s="230"/>
      <c r="F577" s="230"/>
      <c r="G577" s="230"/>
      <c r="H577" s="230"/>
      <c r="I577" s="230"/>
      <c r="J577" s="231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89"/>
      <c r="B578" s="189"/>
      <c r="C578" s="228"/>
      <c r="D578" s="229"/>
      <c r="E578" s="230"/>
      <c r="F578" s="230"/>
      <c r="G578" s="230"/>
      <c r="H578" s="230"/>
      <c r="I578" s="230"/>
      <c r="J578" s="231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89"/>
      <c r="B579" s="189"/>
      <c r="C579" s="228"/>
      <c r="D579" s="229"/>
      <c r="E579" s="230"/>
      <c r="F579" s="230"/>
      <c r="G579" s="230"/>
      <c r="H579" s="230"/>
      <c r="I579" s="230"/>
      <c r="J579" s="231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89"/>
      <c r="B580" s="189"/>
      <c r="C580" s="228"/>
      <c r="D580" s="229"/>
      <c r="E580" s="230"/>
      <c r="F580" s="230"/>
      <c r="G580" s="230"/>
      <c r="H580" s="230"/>
      <c r="I580" s="230"/>
      <c r="J580" s="231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89"/>
      <c r="B581" s="189"/>
      <c r="C581" s="228"/>
      <c r="D581" s="229"/>
      <c r="E581" s="230"/>
      <c r="F581" s="230"/>
      <c r="G581" s="230"/>
      <c r="H581" s="230"/>
      <c r="I581" s="230"/>
      <c r="J581" s="231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89"/>
      <c r="B582" s="189"/>
      <c r="C582" s="228"/>
      <c r="D582" s="229"/>
      <c r="E582" s="230"/>
      <c r="F582" s="230"/>
      <c r="G582" s="230"/>
      <c r="H582" s="230"/>
      <c r="I582" s="230"/>
      <c r="J582" s="231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89"/>
      <c r="B583" s="189"/>
      <c r="C583" s="228"/>
      <c r="D583" s="229"/>
      <c r="E583" s="230"/>
      <c r="F583" s="230"/>
      <c r="G583" s="230"/>
      <c r="H583" s="230"/>
      <c r="I583" s="230"/>
      <c r="J583" s="231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89"/>
      <c r="B584" s="189"/>
      <c r="C584" s="228"/>
      <c r="D584" s="229"/>
      <c r="E584" s="230"/>
      <c r="F584" s="230"/>
      <c r="G584" s="230"/>
      <c r="H584" s="230"/>
      <c r="I584" s="230"/>
      <c r="J584" s="231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89"/>
      <c r="B585" s="189"/>
      <c r="C585" s="228"/>
      <c r="D585" s="229"/>
      <c r="E585" s="230"/>
      <c r="F585" s="230"/>
      <c r="G585" s="230"/>
      <c r="H585" s="230"/>
      <c r="I585" s="230"/>
      <c r="J585" s="231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89"/>
      <c r="B586" s="189"/>
      <c r="C586" s="228"/>
      <c r="D586" s="229"/>
      <c r="E586" s="230"/>
      <c r="F586" s="230"/>
      <c r="G586" s="230"/>
      <c r="H586" s="230"/>
      <c r="I586" s="230"/>
      <c r="J586" s="231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89"/>
      <c r="B587" s="189"/>
      <c r="C587" s="228"/>
      <c r="D587" s="229"/>
      <c r="E587" s="230"/>
      <c r="F587" s="230"/>
      <c r="G587" s="230"/>
      <c r="H587" s="230"/>
      <c r="I587" s="230"/>
      <c r="J587" s="231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89"/>
      <c r="B588" s="189"/>
      <c r="C588" s="228"/>
      <c r="D588" s="229"/>
      <c r="E588" s="230"/>
      <c r="F588" s="230"/>
      <c r="G588" s="230"/>
      <c r="H588" s="230"/>
      <c r="I588" s="230"/>
      <c r="J588" s="231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89"/>
      <c r="B589" s="189"/>
      <c r="C589" s="228"/>
      <c r="D589" s="229"/>
      <c r="E589" s="230"/>
      <c r="F589" s="230"/>
      <c r="G589" s="230"/>
      <c r="H589" s="230"/>
      <c r="I589" s="230"/>
      <c r="J589" s="231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89"/>
      <c r="B590" s="189"/>
      <c r="C590" s="228"/>
      <c r="D590" s="229"/>
      <c r="E590" s="230"/>
      <c r="F590" s="230"/>
      <c r="G590" s="230"/>
      <c r="H590" s="230"/>
      <c r="I590" s="230"/>
      <c r="J590" s="231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89"/>
      <c r="B591" s="189"/>
      <c r="C591" s="228"/>
      <c r="D591" s="229"/>
      <c r="E591" s="230"/>
      <c r="F591" s="230"/>
      <c r="G591" s="230"/>
      <c r="H591" s="230"/>
      <c r="I591" s="230"/>
      <c r="J591" s="231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89"/>
      <c r="B592" s="189"/>
      <c r="C592" s="228"/>
      <c r="D592" s="229"/>
      <c r="E592" s="230"/>
      <c r="F592" s="230"/>
      <c r="G592" s="230"/>
      <c r="H592" s="230"/>
      <c r="I592" s="230"/>
      <c r="J592" s="231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89"/>
      <c r="B593" s="189"/>
      <c r="C593" s="228"/>
      <c r="D593" s="229"/>
      <c r="E593" s="230"/>
      <c r="F593" s="230"/>
      <c r="G593" s="230"/>
      <c r="H593" s="230"/>
      <c r="I593" s="230"/>
      <c r="J593" s="231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89"/>
      <c r="B594" s="189"/>
      <c r="C594" s="228"/>
      <c r="D594" s="229"/>
      <c r="E594" s="230"/>
      <c r="F594" s="230"/>
      <c r="G594" s="230"/>
      <c r="H594" s="230"/>
      <c r="I594" s="230"/>
      <c r="J594" s="231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89"/>
      <c r="B595" s="189"/>
      <c r="C595" s="228"/>
      <c r="D595" s="229"/>
      <c r="E595" s="230"/>
      <c r="F595" s="230"/>
      <c r="G595" s="230"/>
      <c r="H595" s="230"/>
      <c r="I595" s="230"/>
      <c r="J595" s="231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89"/>
      <c r="B596" s="189"/>
      <c r="C596" s="228"/>
      <c r="D596" s="229"/>
      <c r="E596" s="230"/>
      <c r="F596" s="230"/>
      <c r="G596" s="230"/>
      <c r="H596" s="230"/>
      <c r="I596" s="230"/>
      <c r="J596" s="231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89"/>
      <c r="B597" s="189"/>
      <c r="C597" s="228"/>
      <c r="D597" s="229"/>
      <c r="E597" s="230"/>
      <c r="F597" s="230"/>
      <c r="G597" s="230"/>
      <c r="H597" s="230"/>
      <c r="I597" s="230"/>
      <c r="J597" s="231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89"/>
      <c r="B598" s="189"/>
      <c r="C598" s="228"/>
      <c r="D598" s="229"/>
      <c r="E598" s="230"/>
      <c r="F598" s="230"/>
      <c r="G598" s="230"/>
      <c r="H598" s="230"/>
      <c r="I598" s="230"/>
      <c r="J598" s="231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89"/>
      <c r="B599" s="189"/>
      <c r="C599" s="228"/>
      <c r="D599" s="229"/>
      <c r="E599" s="230"/>
      <c r="F599" s="230"/>
      <c r="G599" s="230"/>
      <c r="H599" s="230"/>
      <c r="I599" s="230"/>
      <c r="J599" s="231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89"/>
      <c r="B600" s="189"/>
      <c r="C600" s="228"/>
      <c r="D600" s="229"/>
      <c r="E600" s="230"/>
      <c r="F600" s="230"/>
      <c r="G600" s="230"/>
      <c r="H600" s="230"/>
      <c r="I600" s="230"/>
      <c r="J600" s="231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89"/>
      <c r="B601" s="189"/>
      <c r="C601" s="228"/>
      <c r="D601" s="229"/>
      <c r="E601" s="230"/>
      <c r="F601" s="230"/>
      <c r="G601" s="230"/>
      <c r="H601" s="230"/>
      <c r="I601" s="230"/>
      <c r="J601" s="231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89"/>
      <c r="B602" s="189"/>
      <c r="C602" s="228"/>
      <c r="D602" s="229"/>
      <c r="E602" s="230"/>
      <c r="F602" s="230"/>
      <c r="G602" s="230"/>
      <c r="H602" s="230"/>
      <c r="I602" s="230"/>
      <c r="J602" s="231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89"/>
      <c r="B603" s="189"/>
      <c r="C603" s="228"/>
      <c r="D603" s="229"/>
      <c r="E603" s="230"/>
      <c r="F603" s="230"/>
      <c r="G603" s="230"/>
      <c r="H603" s="230"/>
      <c r="I603" s="230"/>
      <c r="J603" s="231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89"/>
      <c r="B604" s="189"/>
      <c r="C604" s="228"/>
      <c r="D604" s="229"/>
      <c r="E604" s="230"/>
      <c r="F604" s="230"/>
      <c r="G604" s="230"/>
      <c r="H604" s="230"/>
      <c r="I604" s="230"/>
      <c r="J604" s="231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89"/>
      <c r="B605" s="189"/>
      <c r="C605" s="228"/>
      <c r="D605" s="229"/>
      <c r="E605" s="230"/>
      <c r="F605" s="230"/>
      <c r="G605" s="230"/>
      <c r="H605" s="230"/>
      <c r="I605" s="230"/>
      <c r="J605" s="231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89"/>
      <c r="B606" s="189"/>
      <c r="C606" s="228"/>
      <c r="D606" s="229"/>
      <c r="E606" s="230"/>
      <c r="F606" s="230"/>
      <c r="G606" s="230"/>
      <c r="H606" s="230"/>
      <c r="I606" s="230"/>
      <c r="J606" s="231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89"/>
      <c r="B607" s="189"/>
      <c r="C607" s="228"/>
      <c r="D607" s="229"/>
      <c r="E607" s="230"/>
      <c r="F607" s="230"/>
      <c r="G607" s="230"/>
      <c r="H607" s="230"/>
      <c r="I607" s="230"/>
      <c r="J607" s="231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89"/>
      <c r="B608" s="189"/>
      <c r="C608" s="228"/>
      <c r="D608" s="229"/>
      <c r="E608" s="230"/>
      <c r="F608" s="230"/>
      <c r="G608" s="230"/>
      <c r="H608" s="230"/>
      <c r="I608" s="230"/>
      <c r="J608" s="231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89"/>
      <c r="B609" s="189"/>
      <c r="C609" s="228"/>
      <c r="D609" s="229"/>
      <c r="E609" s="230"/>
      <c r="F609" s="230"/>
      <c r="G609" s="230"/>
      <c r="H609" s="230"/>
      <c r="I609" s="230"/>
      <c r="J609" s="231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89"/>
      <c r="B610" s="189"/>
      <c r="C610" s="228"/>
      <c r="D610" s="229"/>
      <c r="E610" s="230"/>
      <c r="F610" s="230"/>
      <c r="G610" s="230"/>
      <c r="H610" s="230"/>
      <c r="I610" s="230"/>
      <c r="J610" s="231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89"/>
      <c r="B611" s="189"/>
      <c r="C611" s="228"/>
      <c r="D611" s="229"/>
      <c r="E611" s="230"/>
      <c r="F611" s="230"/>
      <c r="G611" s="230"/>
      <c r="H611" s="230"/>
      <c r="I611" s="230"/>
      <c r="J611" s="231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89"/>
      <c r="B612" s="189"/>
      <c r="C612" s="228"/>
      <c r="D612" s="229"/>
      <c r="E612" s="230"/>
      <c r="F612" s="230"/>
      <c r="G612" s="230"/>
      <c r="H612" s="230"/>
      <c r="I612" s="230"/>
      <c r="J612" s="231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89"/>
      <c r="B613" s="189"/>
      <c r="C613" s="228"/>
      <c r="D613" s="229"/>
      <c r="E613" s="230"/>
      <c r="F613" s="230"/>
      <c r="G613" s="230"/>
      <c r="H613" s="230"/>
      <c r="I613" s="230"/>
      <c r="J613" s="231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89"/>
      <c r="B614" s="189"/>
      <c r="C614" s="228"/>
      <c r="D614" s="229"/>
      <c r="E614" s="230"/>
      <c r="F614" s="230"/>
      <c r="G614" s="230"/>
      <c r="H614" s="230"/>
      <c r="I614" s="230"/>
      <c r="J614" s="231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89"/>
      <c r="B615" s="189"/>
      <c r="C615" s="228"/>
      <c r="D615" s="229"/>
      <c r="E615" s="230"/>
      <c r="F615" s="230"/>
      <c r="G615" s="230"/>
      <c r="H615" s="230"/>
      <c r="I615" s="230"/>
      <c r="J615" s="231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89"/>
      <c r="B616" s="189"/>
      <c r="C616" s="228"/>
      <c r="D616" s="229"/>
      <c r="E616" s="230"/>
      <c r="F616" s="230"/>
      <c r="G616" s="230"/>
      <c r="H616" s="230"/>
      <c r="I616" s="230"/>
      <c r="J616" s="231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89"/>
      <c r="B617" s="189"/>
      <c r="C617" s="228"/>
      <c r="D617" s="229"/>
      <c r="E617" s="230"/>
      <c r="F617" s="230"/>
      <c r="G617" s="230"/>
      <c r="H617" s="230"/>
      <c r="I617" s="230"/>
      <c r="J617" s="231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89"/>
      <c r="B618" s="189"/>
      <c r="C618" s="228"/>
      <c r="D618" s="229"/>
      <c r="E618" s="230"/>
      <c r="F618" s="230"/>
      <c r="G618" s="230"/>
      <c r="H618" s="230"/>
      <c r="I618" s="230"/>
      <c r="J618" s="231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89"/>
      <c r="B619" s="189"/>
      <c r="C619" s="228"/>
      <c r="D619" s="229"/>
      <c r="E619" s="230"/>
      <c r="F619" s="230"/>
      <c r="G619" s="230"/>
      <c r="H619" s="230"/>
      <c r="I619" s="230"/>
      <c r="J619" s="231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89"/>
      <c r="B620" s="189"/>
      <c r="C620" s="228"/>
      <c r="D620" s="229"/>
      <c r="E620" s="230"/>
      <c r="F620" s="230"/>
      <c r="G620" s="230"/>
      <c r="H620" s="230"/>
      <c r="I620" s="230"/>
      <c r="J620" s="231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89"/>
      <c r="B621" s="189"/>
      <c r="C621" s="228"/>
      <c r="D621" s="229"/>
      <c r="E621" s="230"/>
      <c r="F621" s="230"/>
      <c r="G621" s="230"/>
      <c r="H621" s="230"/>
      <c r="I621" s="230"/>
      <c r="J621" s="231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89"/>
      <c r="B622" s="189"/>
      <c r="C622" s="228"/>
      <c r="D622" s="229"/>
      <c r="E622" s="230"/>
      <c r="F622" s="230"/>
      <c r="G622" s="230"/>
      <c r="H622" s="230"/>
      <c r="I622" s="230"/>
      <c r="J622" s="231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89"/>
      <c r="B623" s="189"/>
      <c r="C623" s="228"/>
      <c r="D623" s="229"/>
      <c r="E623" s="230"/>
      <c r="F623" s="230"/>
      <c r="G623" s="230"/>
      <c r="H623" s="230"/>
      <c r="I623" s="230"/>
      <c r="J623" s="231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89"/>
      <c r="B624" s="189"/>
      <c r="C624" s="228"/>
      <c r="D624" s="229"/>
      <c r="E624" s="230"/>
      <c r="F624" s="230"/>
      <c r="G624" s="230"/>
      <c r="H624" s="230"/>
      <c r="I624" s="230"/>
      <c r="J624" s="231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89"/>
      <c r="B625" s="189"/>
      <c r="C625" s="228"/>
      <c r="D625" s="229"/>
      <c r="E625" s="230"/>
      <c r="F625" s="230"/>
      <c r="G625" s="230"/>
      <c r="H625" s="230"/>
      <c r="I625" s="230"/>
      <c r="J625" s="231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89"/>
      <c r="B626" s="189"/>
      <c r="C626" s="228"/>
      <c r="D626" s="229"/>
      <c r="E626" s="230"/>
      <c r="F626" s="230"/>
      <c r="G626" s="230"/>
      <c r="H626" s="230"/>
      <c r="I626" s="230"/>
      <c r="J626" s="231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89"/>
      <c r="B627" s="189"/>
      <c r="C627" s="228"/>
      <c r="D627" s="229"/>
      <c r="E627" s="230"/>
      <c r="F627" s="230"/>
      <c r="G627" s="230"/>
      <c r="H627" s="230"/>
      <c r="I627" s="230"/>
      <c r="J627" s="231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89"/>
      <c r="B628" s="189"/>
      <c r="C628" s="228"/>
      <c r="D628" s="229"/>
      <c r="E628" s="230"/>
      <c r="F628" s="230"/>
      <c r="G628" s="230"/>
      <c r="H628" s="230"/>
      <c r="I628" s="230"/>
      <c r="J628" s="231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89"/>
      <c r="B629" s="189"/>
      <c r="C629" s="228"/>
      <c r="D629" s="229"/>
      <c r="E629" s="230"/>
      <c r="F629" s="230"/>
      <c r="G629" s="230"/>
      <c r="H629" s="230"/>
      <c r="I629" s="230"/>
      <c r="J629" s="231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89"/>
      <c r="B630" s="189"/>
      <c r="C630" s="228"/>
      <c r="D630" s="229"/>
      <c r="E630" s="230"/>
      <c r="F630" s="230"/>
      <c r="G630" s="230"/>
      <c r="H630" s="230"/>
      <c r="I630" s="230"/>
      <c r="J630" s="231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89"/>
      <c r="B631" s="189"/>
      <c r="C631" s="228"/>
      <c r="D631" s="229"/>
      <c r="E631" s="230"/>
      <c r="F631" s="230"/>
      <c r="G631" s="230"/>
      <c r="H631" s="230"/>
      <c r="I631" s="230"/>
      <c r="J631" s="231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89"/>
      <c r="B632" s="189"/>
      <c r="C632" s="228"/>
      <c r="D632" s="229"/>
      <c r="E632" s="230"/>
      <c r="F632" s="230"/>
      <c r="G632" s="230"/>
      <c r="H632" s="230"/>
      <c r="I632" s="230"/>
      <c r="J632" s="231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89"/>
      <c r="B633" s="189"/>
      <c r="C633" s="228"/>
      <c r="D633" s="229"/>
      <c r="E633" s="230"/>
      <c r="F633" s="230"/>
      <c r="G633" s="230"/>
      <c r="H633" s="230"/>
      <c r="I633" s="230"/>
      <c r="J633" s="231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89"/>
      <c r="B634" s="189"/>
      <c r="C634" s="228"/>
      <c r="D634" s="229"/>
      <c r="E634" s="230"/>
      <c r="F634" s="230"/>
      <c r="G634" s="230"/>
      <c r="H634" s="230"/>
      <c r="I634" s="230"/>
      <c r="J634" s="231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89"/>
      <c r="B635" s="189"/>
      <c r="C635" s="228"/>
      <c r="D635" s="229"/>
      <c r="E635" s="230"/>
      <c r="F635" s="230"/>
      <c r="G635" s="230"/>
      <c r="H635" s="230"/>
      <c r="I635" s="230"/>
      <c r="J635" s="231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89"/>
      <c r="B636" s="189"/>
      <c r="C636" s="228"/>
      <c r="D636" s="229"/>
      <c r="E636" s="230"/>
      <c r="F636" s="230"/>
      <c r="G636" s="230"/>
      <c r="H636" s="230"/>
      <c r="I636" s="230"/>
      <c r="J636" s="231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89"/>
      <c r="B637" s="189"/>
      <c r="C637" s="228"/>
      <c r="D637" s="229"/>
      <c r="E637" s="230"/>
      <c r="F637" s="230"/>
      <c r="G637" s="230"/>
      <c r="H637" s="230"/>
      <c r="I637" s="230"/>
      <c r="J637" s="231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89"/>
      <c r="B638" s="189"/>
      <c r="C638" s="228"/>
      <c r="D638" s="229"/>
      <c r="E638" s="230"/>
      <c r="F638" s="230"/>
      <c r="G638" s="230"/>
      <c r="H638" s="230"/>
      <c r="I638" s="230"/>
      <c r="J638" s="231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89"/>
      <c r="B639" s="189"/>
      <c r="C639" s="228"/>
      <c r="D639" s="229"/>
      <c r="E639" s="230"/>
      <c r="F639" s="230"/>
      <c r="G639" s="230"/>
      <c r="H639" s="230"/>
      <c r="I639" s="230"/>
      <c r="J639" s="231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89"/>
      <c r="B640" s="189"/>
      <c r="C640" s="228"/>
      <c r="D640" s="229"/>
      <c r="E640" s="230"/>
      <c r="F640" s="230"/>
      <c r="G640" s="230"/>
      <c r="H640" s="230"/>
      <c r="I640" s="230"/>
      <c r="J640" s="231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89"/>
      <c r="B641" s="189"/>
      <c r="C641" s="228"/>
      <c r="D641" s="229"/>
      <c r="E641" s="230"/>
      <c r="F641" s="230"/>
      <c r="G641" s="230"/>
      <c r="H641" s="230"/>
      <c r="I641" s="230"/>
      <c r="J641" s="231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89"/>
      <c r="B642" s="189"/>
      <c r="C642" s="228"/>
      <c r="D642" s="229"/>
      <c r="E642" s="230"/>
      <c r="F642" s="230"/>
      <c r="G642" s="230"/>
      <c r="H642" s="230"/>
      <c r="I642" s="230"/>
      <c r="J642" s="231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89"/>
      <c r="B643" s="189"/>
      <c r="C643" s="228"/>
      <c r="D643" s="229"/>
      <c r="E643" s="230"/>
      <c r="F643" s="230"/>
      <c r="G643" s="230"/>
      <c r="H643" s="230"/>
      <c r="I643" s="230"/>
      <c r="J643" s="231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89"/>
      <c r="B644" s="189"/>
      <c r="C644" s="228"/>
      <c r="D644" s="229"/>
      <c r="E644" s="230"/>
      <c r="F644" s="230"/>
      <c r="G644" s="230"/>
      <c r="H644" s="230"/>
      <c r="I644" s="230"/>
      <c r="J644" s="231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89"/>
      <c r="B645" s="189"/>
      <c r="C645" s="228"/>
      <c r="D645" s="229"/>
      <c r="E645" s="230"/>
      <c r="F645" s="230"/>
      <c r="G645" s="230"/>
      <c r="H645" s="230"/>
      <c r="I645" s="230"/>
      <c r="J645" s="231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89"/>
      <c r="B646" s="189"/>
      <c r="C646" s="228"/>
      <c r="D646" s="229"/>
      <c r="E646" s="230"/>
      <c r="F646" s="230"/>
      <c r="G646" s="230"/>
      <c r="H646" s="230"/>
      <c r="I646" s="230"/>
      <c r="J646" s="231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89"/>
      <c r="B647" s="189"/>
      <c r="C647" s="228"/>
      <c r="D647" s="229"/>
      <c r="E647" s="230"/>
      <c r="F647" s="230"/>
      <c r="G647" s="230"/>
      <c r="H647" s="230"/>
      <c r="I647" s="230"/>
      <c r="J647" s="231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89"/>
      <c r="B648" s="189"/>
      <c r="C648" s="228"/>
      <c r="D648" s="229"/>
      <c r="E648" s="230"/>
      <c r="F648" s="230"/>
      <c r="G648" s="230"/>
      <c r="H648" s="230"/>
      <c r="I648" s="230"/>
      <c r="J648" s="231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89"/>
      <c r="B649" s="189"/>
      <c r="C649" s="228"/>
      <c r="D649" s="229"/>
      <c r="E649" s="230"/>
      <c r="F649" s="230"/>
      <c r="G649" s="230"/>
      <c r="H649" s="230"/>
      <c r="I649" s="230"/>
      <c r="J649" s="231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89"/>
      <c r="B650" s="189"/>
      <c r="C650" s="228"/>
      <c r="D650" s="229"/>
      <c r="E650" s="230"/>
      <c r="F650" s="230"/>
      <c r="G650" s="230"/>
      <c r="H650" s="230"/>
      <c r="I650" s="230"/>
      <c r="J650" s="231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89"/>
      <c r="B651" s="189"/>
      <c r="C651" s="228"/>
      <c r="D651" s="229"/>
      <c r="E651" s="230"/>
      <c r="F651" s="230"/>
      <c r="G651" s="230"/>
      <c r="H651" s="230"/>
      <c r="I651" s="230"/>
      <c r="J651" s="231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89"/>
      <c r="B652" s="189"/>
      <c r="C652" s="228"/>
      <c r="D652" s="229"/>
      <c r="E652" s="230"/>
      <c r="F652" s="230"/>
      <c r="G652" s="230"/>
      <c r="H652" s="230"/>
      <c r="I652" s="230"/>
      <c r="J652" s="231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89"/>
      <c r="B653" s="189"/>
      <c r="C653" s="228"/>
      <c r="D653" s="229"/>
      <c r="E653" s="230"/>
      <c r="F653" s="230"/>
      <c r="G653" s="230"/>
      <c r="H653" s="230"/>
      <c r="I653" s="230"/>
      <c r="J653" s="231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89"/>
      <c r="B654" s="189"/>
      <c r="C654" s="228"/>
      <c r="D654" s="229"/>
      <c r="E654" s="230"/>
      <c r="F654" s="230"/>
      <c r="G654" s="230"/>
      <c r="H654" s="230"/>
      <c r="I654" s="230"/>
      <c r="J654" s="231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89"/>
      <c r="B655" s="189"/>
      <c r="C655" s="228"/>
      <c r="D655" s="229"/>
      <c r="E655" s="230"/>
      <c r="F655" s="230"/>
      <c r="G655" s="230"/>
      <c r="H655" s="230"/>
      <c r="I655" s="230"/>
      <c r="J655" s="231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89"/>
      <c r="B656" s="189"/>
      <c r="C656" s="228"/>
      <c r="D656" s="229"/>
      <c r="E656" s="230"/>
      <c r="F656" s="230"/>
      <c r="G656" s="230"/>
      <c r="H656" s="230"/>
      <c r="I656" s="230"/>
      <c r="J656" s="231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89"/>
      <c r="B657" s="189"/>
      <c r="C657" s="228"/>
      <c r="D657" s="229"/>
      <c r="E657" s="230"/>
      <c r="F657" s="230"/>
      <c r="G657" s="230"/>
      <c r="H657" s="230"/>
      <c r="I657" s="230"/>
      <c r="J657" s="231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89"/>
      <c r="B658" s="189"/>
      <c r="C658" s="228"/>
      <c r="D658" s="229"/>
      <c r="E658" s="230"/>
      <c r="F658" s="230"/>
      <c r="G658" s="230"/>
      <c r="H658" s="230"/>
      <c r="I658" s="230"/>
      <c r="J658" s="231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89"/>
      <c r="B659" s="189"/>
      <c r="C659" s="228"/>
      <c r="D659" s="229"/>
      <c r="E659" s="230"/>
      <c r="F659" s="230"/>
      <c r="G659" s="230"/>
      <c r="H659" s="230"/>
      <c r="I659" s="230"/>
      <c r="J659" s="231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89"/>
      <c r="B660" s="189"/>
      <c r="C660" s="228"/>
      <c r="D660" s="229"/>
      <c r="E660" s="230"/>
      <c r="F660" s="230"/>
      <c r="G660" s="230"/>
      <c r="H660" s="230"/>
      <c r="I660" s="230"/>
      <c r="J660" s="231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89"/>
      <c r="B661" s="189"/>
      <c r="C661" s="228"/>
      <c r="D661" s="229"/>
      <c r="E661" s="230"/>
      <c r="F661" s="230"/>
      <c r="G661" s="230"/>
      <c r="H661" s="230"/>
      <c r="I661" s="230"/>
      <c r="J661" s="231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89"/>
      <c r="B662" s="189"/>
      <c r="C662" s="228"/>
      <c r="D662" s="229"/>
      <c r="E662" s="230"/>
      <c r="F662" s="230"/>
      <c r="G662" s="230"/>
      <c r="H662" s="230"/>
      <c r="I662" s="230"/>
      <c r="J662" s="231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89"/>
      <c r="B663" s="189"/>
      <c r="C663" s="228"/>
      <c r="D663" s="229"/>
      <c r="E663" s="230"/>
      <c r="F663" s="230"/>
      <c r="G663" s="230"/>
      <c r="H663" s="230"/>
      <c r="I663" s="230"/>
      <c r="J663" s="231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89"/>
      <c r="B664" s="189"/>
      <c r="C664" s="228"/>
      <c r="D664" s="229"/>
      <c r="E664" s="230"/>
      <c r="F664" s="230"/>
      <c r="G664" s="230"/>
      <c r="H664" s="230"/>
      <c r="I664" s="230"/>
      <c r="J664" s="231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89"/>
      <c r="B665" s="189"/>
      <c r="C665" s="228"/>
      <c r="D665" s="229"/>
      <c r="E665" s="230"/>
      <c r="F665" s="230"/>
      <c r="G665" s="230"/>
      <c r="H665" s="230"/>
      <c r="I665" s="230"/>
      <c r="J665" s="231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89"/>
      <c r="B666" s="189"/>
      <c r="C666" s="228"/>
      <c r="D666" s="229"/>
      <c r="E666" s="230"/>
      <c r="F666" s="230"/>
      <c r="G666" s="230"/>
      <c r="H666" s="230"/>
      <c r="I666" s="230"/>
      <c r="J666" s="231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89"/>
      <c r="B667" s="189"/>
      <c r="C667" s="228"/>
      <c r="D667" s="229"/>
      <c r="E667" s="230"/>
      <c r="F667" s="230"/>
      <c r="G667" s="230"/>
      <c r="H667" s="230"/>
      <c r="I667" s="230"/>
      <c r="J667" s="231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89"/>
      <c r="B668" s="189"/>
      <c r="C668" s="228"/>
      <c r="D668" s="229"/>
      <c r="E668" s="230"/>
      <c r="F668" s="230"/>
      <c r="G668" s="230"/>
      <c r="H668" s="230"/>
      <c r="I668" s="230"/>
      <c r="J668" s="231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89"/>
      <c r="B669" s="189"/>
      <c r="C669" s="228"/>
      <c r="D669" s="229"/>
      <c r="E669" s="230"/>
      <c r="F669" s="230"/>
      <c r="G669" s="230"/>
      <c r="H669" s="230"/>
      <c r="I669" s="230"/>
      <c r="J669" s="231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89"/>
      <c r="B670" s="189"/>
      <c r="C670" s="228"/>
      <c r="D670" s="229"/>
      <c r="E670" s="230"/>
      <c r="F670" s="230"/>
      <c r="G670" s="230"/>
      <c r="H670" s="230"/>
      <c r="I670" s="230"/>
      <c r="J670" s="231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89"/>
      <c r="B671" s="189"/>
      <c r="C671" s="228"/>
      <c r="D671" s="229"/>
      <c r="E671" s="230"/>
      <c r="F671" s="230"/>
      <c r="G671" s="230"/>
      <c r="H671" s="230"/>
      <c r="I671" s="230"/>
      <c r="J671" s="231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89"/>
      <c r="B672" s="189"/>
      <c r="C672" s="228"/>
      <c r="D672" s="229"/>
      <c r="E672" s="230"/>
      <c r="F672" s="230"/>
      <c r="G672" s="230"/>
      <c r="H672" s="230"/>
      <c r="I672" s="230"/>
      <c r="J672" s="231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89"/>
      <c r="B673" s="189"/>
      <c r="C673" s="228"/>
      <c r="D673" s="229"/>
      <c r="E673" s="230"/>
      <c r="F673" s="230"/>
      <c r="G673" s="230"/>
      <c r="H673" s="230"/>
      <c r="I673" s="230"/>
      <c r="J673" s="231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89"/>
      <c r="B674" s="189"/>
      <c r="C674" s="228"/>
      <c r="D674" s="229"/>
      <c r="E674" s="230"/>
      <c r="F674" s="230"/>
      <c r="G674" s="230"/>
      <c r="H674" s="230"/>
      <c r="I674" s="230"/>
      <c r="J674" s="231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89"/>
      <c r="B675" s="189"/>
      <c r="C675" s="228"/>
      <c r="D675" s="229"/>
      <c r="E675" s="230"/>
      <c r="F675" s="230"/>
      <c r="G675" s="230"/>
      <c r="H675" s="230"/>
      <c r="I675" s="230"/>
      <c r="J675" s="231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89"/>
      <c r="B676" s="189"/>
      <c r="C676" s="228"/>
      <c r="D676" s="229"/>
      <c r="E676" s="230"/>
      <c r="F676" s="230"/>
      <c r="G676" s="230"/>
      <c r="H676" s="230"/>
      <c r="I676" s="230"/>
      <c r="J676" s="231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89"/>
      <c r="B677" s="189"/>
      <c r="C677" s="228"/>
      <c r="D677" s="229"/>
      <c r="E677" s="230"/>
      <c r="F677" s="230"/>
      <c r="G677" s="230"/>
      <c r="H677" s="230"/>
      <c r="I677" s="230"/>
      <c r="J677" s="231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89"/>
      <c r="B678" s="189"/>
      <c r="C678" s="228"/>
      <c r="D678" s="229"/>
      <c r="E678" s="230"/>
      <c r="F678" s="230"/>
      <c r="G678" s="230"/>
      <c r="H678" s="230"/>
      <c r="I678" s="230"/>
      <c r="J678" s="231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89"/>
      <c r="B679" s="189"/>
      <c r="C679" s="228"/>
      <c r="D679" s="229"/>
      <c r="E679" s="230"/>
      <c r="F679" s="230"/>
      <c r="G679" s="230"/>
      <c r="H679" s="230"/>
      <c r="I679" s="230"/>
      <c r="J679" s="231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89"/>
      <c r="B680" s="189"/>
      <c r="C680" s="228"/>
      <c r="D680" s="229"/>
      <c r="E680" s="230"/>
      <c r="F680" s="230"/>
      <c r="G680" s="230"/>
      <c r="H680" s="230"/>
      <c r="I680" s="230"/>
      <c r="J680" s="231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89"/>
      <c r="B681" s="189"/>
      <c r="C681" s="228"/>
      <c r="D681" s="229"/>
      <c r="E681" s="230"/>
      <c r="F681" s="230"/>
      <c r="G681" s="230"/>
      <c r="H681" s="230"/>
      <c r="I681" s="230"/>
      <c r="J681" s="231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89"/>
      <c r="B682" s="189"/>
      <c r="C682" s="228"/>
      <c r="D682" s="229"/>
      <c r="E682" s="230"/>
      <c r="F682" s="230"/>
      <c r="G682" s="230"/>
      <c r="H682" s="230"/>
      <c r="I682" s="230"/>
      <c r="J682" s="231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89"/>
      <c r="B683" s="189"/>
      <c r="C683" s="228"/>
      <c r="D683" s="229"/>
      <c r="E683" s="230"/>
      <c r="F683" s="230"/>
      <c r="G683" s="230"/>
      <c r="H683" s="230"/>
      <c r="I683" s="230"/>
      <c r="J683" s="231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89"/>
      <c r="B684" s="189"/>
      <c r="C684" s="228"/>
      <c r="D684" s="229"/>
      <c r="E684" s="230"/>
      <c r="F684" s="230"/>
      <c r="G684" s="230"/>
      <c r="H684" s="230"/>
      <c r="I684" s="230"/>
      <c r="J684" s="231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89"/>
      <c r="B685" s="189"/>
      <c r="C685" s="228"/>
      <c r="D685" s="229"/>
      <c r="E685" s="230"/>
      <c r="F685" s="230"/>
      <c r="G685" s="230"/>
      <c r="H685" s="230"/>
      <c r="I685" s="230"/>
      <c r="J685" s="231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89"/>
      <c r="B686" s="189"/>
      <c r="C686" s="228"/>
      <c r="D686" s="229"/>
      <c r="E686" s="230"/>
      <c r="F686" s="230"/>
      <c r="G686" s="230"/>
      <c r="H686" s="230"/>
      <c r="I686" s="230"/>
      <c r="J686" s="231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89"/>
      <c r="B687" s="189"/>
      <c r="C687" s="228"/>
      <c r="D687" s="229"/>
      <c r="E687" s="230"/>
      <c r="F687" s="230"/>
      <c r="G687" s="230"/>
      <c r="H687" s="230"/>
      <c r="I687" s="230"/>
      <c r="J687" s="231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89"/>
      <c r="B688" s="189"/>
      <c r="C688" s="228"/>
      <c r="D688" s="229"/>
      <c r="E688" s="230"/>
      <c r="F688" s="230"/>
      <c r="G688" s="230"/>
      <c r="H688" s="230"/>
      <c r="I688" s="230"/>
      <c r="J688" s="231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89"/>
      <c r="B689" s="189"/>
      <c r="C689" s="228"/>
      <c r="D689" s="229"/>
      <c r="E689" s="230"/>
      <c r="F689" s="230"/>
      <c r="G689" s="230"/>
      <c r="H689" s="230"/>
      <c r="I689" s="230"/>
      <c r="J689" s="231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89"/>
      <c r="B690" s="189"/>
      <c r="C690" s="228"/>
      <c r="D690" s="229"/>
      <c r="E690" s="230"/>
      <c r="F690" s="230"/>
      <c r="G690" s="230"/>
      <c r="H690" s="230"/>
      <c r="I690" s="230"/>
      <c r="J690" s="231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89"/>
      <c r="B691" s="189"/>
      <c r="C691" s="228"/>
      <c r="D691" s="229"/>
      <c r="E691" s="230"/>
      <c r="F691" s="230"/>
      <c r="G691" s="230"/>
      <c r="H691" s="230"/>
      <c r="I691" s="230"/>
      <c r="J691" s="231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89"/>
      <c r="B692" s="189"/>
      <c r="C692" s="228"/>
      <c r="D692" s="229"/>
      <c r="E692" s="230"/>
      <c r="F692" s="230"/>
      <c r="G692" s="230"/>
      <c r="H692" s="230"/>
      <c r="I692" s="230"/>
      <c r="J692" s="231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89"/>
      <c r="B693" s="189"/>
      <c r="C693" s="228"/>
      <c r="D693" s="229"/>
      <c r="E693" s="230"/>
      <c r="F693" s="230"/>
      <c r="G693" s="230"/>
      <c r="H693" s="230"/>
      <c r="I693" s="230"/>
      <c r="J693" s="231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89"/>
      <c r="B694" s="189"/>
      <c r="C694" s="228"/>
      <c r="D694" s="229"/>
      <c r="E694" s="230"/>
      <c r="F694" s="230"/>
      <c r="G694" s="230"/>
      <c r="H694" s="230"/>
      <c r="I694" s="230"/>
      <c r="J694" s="231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89"/>
      <c r="B695" s="189"/>
      <c r="C695" s="228"/>
      <c r="D695" s="229"/>
      <c r="E695" s="230"/>
      <c r="F695" s="230"/>
      <c r="G695" s="230"/>
      <c r="H695" s="230"/>
      <c r="I695" s="230"/>
      <c r="J695" s="231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89"/>
      <c r="B696" s="189"/>
      <c r="C696" s="228"/>
      <c r="D696" s="229"/>
      <c r="E696" s="230"/>
      <c r="F696" s="230"/>
      <c r="G696" s="230"/>
      <c r="H696" s="230"/>
      <c r="I696" s="230"/>
      <c r="J696" s="231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89"/>
      <c r="B697" s="189"/>
      <c r="C697" s="228"/>
      <c r="D697" s="229"/>
      <c r="E697" s="230"/>
      <c r="F697" s="230"/>
      <c r="G697" s="230"/>
      <c r="H697" s="230"/>
      <c r="I697" s="230"/>
      <c r="J697" s="231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89"/>
      <c r="B698" s="189"/>
      <c r="C698" s="228"/>
      <c r="D698" s="229"/>
      <c r="E698" s="230"/>
      <c r="F698" s="230"/>
      <c r="G698" s="230"/>
      <c r="H698" s="230"/>
      <c r="I698" s="230"/>
      <c r="J698" s="231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89"/>
      <c r="B699" s="189"/>
      <c r="C699" s="228"/>
      <c r="D699" s="229"/>
      <c r="E699" s="230"/>
      <c r="F699" s="230"/>
      <c r="G699" s="230"/>
      <c r="H699" s="230"/>
      <c r="I699" s="230"/>
      <c r="J699" s="231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89"/>
      <c r="B700" s="189"/>
      <c r="C700" s="228"/>
      <c r="D700" s="229"/>
      <c r="E700" s="230"/>
      <c r="F700" s="230"/>
      <c r="G700" s="230"/>
      <c r="H700" s="230"/>
      <c r="I700" s="230"/>
      <c r="J700" s="231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89"/>
      <c r="B701" s="189"/>
      <c r="C701" s="228"/>
      <c r="D701" s="229"/>
      <c r="E701" s="230"/>
      <c r="F701" s="230"/>
      <c r="G701" s="230"/>
      <c r="H701" s="230"/>
      <c r="I701" s="230"/>
      <c r="J701" s="231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89"/>
      <c r="B702" s="189"/>
      <c r="C702" s="228"/>
      <c r="D702" s="229"/>
      <c r="E702" s="230"/>
      <c r="F702" s="230"/>
      <c r="G702" s="230"/>
      <c r="H702" s="230"/>
      <c r="I702" s="230"/>
      <c r="J702" s="231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89"/>
      <c r="B703" s="189"/>
      <c r="C703" s="228"/>
      <c r="D703" s="229"/>
      <c r="E703" s="230"/>
      <c r="F703" s="230"/>
      <c r="G703" s="230"/>
      <c r="H703" s="230"/>
      <c r="I703" s="230"/>
      <c r="J703" s="231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89"/>
      <c r="B704" s="189"/>
      <c r="C704" s="228"/>
      <c r="D704" s="229"/>
      <c r="E704" s="230"/>
      <c r="F704" s="230"/>
      <c r="G704" s="230"/>
      <c r="H704" s="230"/>
      <c r="I704" s="230"/>
      <c r="J704" s="231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89"/>
      <c r="B705" s="189"/>
      <c r="C705" s="228"/>
      <c r="D705" s="229"/>
      <c r="E705" s="230"/>
      <c r="F705" s="230"/>
      <c r="G705" s="230"/>
      <c r="H705" s="230"/>
      <c r="I705" s="230"/>
      <c r="J705" s="231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89"/>
      <c r="B706" s="189"/>
      <c r="C706" s="228"/>
      <c r="D706" s="229"/>
      <c r="E706" s="230"/>
      <c r="F706" s="230"/>
      <c r="G706" s="230"/>
      <c r="H706" s="230"/>
      <c r="I706" s="230"/>
      <c r="J706" s="231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89"/>
      <c r="B707" s="189"/>
      <c r="C707" s="228"/>
      <c r="D707" s="229"/>
      <c r="E707" s="230"/>
      <c r="F707" s="230"/>
      <c r="G707" s="230"/>
      <c r="H707" s="230"/>
      <c r="I707" s="230"/>
      <c r="J707" s="231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89"/>
      <c r="B708" s="189"/>
      <c r="C708" s="228"/>
      <c r="D708" s="229"/>
      <c r="E708" s="230"/>
      <c r="F708" s="230"/>
      <c r="G708" s="230"/>
      <c r="H708" s="230"/>
      <c r="I708" s="230"/>
      <c r="J708" s="231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89"/>
      <c r="B709" s="189"/>
      <c r="C709" s="228"/>
      <c r="D709" s="229"/>
      <c r="E709" s="230"/>
      <c r="F709" s="230"/>
      <c r="G709" s="230"/>
      <c r="H709" s="230"/>
      <c r="I709" s="230"/>
      <c r="J709" s="231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89"/>
      <c r="B710" s="189"/>
      <c r="C710" s="228"/>
      <c r="D710" s="229"/>
      <c r="E710" s="230"/>
      <c r="F710" s="230"/>
      <c r="G710" s="230"/>
      <c r="H710" s="230"/>
      <c r="I710" s="230"/>
      <c r="J710" s="231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89"/>
      <c r="B711" s="189"/>
      <c r="C711" s="228"/>
      <c r="D711" s="229"/>
      <c r="E711" s="230"/>
      <c r="F711" s="230"/>
      <c r="G711" s="230"/>
      <c r="H711" s="230"/>
      <c r="I711" s="230"/>
      <c r="J711" s="231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89"/>
      <c r="B712" s="189"/>
      <c r="C712" s="228"/>
      <c r="D712" s="229"/>
      <c r="E712" s="230"/>
      <c r="F712" s="230"/>
      <c r="G712" s="230"/>
      <c r="H712" s="230"/>
      <c r="I712" s="230"/>
      <c r="J712" s="231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89"/>
      <c r="B713" s="189"/>
      <c r="C713" s="228"/>
      <c r="D713" s="229"/>
      <c r="E713" s="230"/>
      <c r="F713" s="230"/>
      <c r="G713" s="230"/>
      <c r="H713" s="230"/>
      <c r="I713" s="230"/>
      <c r="J713" s="231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89"/>
      <c r="B714" s="189"/>
      <c r="C714" s="228"/>
      <c r="D714" s="229"/>
      <c r="E714" s="230"/>
      <c r="F714" s="230"/>
      <c r="G714" s="230"/>
      <c r="H714" s="230"/>
      <c r="I714" s="230"/>
      <c r="J714" s="231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89"/>
      <c r="B715" s="189"/>
      <c r="C715" s="228"/>
      <c r="D715" s="229"/>
      <c r="E715" s="230"/>
      <c r="F715" s="230"/>
      <c r="G715" s="230"/>
      <c r="H715" s="230"/>
      <c r="I715" s="230"/>
      <c r="J715" s="231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89"/>
      <c r="B716" s="189"/>
      <c r="C716" s="228"/>
      <c r="D716" s="229"/>
      <c r="E716" s="230"/>
      <c r="F716" s="230"/>
      <c r="G716" s="230"/>
      <c r="H716" s="230"/>
      <c r="I716" s="230"/>
      <c r="J716" s="231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89"/>
      <c r="B717" s="189"/>
      <c r="C717" s="228"/>
      <c r="D717" s="229"/>
      <c r="E717" s="230"/>
      <c r="F717" s="230"/>
      <c r="G717" s="230"/>
      <c r="H717" s="230"/>
      <c r="I717" s="230"/>
      <c r="J717" s="231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89"/>
      <c r="B718" s="189"/>
      <c r="C718" s="228"/>
      <c r="D718" s="229"/>
      <c r="E718" s="230"/>
      <c r="F718" s="230"/>
      <c r="G718" s="230"/>
      <c r="H718" s="230"/>
      <c r="I718" s="230"/>
      <c r="J718" s="231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89"/>
      <c r="B719" s="189"/>
      <c r="C719" s="228"/>
      <c r="D719" s="229"/>
      <c r="E719" s="230"/>
      <c r="F719" s="230"/>
      <c r="G719" s="230"/>
      <c r="H719" s="230"/>
      <c r="I719" s="230"/>
      <c r="J719" s="231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89"/>
      <c r="B720" s="189"/>
      <c r="C720" s="228"/>
      <c r="D720" s="229"/>
      <c r="E720" s="230"/>
      <c r="F720" s="230"/>
      <c r="G720" s="230"/>
      <c r="H720" s="230"/>
      <c r="I720" s="230"/>
      <c r="J720" s="231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89"/>
      <c r="B721" s="189"/>
      <c r="C721" s="228"/>
      <c r="D721" s="229"/>
      <c r="E721" s="230"/>
      <c r="F721" s="230"/>
      <c r="G721" s="230"/>
      <c r="H721" s="230"/>
      <c r="I721" s="230"/>
      <c r="J721" s="231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89"/>
      <c r="B722" s="189"/>
      <c r="C722" s="228"/>
      <c r="D722" s="229"/>
      <c r="E722" s="230"/>
      <c r="F722" s="230"/>
      <c r="G722" s="230"/>
      <c r="H722" s="230"/>
      <c r="I722" s="230"/>
      <c r="J722" s="231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89"/>
      <c r="B723" s="189"/>
      <c r="C723" s="228"/>
      <c r="D723" s="229"/>
      <c r="E723" s="230"/>
      <c r="F723" s="230"/>
      <c r="G723" s="230"/>
      <c r="H723" s="230"/>
      <c r="I723" s="230"/>
      <c r="J723" s="231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89"/>
      <c r="B724" s="189"/>
      <c r="C724" s="228"/>
      <c r="D724" s="229"/>
      <c r="E724" s="230"/>
      <c r="F724" s="230"/>
      <c r="G724" s="230"/>
      <c r="H724" s="230"/>
      <c r="I724" s="230"/>
      <c r="J724" s="231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89"/>
      <c r="B725" s="189"/>
      <c r="C725" s="228"/>
      <c r="D725" s="229"/>
      <c r="E725" s="230"/>
      <c r="F725" s="230"/>
      <c r="G725" s="230"/>
      <c r="H725" s="230"/>
      <c r="I725" s="230"/>
      <c r="J725" s="231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89"/>
      <c r="B726" s="189"/>
      <c r="C726" s="228"/>
      <c r="D726" s="229"/>
      <c r="E726" s="230"/>
      <c r="F726" s="230"/>
      <c r="G726" s="230"/>
      <c r="H726" s="230"/>
      <c r="I726" s="230"/>
      <c r="J726" s="231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89"/>
      <c r="B727" s="189"/>
      <c r="C727" s="228"/>
      <c r="D727" s="229"/>
      <c r="E727" s="230"/>
      <c r="F727" s="230"/>
      <c r="G727" s="230"/>
      <c r="H727" s="230"/>
      <c r="I727" s="230"/>
      <c r="J727" s="231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89"/>
      <c r="B728" s="189"/>
      <c r="C728" s="228"/>
      <c r="D728" s="229"/>
      <c r="E728" s="230"/>
      <c r="F728" s="230"/>
      <c r="G728" s="230"/>
      <c r="H728" s="230"/>
      <c r="I728" s="230"/>
      <c r="J728" s="231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89"/>
      <c r="B729" s="189"/>
      <c r="C729" s="228"/>
      <c r="D729" s="229"/>
      <c r="E729" s="230"/>
      <c r="F729" s="230"/>
      <c r="G729" s="230"/>
      <c r="H729" s="230"/>
      <c r="I729" s="230"/>
      <c r="J729" s="231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89"/>
      <c r="B730" s="189"/>
      <c r="C730" s="228"/>
      <c r="D730" s="229"/>
      <c r="E730" s="230"/>
      <c r="F730" s="230"/>
      <c r="G730" s="230"/>
      <c r="H730" s="230"/>
      <c r="I730" s="230"/>
      <c r="J730" s="231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89"/>
      <c r="B731" s="189"/>
      <c r="C731" s="228"/>
      <c r="D731" s="229"/>
      <c r="E731" s="230"/>
      <c r="F731" s="230"/>
      <c r="G731" s="230"/>
      <c r="H731" s="230"/>
      <c r="I731" s="230"/>
      <c r="J731" s="231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89"/>
      <c r="B732" s="189"/>
      <c r="C732" s="228"/>
      <c r="D732" s="229"/>
      <c r="E732" s="230"/>
      <c r="F732" s="230"/>
      <c r="G732" s="230"/>
      <c r="H732" s="230"/>
      <c r="I732" s="230"/>
      <c r="J732" s="231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89"/>
      <c r="B733" s="189"/>
      <c r="C733" s="228"/>
      <c r="D733" s="229"/>
      <c r="E733" s="230"/>
      <c r="F733" s="230"/>
      <c r="G733" s="230"/>
      <c r="H733" s="230"/>
      <c r="I733" s="230"/>
      <c r="J733" s="231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89"/>
      <c r="B734" s="189"/>
      <c r="C734" s="228"/>
      <c r="D734" s="229"/>
      <c r="E734" s="230"/>
      <c r="F734" s="230"/>
      <c r="G734" s="230"/>
      <c r="H734" s="230"/>
      <c r="I734" s="230"/>
      <c r="J734" s="231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89"/>
      <c r="B735" s="189"/>
      <c r="C735" s="228"/>
      <c r="D735" s="229"/>
      <c r="E735" s="230"/>
      <c r="F735" s="230"/>
      <c r="G735" s="230"/>
      <c r="H735" s="230"/>
      <c r="I735" s="230"/>
      <c r="J735" s="231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89"/>
      <c r="B736" s="189"/>
      <c r="C736" s="228"/>
      <c r="D736" s="229"/>
      <c r="E736" s="230"/>
      <c r="F736" s="230"/>
      <c r="G736" s="230"/>
      <c r="H736" s="230"/>
      <c r="I736" s="230"/>
      <c r="J736" s="231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89"/>
      <c r="B737" s="189"/>
      <c r="C737" s="228"/>
      <c r="D737" s="229"/>
      <c r="E737" s="230"/>
      <c r="F737" s="230"/>
      <c r="G737" s="230"/>
      <c r="H737" s="230"/>
      <c r="I737" s="230"/>
      <c r="J737" s="231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89"/>
      <c r="B738" s="189"/>
      <c r="C738" s="228"/>
      <c r="D738" s="229"/>
      <c r="E738" s="230"/>
      <c r="F738" s="230"/>
      <c r="G738" s="230"/>
      <c r="H738" s="230"/>
      <c r="I738" s="230"/>
      <c r="J738" s="231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89"/>
      <c r="B739" s="189"/>
      <c r="C739" s="228"/>
      <c r="D739" s="229"/>
      <c r="E739" s="230"/>
      <c r="F739" s="230"/>
      <c r="G739" s="230"/>
      <c r="H739" s="230"/>
      <c r="I739" s="230"/>
      <c r="J739" s="231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89"/>
      <c r="B740" s="189"/>
      <c r="C740" s="228"/>
      <c r="D740" s="229"/>
      <c r="E740" s="230"/>
      <c r="F740" s="230"/>
      <c r="G740" s="230"/>
      <c r="H740" s="230"/>
      <c r="I740" s="230"/>
      <c r="J740" s="231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89"/>
      <c r="B741" s="189"/>
      <c r="C741" s="228"/>
      <c r="D741" s="229"/>
      <c r="E741" s="230"/>
      <c r="F741" s="230"/>
      <c r="G741" s="230"/>
      <c r="H741" s="230"/>
      <c r="I741" s="230"/>
      <c r="J741" s="231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89"/>
      <c r="B742" s="189"/>
      <c r="C742" s="228"/>
      <c r="D742" s="229"/>
      <c r="E742" s="230"/>
      <c r="F742" s="230"/>
      <c r="G742" s="230"/>
      <c r="H742" s="230"/>
      <c r="I742" s="230"/>
      <c r="J742" s="231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89"/>
      <c r="B743" s="189"/>
      <c r="C743" s="228"/>
      <c r="D743" s="229"/>
      <c r="E743" s="230"/>
      <c r="F743" s="230"/>
      <c r="G743" s="230"/>
      <c r="H743" s="230"/>
      <c r="I743" s="230"/>
      <c r="J743" s="231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89"/>
      <c r="B744" s="189"/>
      <c r="C744" s="228"/>
      <c r="D744" s="229"/>
      <c r="E744" s="230"/>
      <c r="F744" s="230"/>
      <c r="G744" s="230"/>
      <c r="H744" s="230"/>
      <c r="I744" s="230"/>
      <c r="J744" s="231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89"/>
      <c r="B745" s="189"/>
      <c r="C745" s="228"/>
      <c r="D745" s="229"/>
      <c r="E745" s="230"/>
      <c r="F745" s="230"/>
      <c r="G745" s="230"/>
      <c r="H745" s="230"/>
      <c r="I745" s="230"/>
      <c r="J745" s="231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89"/>
      <c r="B746" s="189"/>
      <c r="C746" s="228"/>
      <c r="D746" s="229"/>
      <c r="E746" s="230"/>
      <c r="F746" s="230"/>
      <c r="G746" s="230"/>
      <c r="H746" s="230"/>
      <c r="I746" s="230"/>
      <c r="J746" s="231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89"/>
      <c r="B747" s="189"/>
      <c r="C747" s="228"/>
      <c r="D747" s="229"/>
      <c r="E747" s="230"/>
      <c r="F747" s="230"/>
      <c r="G747" s="230"/>
      <c r="H747" s="230"/>
      <c r="I747" s="230"/>
      <c r="J747" s="231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89"/>
      <c r="B748" s="189"/>
      <c r="C748" s="228"/>
      <c r="D748" s="229"/>
      <c r="E748" s="230"/>
      <c r="F748" s="230"/>
      <c r="G748" s="230"/>
      <c r="H748" s="230"/>
      <c r="I748" s="230"/>
      <c r="J748" s="231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89"/>
      <c r="B749" s="189"/>
      <c r="C749" s="228"/>
      <c r="D749" s="229"/>
      <c r="E749" s="230"/>
      <c r="F749" s="230"/>
      <c r="G749" s="230"/>
      <c r="H749" s="230"/>
      <c r="I749" s="230"/>
      <c r="J749" s="231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89"/>
      <c r="B750" s="189"/>
      <c r="C750" s="228"/>
      <c r="D750" s="229"/>
      <c r="E750" s="230"/>
      <c r="F750" s="230"/>
      <c r="G750" s="230"/>
      <c r="H750" s="230"/>
      <c r="I750" s="230"/>
      <c r="J750" s="231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89"/>
      <c r="B751" s="189"/>
      <c r="C751" s="228"/>
      <c r="D751" s="229"/>
      <c r="E751" s="230"/>
      <c r="F751" s="230"/>
      <c r="G751" s="230"/>
      <c r="H751" s="230"/>
      <c r="I751" s="230"/>
      <c r="J751" s="231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89"/>
      <c r="B752" s="189"/>
      <c r="C752" s="228"/>
      <c r="D752" s="229"/>
      <c r="E752" s="230"/>
      <c r="F752" s="230"/>
      <c r="G752" s="230"/>
      <c r="H752" s="230"/>
      <c r="I752" s="230"/>
      <c r="J752" s="231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89"/>
      <c r="B753" s="189"/>
      <c r="C753" s="228"/>
      <c r="D753" s="229"/>
      <c r="E753" s="230"/>
      <c r="F753" s="230"/>
      <c r="G753" s="230"/>
      <c r="H753" s="230"/>
      <c r="I753" s="230"/>
      <c r="J753" s="231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89"/>
      <c r="B754" s="189"/>
      <c r="C754" s="228"/>
      <c r="D754" s="229"/>
      <c r="E754" s="230"/>
      <c r="F754" s="230"/>
      <c r="G754" s="230"/>
      <c r="H754" s="230"/>
      <c r="I754" s="230"/>
      <c r="J754" s="231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89"/>
      <c r="B755" s="189"/>
      <c r="C755" s="228"/>
      <c r="D755" s="229"/>
      <c r="E755" s="230"/>
      <c r="F755" s="230"/>
      <c r="G755" s="230"/>
      <c r="H755" s="230"/>
      <c r="I755" s="230"/>
      <c r="J755" s="231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89"/>
      <c r="B756" s="189"/>
      <c r="C756" s="228"/>
      <c r="D756" s="229"/>
      <c r="E756" s="230"/>
      <c r="F756" s="230"/>
      <c r="G756" s="230"/>
      <c r="H756" s="230"/>
      <c r="I756" s="230"/>
      <c r="J756" s="231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89"/>
      <c r="B757" s="189"/>
      <c r="C757" s="228"/>
      <c r="D757" s="229"/>
      <c r="E757" s="230"/>
      <c r="F757" s="230"/>
      <c r="G757" s="230"/>
      <c r="H757" s="230"/>
      <c r="I757" s="230"/>
      <c r="J757" s="231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89"/>
      <c r="B758" s="189"/>
      <c r="C758" s="228"/>
      <c r="D758" s="229"/>
      <c r="E758" s="230"/>
      <c r="F758" s="230"/>
      <c r="G758" s="230"/>
      <c r="H758" s="230"/>
      <c r="I758" s="230"/>
      <c r="J758" s="231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89"/>
      <c r="B759" s="189"/>
      <c r="C759" s="228"/>
      <c r="D759" s="229"/>
      <c r="E759" s="230"/>
      <c r="F759" s="230"/>
      <c r="G759" s="230"/>
      <c r="H759" s="230"/>
      <c r="I759" s="230"/>
      <c r="J759" s="231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89"/>
      <c r="B760" s="189"/>
      <c r="C760" s="228"/>
      <c r="D760" s="229"/>
      <c r="E760" s="230"/>
      <c r="F760" s="230"/>
      <c r="G760" s="230"/>
      <c r="H760" s="230"/>
      <c r="I760" s="230"/>
      <c r="J760" s="231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89"/>
      <c r="B761" s="189"/>
      <c r="C761" s="228"/>
      <c r="D761" s="229"/>
      <c r="E761" s="230"/>
      <c r="F761" s="230"/>
      <c r="G761" s="230"/>
      <c r="H761" s="230"/>
      <c r="I761" s="230"/>
      <c r="J761" s="231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89"/>
      <c r="B762" s="189"/>
      <c r="C762" s="228"/>
      <c r="D762" s="229"/>
      <c r="E762" s="230"/>
      <c r="F762" s="230"/>
      <c r="G762" s="230"/>
      <c r="H762" s="230"/>
      <c r="I762" s="230"/>
      <c r="J762" s="231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89"/>
      <c r="B763" s="189"/>
      <c r="C763" s="228"/>
      <c r="D763" s="229"/>
      <c r="E763" s="230"/>
      <c r="F763" s="230"/>
      <c r="G763" s="230"/>
      <c r="H763" s="230"/>
      <c r="I763" s="230"/>
      <c r="J763" s="231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89"/>
      <c r="B764" s="189"/>
      <c r="C764" s="228"/>
      <c r="D764" s="229"/>
      <c r="E764" s="230"/>
      <c r="F764" s="230"/>
      <c r="G764" s="230"/>
      <c r="H764" s="230"/>
      <c r="I764" s="230"/>
      <c r="J764" s="231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89"/>
      <c r="B765" s="189"/>
      <c r="C765" s="228"/>
      <c r="D765" s="229"/>
      <c r="E765" s="230"/>
      <c r="F765" s="230"/>
      <c r="G765" s="230"/>
      <c r="H765" s="230"/>
      <c r="I765" s="230"/>
      <c r="J765" s="231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89"/>
      <c r="B766" s="189"/>
      <c r="C766" s="228"/>
      <c r="D766" s="229"/>
      <c r="E766" s="230"/>
      <c r="F766" s="230"/>
      <c r="G766" s="230"/>
      <c r="H766" s="230"/>
      <c r="I766" s="230"/>
      <c r="J766" s="231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89"/>
      <c r="B767" s="189"/>
      <c r="C767" s="228"/>
      <c r="D767" s="229"/>
      <c r="E767" s="230"/>
      <c r="F767" s="230"/>
      <c r="G767" s="230"/>
      <c r="H767" s="230"/>
      <c r="I767" s="230"/>
      <c r="J767" s="231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89"/>
      <c r="B768" s="189"/>
      <c r="C768" s="228"/>
      <c r="D768" s="229"/>
      <c r="E768" s="230"/>
      <c r="F768" s="230"/>
      <c r="G768" s="230"/>
      <c r="H768" s="230"/>
      <c r="I768" s="230"/>
      <c r="J768" s="231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89"/>
      <c r="B769" s="189"/>
      <c r="C769" s="228"/>
      <c r="D769" s="229"/>
      <c r="E769" s="230"/>
      <c r="F769" s="230"/>
      <c r="G769" s="230"/>
      <c r="H769" s="230"/>
      <c r="I769" s="230"/>
      <c r="J769" s="231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89"/>
      <c r="B770" s="189"/>
      <c r="C770" s="228"/>
      <c r="D770" s="229"/>
      <c r="E770" s="230"/>
      <c r="F770" s="230"/>
      <c r="G770" s="230"/>
      <c r="H770" s="230"/>
      <c r="I770" s="230"/>
      <c r="J770" s="231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89"/>
      <c r="B771" s="189"/>
      <c r="C771" s="228"/>
      <c r="D771" s="229"/>
      <c r="E771" s="230"/>
      <c r="F771" s="230"/>
      <c r="G771" s="230"/>
      <c r="H771" s="230"/>
      <c r="I771" s="230"/>
      <c r="J771" s="231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89"/>
      <c r="B772" s="189"/>
      <c r="C772" s="228"/>
      <c r="D772" s="229"/>
      <c r="E772" s="230"/>
      <c r="F772" s="230"/>
      <c r="G772" s="230"/>
      <c r="H772" s="230"/>
      <c r="I772" s="230"/>
      <c r="J772" s="231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89"/>
      <c r="B773" s="189"/>
      <c r="C773" s="228"/>
      <c r="D773" s="229"/>
      <c r="E773" s="230"/>
      <c r="F773" s="230"/>
      <c r="G773" s="230"/>
      <c r="H773" s="230"/>
      <c r="I773" s="230"/>
      <c r="J773" s="231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89"/>
      <c r="B774" s="189"/>
      <c r="C774" s="228"/>
      <c r="D774" s="229"/>
      <c r="E774" s="230"/>
      <c r="F774" s="230"/>
      <c r="G774" s="230"/>
      <c r="H774" s="230"/>
      <c r="I774" s="230"/>
      <c r="J774" s="231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89"/>
      <c r="B775" s="189"/>
      <c r="C775" s="228"/>
      <c r="D775" s="229"/>
      <c r="E775" s="230"/>
      <c r="F775" s="230"/>
      <c r="G775" s="230"/>
      <c r="H775" s="230"/>
      <c r="I775" s="230"/>
      <c r="J775" s="231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89"/>
      <c r="B776" s="189"/>
      <c r="C776" s="228"/>
      <c r="D776" s="229"/>
      <c r="E776" s="230"/>
      <c r="F776" s="230"/>
      <c r="G776" s="230"/>
      <c r="H776" s="230"/>
      <c r="I776" s="230"/>
      <c r="J776" s="231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89"/>
      <c r="B777" s="189"/>
      <c r="C777" s="228"/>
      <c r="D777" s="229"/>
      <c r="E777" s="230"/>
      <c r="F777" s="230"/>
      <c r="G777" s="230"/>
      <c r="H777" s="230"/>
      <c r="I777" s="230"/>
      <c r="J777" s="231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89"/>
      <c r="B778" s="189"/>
      <c r="C778" s="228"/>
      <c r="D778" s="229"/>
      <c r="E778" s="230"/>
      <c r="F778" s="230"/>
      <c r="G778" s="230"/>
      <c r="H778" s="230"/>
      <c r="I778" s="230"/>
      <c r="J778" s="231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89"/>
      <c r="B779" s="189"/>
      <c r="C779" s="228"/>
      <c r="D779" s="229"/>
      <c r="E779" s="230"/>
      <c r="F779" s="230"/>
      <c r="G779" s="230"/>
      <c r="H779" s="230"/>
      <c r="I779" s="230"/>
      <c r="J779" s="231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89"/>
      <c r="B780" s="189"/>
      <c r="C780" s="228"/>
      <c r="D780" s="229"/>
      <c r="E780" s="230"/>
      <c r="F780" s="230"/>
      <c r="G780" s="230"/>
      <c r="H780" s="230"/>
      <c r="I780" s="230"/>
      <c r="J780" s="231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89"/>
      <c r="B781" s="189"/>
      <c r="C781" s="228"/>
      <c r="D781" s="229"/>
      <c r="E781" s="230"/>
      <c r="F781" s="230"/>
      <c r="G781" s="230"/>
      <c r="H781" s="230"/>
      <c r="I781" s="230"/>
      <c r="J781" s="231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89"/>
      <c r="B782" s="189"/>
      <c r="C782" s="228"/>
      <c r="D782" s="229"/>
      <c r="E782" s="230"/>
      <c r="F782" s="230"/>
      <c r="G782" s="230"/>
      <c r="H782" s="230"/>
      <c r="I782" s="230"/>
      <c r="J782" s="231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89"/>
      <c r="B783" s="189"/>
      <c r="C783" s="228"/>
      <c r="D783" s="229"/>
      <c r="E783" s="230"/>
      <c r="F783" s="230"/>
      <c r="G783" s="230"/>
      <c r="H783" s="230"/>
      <c r="I783" s="230"/>
      <c r="J783" s="231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89"/>
      <c r="B784" s="189"/>
      <c r="C784" s="228"/>
      <c r="D784" s="229"/>
      <c r="E784" s="230"/>
      <c r="F784" s="230"/>
      <c r="G784" s="230"/>
      <c r="H784" s="230"/>
      <c r="I784" s="230"/>
      <c r="J784" s="231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89"/>
      <c r="B785" s="189"/>
      <c r="C785" s="228"/>
      <c r="D785" s="229"/>
      <c r="E785" s="230"/>
      <c r="F785" s="230"/>
      <c r="G785" s="230"/>
      <c r="H785" s="230"/>
      <c r="I785" s="230"/>
      <c r="J785" s="231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89"/>
      <c r="B786" s="189"/>
      <c r="C786" s="228"/>
      <c r="D786" s="229"/>
      <c r="E786" s="230"/>
      <c r="F786" s="230"/>
      <c r="G786" s="230"/>
      <c r="H786" s="230"/>
      <c r="I786" s="230"/>
      <c r="J786" s="231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89"/>
      <c r="B787" s="189"/>
      <c r="C787" s="228"/>
      <c r="D787" s="229"/>
      <c r="E787" s="230"/>
      <c r="F787" s="230"/>
      <c r="G787" s="230"/>
      <c r="H787" s="230"/>
      <c r="I787" s="230"/>
      <c r="J787" s="231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89"/>
      <c r="B788" s="189"/>
      <c r="C788" s="228"/>
      <c r="D788" s="229"/>
      <c r="E788" s="230"/>
      <c r="F788" s="230"/>
      <c r="G788" s="230"/>
      <c r="H788" s="230"/>
      <c r="I788" s="230"/>
      <c r="J788" s="231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89"/>
      <c r="B789" s="189"/>
      <c r="C789" s="228"/>
      <c r="D789" s="229"/>
      <c r="E789" s="230"/>
      <c r="F789" s="230"/>
      <c r="G789" s="230"/>
      <c r="H789" s="230"/>
      <c r="I789" s="230"/>
      <c r="J789" s="231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89"/>
      <c r="B790" s="189"/>
      <c r="C790" s="228"/>
      <c r="D790" s="229"/>
      <c r="E790" s="230"/>
      <c r="F790" s="230"/>
      <c r="G790" s="230"/>
      <c r="H790" s="230"/>
      <c r="I790" s="230"/>
      <c r="J790" s="231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89"/>
      <c r="B791" s="189"/>
      <c r="C791" s="228"/>
      <c r="D791" s="229"/>
      <c r="E791" s="230"/>
      <c r="F791" s="230"/>
      <c r="G791" s="230"/>
      <c r="H791" s="230"/>
      <c r="I791" s="230"/>
      <c r="J791" s="231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89"/>
      <c r="B792" s="189"/>
      <c r="C792" s="228"/>
      <c r="D792" s="229"/>
      <c r="E792" s="230"/>
      <c r="F792" s="230"/>
      <c r="G792" s="230"/>
      <c r="H792" s="230"/>
      <c r="I792" s="230"/>
      <c r="J792" s="231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89"/>
      <c r="B793" s="189"/>
      <c r="C793" s="228"/>
      <c r="D793" s="229"/>
      <c r="E793" s="230"/>
      <c r="F793" s="230"/>
      <c r="G793" s="230"/>
      <c r="H793" s="230"/>
      <c r="I793" s="230"/>
      <c r="J793" s="231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89"/>
      <c r="B794" s="189"/>
      <c r="C794" s="228"/>
      <c r="D794" s="229"/>
      <c r="E794" s="230"/>
      <c r="F794" s="230"/>
      <c r="G794" s="230"/>
      <c r="H794" s="230"/>
      <c r="I794" s="230"/>
      <c r="J794" s="231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89"/>
      <c r="B795" s="189"/>
      <c r="C795" s="228"/>
      <c r="D795" s="229"/>
      <c r="E795" s="230"/>
      <c r="F795" s="230"/>
      <c r="G795" s="230"/>
      <c r="H795" s="230"/>
      <c r="I795" s="230"/>
      <c r="J795" s="231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89"/>
      <c r="B796" s="189"/>
      <c r="C796" s="228"/>
      <c r="D796" s="229"/>
      <c r="E796" s="230"/>
      <c r="F796" s="230"/>
      <c r="G796" s="230"/>
      <c r="H796" s="230"/>
      <c r="I796" s="230"/>
      <c r="J796" s="231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89"/>
      <c r="B797" s="189"/>
      <c r="C797" s="228"/>
      <c r="D797" s="229"/>
      <c r="E797" s="230"/>
      <c r="F797" s="230"/>
      <c r="G797" s="230"/>
      <c r="H797" s="230"/>
      <c r="I797" s="230"/>
      <c r="J797" s="231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89"/>
      <c r="B798" s="189"/>
      <c r="C798" s="228"/>
      <c r="D798" s="229"/>
      <c r="E798" s="230"/>
      <c r="F798" s="230"/>
      <c r="G798" s="230"/>
      <c r="H798" s="230"/>
      <c r="I798" s="230"/>
      <c r="J798" s="231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89"/>
      <c r="B799" s="189"/>
      <c r="C799" s="228"/>
      <c r="D799" s="229"/>
      <c r="E799" s="230"/>
      <c r="F799" s="230"/>
      <c r="G799" s="230"/>
      <c r="H799" s="230"/>
      <c r="I799" s="230"/>
      <c r="J799" s="231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89"/>
      <c r="B800" s="189"/>
      <c r="C800" s="228"/>
      <c r="D800" s="229"/>
      <c r="E800" s="230"/>
      <c r="F800" s="230"/>
      <c r="G800" s="230"/>
      <c r="H800" s="230"/>
      <c r="I800" s="230"/>
      <c r="J800" s="231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89"/>
      <c r="B801" s="189"/>
      <c r="C801" s="228"/>
      <c r="D801" s="229"/>
      <c r="E801" s="230"/>
      <c r="F801" s="230"/>
      <c r="G801" s="230"/>
      <c r="H801" s="230"/>
      <c r="I801" s="230"/>
      <c r="J801" s="231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89"/>
      <c r="B802" s="189"/>
      <c r="C802" s="228"/>
      <c r="D802" s="229"/>
      <c r="E802" s="230"/>
      <c r="F802" s="230"/>
      <c r="G802" s="230"/>
      <c r="H802" s="230"/>
      <c r="I802" s="230"/>
      <c r="J802" s="231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89"/>
      <c r="B803" s="189"/>
      <c r="C803" s="228"/>
      <c r="D803" s="229"/>
      <c r="E803" s="230"/>
      <c r="F803" s="230"/>
      <c r="G803" s="230"/>
      <c r="H803" s="230"/>
      <c r="I803" s="230"/>
      <c r="J803" s="231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89"/>
      <c r="B804" s="189"/>
      <c r="C804" s="228"/>
      <c r="D804" s="229"/>
      <c r="E804" s="230"/>
      <c r="F804" s="230"/>
      <c r="G804" s="230"/>
      <c r="H804" s="230"/>
      <c r="I804" s="230"/>
      <c r="J804" s="231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89"/>
      <c r="B805" s="189"/>
      <c r="C805" s="228"/>
      <c r="D805" s="229"/>
      <c r="E805" s="230"/>
      <c r="F805" s="230"/>
      <c r="G805" s="230"/>
      <c r="H805" s="230"/>
      <c r="I805" s="230"/>
      <c r="J805" s="231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89"/>
      <c r="B806" s="189"/>
      <c r="C806" s="228"/>
      <c r="D806" s="229"/>
      <c r="E806" s="230"/>
      <c r="F806" s="230"/>
      <c r="G806" s="230"/>
      <c r="H806" s="230"/>
      <c r="I806" s="230"/>
      <c r="J806" s="231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89"/>
      <c r="B807" s="189"/>
      <c r="C807" s="228"/>
      <c r="D807" s="229"/>
      <c r="E807" s="230"/>
      <c r="F807" s="230"/>
      <c r="G807" s="230"/>
      <c r="H807" s="230"/>
      <c r="I807" s="230"/>
      <c r="J807" s="231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89"/>
      <c r="B808" s="189"/>
      <c r="C808" s="228"/>
      <c r="D808" s="229"/>
      <c r="E808" s="230"/>
      <c r="F808" s="230"/>
      <c r="G808" s="230"/>
      <c r="H808" s="230"/>
      <c r="I808" s="230"/>
      <c r="J808" s="231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89"/>
      <c r="B809" s="189"/>
      <c r="C809" s="228"/>
      <c r="D809" s="229"/>
      <c r="E809" s="230"/>
      <c r="F809" s="230"/>
      <c r="G809" s="230"/>
      <c r="H809" s="230"/>
      <c r="I809" s="230"/>
      <c r="J809" s="231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89"/>
      <c r="B810" s="189"/>
      <c r="C810" s="228"/>
      <c r="D810" s="229"/>
      <c r="E810" s="230"/>
      <c r="F810" s="230"/>
      <c r="G810" s="230"/>
      <c r="H810" s="230"/>
      <c r="I810" s="230"/>
      <c r="J810" s="231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89"/>
      <c r="B811" s="189"/>
      <c r="C811" s="228"/>
      <c r="D811" s="229"/>
      <c r="E811" s="230"/>
      <c r="F811" s="230"/>
      <c r="G811" s="230"/>
      <c r="H811" s="230"/>
      <c r="I811" s="230"/>
      <c r="J811" s="231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89"/>
      <c r="B812" s="189"/>
      <c r="C812" s="228"/>
      <c r="D812" s="229"/>
      <c r="E812" s="230"/>
      <c r="F812" s="230"/>
      <c r="G812" s="230"/>
      <c r="H812" s="230"/>
      <c r="I812" s="230"/>
      <c r="J812" s="231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89"/>
      <c r="B813" s="189"/>
      <c r="C813" s="228"/>
      <c r="D813" s="229"/>
      <c r="E813" s="230"/>
      <c r="F813" s="230"/>
      <c r="G813" s="230"/>
      <c r="H813" s="230"/>
      <c r="I813" s="230"/>
      <c r="J813" s="231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89"/>
      <c r="B814" s="189"/>
      <c r="C814" s="228"/>
      <c r="D814" s="229"/>
      <c r="E814" s="230"/>
      <c r="F814" s="230"/>
      <c r="G814" s="230"/>
      <c r="H814" s="230"/>
      <c r="I814" s="230"/>
      <c r="J814" s="231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89"/>
      <c r="B815" s="189"/>
      <c r="C815" s="228"/>
      <c r="D815" s="229"/>
      <c r="E815" s="230"/>
      <c r="F815" s="230"/>
      <c r="G815" s="230"/>
      <c r="H815" s="230"/>
      <c r="I815" s="230"/>
      <c r="J815" s="231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89"/>
      <c r="B816" s="189"/>
      <c r="C816" s="228"/>
      <c r="D816" s="229"/>
      <c r="E816" s="230"/>
      <c r="F816" s="230"/>
      <c r="G816" s="230"/>
      <c r="H816" s="230"/>
      <c r="I816" s="230"/>
      <c r="J816" s="231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89"/>
      <c r="B817" s="189"/>
      <c r="C817" s="228"/>
      <c r="D817" s="229"/>
      <c r="E817" s="230"/>
      <c r="F817" s="230"/>
      <c r="G817" s="230"/>
      <c r="H817" s="230"/>
      <c r="I817" s="230"/>
      <c r="J817" s="231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89"/>
      <c r="B818" s="189"/>
      <c r="C818" s="228"/>
      <c r="D818" s="229"/>
      <c r="E818" s="230"/>
      <c r="F818" s="230"/>
      <c r="G818" s="230"/>
      <c r="H818" s="230"/>
      <c r="I818" s="230"/>
      <c r="J818" s="231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89"/>
      <c r="B819" s="189"/>
      <c r="C819" s="228"/>
      <c r="D819" s="229"/>
      <c r="E819" s="230"/>
      <c r="F819" s="230"/>
      <c r="G819" s="230"/>
      <c r="H819" s="230"/>
      <c r="I819" s="230"/>
      <c r="J819" s="231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89"/>
      <c r="B820" s="189"/>
      <c r="C820" s="228"/>
      <c r="D820" s="229"/>
      <c r="E820" s="230"/>
      <c r="F820" s="230"/>
      <c r="G820" s="230"/>
      <c r="H820" s="230"/>
      <c r="I820" s="230"/>
      <c r="J820" s="231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89"/>
      <c r="B821" s="189"/>
      <c r="C821" s="228"/>
      <c r="D821" s="229"/>
      <c r="E821" s="230"/>
      <c r="F821" s="230"/>
      <c r="G821" s="230"/>
      <c r="H821" s="230"/>
      <c r="I821" s="230"/>
      <c r="J821" s="231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89"/>
      <c r="B822" s="189"/>
      <c r="C822" s="228"/>
      <c r="D822" s="229"/>
      <c r="E822" s="230"/>
      <c r="F822" s="230"/>
      <c r="G822" s="230"/>
      <c r="H822" s="230"/>
      <c r="I822" s="230"/>
      <c r="J822" s="231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89"/>
      <c r="B823" s="189"/>
      <c r="C823" s="228"/>
      <c r="D823" s="229"/>
      <c r="E823" s="230"/>
      <c r="F823" s="230"/>
      <c r="G823" s="230"/>
      <c r="H823" s="230"/>
      <c r="I823" s="230"/>
      <c r="J823" s="231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89"/>
      <c r="B824" s="189"/>
      <c r="C824" s="228"/>
      <c r="D824" s="229"/>
      <c r="E824" s="230"/>
      <c r="F824" s="230"/>
      <c r="G824" s="230"/>
      <c r="H824" s="230"/>
      <c r="I824" s="230"/>
      <c r="J824" s="231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89"/>
      <c r="B825" s="189"/>
      <c r="C825" s="228"/>
      <c r="D825" s="229"/>
      <c r="E825" s="230"/>
      <c r="F825" s="230"/>
      <c r="G825" s="230"/>
      <c r="H825" s="230"/>
      <c r="I825" s="230"/>
      <c r="J825" s="231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89"/>
      <c r="B826" s="189"/>
      <c r="C826" s="228"/>
      <c r="D826" s="229"/>
      <c r="E826" s="230"/>
      <c r="F826" s="230"/>
      <c r="G826" s="230"/>
      <c r="H826" s="230"/>
      <c r="I826" s="230"/>
      <c r="J826" s="231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89"/>
      <c r="B827" s="189"/>
      <c r="C827" s="228"/>
      <c r="D827" s="229"/>
      <c r="E827" s="230"/>
      <c r="F827" s="230"/>
      <c r="G827" s="230"/>
      <c r="H827" s="230"/>
      <c r="I827" s="230"/>
      <c r="J827" s="231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89"/>
      <c r="B828" s="189"/>
      <c r="C828" s="228"/>
      <c r="D828" s="229"/>
      <c r="E828" s="230"/>
      <c r="F828" s="230"/>
      <c r="G828" s="230"/>
      <c r="H828" s="230"/>
      <c r="I828" s="230"/>
      <c r="J828" s="231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89"/>
      <c r="B829" s="189"/>
      <c r="C829" s="228"/>
      <c r="D829" s="229"/>
      <c r="E829" s="230"/>
      <c r="F829" s="230"/>
      <c r="G829" s="230"/>
      <c r="H829" s="230"/>
      <c r="I829" s="230"/>
      <c r="J829" s="231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89"/>
      <c r="B830" s="189"/>
      <c r="C830" s="228"/>
      <c r="D830" s="229"/>
      <c r="E830" s="230"/>
      <c r="F830" s="230"/>
      <c r="G830" s="230"/>
      <c r="H830" s="230"/>
      <c r="I830" s="230"/>
      <c r="J830" s="231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89"/>
      <c r="B831" s="189"/>
      <c r="C831" s="228"/>
      <c r="D831" s="229"/>
      <c r="E831" s="230"/>
      <c r="F831" s="230"/>
      <c r="G831" s="230"/>
      <c r="H831" s="230"/>
      <c r="I831" s="230"/>
      <c r="J831" s="231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89"/>
      <c r="B832" s="189"/>
      <c r="C832" s="228"/>
      <c r="D832" s="229"/>
      <c r="E832" s="230"/>
      <c r="F832" s="230"/>
      <c r="G832" s="230"/>
      <c r="H832" s="230"/>
      <c r="I832" s="230"/>
      <c r="J832" s="231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89"/>
      <c r="B833" s="189"/>
      <c r="C833" s="228"/>
      <c r="D833" s="229"/>
      <c r="E833" s="230"/>
      <c r="F833" s="230"/>
      <c r="G833" s="230"/>
      <c r="H833" s="230"/>
      <c r="I833" s="230"/>
      <c r="J833" s="231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89"/>
      <c r="B834" s="189"/>
      <c r="C834" s="228"/>
      <c r="D834" s="229"/>
      <c r="E834" s="230"/>
      <c r="F834" s="230"/>
      <c r="G834" s="230"/>
      <c r="H834" s="230"/>
      <c r="I834" s="230"/>
      <c r="J834" s="231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89"/>
      <c r="B835" s="189"/>
      <c r="C835" s="228"/>
      <c r="D835" s="229"/>
      <c r="E835" s="230"/>
      <c r="F835" s="230"/>
      <c r="G835" s="230"/>
      <c r="H835" s="230"/>
      <c r="I835" s="230"/>
      <c r="J835" s="231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89"/>
      <c r="B836" s="189"/>
      <c r="C836" s="228"/>
      <c r="D836" s="229"/>
      <c r="E836" s="230"/>
      <c r="F836" s="230"/>
      <c r="G836" s="230"/>
      <c r="H836" s="230"/>
      <c r="I836" s="230"/>
      <c r="J836" s="231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89"/>
      <c r="B837" s="189"/>
      <c r="C837" s="228"/>
      <c r="D837" s="229"/>
      <c r="E837" s="230"/>
      <c r="F837" s="230"/>
      <c r="G837" s="230"/>
      <c r="H837" s="230"/>
      <c r="I837" s="230"/>
      <c r="J837" s="231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89"/>
      <c r="B838" s="189"/>
      <c r="C838" s="228"/>
      <c r="D838" s="229"/>
      <c r="E838" s="230"/>
      <c r="F838" s="230"/>
      <c r="G838" s="230"/>
      <c r="H838" s="230"/>
      <c r="I838" s="230"/>
      <c r="J838" s="231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89"/>
      <c r="B839" s="189"/>
      <c r="C839" s="228"/>
      <c r="D839" s="229"/>
      <c r="E839" s="230"/>
      <c r="F839" s="230"/>
      <c r="G839" s="230"/>
      <c r="H839" s="230"/>
      <c r="I839" s="230"/>
      <c r="J839" s="231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89"/>
      <c r="B840" s="189"/>
      <c r="C840" s="228"/>
      <c r="D840" s="229"/>
      <c r="E840" s="230"/>
      <c r="F840" s="230"/>
      <c r="G840" s="230"/>
      <c r="H840" s="230"/>
      <c r="I840" s="230"/>
      <c r="J840" s="231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89"/>
      <c r="B841" s="189"/>
      <c r="C841" s="228"/>
      <c r="D841" s="229"/>
      <c r="E841" s="230"/>
      <c r="F841" s="230"/>
      <c r="G841" s="230"/>
      <c r="H841" s="230"/>
      <c r="I841" s="230"/>
      <c r="J841" s="231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89"/>
      <c r="B842" s="189"/>
      <c r="C842" s="228"/>
      <c r="D842" s="229"/>
      <c r="E842" s="230"/>
      <c r="F842" s="230"/>
      <c r="G842" s="230"/>
      <c r="H842" s="230"/>
      <c r="I842" s="230"/>
      <c r="J842" s="231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89"/>
      <c r="B843" s="189"/>
      <c r="C843" s="228"/>
      <c r="D843" s="229"/>
      <c r="E843" s="230"/>
      <c r="F843" s="230"/>
      <c r="G843" s="230"/>
      <c r="H843" s="230"/>
      <c r="I843" s="230"/>
      <c r="J843" s="231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89"/>
      <c r="B844" s="189"/>
      <c r="C844" s="228"/>
      <c r="D844" s="229"/>
      <c r="E844" s="230"/>
      <c r="F844" s="230"/>
      <c r="G844" s="230"/>
      <c r="H844" s="230"/>
      <c r="I844" s="230"/>
      <c r="J844" s="231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89"/>
      <c r="B845" s="189"/>
      <c r="C845" s="228"/>
      <c r="D845" s="229"/>
      <c r="E845" s="230"/>
      <c r="F845" s="230"/>
      <c r="G845" s="230"/>
      <c r="H845" s="230"/>
      <c r="I845" s="230"/>
      <c r="J845" s="231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89"/>
      <c r="B846" s="189"/>
      <c r="C846" s="228"/>
      <c r="D846" s="229"/>
      <c r="E846" s="230"/>
      <c r="F846" s="230"/>
      <c r="G846" s="230"/>
      <c r="H846" s="230"/>
      <c r="I846" s="230"/>
      <c r="J846" s="231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89"/>
      <c r="B847" s="189"/>
      <c r="C847" s="228"/>
      <c r="D847" s="229"/>
      <c r="E847" s="230"/>
      <c r="F847" s="230"/>
      <c r="G847" s="230"/>
      <c r="H847" s="230"/>
      <c r="I847" s="230"/>
      <c r="J847" s="231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89"/>
      <c r="B848" s="189"/>
      <c r="C848" s="228"/>
      <c r="D848" s="229"/>
      <c r="E848" s="230"/>
      <c r="F848" s="230"/>
      <c r="G848" s="230"/>
      <c r="H848" s="230"/>
      <c r="I848" s="230"/>
      <c r="J848" s="231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89"/>
      <c r="B849" s="189"/>
      <c r="C849" s="228"/>
      <c r="D849" s="229"/>
      <c r="E849" s="230"/>
      <c r="F849" s="230"/>
      <c r="G849" s="230"/>
      <c r="H849" s="230"/>
      <c r="I849" s="230"/>
      <c r="J849" s="231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89"/>
      <c r="B850" s="189"/>
      <c r="C850" s="228"/>
      <c r="D850" s="229"/>
      <c r="E850" s="230"/>
      <c r="F850" s="230"/>
      <c r="G850" s="230"/>
      <c r="H850" s="230"/>
      <c r="I850" s="230"/>
      <c r="J850" s="231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89"/>
      <c r="B851" s="189"/>
      <c r="C851" s="228"/>
      <c r="D851" s="229"/>
      <c r="E851" s="230"/>
      <c r="F851" s="230"/>
      <c r="G851" s="230"/>
      <c r="H851" s="230"/>
      <c r="I851" s="230"/>
      <c r="J851" s="231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89"/>
      <c r="B852" s="189"/>
      <c r="C852" s="228"/>
      <c r="D852" s="229"/>
      <c r="E852" s="230"/>
      <c r="F852" s="230"/>
      <c r="G852" s="230"/>
      <c r="H852" s="230"/>
      <c r="I852" s="230"/>
      <c r="J852" s="231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89"/>
      <c r="B853" s="189"/>
      <c r="C853" s="228"/>
      <c r="D853" s="229"/>
      <c r="E853" s="230"/>
      <c r="F853" s="230"/>
      <c r="G853" s="230"/>
      <c r="H853" s="230"/>
      <c r="I853" s="230"/>
      <c r="J853" s="231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89"/>
      <c r="B854" s="189"/>
      <c r="C854" s="228"/>
      <c r="D854" s="229"/>
      <c r="E854" s="230"/>
      <c r="F854" s="230"/>
      <c r="G854" s="230"/>
      <c r="H854" s="230"/>
      <c r="I854" s="230"/>
      <c r="J854" s="231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89"/>
      <c r="B855" s="189"/>
      <c r="C855" s="228"/>
      <c r="D855" s="229"/>
      <c r="E855" s="230"/>
      <c r="F855" s="230"/>
      <c r="G855" s="230"/>
      <c r="H855" s="230"/>
      <c r="I855" s="230"/>
      <c r="J855" s="231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89"/>
      <c r="B856" s="189"/>
      <c r="C856" s="228"/>
      <c r="D856" s="229"/>
      <c r="E856" s="230"/>
      <c r="F856" s="230"/>
      <c r="G856" s="230"/>
      <c r="H856" s="230"/>
      <c r="I856" s="230"/>
      <c r="J856" s="231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89"/>
      <c r="B857" s="189"/>
      <c r="C857" s="228"/>
      <c r="D857" s="229"/>
      <c r="E857" s="230"/>
      <c r="F857" s="230"/>
      <c r="G857" s="230"/>
      <c r="H857" s="230"/>
      <c r="I857" s="230"/>
      <c r="J857" s="231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89"/>
      <c r="B858" s="189"/>
      <c r="C858" s="228"/>
      <c r="D858" s="229"/>
      <c r="E858" s="230"/>
      <c r="F858" s="230"/>
      <c r="G858" s="230"/>
      <c r="H858" s="230"/>
      <c r="I858" s="230"/>
      <c r="J858" s="231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89"/>
      <c r="B859" s="189"/>
      <c r="C859" s="228"/>
      <c r="D859" s="229"/>
      <c r="E859" s="230"/>
      <c r="F859" s="230"/>
      <c r="G859" s="230"/>
      <c r="H859" s="230"/>
      <c r="I859" s="230"/>
      <c r="J859" s="231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89"/>
      <c r="B860" s="189"/>
      <c r="C860" s="228"/>
      <c r="D860" s="229"/>
      <c r="E860" s="230"/>
      <c r="F860" s="230"/>
      <c r="G860" s="230"/>
      <c r="H860" s="230"/>
      <c r="I860" s="230"/>
      <c r="J860" s="231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89"/>
      <c r="B861" s="189"/>
      <c r="C861" s="228"/>
      <c r="D861" s="229"/>
      <c r="E861" s="230"/>
      <c r="F861" s="230"/>
      <c r="G861" s="230"/>
      <c r="H861" s="230"/>
      <c r="I861" s="230"/>
      <c r="J861" s="231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89"/>
      <c r="B862" s="189"/>
      <c r="C862" s="228"/>
      <c r="D862" s="229"/>
      <c r="E862" s="230"/>
      <c r="F862" s="230"/>
      <c r="G862" s="230"/>
      <c r="H862" s="230"/>
      <c r="I862" s="230"/>
      <c r="J862" s="231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89"/>
      <c r="B863" s="189"/>
      <c r="C863" s="228"/>
      <c r="D863" s="229"/>
      <c r="E863" s="230"/>
      <c r="F863" s="230"/>
      <c r="G863" s="230"/>
      <c r="H863" s="230"/>
      <c r="I863" s="230"/>
      <c r="J863" s="231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89"/>
      <c r="B864" s="189"/>
      <c r="C864" s="228"/>
      <c r="D864" s="229"/>
      <c r="E864" s="230"/>
      <c r="F864" s="230"/>
      <c r="G864" s="230"/>
      <c r="H864" s="230"/>
      <c r="I864" s="230"/>
      <c r="J864" s="231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89"/>
      <c r="B865" s="189"/>
      <c r="C865" s="228"/>
      <c r="D865" s="229"/>
      <c r="E865" s="230"/>
      <c r="F865" s="230"/>
      <c r="G865" s="230"/>
      <c r="H865" s="230"/>
      <c r="I865" s="230"/>
      <c r="J865" s="231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89"/>
      <c r="B866" s="189"/>
      <c r="C866" s="228"/>
      <c r="D866" s="229"/>
      <c r="E866" s="230"/>
      <c r="F866" s="230"/>
      <c r="G866" s="230"/>
      <c r="H866" s="230"/>
      <c r="I866" s="230"/>
      <c r="J866" s="231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89"/>
      <c r="B867" s="189"/>
      <c r="C867" s="228"/>
      <c r="D867" s="229"/>
      <c r="E867" s="230"/>
      <c r="F867" s="230"/>
      <c r="G867" s="230"/>
      <c r="H867" s="230"/>
      <c r="I867" s="230"/>
      <c r="J867" s="231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89"/>
      <c r="B868" s="189"/>
      <c r="C868" s="228"/>
      <c r="D868" s="229"/>
      <c r="E868" s="230"/>
      <c r="F868" s="230"/>
      <c r="G868" s="230"/>
      <c r="H868" s="230"/>
      <c r="I868" s="230"/>
      <c r="J868" s="231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89"/>
      <c r="B869" s="189"/>
      <c r="C869" s="228"/>
      <c r="D869" s="229"/>
      <c r="E869" s="230"/>
      <c r="F869" s="230"/>
      <c r="G869" s="230"/>
      <c r="H869" s="230"/>
      <c r="I869" s="230"/>
      <c r="J869" s="231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89"/>
      <c r="B870" s="189"/>
      <c r="C870" s="228"/>
      <c r="D870" s="229"/>
      <c r="E870" s="230"/>
      <c r="F870" s="230"/>
      <c r="G870" s="230"/>
      <c r="H870" s="230"/>
      <c r="I870" s="230"/>
      <c r="J870" s="231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89"/>
      <c r="B871" s="189"/>
      <c r="C871" s="228"/>
      <c r="D871" s="229"/>
      <c r="E871" s="230"/>
      <c r="F871" s="230"/>
      <c r="G871" s="230"/>
      <c r="H871" s="230"/>
      <c r="I871" s="230"/>
      <c r="J871" s="231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89"/>
      <c r="B872" s="189"/>
      <c r="C872" s="228"/>
      <c r="D872" s="229"/>
      <c r="E872" s="230"/>
      <c r="F872" s="230"/>
      <c r="G872" s="230"/>
      <c r="H872" s="230"/>
      <c r="I872" s="230"/>
      <c r="J872" s="231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89"/>
      <c r="B873" s="189"/>
      <c r="C873" s="228"/>
      <c r="D873" s="229"/>
      <c r="E873" s="230"/>
      <c r="F873" s="230"/>
      <c r="G873" s="230"/>
      <c r="H873" s="230"/>
      <c r="I873" s="230"/>
      <c r="J873" s="231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89"/>
      <c r="B874" s="189"/>
      <c r="C874" s="228"/>
      <c r="D874" s="229"/>
      <c r="E874" s="230"/>
      <c r="F874" s="230"/>
      <c r="G874" s="230"/>
      <c r="H874" s="230"/>
      <c r="I874" s="230"/>
      <c r="J874" s="231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89"/>
      <c r="B875" s="189"/>
      <c r="C875" s="228"/>
      <c r="D875" s="229"/>
      <c r="E875" s="230"/>
      <c r="F875" s="230"/>
      <c r="G875" s="230"/>
      <c r="H875" s="230"/>
      <c r="I875" s="230"/>
      <c r="J875" s="231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89"/>
      <c r="B876" s="189"/>
      <c r="C876" s="228"/>
      <c r="D876" s="229"/>
      <c r="E876" s="230"/>
      <c r="F876" s="230"/>
      <c r="G876" s="230"/>
      <c r="H876" s="230"/>
      <c r="I876" s="230"/>
      <c r="J876" s="231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89"/>
      <c r="B877" s="189"/>
      <c r="C877" s="228"/>
      <c r="D877" s="229"/>
      <c r="E877" s="230"/>
      <c r="F877" s="230"/>
      <c r="G877" s="230"/>
      <c r="H877" s="230"/>
      <c r="I877" s="230"/>
      <c r="J877" s="231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89"/>
      <c r="B878" s="189"/>
      <c r="C878" s="228"/>
      <c r="D878" s="229"/>
      <c r="E878" s="230"/>
      <c r="F878" s="230"/>
      <c r="G878" s="230"/>
      <c r="H878" s="230"/>
      <c r="I878" s="230"/>
      <c r="J878" s="231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89"/>
      <c r="B879" s="189"/>
      <c r="C879" s="228"/>
      <c r="D879" s="229"/>
      <c r="E879" s="230"/>
      <c r="F879" s="230"/>
      <c r="G879" s="230"/>
      <c r="H879" s="230"/>
      <c r="I879" s="230"/>
      <c r="J879" s="231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89"/>
      <c r="B880" s="189"/>
      <c r="C880" s="228"/>
      <c r="D880" s="229"/>
      <c r="E880" s="230"/>
      <c r="F880" s="230"/>
      <c r="G880" s="230"/>
      <c r="H880" s="230"/>
      <c r="I880" s="230"/>
      <c r="J880" s="231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89"/>
      <c r="B881" s="189"/>
      <c r="C881" s="228"/>
      <c r="D881" s="229"/>
      <c r="E881" s="230"/>
      <c r="F881" s="230"/>
      <c r="G881" s="230"/>
      <c r="H881" s="230"/>
      <c r="I881" s="230"/>
      <c r="J881" s="231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89"/>
      <c r="B882" s="189"/>
      <c r="C882" s="228"/>
      <c r="D882" s="229"/>
      <c r="E882" s="230"/>
      <c r="F882" s="230"/>
      <c r="G882" s="230"/>
      <c r="H882" s="230"/>
      <c r="I882" s="230"/>
      <c r="J882" s="231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89"/>
      <c r="B883" s="189"/>
      <c r="C883" s="228"/>
      <c r="D883" s="229"/>
      <c r="E883" s="230"/>
      <c r="F883" s="230"/>
      <c r="G883" s="230"/>
      <c r="H883" s="230"/>
      <c r="I883" s="230"/>
      <c r="J883" s="231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89"/>
      <c r="B884" s="189"/>
      <c r="C884" s="228"/>
      <c r="D884" s="229"/>
      <c r="E884" s="230"/>
      <c r="F884" s="230"/>
      <c r="G884" s="230"/>
      <c r="H884" s="230"/>
      <c r="I884" s="230"/>
      <c r="J884" s="231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89"/>
      <c r="B885" s="189"/>
      <c r="C885" s="228"/>
      <c r="D885" s="229"/>
      <c r="E885" s="230"/>
      <c r="F885" s="230"/>
      <c r="G885" s="230"/>
      <c r="H885" s="230"/>
      <c r="I885" s="230"/>
      <c r="J885" s="231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89"/>
      <c r="B886" s="189"/>
      <c r="C886" s="228"/>
      <c r="D886" s="229"/>
      <c r="E886" s="230"/>
      <c r="F886" s="230"/>
      <c r="G886" s="230"/>
      <c r="H886" s="230"/>
      <c r="I886" s="230"/>
      <c r="J886" s="231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89"/>
      <c r="B887" s="189"/>
      <c r="C887" s="228"/>
      <c r="D887" s="229"/>
      <c r="E887" s="230"/>
      <c r="F887" s="230"/>
      <c r="G887" s="230"/>
      <c r="H887" s="230"/>
      <c r="I887" s="230"/>
      <c r="J887" s="231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89"/>
      <c r="B888" s="189"/>
      <c r="C888" s="228"/>
      <c r="D888" s="229"/>
      <c r="E888" s="230"/>
      <c r="F888" s="230"/>
      <c r="G888" s="230"/>
      <c r="H888" s="230"/>
      <c r="I888" s="230"/>
      <c r="J888" s="231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89"/>
      <c r="B889" s="189"/>
      <c r="C889" s="228"/>
      <c r="D889" s="229"/>
      <c r="E889" s="230"/>
      <c r="F889" s="230"/>
      <c r="G889" s="230"/>
      <c r="H889" s="230"/>
      <c r="I889" s="230"/>
      <c r="J889" s="231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89"/>
      <c r="B890" s="189"/>
      <c r="C890" s="228"/>
      <c r="D890" s="229"/>
      <c r="E890" s="230"/>
      <c r="F890" s="230"/>
      <c r="G890" s="230"/>
      <c r="H890" s="230"/>
      <c r="I890" s="230"/>
      <c r="J890" s="231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89"/>
      <c r="B891" s="189"/>
      <c r="C891" s="228"/>
      <c r="D891" s="229"/>
      <c r="E891" s="230"/>
      <c r="F891" s="230"/>
      <c r="G891" s="230"/>
      <c r="H891" s="230"/>
      <c r="I891" s="230"/>
      <c r="J891" s="231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89"/>
      <c r="B892" s="189"/>
      <c r="C892" s="228"/>
      <c r="D892" s="229"/>
      <c r="E892" s="230"/>
      <c r="F892" s="230"/>
      <c r="G892" s="230"/>
      <c r="H892" s="230"/>
      <c r="I892" s="230"/>
      <c r="J892" s="231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89"/>
      <c r="B893" s="189"/>
      <c r="C893" s="228"/>
      <c r="D893" s="229"/>
      <c r="E893" s="230"/>
      <c r="F893" s="230"/>
      <c r="G893" s="230"/>
      <c r="H893" s="230"/>
      <c r="I893" s="230"/>
      <c r="J893" s="231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89"/>
      <c r="B894" s="189"/>
      <c r="C894" s="228"/>
      <c r="D894" s="229"/>
      <c r="E894" s="230"/>
      <c r="F894" s="230"/>
      <c r="G894" s="230"/>
      <c r="H894" s="230"/>
      <c r="I894" s="230"/>
      <c r="J894" s="231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89"/>
      <c r="B895" s="189"/>
      <c r="C895" s="228"/>
      <c r="D895" s="229"/>
      <c r="E895" s="230"/>
      <c r="F895" s="230"/>
      <c r="G895" s="230"/>
      <c r="H895" s="230"/>
      <c r="I895" s="230"/>
      <c r="J895" s="231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89"/>
      <c r="B896" s="189"/>
      <c r="C896" s="228"/>
      <c r="D896" s="229"/>
      <c r="E896" s="230"/>
      <c r="F896" s="230"/>
      <c r="G896" s="230"/>
      <c r="H896" s="230"/>
      <c r="I896" s="230"/>
      <c r="J896" s="231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89"/>
      <c r="B897" s="189"/>
      <c r="C897" s="228"/>
      <c r="D897" s="229"/>
      <c r="E897" s="230"/>
      <c r="F897" s="230"/>
      <c r="G897" s="230"/>
      <c r="H897" s="230"/>
      <c r="I897" s="230"/>
      <c r="J897" s="231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89"/>
      <c r="B898" s="189"/>
      <c r="C898" s="228"/>
      <c r="D898" s="229"/>
      <c r="E898" s="230"/>
      <c r="F898" s="230"/>
      <c r="G898" s="230"/>
      <c r="H898" s="230"/>
      <c r="I898" s="230"/>
      <c r="J898" s="231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89"/>
      <c r="B899" s="189"/>
      <c r="C899" s="228"/>
      <c r="D899" s="229"/>
      <c r="E899" s="230"/>
      <c r="F899" s="230"/>
      <c r="G899" s="230"/>
      <c r="H899" s="230"/>
      <c r="I899" s="230"/>
      <c r="J899" s="231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89"/>
      <c r="B900" s="189"/>
      <c r="C900" s="228"/>
      <c r="D900" s="229"/>
      <c r="E900" s="230"/>
      <c r="F900" s="230"/>
      <c r="G900" s="230"/>
      <c r="H900" s="230"/>
      <c r="I900" s="230"/>
      <c r="J900" s="231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89"/>
      <c r="B901" s="189"/>
      <c r="C901" s="228"/>
      <c r="D901" s="229"/>
      <c r="E901" s="230"/>
      <c r="F901" s="230"/>
      <c r="G901" s="230"/>
      <c r="H901" s="230"/>
      <c r="I901" s="230"/>
      <c r="J901" s="231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89"/>
      <c r="B902" s="189"/>
      <c r="C902" s="228"/>
      <c r="D902" s="229"/>
      <c r="E902" s="230"/>
      <c r="F902" s="230"/>
      <c r="G902" s="230"/>
      <c r="H902" s="230"/>
      <c r="I902" s="230"/>
      <c r="J902" s="231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89"/>
      <c r="B903" s="189"/>
      <c r="C903" s="228"/>
      <c r="D903" s="229"/>
      <c r="E903" s="230"/>
      <c r="F903" s="230"/>
      <c r="G903" s="230"/>
      <c r="H903" s="230"/>
      <c r="I903" s="230"/>
      <c r="J903" s="231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89"/>
      <c r="B904" s="189"/>
      <c r="C904" s="228"/>
      <c r="D904" s="229"/>
      <c r="E904" s="230"/>
      <c r="F904" s="230"/>
      <c r="G904" s="230"/>
      <c r="H904" s="230"/>
      <c r="I904" s="230"/>
      <c r="J904" s="231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89"/>
      <c r="B905" s="189"/>
      <c r="C905" s="228"/>
      <c r="D905" s="229"/>
      <c r="E905" s="230"/>
      <c r="F905" s="230"/>
      <c r="G905" s="230"/>
      <c r="H905" s="230"/>
      <c r="I905" s="230"/>
      <c r="J905" s="231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89"/>
      <c r="B906" s="189"/>
      <c r="C906" s="228"/>
      <c r="D906" s="229"/>
      <c r="E906" s="230"/>
      <c r="F906" s="230"/>
      <c r="G906" s="230"/>
      <c r="H906" s="230"/>
      <c r="I906" s="230"/>
      <c r="J906" s="231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89"/>
      <c r="B907" s="189"/>
      <c r="C907" s="228"/>
      <c r="D907" s="229"/>
      <c r="E907" s="230"/>
      <c r="F907" s="230"/>
      <c r="G907" s="230"/>
      <c r="H907" s="230"/>
      <c r="I907" s="230"/>
      <c r="J907" s="231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89"/>
      <c r="B908" s="189"/>
      <c r="C908" s="228"/>
      <c r="D908" s="229"/>
      <c r="E908" s="230"/>
      <c r="F908" s="230"/>
      <c r="G908" s="230"/>
      <c r="H908" s="230"/>
      <c r="I908" s="230"/>
      <c r="J908" s="231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89"/>
      <c r="B909" s="189"/>
      <c r="C909" s="228"/>
      <c r="D909" s="229"/>
      <c r="E909" s="230"/>
      <c r="F909" s="230"/>
      <c r="G909" s="230"/>
      <c r="H909" s="230"/>
      <c r="I909" s="230"/>
      <c r="J909" s="231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89"/>
      <c r="B910" s="189"/>
      <c r="C910" s="228"/>
      <c r="D910" s="229"/>
      <c r="E910" s="230"/>
      <c r="F910" s="230"/>
      <c r="G910" s="230"/>
      <c r="H910" s="230"/>
      <c r="I910" s="230"/>
      <c r="J910" s="231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89"/>
      <c r="B911" s="189"/>
      <c r="C911" s="228"/>
      <c r="D911" s="229"/>
      <c r="E911" s="230"/>
      <c r="F911" s="230"/>
      <c r="G911" s="230"/>
      <c r="H911" s="230"/>
      <c r="I911" s="230"/>
      <c r="J911" s="231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89"/>
      <c r="B912" s="189"/>
      <c r="C912" s="228"/>
      <c r="D912" s="229"/>
      <c r="E912" s="230"/>
      <c r="F912" s="230"/>
      <c r="G912" s="230"/>
      <c r="H912" s="230"/>
      <c r="I912" s="230"/>
      <c r="J912" s="231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89"/>
      <c r="B913" s="189"/>
      <c r="C913" s="228"/>
      <c r="D913" s="229"/>
      <c r="E913" s="230"/>
      <c r="F913" s="230"/>
      <c r="G913" s="230"/>
      <c r="H913" s="230"/>
      <c r="I913" s="230"/>
      <c r="J913" s="231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89"/>
      <c r="B914" s="189"/>
      <c r="C914" s="228"/>
      <c r="D914" s="229"/>
      <c r="E914" s="230"/>
      <c r="F914" s="230"/>
      <c r="G914" s="230"/>
      <c r="H914" s="230"/>
      <c r="I914" s="230"/>
      <c r="J914" s="231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89"/>
      <c r="B915" s="189"/>
      <c r="C915" s="228"/>
      <c r="D915" s="229"/>
      <c r="E915" s="230"/>
      <c r="F915" s="230"/>
      <c r="G915" s="230"/>
      <c r="H915" s="230"/>
      <c r="I915" s="230"/>
      <c r="J915" s="231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89"/>
      <c r="B916" s="189"/>
      <c r="C916" s="228"/>
      <c r="D916" s="229"/>
      <c r="E916" s="230"/>
      <c r="F916" s="230"/>
      <c r="G916" s="230"/>
      <c r="H916" s="230"/>
      <c r="I916" s="230"/>
      <c r="J916" s="231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89"/>
      <c r="B917" s="189"/>
      <c r="C917" s="228"/>
      <c r="D917" s="229"/>
      <c r="E917" s="230"/>
      <c r="F917" s="230"/>
      <c r="G917" s="230"/>
      <c r="H917" s="230"/>
      <c r="I917" s="230"/>
      <c r="J917" s="231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89"/>
      <c r="B918" s="189"/>
      <c r="C918" s="228"/>
      <c r="D918" s="229"/>
      <c r="E918" s="230"/>
      <c r="F918" s="230"/>
      <c r="G918" s="230"/>
      <c r="H918" s="230"/>
      <c r="I918" s="230"/>
      <c r="J918" s="231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89"/>
      <c r="B919" s="189"/>
      <c r="C919" s="228"/>
      <c r="D919" s="229"/>
      <c r="E919" s="230"/>
      <c r="F919" s="230"/>
      <c r="G919" s="230"/>
      <c r="H919" s="230"/>
      <c r="I919" s="230"/>
      <c r="J919" s="231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89"/>
      <c r="B920" s="189"/>
      <c r="C920" s="228"/>
      <c r="D920" s="229"/>
      <c r="E920" s="230"/>
      <c r="F920" s="230"/>
      <c r="G920" s="230"/>
      <c r="H920" s="230"/>
      <c r="I920" s="230"/>
      <c r="J920" s="231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89"/>
      <c r="B921" s="189"/>
      <c r="C921" s="228"/>
      <c r="D921" s="229"/>
      <c r="E921" s="230"/>
      <c r="F921" s="230"/>
      <c r="G921" s="230"/>
      <c r="H921" s="230"/>
      <c r="I921" s="230"/>
      <c r="J921" s="231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89"/>
      <c r="B922" s="189"/>
      <c r="C922" s="228"/>
      <c r="D922" s="229"/>
      <c r="E922" s="230"/>
      <c r="F922" s="230"/>
      <c r="G922" s="230"/>
      <c r="H922" s="230"/>
      <c r="I922" s="230"/>
      <c r="J922" s="231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89"/>
      <c r="B923" s="189"/>
      <c r="C923" s="228"/>
      <c r="D923" s="229"/>
      <c r="E923" s="230"/>
      <c r="F923" s="230"/>
      <c r="G923" s="230"/>
      <c r="H923" s="230"/>
      <c r="I923" s="230"/>
      <c r="J923" s="231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89"/>
      <c r="B924" s="189"/>
      <c r="C924" s="228"/>
      <c r="D924" s="229"/>
      <c r="E924" s="230"/>
      <c r="F924" s="230"/>
      <c r="G924" s="230"/>
      <c r="H924" s="230"/>
      <c r="I924" s="230"/>
      <c r="J924" s="231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89"/>
      <c r="B925" s="189"/>
      <c r="C925" s="228"/>
      <c r="D925" s="229"/>
      <c r="E925" s="230"/>
      <c r="F925" s="230"/>
      <c r="G925" s="230"/>
      <c r="H925" s="230"/>
      <c r="I925" s="230"/>
      <c r="J925" s="231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89"/>
      <c r="B926" s="189"/>
      <c r="C926" s="228"/>
      <c r="D926" s="229"/>
      <c r="E926" s="230"/>
      <c r="F926" s="230"/>
      <c r="G926" s="230"/>
      <c r="H926" s="230"/>
      <c r="I926" s="230"/>
      <c r="J926" s="231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89"/>
      <c r="B927" s="189"/>
      <c r="C927" s="228"/>
      <c r="D927" s="229"/>
      <c r="E927" s="230"/>
      <c r="F927" s="230"/>
      <c r="G927" s="230"/>
      <c r="H927" s="230"/>
      <c r="I927" s="230"/>
      <c r="J927" s="231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89"/>
      <c r="B928" s="189"/>
      <c r="C928" s="228"/>
      <c r="D928" s="229"/>
      <c r="E928" s="230"/>
      <c r="F928" s="230"/>
      <c r="G928" s="230"/>
      <c r="H928" s="230"/>
      <c r="I928" s="230"/>
      <c r="J928" s="231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89"/>
      <c r="B929" s="189"/>
      <c r="C929" s="228"/>
      <c r="D929" s="229"/>
      <c r="E929" s="230"/>
      <c r="F929" s="230"/>
      <c r="G929" s="230"/>
      <c r="H929" s="230"/>
      <c r="I929" s="230"/>
      <c r="J929" s="231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89"/>
      <c r="B930" s="189"/>
      <c r="C930" s="228"/>
      <c r="D930" s="229"/>
      <c r="E930" s="230"/>
      <c r="F930" s="230"/>
      <c r="G930" s="230"/>
      <c r="H930" s="230"/>
      <c r="I930" s="230"/>
      <c r="J930" s="231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89"/>
      <c r="B931" s="189"/>
      <c r="C931" s="228"/>
      <c r="D931" s="229"/>
      <c r="E931" s="230"/>
      <c r="F931" s="230"/>
      <c r="G931" s="230"/>
      <c r="H931" s="230"/>
      <c r="I931" s="230"/>
      <c r="J931" s="231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89"/>
      <c r="B932" s="189"/>
      <c r="C932" s="228"/>
      <c r="D932" s="229"/>
      <c r="E932" s="230"/>
      <c r="F932" s="230"/>
      <c r="G932" s="230"/>
      <c r="H932" s="230"/>
      <c r="I932" s="230"/>
      <c r="J932" s="231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89"/>
      <c r="B933" s="189"/>
      <c r="C933" s="228"/>
      <c r="D933" s="229"/>
      <c r="E933" s="230"/>
      <c r="F933" s="230"/>
      <c r="G933" s="230"/>
      <c r="H933" s="230"/>
      <c r="I933" s="230"/>
      <c r="J933" s="231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89"/>
      <c r="B934" s="189"/>
      <c r="C934" s="228"/>
      <c r="D934" s="229"/>
      <c r="E934" s="230"/>
      <c r="F934" s="230"/>
      <c r="G934" s="230"/>
      <c r="H934" s="230"/>
      <c r="I934" s="230"/>
      <c r="J934" s="231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89"/>
      <c r="B935" s="189"/>
      <c r="C935" s="228"/>
      <c r="D935" s="229"/>
      <c r="E935" s="230"/>
      <c r="F935" s="230"/>
      <c r="G935" s="230"/>
      <c r="H935" s="230"/>
      <c r="I935" s="230"/>
      <c r="J935" s="231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89"/>
      <c r="B936" s="189"/>
      <c r="C936" s="228"/>
      <c r="D936" s="229"/>
      <c r="E936" s="230"/>
      <c r="F936" s="230"/>
      <c r="G936" s="230"/>
      <c r="H936" s="230"/>
      <c r="I936" s="230"/>
      <c r="J936" s="231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89"/>
      <c r="B937" s="189"/>
      <c r="C937" s="228"/>
      <c r="D937" s="229"/>
      <c r="E937" s="230"/>
      <c r="F937" s="230"/>
      <c r="G937" s="230"/>
      <c r="H937" s="230"/>
      <c r="I937" s="230"/>
      <c r="J937" s="231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89"/>
      <c r="B938" s="189"/>
      <c r="C938" s="228"/>
      <c r="D938" s="229"/>
      <c r="E938" s="230"/>
      <c r="F938" s="230"/>
      <c r="G938" s="230"/>
      <c r="H938" s="230"/>
      <c r="I938" s="230"/>
      <c r="J938" s="231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89"/>
      <c r="B939" s="189"/>
      <c r="C939" s="228"/>
      <c r="D939" s="229"/>
      <c r="E939" s="230"/>
      <c r="F939" s="230"/>
      <c r="G939" s="230"/>
      <c r="H939" s="230"/>
      <c r="I939" s="230"/>
      <c r="J939" s="231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89"/>
      <c r="B940" s="189"/>
      <c r="C940" s="228"/>
      <c r="D940" s="229"/>
      <c r="E940" s="230"/>
      <c r="F940" s="230"/>
      <c r="G940" s="230"/>
      <c r="H940" s="230"/>
      <c r="I940" s="230"/>
      <c r="J940" s="231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89"/>
      <c r="B941" s="189"/>
      <c r="C941" s="228"/>
      <c r="D941" s="229"/>
      <c r="E941" s="230"/>
      <c r="F941" s="230"/>
      <c r="G941" s="230"/>
      <c r="H941" s="230"/>
      <c r="I941" s="230"/>
      <c r="J941" s="231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89"/>
      <c r="B942" s="189"/>
      <c r="C942" s="228"/>
      <c r="D942" s="229"/>
      <c r="E942" s="230"/>
      <c r="F942" s="230"/>
      <c r="G942" s="230"/>
      <c r="H942" s="230"/>
      <c r="I942" s="230"/>
      <c r="J942" s="231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89"/>
      <c r="B943" s="189"/>
      <c r="C943" s="228"/>
      <c r="D943" s="229"/>
      <c r="E943" s="230"/>
      <c r="F943" s="230"/>
      <c r="G943" s="230"/>
      <c r="H943" s="230"/>
      <c r="I943" s="230"/>
      <c r="J943" s="231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89"/>
      <c r="B944" s="189"/>
      <c r="C944" s="228"/>
      <c r="D944" s="229"/>
      <c r="E944" s="230"/>
      <c r="F944" s="230"/>
      <c r="G944" s="230"/>
      <c r="H944" s="230"/>
      <c r="I944" s="230"/>
      <c r="J944" s="231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89"/>
      <c r="B945" s="189"/>
      <c r="C945" s="228"/>
      <c r="D945" s="229"/>
      <c r="E945" s="230"/>
      <c r="F945" s="230"/>
      <c r="G945" s="230"/>
      <c r="H945" s="230"/>
      <c r="I945" s="230"/>
      <c r="J945" s="231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89"/>
      <c r="B946" s="189"/>
      <c r="C946" s="228"/>
      <c r="D946" s="229"/>
      <c r="E946" s="230"/>
      <c r="F946" s="230"/>
      <c r="G946" s="230"/>
      <c r="H946" s="230"/>
      <c r="I946" s="230"/>
      <c r="J946" s="231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89"/>
      <c r="B947" s="189"/>
      <c r="C947" s="228"/>
      <c r="D947" s="229"/>
      <c r="E947" s="230"/>
      <c r="F947" s="230"/>
      <c r="G947" s="230"/>
      <c r="H947" s="230"/>
      <c r="I947" s="230"/>
      <c r="J947" s="231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89"/>
      <c r="B948" s="189"/>
      <c r="C948" s="228"/>
      <c r="D948" s="229"/>
      <c r="E948" s="230"/>
      <c r="F948" s="230"/>
      <c r="G948" s="230"/>
      <c r="H948" s="230"/>
      <c r="I948" s="230"/>
      <c r="J948" s="231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89"/>
      <c r="B949" s="189"/>
      <c r="C949" s="228"/>
      <c r="D949" s="229"/>
      <c r="E949" s="230"/>
      <c r="F949" s="230"/>
      <c r="G949" s="230"/>
      <c r="H949" s="230"/>
      <c r="I949" s="230"/>
      <c r="J949" s="231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89"/>
      <c r="B950" s="189"/>
      <c r="C950" s="228"/>
      <c r="D950" s="229"/>
      <c r="E950" s="230"/>
      <c r="F950" s="230"/>
      <c r="G950" s="230"/>
      <c r="H950" s="230"/>
      <c r="I950" s="230"/>
      <c r="J950" s="231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89"/>
      <c r="B951" s="189"/>
      <c r="C951" s="228"/>
      <c r="D951" s="229"/>
      <c r="E951" s="230"/>
      <c r="F951" s="230"/>
      <c r="G951" s="230"/>
      <c r="H951" s="230"/>
      <c r="I951" s="230"/>
      <c r="J951" s="231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89"/>
      <c r="B952" s="189"/>
      <c r="C952" s="228"/>
      <c r="D952" s="229"/>
      <c r="E952" s="230"/>
      <c r="F952" s="230"/>
      <c r="G952" s="230"/>
      <c r="H952" s="230"/>
      <c r="I952" s="230"/>
      <c r="J952" s="231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89"/>
      <c r="B953" s="189"/>
      <c r="C953" s="228"/>
      <c r="D953" s="229"/>
      <c r="E953" s="230"/>
      <c r="F953" s="230"/>
      <c r="G953" s="230"/>
      <c r="H953" s="230"/>
      <c r="I953" s="230"/>
      <c r="J953" s="231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89"/>
      <c r="B954" s="189"/>
      <c r="C954" s="228"/>
      <c r="D954" s="229"/>
      <c r="E954" s="230"/>
      <c r="F954" s="230"/>
      <c r="G954" s="230"/>
      <c r="H954" s="230"/>
      <c r="I954" s="230"/>
      <c r="J954" s="231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89"/>
      <c r="B955" s="189"/>
      <c r="C955" s="228"/>
      <c r="D955" s="229"/>
      <c r="E955" s="230"/>
      <c r="F955" s="230"/>
      <c r="G955" s="230"/>
      <c r="H955" s="230"/>
      <c r="I955" s="230"/>
      <c r="J955" s="231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89"/>
      <c r="B956" s="189"/>
      <c r="C956" s="228"/>
      <c r="D956" s="229"/>
      <c r="E956" s="230"/>
      <c r="F956" s="230"/>
      <c r="G956" s="230"/>
      <c r="H956" s="230"/>
      <c r="I956" s="230"/>
      <c r="J956" s="231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89"/>
      <c r="B957" s="189"/>
      <c r="C957" s="228"/>
      <c r="D957" s="229"/>
      <c r="E957" s="230"/>
      <c r="F957" s="230"/>
      <c r="G957" s="230"/>
      <c r="H957" s="230"/>
      <c r="I957" s="230"/>
      <c r="J957" s="231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89"/>
      <c r="B958" s="189"/>
      <c r="C958" s="228"/>
      <c r="D958" s="229"/>
      <c r="E958" s="230"/>
      <c r="F958" s="230"/>
      <c r="G958" s="230"/>
      <c r="H958" s="230"/>
      <c r="I958" s="230"/>
      <c r="J958" s="231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89"/>
      <c r="B959" s="189"/>
      <c r="C959" s="228"/>
      <c r="D959" s="229"/>
      <c r="E959" s="230"/>
      <c r="F959" s="230"/>
      <c r="G959" s="230"/>
      <c r="H959" s="230"/>
      <c r="I959" s="230"/>
      <c r="J959" s="231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89"/>
      <c r="B960" s="189"/>
      <c r="C960" s="228"/>
      <c r="D960" s="229"/>
      <c r="E960" s="230"/>
      <c r="F960" s="230"/>
      <c r="G960" s="230"/>
      <c r="H960" s="230"/>
      <c r="I960" s="230"/>
      <c r="J960" s="231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89"/>
      <c r="B961" s="189"/>
      <c r="C961" s="228"/>
      <c r="D961" s="229"/>
      <c r="E961" s="230"/>
      <c r="F961" s="230"/>
      <c r="G961" s="230"/>
      <c r="H961" s="230"/>
      <c r="I961" s="230"/>
      <c r="J961" s="231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89"/>
      <c r="B962" s="189"/>
      <c r="C962" s="228"/>
      <c r="D962" s="229"/>
      <c r="E962" s="230"/>
      <c r="F962" s="230"/>
      <c r="G962" s="230"/>
      <c r="H962" s="230"/>
      <c r="I962" s="230"/>
      <c r="J962" s="231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89"/>
      <c r="B963" s="189"/>
      <c r="C963" s="228"/>
      <c r="D963" s="229"/>
      <c r="E963" s="230"/>
      <c r="F963" s="230"/>
      <c r="G963" s="230"/>
      <c r="H963" s="230"/>
      <c r="I963" s="230"/>
      <c r="J963" s="231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89"/>
      <c r="B964" s="189"/>
      <c r="C964" s="228"/>
      <c r="D964" s="229"/>
      <c r="E964" s="230"/>
      <c r="F964" s="230"/>
      <c r="G964" s="230"/>
      <c r="H964" s="230"/>
      <c r="I964" s="230"/>
      <c r="J964" s="231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89"/>
      <c r="B965" s="189"/>
      <c r="C965" s="228"/>
      <c r="D965" s="229"/>
      <c r="E965" s="230"/>
      <c r="F965" s="230"/>
      <c r="G965" s="230"/>
      <c r="H965" s="230"/>
      <c r="I965" s="230"/>
      <c r="J965" s="231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89"/>
      <c r="B966" s="189"/>
      <c r="C966" s="228"/>
      <c r="D966" s="229"/>
      <c r="E966" s="230"/>
      <c r="F966" s="230"/>
      <c r="G966" s="230"/>
      <c r="H966" s="230"/>
      <c r="I966" s="230"/>
      <c r="J966" s="231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89"/>
      <c r="B967" s="189"/>
      <c r="C967" s="228"/>
      <c r="D967" s="229"/>
      <c r="E967" s="230"/>
      <c r="F967" s="230"/>
      <c r="G967" s="230"/>
      <c r="H967" s="230"/>
      <c r="I967" s="230"/>
      <c r="J967" s="231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89"/>
      <c r="B968" s="189"/>
      <c r="C968" s="228"/>
      <c r="D968" s="229"/>
      <c r="E968" s="230"/>
      <c r="F968" s="230"/>
      <c r="G968" s="230"/>
      <c r="H968" s="230"/>
      <c r="I968" s="230"/>
      <c r="J968" s="231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89"/>
      <c r="B969" s="189"/>
      <c r="C969" s="228"/>
      <c r="D969" s="229"/>
      <c r="E969" s="230"/>
      <c r="F969" s="230"/>
      <c r="G969" s="230"/>
      <c r="H969" s="230"/>
      <c r="I969" s="230"/>
      <c r="J969" s="231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89"/>
      <c r="B970" s="189"/>
      <c r="C970" s="228"/>
      <c r="D970" s="229"/>
      <c r="E970" s="230"/>
      <c r="F970" s="230"/>
      <c r="G970" s="230"/>
      <c r="H970" s="230"/>
      <c r="I970" s="230"/>
      <c r="J970" s="231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89"/>
      <c r="B971" s="189"/>
      <c r="C971" s="228"/>
      <c r="D971" s="229"/>
      <c r="E971" s="230"/>
      <c r="F971" s="230"/>
      <c r="G971" s="230"/>
      <c r="H971" s="230"/>
      <c r="I971" s="230"/>
      <c r="J971" s="231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89"/>
      <c r="B972" s="189"/>
      <c r="C972" s="228"/>
      <c r="D972" s="229"/>
      <c r="E972" s="230"/>
      <c r="F972" s="230"/>
      <c r="G972" s="230"/>
      <c r="H972" s="230"/>
      <c r="I972" s="230"/>
      <c r="J972" s="231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89"/>
      <c r="B973" s="189"/>
      <c r="C973" s="228"/>
      <c r="D973" s="229"/>
      <c r="E973" s="230"/>
      <c r="F973" s="230"/>
      <c r="G973" s="230"/>
      <c r="H973" s="230"/>
      <c r="I973" s="230"/>
      <c r="J973" s="231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89"/>
      <c r="B974" s="189"/>
      <c r="C974" s="228"/>
      <c r="D974" s="229"/>
      <c r="E974" s="230"/>
      <c r="F974" s="230"/>
      <c r="G974" s="230"/>
      <c r="H974" s="230"/>
      <c r="I974" s="230"/>
      <c r="J974" s="231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89"/>
      <c r="B975" s="189"/>
      <c r="C975" s="228"/>
      <c r="D975" s="229"/>
      <c r="E975" s="230"/>
      <c r="F975" s="230"/>
      <c r="G975" s="230"/>
      <c r="H975" s="230"/>
      <c r="I975" s="230"/>
      <c r="J975" s="231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89"/>
      <c r="B976" s="189"/>
      <c r="C976" s="228"/>
      <c r="D976" s="229"/>
      <c r="E976" s="230"/>
      <c r="F976" s="230"/>
      <c r="G976" s="230"/>
      <c r="H976" s="230"/>
      <c r="I976" s="230"/>
      <c r="J976" s="231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89"/>
      <c r="B977" s="189"/>
      <c r="C977" s="228"/>
      <c r="D977" s="229"/>
      <c r="E977" s="230"/>
      <c r="F977" s="230"/>
      <c r="G977" s="230"/>
      <c r="H977" s="230"/>
      <c r="I977" s="230"/>
      <c r="J977" s="231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89"/>
      <c r="B978" s="189"/>
      <c r="C978" s="228"/>
      <c r="D978" s="229"/>
      <c r="E978" s="230"/>
      <c r="F978" s="230"/>
      <c r="G978" s="230"/>
      <c r="H978" s="230"/>
      <c r="I978" s="230"/>
      <c r="J978" s="231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89"/>
      <c r="B979" s="189"/>
      <c r="C979" s="228"/>
      <c r="D979" s="229"/>
      <c r="E979" s="230"/>
      <c r="F979" s="230"/>
      <c r="G979" s="230"/>
      <c r="H979" s="230"/>
      <c r="I979" s="230"/>
      <c r="J979" s="231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89"/>
      <c r="B980" s="189"/>
      <c r="C980" s="228"/>
      <c r="D980" s="229"/>
      <c r="E980" s="230"/>
      <c r="F980" s="230"/>
      <c r="G980" s="230"/>
      <c r="H980" s="230"/>
      <c r="I980" s="230"/>
      <c r="J980" s="231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89"/>
      <c r="B981" s="189"/>
      <c r="C981" s="228"/>
      <c r="D981" s="229"/>
      <c r="E981" s="230"/>
      <c r="F981" s="230"/>
      <c r="G981" s="230"/>
      <c r="H981" s="230"/>
      <c r="I981" s="230"/>
      <c r="J981" s="231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89"/>
      <c r="B982" s="189"/>
      <c r="C982" s="228"/>
      <c r="D982" s="229"/>
      <c r="E982" s="230"/>
      <c r="F982" s="230"/>
      <c r="G982" s="230"/>
      <c r="H982" s="230"/>
      <c r="I982" s="230"/>
      <c r="J982" s="231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89"/>
      <c r="B983" s="189"/>
      <c r="C983" s="228"/>
      <c r="D983" s="229"/>
      <c r="E983" s="230"/>
      <c r="F983" s="230"/>
      <c r="G983" s="230"/>
      <c r="H983" s="230"/>
      <c r="I983" s="230"/>
      <c r="J983" s="231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89"/>
      <c r="B984" s="189"/>
      <c r="C984" s="228"/>
      <c r="D984" s="229"/>
      <c r="E984" s="230"/>
      <c r="F984" s="230"/>
      <c r="G984" s="230"/>
      <c r="H984" s="230"/>
      <c r="I984" s="230"/>
      <c r="J984" s="231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89"/>
      <c r="B985" s="189"/>
      <c r="C985" s="228"/>
      <c r="D985" s="229"/>
      <c r="E985" s="230"/>
      <c r="F985" s="230"/>
      <c r="G985" s="230"/>
      <c r="H985" s="230"/>
      <c r="I985" s="230"/>
      <c r="J985" s="231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89"/>
      <c r="B986" s="189"/>
      <c r="C986" s="228"/>
      <c r="D986" s="229"/>
      <c r="E986" s="230"/>
      <c r="F986" s="230"/>
      <c r="G986" s="230"/>
      <c r="H986" s="230"/>
      <c r="I986" s="230"/>
      <c r="J986" s="231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89"/>
      <c r="B987" s="189"/>
      <c r="C987" s="228"/>
      <c r="D987" s="229"/>
      <c r="E987" s="230"/>
      <c r="F987" s="230"/>
      <c r="G987" s="230"/>
      <c r="H987" s="230"/>
      <c r="I987" s="230"/>
      <c r="J987" s="231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89"/>
      <c r="B988" s="189"/>
      <c r="C988" s="228"/>
      <c r="D988" s="229"/>
      <c r="E988" s="230"/>
      <c r="F988" s="230"/>
      <c r="G988" s="230"/>
      <c r="H988" s="230"/>
      <c r="I988" s="230"/>
      <c r="J988" s="231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89"/>
      <c r="B989" s="189"/>
      <c r="C989" s="228"/>
      <c r="D989" s="229"/>
      <c r="E989" s="230"/>
      <c r="F989" s="230"/>
      <c r="G989" s="230"/>
      <c r="H989" s="230"/>
      <c r="I989" s="230"/>
      <c r="J989" s="231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89"/>
      <c r="B990" s="189"/>
      <c r="C990" s="228"/>
      <c r="D990" s="229"/>
      <c r="E990" s="230"/>
      <c r="F990" s="230"/>
      <c r="G990" s="230"/>
      <c r="H990" s="230"/>
      <c r="I990" s="230"/>
      <c r="J990" s="231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89"/>
      <c r="B991" s="189"/>
      <c r="C991" s="228"/>
      <c r="D991" s="229"/>
      <c r="E991" s="230"/>
      <c r="F991" s="230"/>
      <c r="G991" s="230"/>
      <c r="H991" s="230"/>
      <c r="I991" s="230"/>
      <c r="J991" s="231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89"/>
      <c r="B992" s="189"/>
      <c r="C992" s="228"/>
      <c r="D992" s="229"/>
      <c r="E992" s="230"/>
      <c r="F992" s="230"/>
      <c r="G992" s="230"/>
      <c r="H992" s="230"/>
      <c r="I992" s="230"/>
      <c r="J992" s="231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89"/>
      <c r="B993" s="189"/>
      <c r="C993" s="228"/>
      <c r="D993" s="229"/>
      <c r="E993" s="230"/>
      <c r="F993" s="230"/>
      <c r="G993" s="230"/>
      <c r="H993" s="230"/>
      <c r="I993" s="230"/>
      <c r="J993" s="231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89"/>
      <c r="B994" s="189"/>
      <c r="C994" s="228"/>
      <c r="D994" s="229"/>
      <c r="E994" s="230"/>
      <c r="F994" s="230"/>
      <c r="G994" s="230"/>
      <c r="H994" s="230"/>
      <c r="I994" s="230"/>
      <c r="J994" s="231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89"/>
      <c r="B995" s="189"/>
      <c r="C995" s="228"/>
      <c r="D995" s="229"/>
      <c r="E995" s="230"/>
      <c r="F995" s="230"/>
      <c r="G995" s="230"/>
      <c r="H995" s="230"/>
      <c r="I995" s="230"/>
      <c r="J995" s="231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89"/>
      <c r="B996" s="189"/>
      <c r="C996" s="228"/>
      <c r="D996" s="229"/>
      <c r="E996" s="230"/>
      <c r="F996" s="230"/>
      <c r="G996" s="230"/>
      <c r="H996" s="230"/>
      <c r="I996" s="230"/>
      <c r="J996" s="231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89"/>
      <c r="B997" s="189"/>
      <c r="C997" s="228"/>
      <c r="D997" s="229"/>
      <c r="E997" s="230"/>
      <c r="F997" s="230"/>
      <c r="G997" s="230"/>
      <c r="H997" s="230"/>
      <c r="I997" s="230"/>
      <c r="J997" s="231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89"/>
      <c r="B998" s="189"/>
      <c r="C998" s="228"/>
      <c r="D998" s="229"/>
      <c r="E998" s="230"/>
      <c r="F998" s="230"/>
      <c r="G998" s="230"/>
      <c r="H998" s="230"/>
      <c r="I998" s="230"/>
      <c r="J998" s="231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89"/>
      <c r="B999" s="189"/>
      <c r="C999" s="228"/>
      <c r="D999" s="229"/>
      <c r="E999" s="230"/>
      <c r="F999" s="230"/>
      <c r="G999" s="230"/>
      <c r="H999" s="230"/>
      <c r="I999" s="230"/>
      <c r="J999" s="231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89"/>
      <c r="B1000" s="189"/>
      <c r="C1000" s="228"/>
      <c r="D1000" s="229"/>
      <c r="E1000" s="230"/>
      <c r="F1000" s="230"/>
      <c r="G1000" s="230"/>
      <c r="H1000" s="230"/>
      <c r="I1000" s="230"/>
      <c r="J1000" s="231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6">
    <mergeCell ref="E5:E6"/>
    <mergeCell ref="F5:F6"/>
    <mergeCell ref="A12:E12"/>
    <mergeCell ref="A19:E19"/>
    <mergeCell ref="A44:E44"/>
    <mergeCell ref="A54:E54"/>
    <mergeCell ref="A74:E74"/>
    <mergeCell ref="A75:E75"/>
    <mergeCell ref="A2:K2"/>
    <mergeCell ref="B3:K3"/>
    <mergeCell ref="A4:K4"/>
    <mergeCell ref="A5:A6"/>
    <mergeCell ref="B5:B6"/>
    <mergeCell ref="C5:C6"/>
    <mergeCell ref="D5:D6"/>
    <mergeCell ref="K5:K6"/>
  </mergeCells>
  <conditionalFormatting sqref="B13">
    <cfRule type="cellIs" dxfId="0" priority="1" operator="equal">
      <formula>"ESCRIBA AQUÍ EL NOMBRE DEL CAPITULO"</formula>
    </cfRule>
  </conditionalFormatting>
  <conditionalFormatting sqref="B20">
    <cfRule type="cellIs" dxfId="0" priority="2" operator="equal">
      <formula>"ESCRIBA AQUÍ EL NOMBRE DEL CAPITULO"</formula>
    </cfRule>
  </conditionalFormatting>
  <conditionalFormatting sqref="B45">
    <cfRule type="cellIs" dxfId="0" priority="3" operator="equal">
      <formula>"ESCRIBA AQUÍ EL NOMBRE DEL CAPITULO"</formula>
    </cfRule>
  </conditionalFormatting>
  <conditionalFormatting sqref="B63:B65">
    <cfRule type="cellIs" dxfId="0" priority="4" operator="equal">
      <formula>"ESCRIBA AQUÍ EL NOMBRE DEL CAPITULO"</formula>
    </cfRule>
  </conditionalFormatting>
  <conditionalFormatting sqref="B68">
    <cfRule type="cellIs" dxfId="0" priority="5" operator="equal">
      <formula>"ESCRIBA AQUÍ EL NOMBRE DEL CAPITULO"</formula>
    </cfRule>
  </conditionalFormatting>
  <printOptions horizontalCentered="1" verticalCentered="1"/>
  <pageMargins bottom="0.3937007874015748" footer="0.0" header="0.0" left="0.3937007874015748" right="0.3937007874015748" top="0.3937007874015748"/>
  <pageSetup orientation="landscape"/>
  <colBreaks count="1" manualBreakCount="1">
    <brk id="11" man="1"/>
  </colBreak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workbookViewId="0"/>
  </sheetViews>
  <sheetFormatPr customHeight="1" defaultColWidth="14.43" defaultRowHeight="15.0"/>
  <cols>
    <col customWidth="1" min="1" max="1" width="13.0"/>
    <col customWidth="1" min="2" max="2" width="67.71"/>
    <col customWidth="1" min="3" max="3" width="12.57"/>
    <col customWidth="1" min="4" max="4" width="9.0"/>
    <col customWidth="1" min="5" max="5" width="13.29"/>
    <col customWidth="1" min="6" max="6" width="20.0"/>
    <col customWidth="1" min="7" max="7" width="15.71"/>
    <col customWidth="1" min="8" max="8" width="15.57"/>
    <col customWidth="1" min="9" max="9" width="16.0"/>
    <col customWidth="1" min="10" max="10" width="14.86"/>
    <col customWidth="1" min="11" max="11" width="20.86"/>
    <col customWidth="1" min="12" max="12" width="8.29"/>
    <col customWidth="1" min="13" max="13" width="24.86"/>
    <col customWidth="1" min="14" max="26" width="11.43"/>
  </cols>
  <sheetData>
    <row r="1" ht="129.0" customHeight="1">
      <c r="A1" s="2"/>
      <c r="B1" s="2"/>
      <c r="C1" s="190"/>
      <c r="D1" s="191"/>
      <c r="E1" s="192"/>
      <c r="F1" s="192"/>
      <c r="G1" s="192"/>
      <c r="H1" s="192"/>
      <c r="I1" s="192"/>
      <c r="J1" s="19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0.5" customHeight="1">
      <c r="A2" s="19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3.25" customHeight="1">
      <c r="A3" s="414" t="s">
        <v>145</v>
      </c>
      <c r="B3" s="415" t="s">
        <v>500</v>
      </c>
      <c r="C3" s="234"/>
      <c r="D3" s="234"/>
      <c r="E3" s="234"/>
      <c r="F3" s="234"/>
      <c r="G3" s="234"/>
      <c r="H3" s="234"/>
      <c r="I3" s="234"/>
      <c r="J3" s="234"/>
      <c r="K3" s="23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</row>
    <row r="4" ht="23.25" customHeight="1">
      <c r="A4" s="414"/>
      <c r="B4" s="415" t="s">
        <v>443</v>
      </c>
      <c r="C4" s="234"/>
      <c r="D4" s="234"/>
      <c r="E4" s="234"/>
      <c r="F4" s="234"/>
      <c r="G4" s="234"/>
      <c r="H4" s="234"/>
      <c r="I4" s="234"/>
      <c r="J4" s="234"/>
      <c r="K4" s="23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</row>
    <row r="5" ht="31.5" customHeight="1">
      <c r="A5" s="416" t="s">
        <v>2</v>
      </c>
      <c r="B5" s="417" t="s">
        <v>3</v>
      </c>
      <c r="C5" s="418" t="s">
        <v>4</v>
      </c>
      <c r="D5" s="419" t="s">
        <v>5</v>
      </c>
      <c r="E5" s="420" t="s">
        <v>6</v>
      </c>
      <c r="F5" s="421" t="s">
        <v>7</v>
      </c>
      <c r="G5" s="422" t="s">
        <v>155</v>
      </c>
      <c r="H5" s="422" t="s">
        <v>156</v>
      </c>
      <c r="I5" s="422" t="s">
        <v>157</v>
      </c>
      <c r="J5" s="422" t="s">
        <v>158</v>
      </c>
      <c r="K5" s="423" t="s">
        <v>9</v>
      </c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</row>
    <row r="6" ht="18.0" customHeight="1">
      <c r="A6" s="244"/>
      <c r="B6" s="245"/>
      <c r="C6" s="245"/>
      <c r="D6" s="245"/>
      <c r="E6" s="245"/>
      <c r="F6" s="245"/>
      <c r="G6" s="424">
        <v>0.06</v>
      </c>
      <c r="H6" s="425">
        <v>0.295</v>
      </c>
      <c r="I6" s="425">
        <v>0.005</v>
      </c>
      <c r="J6" s="424">
        <v>0.05</v>
      </c>
      <c r="K6" s="248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</row>
    <row r="7">
      <c r="A7" s="426" t="s">
        <v>148</v>
      </c>
      <c r="B7" s="427" t="s">
        <v>333</v>
      </c>
      <c r="C7" s="428"/>
      <c r="D7" s="429"/>
      <c r="E7" s="430"/>
      <c r="F7" s="430"/>
      <c r="G7" s="430"/>
      <c r="H7" s="430"/>
      <c r="I7" s="430"/>
      <c r="J7" s="430"/>
      <c r="K7" s="431"/>
      <c r="L7" s="396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</row>
    <row r="8">
      <c r="A8" s="255" t="s">
        <v>150</v>
      </c>
      <c r="B8" s="48" t="s">
        <v>444</v>
      </c>
      <c r="C8" s="50" t="s">
        <v>4</v>
      </c>
      <c r="D8" s="23">
        <v>1.0</v>
      </c>
      <c r="E8" s="256" t="str">
        <f>+[53]APU!H281</f>
        <v>#ERROR!</v>
      </c>
      <c r="F8" s="25" t="str">
        <f t="shared" ref="F8:F11" si="1">ROUND(D8*E8,0)</f>
        <v>#ERROR!</v>
      </c>
      <c r="G8" s="24" t="str">
        <f t="shared" ref="G8:G11" si="2">+ROUND(F8*$G$6,0)</f>
        <v>#ERROR!</v>
      </c>
      <c r="H8" s="24" t="str">
        <f t="shared" ref="H8:H11" si="3">+ROUND(SUM(F8:G8)*$H$6,0)</f>
        <v>#ERROR!</v>
      </c>
      <c r="I8" s="24" t="str">
        <f t="shared" ref="I8:I11" si="4">+ROUND(SUM(F8:G8)*$I$6,0)</f>
        <v>#ERROR!</v>
      </c>
      <c r="J8" s="24" t="str">
        <f t="shared" ref="J8:J11" si="5">+ROUND(SUM(F8:G8)*$J$6,0)</f>
        <v>#ERROR!</v>
      </c>
      <c r="K8" s="257" t="str">
        <f t="shared" ref="K8:K11" si="6">+ROUND(SUM(F8:J8),0)</f>
        <v>#ERROR!</v>
      </c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</row>
    <row r="9">
      <c r="A9" s="255" t="s">
        <v>198</v>
      </c>
      <c r="B9" s="48" t="s">
        <v>201</v>
      </c>
      <c r="C9" s="50" t="s">
        <v>38</v>
      </c>
      <c r="D9" s="23">
        <v>100.0</v>
      </c>
      <c r="E9" s="256" t="str">
        <f>+[53]APU!H300</f>
        <v>#ERROR!</v>
      </c>
      <c r="F9" s="25" t="str">
        <f t="shared" si="1"/>
        <v>#ERROR!</v>
      </c>
      <c r="G9" s="24" t="str">
        <f t="shared" si="2"/>
        <v>#ERROR!</v>
      </c>
      <c r="H9" s="24" t="str">
        <f t="shared" si="3"/>
        <v>#ERROR!</v>
      </c>
      <c r="I9" s="24" t="str">
        <f t="shared" si="4"/>
        <v>#ERROR!</v>
      </c>
      <c r="J9" s="24" t="str">
        <f t="shared" si="5"/>
        <v>#ERROR!</v>
      </c>
      <c r="K9" s="257" t="str">
        <f t="shared" si="6"/>
        <v>#ERROR!</v>
      </c>
      <c r="L9" s="45"/>
      <c r="M9" s="397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</row>
    <row r="10">
      <c r="A10" s="255" t="s">
        <v>200</v>
      </c>
      <c r="B10" s="168" t="s">
        <v>501</v>
      </c>
      <c r="C10" s="50" t="s">
        <v>38</v>
      </c>
      <c r="D10" s="23">
        <v>12.0</v>
      </c>
      <c r="E10" s="256" t="str">
        <f>+[53]APU!H319</f>
        <v>#ERROR!</v>
      </c>
      <c r="F10" s="25" t="str">
        <f t="shared" si="1"/>
        <v>#ERROR!</v>
      </c>
      <c r="G10" s="24" t="str">
        <f t="shared" si="2"/>
        <v>#ERROR!</v>
      </c>
      <c r="H10" s="24" t="str">
        <f t="shared" si="3"/>
        <v>#ERROR!</v>
      </c>
      <c r="I10" s="24" t="str">
        <f t="shared" si="4"/>
        <v>#ERROR!</v>
      </c>
      <c r="J10" s="24" t="str">
        <f t="shared" si="5"/>
        <v>#ERROR!</v>
      </c>
      <c r="K10" s="257" t="str">
        <f t="shared" si="6"/>
        <v>#ERROR!</v>
      </c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</row>
    <row r="11">
      <c r="A11" s="255" t="s">
        <v>202</v>
      </c>
      <c r="B11" s="168" t="s">
        <v>208</v>
      </c>
      <c r="C11" s="50" t="s">
        <v>207</v>
      </c>
      <c r="D11" s="23">
        <v>2.34</v>
      </c>
      <c r="E11" s="256" t="str">
        <f>+[53]APU!H340</f>
        <v>#ERROR!</v>
      </c>
      <c r="F11" s="25" t="str">
        <f t="shared" si="1"/>
        <v>#ERROR!</v>
      </c>
      <c r="G11" s="24" t="str">
        <f t="shared" si="2"/>
        <v>#ERROR!</v>
      </c>
      <c r="H11" s="24" t="str">
        <f t="shared" si="3"/>
        <v>#ERROR!</v>
      </c>
      <c r="I11" s="24" t="str">
        <f t="shared" si="4"/>
        <v>#ERROR!</v>
      </c>
      <c r="J11" s="24" t="str">
        <f t="shared" si="5"/>
        <v>#ERROR!</v>
      </c>
      <c r="K11" s="257" t="str">
        <f t="shared" si="6"/>
        <v>#ERROR!</v>
      </c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</row>
    <row r="12">
      <c r="A12" s="258" t="s">
        <v>336</v>
      </c>
      <c r="B12" s="5"/>
      <c r="C12" s="5"/>
      <c r="D12" s="5"/>
      <c r="E12" s="6"/>
      <c r="F12" s="68" t="str">
        <f t="shared" ref="F12:K12" si="7">SUM(F8:F11)</f>
        <v>#ERROR!</v>
      </c>
      <c r="G12" s="68" t="str">
        <f t="shared" si="7"/>
        <v>#ERROR!</v>
      </c>
      <c r="H12" s="68" t="str">
        <f t="shared" si="7"/>
        <v>#ERROR!</v>
      </c>
      <c r="I12" s="68" t="str">
        <f t="shared" si="7"/>
        <v>#ERROR!</v>
      </c>
      <c r="J12" s="68" t="str">
        <f t="shared" si="7"/>
        <v>#ERROR!</v>
      </c>
      <c r="K12" s="259" t="str">
        <f t="shared" si="7"/>
        <v>#ERROR!</v>
      </c>
      <c r="L12" s="396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</row>
    <row r="13">
      <c r="A13" s="269" t="s">
        <v>159</v>
      </c>
      <c r="B13" s="79" t="s">
        <v>446</v>
      </c>
      <c r="C13" s="398"/>
      <c r="D13" s="399"/>
      <c r="E13" s="400"/>
      <c r="F13" s="400"/>
      <c r="G13" s="400"/>
      <c r="H13" s="400"/>
      <c r="I13" s="400"/>
      <c r="J13" s="401"/>
      <c r="K13" s="432"/>
      <c r="L13" s="402"/>
      <c r="M13" s="174"/>
      <c r="N13" s="174"/>
      <c r="O13" s="174"/>
      <c r="P13" s="174"/>
      <c r="Q13" s="174"/>
      <c r="R13" s="174"/>
      <c r="S13" s="174"/>
      <c r="T13" s="174"/>
      <c r="U13" s="174"/>
      <c r="V13" s="174"/>
      <c r="W13" s="174"/>
      <c r="X13" s="174"/>
      <c r="Y13" s="174"/>
      <c r="Z13" s="174"/>
    </row>
    <row r="14">
      <c r="A14" s="255" t="s">
        <v>161</v>
      </c>
      <c r="B14" s="168" t="s">
        <v>447</v>
      </c>
      <c r="C14" s="50" t="s">
        <v>207</v>
      </c>
      <c r="D14" s="23">
        <v>20.62</v>
      </c>
      <c r="E14" s="256" t="str">
        <f>+[53]APU!H357</f>
        <v>#ERROR!</v>
      </c>
      <c r="F14" s="25" t="str">
        <f t="shared" ref="F14:F18" si="8">ROUND(D14*E14,0)</f>
        <v>#ERROR!</v>
      </c>
      <c r="G14" s="24" t="str">
        <f t="shared" ref="G14:G18" si="9">+ROUND(F14*$G$6,0)</f>
        <v>#ERROR!</v>
      </c>
      <c r="H14" s="24" t="str">
        <f t="shared" ref="H14:H18" si="10">+ROUND(SUM(F14:G14)*$H$6,0)</f>
        <v>#ERROR!</v>
      </c>
      <c r="I14" s="24" t="str">
        <f t="shared" ref="I14:I18" si="11">+ROUND(SUM(F14:G14)*$I$6,0)</f>
        <v>#ERROR!</v>
      </c>
      <c r="J14" s="24" t="str">
        <f t="shared" ref="J14:J18" si="12">+ROUND(SUM(F14:G14)*$J$6,0)</f>
        <v>#ERROR!</v>
      </c>
      <c r="K14" s="257" t="str">
        <f t="shared" ref="K14:K18" si="13">+ROUND(SUM(F14:J14),0)</f>
        <v>#ERROR!</v>
      </c>
      <c r="L14" s="402"/>
      <c r="M14" s="151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</row>
    <row r="15">
      <c r="A15" s="255" t="s">
        <v>163</v>
      </c>
      <c r="B15" s="168" t="s">
        <v>297</v>
      </c>
      <c r="C15" s="50" t="s">
        <v>207</v>
      </c>
      <c r="D15" s="23">
        <v>20.62</v>
      </c>
      <c r="E15" s="256" t="str">
        <f>+[53]APU!H378</f>
        <v>#ERROR!</v>
      </c>
      <c r="F15" s="25" t="str">
        <f t="shared" si="8"/>
        <v>#ERROR!</v>
      </c>
      <c r="G15" s="24" t="str">
        <f t="shared" si="9"/>
        <v>#ERROR!</v>
      </c>
      <c r="H15" s="24" t="str">
        <f t="shared" si="10"/>
        <v>#ERROR!</v>
      </c>
      <c r="I15" s="24" t="str">
        <f t="shared" si="11"/>
        <v>#ERROR!</v>
      </c>
      <c r="J15" s="24" t="str">
        <f t="shared" si="12"/>
        <v>#ERROR!</v>
      </c>
      <c r="K15" s="257" t="str">
        <f t="shared" si="13"/>
        <v>#ERROR!</v>
      </c>
      <c r="L15" s="402"/>
      <c r="M15" s="151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</row>
    <row r="16">
      <c r="A16" s="255" t="s">
        <v>209</v>
      </c>
      <c r="B16" s="168" t="s">
        <v>210</v>
      </c>
      <c r="C16" s="50" t="s">
        <v>207</v>
      </c>
      <c r="D16" s="23">
        <v>10.0</v>
      </c>
      <c r="E16" s="256" t="str">
        <f>+[53]APU!H400</f>
        <v>#ERROR!</v>
      </c>
      <c r="F16" s="25" t="str">
        <f t="shared" si="8"/>
        <v>#ERROR!</v>
      </c>
      <c r="G16" s="24" t="str">
        <f t="shared" si="9"/>
        <v>#ERROR!</v>
      </c>
      <c r="H16" s="24" t="str">
        <f t="shared" si="10"/>
        <v>#ERROR!</v>
      </c>
      <c r="I16" s="24" t="str">
        <f t="shared" si="11"/>
        <v>#ERROR!</v>
      </c>
      <c r="J16" s="24" t="str">
        <f t="shared" si="12"/>
        <v>#ERROR!</v>
      </c>
      <c r="K16" s="257" t="str">
        <f t="shared" si="13"/>
        <v>#ERROR!</v>
      </c>
      <c r="L16" s="402"/>
      <c r="M16" s="151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</row>
    <row r="17">
      <c r="A17" s="255" t="s">
        <v>211</v>
      </c>
      <c r="B17" s="168" t="s">
        <v>212</v>
      </c>
      <c r="C17" s="50" t="s">
        <v>207</v>
      </c>
      <c r="D17" s="23">
        <v>4.05</v>
      </c>
      <c r="E17" s="256" t="str">
        <f>+[53]APU!H424</f>
        <v>#ERROR!</v>
      </c>
      <c r="F17" s="25" t="str">
        <f t="shared" si="8"/>
        <v>#ERROR!</v>
      </c>
      <c r="G17" s="24" t="str">
        <f t="shared" si="9"/>
        <v>#ERROR!</v>
      </c>
      <c r="H17" s="24" t="str">
        <f t="shared" si="10"/>
        <v>#ERROR!</v>
      </c>
      <c r="I17" s="24" t="str">
        <f t="shared" si="11"/>
        <v>#ERROR!</v>
      </c>
      <c r="J17" s="24" t="str">
        <f t="shared" si="12"/>
        <v>#ERROR!</v>
      </c>
      <c r="K17" s="257" t="str">
        <f t="shared" si="13"/>
        <v>#ERROR!</v>
      </c>
      <c r="L17" s="402"/>
      <c r="M17" s="151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</row>
    <row r="18">
      <c r="A18" s="255" t="s">
        <v>213</v>
      </c>
      <c r="B18" s="168" t="s">
        <v>214</v>
      </c>
      <c r="C18" s="50" t="s">
        <v>207</v>
      </c>
      <c r="D18" s="23">
        <v>1.0</v>
      </c>
      <c r="E18" s="256" t="str">
        <f>+[53]APU!H445</f>
        <v>#ERROR!</v>
      </c>
      <c r="F18" s="25" t="str">
        <f t="shared" si="8"/>
        <v>#ERROR!</v>
      </c>
      <c r="G18" s="24" t="str">
        <f t="shared" si="9"/>
        <v>#ERROR!</v>
      </c>
      <c r="H18" s="24" t="str">
        <f t="shared" si="10"/>
        <v>#ERROR!</v>
      </c>
      <c r="I18" s="24" t="str">
        <f t="shared" si="11"/>
        <v>#ERROR!</v>
      </c>
      <c r="J18" s="24" t="str">
        <f t="shared" si="12"/>
        <v>#ERROR!</v>
      </c>
      <c r="K18" s="257" t="str">
        <f t="shared" si="13"/>
        <v>#ERROR!</v>
      </c>
      <c r="L18" s="402"/>
      <c r="M18" s="151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</row>
    <row r="19">
      <c r="A19" s="258" t="s">
        <v>448</v>
      </c>
      <c r="B19" s="5"/>
      <c r="C19" s="5"/>
      <c r="D19" s="5"/>
      <c r="E19" s="6"/>
      <c r="F19" s="68" t="str">
        <f t="shared" ref="F19:K19" si="14">SUM(F14:F18)</f>
        <v>#ERROR!</v>
      </c>
      <c r="G19" s="68" t="str">
        <f t="shared" si="14"/>
        <v>#ERROR!</v>
      </c>
      <c r="H19" s="68" t="str">
        <f t="shared" si="14"/>
        <v>#ERROR!</v>
      </c>
      <c r="I19" s="68" t="str">
        <f t="shared" si="14"/>
        <v>#ERROR!</v>
      </c>
      <c r="J19" s="68" t="str">
        <f t="shared" si="14"/>
        <v>#ERROR!</v>
      </c>
      <c r="K19" s="259" t="str">
        <f t="shared" si="14"/>
        <v>#ERROR!</v>
      </c>
      <c r="L19" s="396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</row>
    <row r="20">
      <c r="A20" s="269" t="s">
        <v>166</v>
      </c>
      <c r="B20" s="79" t="s">
        <v>240</v>
      </c>
      <c r="C20" s="398"/>
      <c r="D20" s="399"/>
      <c r="E20" s="400"/>
      <c r="F20" s="400"/>
      <c r="G20" s="400"/>
      <c r="H20" s="400"/>
      <c r="I20" s="400"/>
      <c r="J20" s="403"/>
      <c r="K20" s="433"/>
      <c r="L20" s="402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74"/>
      <c r="Y20" s="174"/>
      <c r="Z20" s="174"/>
    </row>
    <row r="21" ht="15.75" customHeight="1">
      <c r="A21" s="255" t="s">
        <v>168</v>
      </c>
      <c r="B21" s="168" t="s">
        <v>449</v>
      </c>
      <c r="C21" s="50" t="s">
        <v>12</v>
      </c>
      <c r="D21" s="23">
        <v>1.0</v>
      </c>
      <c r="E21" s="434" t="str">
        <f>+[53]APU!H466</f>
        <v>#ERROR!</v>
      </c>
      <c r="F21" s="25" t="str">
        <f t="shared" ref="F21:F43" si="15">ROUND(D21*E21,0)</f>
        <v>#ERROR!</v>
      </c>
      <c r="G21" s="24" t="str">
        <f t="shared" ref="G21:G43" si="16">+ROUND(F21*$G$6,0)</f>
        <v>#ERROR!</v>
      </c>
      <c r="H21" s="24" t="str">
        <f t="shared" ref="H21:H43" si="17">+ROUND(SUM(F21:G21)*$H$6,0)</f>
        <v>#ERROR!</v>
      </c>
      <c r="I21" s="24" t="str">
        <f t="shared" ref="I21:I43" si="18">+ROUND(SUM(F21:G21)*$I$6,0)</f>
        <v>#ERROR!</v>
      </c>
      <c r="J21" s="24" t="str">
        <f t="shared" ref="J21:J43" si="19">+ROUND(SUM(F21:G21)*$J$6,0)</f>
        <v>#ERROR!</v>
      </c>
      <c r="K21" s="257" t="str">
        <f t="shared" ref="K21:K43" si="20">+ROUND(SUM(F21:J21),0)</f>
        <v>#ERROR!</v>
      </c>
      <c r="L21" s="402"/>
      <c r="M21" s="406"/>
      <c r="N21" s="407"/>
      <c r="O21" s="407"/>
      <c r="P21" s="407"/>
      <c r="Q21" s="407"/>
      <c r="R21" s="407"/>
      <c r="S21" s="407"/>
      <c r="T21" s="407"/>
      <c r="U21" s="407"/>
      <c r="V21" s="407"/>
      <c r="W21" s="407"/>
      <c r="X21" s="407"/>
      <c r="Y21" s="407"/>
      <c r="Z21" s="407"/>
    </row>
    <row r="22" ht="15.75" customHeight="1">
      <c r="A22" s="255" t="s">
        <v>170</v>
      </c>
      <c r="B22" s="168" t="s">
        <v>450</v>
      </c>
      <c r="C22" s="50" t="s">
        <v>21</v>
      </c>
      <c r="D22" s="23">
        <v>36.0</v>
      </c>
      <c r="E22" s="434" t="str">
        <f>+[53]APU!H487</f>
        <v>#ERROR!</v>
      </c>
      <c r="F22" s="25" t="str">
        <f t="shared" si="15"/>
        <v>#ERROR!</v>
      </c>
      <c r="G22" s="24" t="str">
        <f t="shared" si="16"/>
        <v>#ERROR!</v>
      </c>
      <c r="H22" s="24" t="str">
        <f t="shared" si="17"/>
        <v>#ERROR!</v>
      </c>
      <c r="I22" s="24" t="str">
        <f t="shared" si="18"/>
        <v>#ERROR!</v>
      </c>
      <c r="J22" s="24" t="str">
        <f t="shared" si="19"/>
        <v>#ERROR!</v>
      </c>
      <c r="K22" s="257" t="str">
        <f t="shared" si="20"/>
        <v>#ERROR!</v>
      </c>
      <c r="L22" s="402"/>
      <c r="M22" s="406"/>
      <c r="N22" s="407"/>
      <c r="O22" s="407"/>
      <c r="P22" s="407"/>
      <c r="Q22" s="407"/>
      <c r="R22" s="407"/>
      <c r="S22" s="407"/>
      <c r="T22" s="407"/>
      <c r="U22" s="407"/>
      <c r="V22" s="407"/>
      <c r="W22" s="407"/>
      <c r="X22" s="407"/>
      <c r="Y22" s="407"/>
      <c r="Z22" s="407"/>
    </row>
    <row r="23" ht="15.75" customHeight="1">
      <c r="A23" s="255" t="s">
        <v>244</v>
      </c>
      <c r="B23" s="168" t="s">
        <v>451</v>
      </c>
      <c r="C23" s="50" t="s">
        <v>4</v>
      </c>
      <c r="D23" s="23">
        <v>4.0</v>
      </c>
      <c r="E23" s="434" t="str">
        <f>+[53]APU!H509</f>
        <v>#ERROR!</v>
      </c>
      <c r="F23" s="25" t="str">
        <f t="shared" si="15"/>
        <v>#ERROR!</v>
      </c>
      <c r="G23" s="24" t="str">
        <f t="shared" si="16"/>
        <v>#ERROR!</v>
      </c>
      <c r="H23" s="24" t="str">
        <f t="shared" si="17"/>
        <v>#ERROR!</v>
      </c>
      <c r="I23" s="24" t="str">
        <f t="shared" si="18"/>
        <v>#ERROR!</v>
      </c>
      <c r="J23" s="24" t="str">
        <f t="shared" si="19"/>
        <v>#ERROR!</v>
      </c>
      <c r="K23" s="257" t="str">
        <f t="shared" si="20"/>
        <v>#ERROR!</v>
      </c>
      <c r="L23" s="402"/>
      <c r="M23" s="406"/>
      <c r="N23" s="407"/>
      <c r="O23" s="407"/>
      <c r="P23" s="407"/>
      <c r="Q23" s="407"/>
      <c r="R23" s="407"/>
      <c r="S23" s="407"/>
      <c r="T23" s="407"/>
      <c r="U23" s="407"/>
      <c r="V23" s="407"/>
      <c r="W23" s="407"/>
      <c r="X23" s="407"/>
      <c r="Y23" s="407"/>
      <c r="Z23" s="407"/>
    </row>
    <row r="24" ht="15.0" customHeight="1">
      <c r="A24" s="255" t="s">
        <v>246</v>
      </c>
      <c r="B24" s="168" t="s">
        <v>452</v>
      </c>
      <c r="C24" s="50" t="s">
        <v>4</v>
      </c>
      <c r="D24" s="23">
        <v>3.0</v>
      </c>
      <c r="E24" s="434" t="str">
        <f>+[53]APU!H534</f>
        <v>#ERROR!</v>
      </c>
      <c r="F24" s="25" t="str">
        <f t="shared" si="15"/>
        <v>#ERROR!</v>
      </c>
      <c r="G24" s="24" t="str">
        <f t="shared" si="16"/>
        <v>#ERROR!</v>
      </c>
      <c r="H24" s="24" t="str">
        <f t="shared" si="17"/>
        <v>#ERROR!</v>
      </c>
      <c r="I24" s="24" t="str">
        <f t="shared" si="18"/>
        <v>#ERROR!</v>
      </c>
      <c r="J24" s="24" t="str">
        <f t="shared" si="19"/>
        <v>#ERROR!</v>
      </c>
      <c r="K24" s="257" t="str">
        <f t="shared" si="20"/>
        <v>#ERROR!</v>
      </c>
      <c r="L24" s="402"/>
      <c r="M24" s="406"/>
      <c r="N24" s="407"/>
      <c r="O24" s="407"/>
      <c r="P24" s="407"/>
      <c r="Q24" s="407"/>
      <c r="R24" s="407"/>
      <c r="S24" s="407"/>
      <c r="T24" s="407"/>
      <c r="U24" s="407"/>
      <c r="V24" s="407"/>
      <c r="W24" s="407"/>
      <c r="X24" s="407"/>
      <c r="Y24" s="407"/>
      <c r="Z24" s="407"/>
    </row>
    <row r="25" ht="15.75" customHeight="1">
      <c r="A25" s="255" t="s">
        <v>248</v>
      </c>
      <c r="B25" s="168" t="s">
        <v>453</v>
      </c>
      <c r="C25" s="50" t="s">
        <v>4</v>
      </c>
      <c r="D25" s="23">
        <v>2.0</v>
      </c>
      <c r="E25" s="434" t="str">
        <f>+[53]APU!H559</f>
        <v>#ERROR!</v>
      </c>
      <c r="F25" s="25" t="str">
        <f t="shared" si="15"/>
        <v>#ERROR!</v>
      </c>
      <c r="G25" s="24" t="str">
        <f t="shared" si="16"/>
        <v>#ERROR!</v>
      </c>
      <c r="H25" s="24" t="str">
        <f t="shared" si="17"/>
        <v>#ERROR!</v>
      </c>
      <c r="I25" s="24" t="str">
        <f t="shared" si="18"/>
        <v>#ERROR!</v>
      </c>
      <c r="J25" s="24" t="str">
        <f t="shared" si="19"/>
        <v>#ERROR!</v>
      </c>
      <c r="K25" s="257" t="str">
        <f t="shared" si="20"/>
        <v>#ERROR!</v>
      </c>
      <c r="L25" s="402"/>
      <c r="M25" s="406"/>
      <c r="N25" s="407"/>
      <c r="O25" s="407"/>
      <c r="P25" s="407"/>
      <c r="Q25" s="407"/>
      <c r="R25" s="407"/>
      <c r="S25" s="407"/>
      <c r="T25" s="407"/>
      <c r="U25" s="407"/>
      <c r="V25" s="407"/>
      <c r="W25" s="407"/>
      <c r="X25" s="407"/>
      <c r="Y25" s="407"/>
      <c r="Z25" s="407"/>
    </row>
    <row r="26" ht="31.5" customHeight="1">
      <c r="A26" s="255" t="s">
        <v>250</v>
      </c>
      <c r="B26" s="168" t="s">
        <v>454</v>
      </c>
      <c r="C26" s="50" t="s">
        <v>4</v>
      </c>
      <c r="D26" s="23">
        <v>1.0</v>
      </c>
      <c r="E26" s="434" t="str">
        <f>+[53]APU!H584</f>
        <v>#ERROR!</v>
      </c>
      <c r="F26" s="25" t="str">
        <f t="shared" si="15"/>
        <v>#ERROR!</v>
      </c>
      <c r="G26" s="24" t="str">
        <f t="shared" si="16"/>
        <v>#ERROR!</v>
      </c>
      <c r="H26" s="24" t="str">
        <f t="shared" si="17"/>
        <v>#ERROR!</v>
      </c>
      <c r="I26" s="24" t="str">
        <f t="shared" si="18"/>
        <v>#ERROR!</v>
      </c>
      <c r="J26" s="24" t="str">
        <f t="shared" si="19"/>
        <v>#ERROR!</v>
      </c>
      <c r="K26" s="257" t="str">
        <f t="shared" si="20"/>
        <v>#ERROR!</v>
      </c>
      <c r="L26" s="402"/>
      <c r="M26" s="406"/>
      <c r="N26" s="407"/>
      <c r="O26" s="407"/>
      <c r="P26" s="407"/>
      <c r="Q26" s="407"/>
      <c r="R26" s="407"/>
      <c r="S26" s="407"/>
      <c r="T26" s="407"/>
      <c r="U26" s="407"/>
      <c r="V26" s="407"/>
      <c r="W26" s="407"/>
      <c r="X26" s="407"/>
      <c r="Y26" s="407"/>
      <c r="Z26" s="407"/>
    </row>
    <row r="27" ht="30.0" customHeight="1">
      <c r="A27" s="255" t="s">
        <v>252</v>
      </c>
      <c r="B27" s="168" t="s">
        <v>455</v>
      </c>
      <c r="C27" s="50" t="s">
        <v>4</v>
      </c>
      <c r="D27" s="23">
        <v>1.0</v>
      </c>
      <c r="E27" s="434" t="str">
        <f>+[53]APU!H609</f>
        <v>#ERROR!</v>
      </c>
      <c r="F27" s="25" t="str">
        <f t="shared" si="15"/>
        <v>#ERROR!</v>
      </c>
      <c r="G27" s="24" t="str">
        <f t="shared" si="16"/>
        <v>#ERROR!</v>
      </c>
      <c r="H27" s="24" t="str">
        <f t="shared" si="17"/>
        <v>#ERROR!</v>
      </c>
      <c r="I27" s="24" t="str">
        <f t="shared" si="18"/>
        <v>#ERROR!</v>
      </c>
      <c r="J27" s="24" t="str">
        <f t="shared" si="19"/>
        <v>#ERROR!</v>
      </c>
      <c r="K27" s="257" t="str">
        <f t="shared" si="20"/>
        <v>#ERROR!</v>
      </c>
      <c r="L27" s="402"/>
      <c r="M27" s="406"/>
      <c r="N27" s="407"/>
      <c r="O27" s="407"/>
      <c r="P27" s="407"/>
      <c r="Q27" s="407"/>
      <c r="R27" s="407"/>
      <c r="S27" s="407"/>
      <c r="T27" s="407"/>
      <c r="U27" s="407"/>
      <c r="V27" s="407"/>
      <c r="W27" s="407"/>
      <c r="X27" s="407"/>
      <c r="Y27" s="407"/>
      <c r="Z27" s="407"/>
    </row>
    <row r="28" ht="15.75" customHeight="1">
      <c r="A28" s="255" t="s">
        <v>254</v>
      </c>
      <c r="B28" s="168" t="s">
        <v>456</v>
      </c>
      <c r="C28" s="50" t="s">
        <v>4</v>
      </c>
      <c r="D28" s="23">
        <v>6.0</v>
      </c>
      <c r="E28" s="434" t="str">
        <f>+[53]APU!H631</f>
        <v>#ERROR!</v>
      </c>
      <c r="F28" s="25" t="str">
        <f t="shared" si="15"/>
        <v>#ERROR!</v>
      </c>
      <c r="G28" s="24" t="str">
        <f t="shared" si="16"/>
        <v>#ERROR!</v>
      </c>
      <c r="H28" s="24" t="str">
        <f t="shared" si="17"/>
        <v>#ERROR!</v>
      </c>
      <c r="I28" s="24" t="str">
        <f t="shared" si="18"/>
        <v>#ERROR!</v>
      </c>
      <c r="J28" s="24" t="str">
        <f t="shared" si="19"/>
        <v>#ERROR!</v>
      </c>
      <c r="K28" s="257" t="str">
        <f t="shared" si="20"/>
        <v>#ERROR!</v>
      </c>
      <c r="L28" s="402"/>
      <c r="M28" s="406"/>
      <c r="N28" s="407"/>
      <c r="O28" s="407"/>
      <c r="P28" s="407"/>
      <c r="Q28" s="407"/>
      <c r="R28" s="407"/>
      <c r="S28" s="407"/>
      <c r="T28" s="407"/>
      <c r="U28" s="407"/>
      <c r="V28" s="407"/>
      <c r="W28" s="407"/>
      <c r="X28" s="407"/>
      <c r="Y28" s="407"/>
      <c r="Z28" s="407"/>
    </row>
    <row r="29" ht="15.75" customHeight="1">
      <c r="A29" s="255" t="s">
        <v>256</v>
      </c>
      <c r="B29" s="168" t="s">
        <v>457</v>
      </c>
      <c r="C29" s="50" t="s">
        <v>4</v>
      </c>
      <c r="D29" s="23">
        <v>12.0</v>
      </c>
      <c r="E29" s="434" t="str">
        <f>+[53]APU!H653</f>
        <v>#ERROR!</v>
      </c>
      <c r="F29" s="25" t="str">
        <f t="shared" si="15"/>
        <v>#ERROR!</v>
      </c>
      <c r="G29" s="24" t="str">
        <f t="shared" si="16"/>
        <v>#ERROR!</v>
      </c>
      <c r="H29" s="24" t="str">
        <f t="shared" si="17"/>
        <v>#ERROR!</v>
      </c>
      <c r="I29" s="24" t="str">
        <f t="shared" si="18"/>
        <v>#ERROR!</v>
      </c>
      <c r="J29" s="24" t="str">
        <f t="shared" si="19"/>
        <v>#ERROR!</v>
      </c>
      <c r="K29" s="257" t="str">
        <f t="shared" si="20"/>
        <v>#ERROR!</v>
      </c>
      <c r="L29" s="402"/>
      <c r="M29" s="406"/>
      <c r="N29" s="407"/>
      <c r="O29" s="407"/>
      <c r="P29" s="407"/>
      <c r="Q29" s="407"/>
      <c r="R29" s="407"/>
      <c r="S29" s="407"/>
      <c r="T29" s="407"/>
      <c r="U29" s="407"/>
      <c r="V29" s="407"/>
      <c r="W29" s="407"/>
      <c r="X29" s="407"/>
      <c r="Y29" s="407"/>
      <c r="Z29" s="407"/>
    </row>
    <row r="30" ht="15.75" customHeight="1">
      <c r="A30" s="255" t="s">
        <v>258</v>
      </c>
      <c r="B30" s="168" t="s">
        <v>458</v>
      </c>
      <c r="C30" s="50" t="s">
        <v>4</v>
      </c>
      <c r="D30" s="23">
        <v>24.0</v>
      </c>
      <c r="E30" s="434" t="str">
        <f>+[53]APU!H675</f>
        <v>#ERROR!</v>
      </c>
      <c r="F30" s="25" t="str">
        <f t="shared" si="15"/>
        <v>#ERROR!</v>
      </c>
      <c r="G30" s="24" t="str">
        <f t="shared" si="16"/>
        <v>#ERROR!</v>
      </c>
      <c r="H30" s="24" t="str">
        <f t="shared" si="17"/>
        <v>#ERROR!</v>
      </c>
      <c r="I30" s="24" t="str">
        <f t="shared" si="18"/>
        <v>#ERROR!</v>
      </c>
      <c r="J30" s="24" t="str">
        <f t="shared" si="19"/>
        <v>#ERROR!</v>
      </c>
      <c r="K30" s="257" t="str">
        <f t="shared" si="20"/>
        <v>#ERROR!</v>
      </c>
      <c r="L30" s="402"/>
      <c r="M30" s="406"/>
      <c r="N30" s="407"/>
      <c r="O30" s="407"/>
      <c r="P30" s="407"/>
      <c r="Q30" s="407"/>
      <c r="R30" s="407"/>
      <c r="S30" s="407"/>
      <c r="T30" s="407"/>
      <c r="U30" s="407"/>
      <c r="V30" s="407"/>
      <c r="W30" s="407"/>
      <c r="X30" s="407"/>
      <c r="Y30" s="407"/>
      <c r="Z30" s="407"/>
    </row>
    <row r="31" ht="15.75" customHeight="1">
      <c r="A31" s="255" t="s">
        <v>260</v>
      </c>
      <c r="B31" s="168" t="s">
        <v>459</v>
      </c>
      <c r="C31" s="50" t="s">
        <v>4</v>
      </c>
      <c r="D31" s="23">
        <v>3.0</v>
      </c>
      <c r="E31" s="434" t="str">
        <f>+[53]APU!H697</f>
        <v>#ERROR!</v>
      </c>
      <c r="F31" s="25" t="str">
        <f t="shared" si="15"/>
        <v>#ERROR!</v>
      </c>
      <c r="G31" s="24" t="str">
        <f t="shared" si="16"/>
        <v>#ERROR!</v>
      </c>
      <c r="H31" s="24" t="str">
        <f t="shared" si="17"/>
        <v>#ERROR!</v>
      </c>
      <c r="I31" s="24" t="str">
        <f t="shared" si="18"/>
        <v>#ERROR!</v>
      </c>
      <c r="J31" s="24" t="str">
        <f t="shared" si="19"/>
        <v>#ERROR!</v>
      </c>
      <c r="K31" s="257" t="str">
        <f t="shared" si="20"/>
        <v>#ERROR!</v>
      </c>
      <c r="L31" s="402"/>
      <c r="M31" s="406"/>
      <c r="N31" s="407"/>
      <c r="O31" s="407"/>
      <c r="P31" s="407"/>
      <c r="Q31" s="407"/>
      <c r="R31" s="407"/>
      <c r="S31" s="407"/>
      <c r="T31" s="407"/>
      <c r="U31" s="407"/>
      <c r="V31" s="407"/>
      <c r="W31" s="407"/>
      <c r="X31" s="407"/>
      <c r="Y31" s="407"/>
      <c r="Z31" s="407"/>
    </row>
    <row r="32" ht="15.75" customHeight="1">
      <c r="A32" s="255" t="s">
        <v>262</v>
      </c>
      <c r="B32" s="168" t="s">
        <v>460</v>
      </c>
      <c r="C32" s="50" t="s">
        <v>4</v>
      </c>
      <c r="D32" s="23">
        <v>52.0</v>
      </c>
      <c r="E32" s="434" t="str">
        <f>+[53]APU!H719</f>
        <v>#ERROR!</v>
      </c>
      <c r="F32" s="25" t="str">
        <f t="shared" si="15"/>
        <v>#ERROR!</v>
      </c>
      <c r="G32" s="24" t="str">
        <f t="shared" si="16"/>
        <v>#ERROR!</v>
      </c>
      <c r="H32" s="24" t="str">
        <f t="shared" si="17"/>
        <v>#ERROR!</v>
      </c>
      <c r="I32" s="24" t="str">
        <f t="shared" si="18"/>
        <v>#ERROR!</v>
      </c>
      <c r="J32" s="24" t="str">
        <f t="shared" si="19"/>
        <v>#ERROR!</v>
      </c>
      <c r="K32" s="257" t="str">
        <f t="shared" si="20"/>
        <v>#ERROR!</v>
      </c>
      <c r="L32" s="402"/>
      <c r="M32" s="406"/>
      <c r="N32" s="407"/>
      <c r="O32" s="407"/>
      <c r="P32" s="407"/>
      <c r="Q32" s="407"/>
      <c r="R32" s="407"/>
      <c r="S32" s="407"/>
      <c r="T32" s="407"/>
      <c r="U32" s="407"/>
      <c r="V32" s="407"/>
      <c r="W32" s="407"/>
      <c r="X32" s="407"/>
      <c r="Y32" s="407"/>
      <c r="Z32" s="407"/>
    </row>
    <row r="33" ht="15.75" customHeight="1">
      <c r="A33" s="255" t="s">
        <v>264</v>
      </c>
      <c r="B33" s="168" t="s">
        <v>461</v>
      </c>
      <c r="C33" s="50" t="s">
        <v>4</v>
      </c>
      <c r="D33" s="23">
        <v>12.0</v>
      </c>
      <c r="E33" s="434" t="str">
        <f>+[53]APU!H741</f>
        <v>#ERROR!</v>
      </c>
      <c r="F33" s="25" t="str">
        <f t="shared" si="15"/>
        <v>#ERROR!</v>
      </c>
      <c r="G33" s="24" t="str">
        <f t="shared" si="16"/>
        <v>#ERROR!</v>
      </c>
      <c r="H33" s="24" t="str">
        <f t="shared" si="17"/>
        <v>#ERROR!</v>
      </c>
      <c r="I33" s="24" t="str">
        <f t="shared" si="18"/>
        <v>#ERROR!</v>
      </c>
      <c r="J33" s="24" t="str">
        <f t="shared" si="19"/>
        <v>#ERROR!</v>
      </c>
      <c r="K33" s="257" t="str">
        <f t="shared" si="20"/>
        <v>#ERROR!</v>
      </c>
      <c r="L33" s="402"/>
      <c r="M33" s="406"/>
      <c r="N33" s="407"/>
      <c r="O33" s="407"/>
      <c r="P33" s="407"/>
      <c r="Q33" s="407"/>
      <c r="R33" s="407"/>
      <c r="S33" s="407"/>
      <c r="T33" s="407"/>
      <c r="U33" s="407"/>
      <c r="V33" s="407"/>
      <c r="W33" s="407"/>
      <c r="X33" s="407"/>
      <c r="Y33" s="407"/>
      <c r="Z33" s="407"/>
    </row>
    <row r="34" ht="15.75" customHeight="1">
      <c r="A34" s="255" t="s">
        <v>266</v>
      </c>
      <c r="B34" s="168" t="s">
        <v>462</v>
      </c>
      <c r="C34" s="50" t="s">
        <v>4</v>
      </c>
      <c r="D34" s="23">
        <v>3.0</v>
      </c>
      <c r="E34" s="434" t="str">
        <f>+[53]APU!H766</f>
        <v>#ERROR!</v>
      </c>
      <c r="F34" s="25" t="str">
        <f t="shared" si="15"/>
        <v>#ERROR!</v>
      </c>
      <c r="G34" s="24" t="str">
        <f t="shared" si="16"/>
        <v>#ERROR!</v>
      </c>
      <c r="H34" s="24" t="str">
        <f t="shared" si="17"/>
        <v>#ERROR!</v>
      </c>
      <c r="I34" s="24" t="str">
        <f t="shared" si="18"/>
        <v>#ERROR!</v>
      </c>
      <c r="J34" s="24" t="str">
        <f t="shared" si="19"/>
        <v>#ERROR!</v>
      </c>
      <c r="K34" s="257" t="str">
        <f t="shared" si="20"/>
        <v>#ERROR!</v>
      </c>
      <c r="L34" s="402"/>
      <c r="M34" s="406"/>
      <c r="N34" s="407"/>
      <c r="O34" s="407"/>
      <c r="P34" s="407"/>
      <c r="Q34" s="407"/>
      <c r="R34" s="407"/>
      <c r="S34" s="407"/>
      <c r="T34" s="407"/>
      <c r="U34" s="407"/>
      <c r="V34" s="407"/>
      <c r="W34" s="407"/>
      <c r="X34" s="407"/>
      <c r="Y34" s="407"/>
      <c r="Z34" s="407"/>
    </row>
    <row r="35" ht="31.5" customHeight="1">
      <c r="A35" s="255" t="s">
        <v>268</v>
      </c>
      <c r="B35" s="168" t="s">
        <v>502</v>
      </c>
      <c r="C35" s="50" t="s">
        <v>4</v>
      </c>
      <c r="D35" s="23">
        <v>1.0</v>
      </c>
      <c r="E35" s="434" t="str">
        <f>+[53]APU!H791</f>
        <v>#ERROR!</v>
      </c>
      <c r="F35" s="25" t="str">
        <f t="shared" si="15"/>
        <v>#ERROR!</v>
      </c>
      <c r="G35" s="24" t="str">
        <f t="shared" si="16"/>
        <v>#ERROR!</v>
      </c>
      <c r="H35" s="24" t="str">
        <f t="shared" si="17"/>
        <v>#ERROR!</v>
      </c>
      <c r="I35" s="24" t="str">
        <f t="shared" si="18"/>
        <v>#ERROR!</v>
      </c>
      <c r="J35" s="24" t="str">
        <f t="shared" si="19"/>
        <v>#ERROR!</v>
      </c>
      <c r="K35" s="257" t="str">
        <f t="shared" si="20"/>
        <v>#ERROR!</v>
      </c>
      <c r="L35" s="402"/>
      <c r="M35" s="406"/>
      <c r="N35" s="407"/>
      <c r="O35" s="407"/>
      <c r="P35" s="407"/>
      <c r="Q35" s="407"/>
      <c r="R35" s="407"/>
      <c r="S35" s="407"/>
      <c r="T35" s="407"/>
      <c r="U35" s="407"/>
      <c r="V35" s="407"/>
      <c r="W35" s="407"/>
      <c r="X35" s="407"/>
      <c r="Y35" s="407"/>
      <c r="Z35" s="407"/>
    </row>
    <row r="36" ht="19.5" customHeight="1">
      <c r="A36" s="255" t="s">
        <v>270</v>
      </c>
      <c r="B36" s="168" t="s">
        <v>464</v>
      </c>
      <c r="C36" s="50" t="s">
        <v>4</v>
      </c>
      <c r="D36" s="23">
        <v>20.0</v>
      </c>
      <c r="E36" s="434" t="str">
        <f>+[53]APU!H814</f>
        <v>#ERROR!</v>
      </c>
      <c r="F36" s="25" t="str">
        <f t="shared" si="15"/>
        <v>#ERROR!</v>
      </c>
      <c r="G36" s="24" t="str">
        <f t="shared" si="16"/>
        <v>#ERROR!</v>
      </c>
      <c r="H36" s="24" t="str">
        <f t="shared" si="17"/>
        <v>#ERROR!</v>
      </c>
      <c r="I36" s="24" t="str">
        <f t="shared" si="18"/>
        <v>#ERROR!</v>
      </c>
      <c r="J36" s="24" t="str">
        <f t="shared" si="19"/>
        <v>#ERROR!</v>
      </c>
      <c r="K36" s="257" t="str">
        <f t="shared" si="20"/>
        <v>#ERROR!</v>
      </c>
      <c r="L36" s="402"/>
      <c r="M36" s="406"/>
      <c r="N36" s="407"/>
      <c r="O36" s="407"/>
      <c r="P36" s="407"/>
      <c r="Q36" s="407"/>
      <c r="R36" s="407"/>
      <c r="S36" s="407"/>
      <c r="T36" s="407"/>
      <c r="U36" s="407"/>
      <c r="V36" s="407"/>
      <c r="W36" s="407"/>
      <c r="X36" s="407"/>
      <c r="Y36" s="407"/>
      <c r="Z36" s="407"/>
    </row>
    <row r="37" ht="56.25" customHeight="1">
      <c r="A37" s="255" t="s">
        <v>272</v>
      </c>
      <c r="B37" s="168" t="s">
        <v>271</v>
      </c>
      <c r="C37" s="50" t="s">
        <v>12</v>
      </c>
      <c r="D37" s="23">
        <v>1.0</v>
      </c>
      <c r="E37" s="434">
        <v>990000.0000000001</v>
      </c>
      <c r="F37" s="25">
        <f t="shared" si="15"/>
        <v>990000</v>
      </c>
      <c r="G37" s="24">
        <f t="shared" si="16"/>
        <v>59400</v>
      </c>
      <c r="H37" s="24">
        <f t="shared" si="17"/>
        <v>309573</v>
      </c>
      <c r="I37" s="24">
        <f t="shared" si="18"/>
        <v>5247</v>
      </c>
      <c r="J37" s="24">
        <f t="shared" si="19"/>
        <v>52470</v>
      </c>
      <c r="K37" s="257">
        <f t="shared" si="20"/>
        <v>1416690</v>
      </c>
      <c r="L37" s="402"/>
      <c r="M37" s="406"/>
      <c r="N37" s="407"/>
      <c r="O37" s="407"/>
      <c r="P37" s="407"/>
      <c r="Q37" s="407"/>
      <c r="R37" s="407"/>
      <c r="S37" s="407"/>
      <c r="T37" s="407"/>
      <c r="U37" s="407"/>
      <c r="V37" s="407"/>
      <c r="W37" s="407"/>
      <c r="X37" s="407"/>
      <c r="Y37" s="407"/>
      <c r="Z37" s="407"/>
    </row>
    <row r="38" ht="42.0" customHeight="1">
      <c r="A38" s="255" t="s">
        <v>274</v>
      </c>
      <c r="B38" s="168" t="s">
        <v>465</v>
      </c>
      <c r="C38" s="50" t="s">
        <v>12</v>
      </c>
      <c r="D38" s="23">
        <v>1.0</v>
      </c>
      <c r="E38" s="434" t="str">
        <f>+[53]APU!H843</f>
        <v>#ERROR!</v>
      </c>
      <c r="F38" s="25" t="str">
        <f t="shared" si="15"/>
        <v>#ERROR!</v>
      </c>
      <c r="G38" s="24" t="str">
        <f t="shared" si="16"/>
        <v>#ERROR!</v>
      </c>
      <c r="H38" s="24" t="str">
        <f t="shared" si="17"/>
        <v>#ERROR!</v>
      </c>
      <c r="I38" s="24" t="str">
        <f t="shared" si="18"/>
        <v>#ERROR!</v>
      </c>
      <c r="J38" s="24" t="str">
        <f t="shared" si="19"/>
        <v>#ERROR!</v>
      </c>
      <c r="K38" s="257" t="str">
        <f t="shared" si="20"/>
        <v>#ERROR!</v>
      </c>
      <c r="L38" s="402"/>
      <c r="M38" s="406"/>
      <c r="N38" s="407"/>
      <c r="O38" s="407"/>
      <c r="P38" s="407"/>
      <c r="Q38" s="407"/>
      <c r="R38" s="407"/>
      <c r="S38" s="407"/>
      <c r="T38" s="407"/>
      <c r="U38" s="407"/>
      <c r="V38" s="407"/>
      <c r="W38" s="407"/>
      <c r="X38" s="407"/>
      <c r="Y38" s="407"/>
      <c r="Z38" s="407"/>
    </row>
    <row r="39" ht="15.75" customHeight="1">
      <c r="A39" s="255" t="s">
        <v>276</v>
      </c>
      <c r="B39" s="168" t="s">
        <v>310</v>
      </c>
      <c r="C39" s="50" t="s">
        <v>4</v>
      </c>
      <c r="D39" s="23">
        <v>1.0</v>
      </c>
      <c r="E39" s="434" t="str">
        <f>+[53]APU!H865</f>
        <v>#ERROR!</v>
      </c>
      <c r="F39" s="25" t="str">
        <f t="shared" si="15"/>
        <v>#ERROR!</v>
      </c>
      <c r="G39" s="24" t="str">
        <f t="shared" si="16"/>
        <v>#ERROR!</v>
      </c>
      <c r="H39" s="24" t="str">
        <f t="shared" si="17"/>
        <v>#ERROR!</v>
      </c>
      <c r="I39" s="24" t="str">
        <f t="shared" si="18"/>
        <v>#ERROR!</v>
      </c>
      <c r="J39" s="24" t="str">
        <f t="shared" si="19"/>
        <v>#ERROR!</v>
      </c>
      <c r="K39" s="257" t="str">
        <f t="shared" si="20"/>
        <v>#ERROR!</v>
      </c>
      <c r="L39" s="402"/>
      <c r="M39" s="406"/>
      <c r="N39" s="407"/>
      <c r="O39" s="407"/>
      <c r="P39" s="407"/>
      <c r="Q39" s="407"/>
      <c r="R39" s="407"/>
      <c r="S39" s="407"/>
      <c r="T39" s="407"/>
      <c r="U39" s="407"/>
      <c r="V39" s="407"/>
      <c r="W39" s="407"/>
      <c r="X39" s="407"/>
      <c r="Y39" s="407"/>
      <c r="Z39" s="407"/>
    </row>
    <row r="40" ht="29.25" customHeight="1">
      <c r="A40" s="255" t="s">
        <v>279</v>
      </c>
      <c r="B40" s="168" t="s">
        <v>467</v>
      </c>
      <c r="C40" s="50" t="s">
        <v>278</v>
      </c>
      <c r="D40" s="23">
        <v>760.0</v>
      </c>
      <c r="E40" s="434" t="str">
        <f>+[53]APU!H886</f>
        <v>#ERROR!</v>
      </c>
      <c r="F40" s="25" t="str">
        <f t="shared" si="15"/>
        <v>#ERROR!</v>
      </c>
      <c r="G40" s="24" t="str">
        <f t="shared" si="16"/>
        <v>#ERROR!</v>
      </c>
      <c r="H40" s="24" t="str">
        <f t="shared" si="17"/>
        <v>#ERROR!</v>
      </c>
      <c r="I40" s="24" t="str">
        <f t="shared" si="18"/>
        <v>#ERROR!</v>
      </c>
      <c r="J40" s="24" t="str">
        <f t="shared" si="19"/>
        <v>#ERROR!</v>
      </c>
      <c r="K40" s="257" t="str">
        <f t="shared" si="20"/>
        <v>#ERROR!</v>
      </c>
      <c r="L40" s="402"/>
      <c r="M40" s="406"/>
      <c r="N40" s="407"/>
      <c r="O40" s="407"/>
      <c r="P40" s="407"/>
      <c r="Q40" s="407"/>
      <c r="R40" s="407"/>
      <c r="S40" s="407"/>
      <c r="T40" s="407"/>
      <c r="U40" s="407"/>
      <c r="V40" s="407"/>
      <c r="W40" s="407"/>
      <c r="X40" s="407"/>
      <c r="Y40" s="407"/>
      <c r="Z40" s="407"/>
    </row>
    <row r="41" ht="31.5" customHeight="1">
      <c r="A41" s="255" t="s">
        <v>468</v>
      </c>
      <c r="B41" s="168" t="s">
        <v>469</v>
      </c>
      <c r="C41" s="50" t="s">
        <v>278</v>
      </c>
      <c r="D41" s="23">
        <v>760.0</v>
      </c>
      <c r="E41" s="434" t="str">
        <f>+[53]APU!H907</f>
        <v>#ERROR!</v>
      </c>
      <c r="F41" s="25" t="str">
        <f t="shared" si="15"/>
        <v>#ERROR!</v>
      </c>
      <c r="G41" s="24" t="str">
        <f t="shared" si="16"/>
        <v>#ERROR!</v>
      </c>
      <c r="H41" s="24" t="str">
        <f t="shared" si="17"/>
        <v>#ERROR!</v>
      </c>
      <c r="I41" s="24" t="str">
        <f t="shared" si="18"/>
        <v>#ERROR!</v>
      </c>
      <c r="J41" s="24" t="str">
        <f t="shared" si="19"/>
        <v>#ERROR!</v>
      </c>
      <c r="K41" s="257" t="str">
        <f t="shared" si="20"/>
        <v>#ERROR!</v>
      </c>
      <c r="L41" s="402"/>
      <c r="M41" s="406"/>
      <c r="N41" s="407"/>
      <c r="O41" s="407"/>
      <c r="P41" s="407"/>
      <c r="Q41" s="407"/>
      <c r="R41" s="407"/>
      <c r="S41" s="407"/>
      <c r="T41" s="407"/>
      <c r="U41" s="407"/>
      <c r="V41" s="407"/>
      <c r="W41" s="407"/>
      <c r="X41" s="407"/>
      <c r="Y41" s="407"/>
      <c r="Z41" s="407"/>
    </row>
    <row r="42" ht="31.5" customHeight="1">
      <c r="A42" s="255" t="s">
        <v>470</v>
      </c>
      <c r="B42" s="168" t="s">
        <v>471</v>
      </c>
      <c r="C42" s="50" t="s">
        <v>278</v>
      </c>
      <c r="D42" s="23">
        <v>410.0</v>
      </c>
      <c r="E42" s="434" t="str">
        <f>+[53]APU!H928</f>
        <v>#ERROR!</v>
      </c>
      <c r="F42" s="25" t="str">
        <f t="shared" si="15"/>
        <v>#ERROR!</v>
      </c>
      <c r="G42" s="24" t="str">
        <f t="shared" si="16"/>
        <v>#ERROR!</v>
      </c>
      <c r="H42" s="24" t="str">
        <f t="shared" si="17"/>
        <v>#ERROR!</v>
      </c>
      <c r="I42" s="24" t="str">
        <f t="shared" si="18"/>
        <v>#ERROR!</v>
      </c>
      <c r="J42" s="24" t="str">
        <f t="shared" si="19"/>
        <v>#ERROR!</v>
      </c>
      <c r="K42" s="257" t="str">
        <f t="shared" si="20"/>
        <v>#ERROR!</v>
      </c>
      <c r="L42" s="402"/>
      <c r="M42" s="406"/>
      <c r="N42" s="407"/>
      <c r="O42" s="407"/>
      <c r="P42" s="407"/>
      <c r="Q42" s="407"/>
      <c r="R42" s="407"/>
      <c r="S42" s="407"/>
      <c r="T42" s="407"/>
      <c r="U42" s="407"/>
      <c r="V42" s="407"/>
      <c r="W42" s="407"/>
      <c r="X42" s="407"/>
      <c r="Y42" s="407"/>
      <c r="Z42" s="407"/>
    </row>
    <row r="43" ht="27.75" customHeight="1">
      <c r="A43" s="255" t="s">
        <v>472</v>
      </c>
      <c r="B43" s="168" t="s">
        <v>473</v>
      </c>
      <c r="C43" s="50" t="s">
        <v>4</v>
      </c>
      <c r="D43" s="23">
        <v>1.0</v>
      </c>
      <c r="E43" s="434" t="str">
        <f>+[53]APU!H953</f>
        <v>#ERROR!</v>
      </c>
      <c r="F43" s="25" t="str">
        <f t="shared" si="15"/>
        <v>#ERROR!</v>
      </c>
      <c r="G43" s="24" t="str">
        <f t="shared" si="16"/>
        <v>#ERROR!</v>
      </c>
      <c r="H43" s="24" t="str">
        <f t="shared" si="17"/>
        <v>#ERROR!</v>
      </c>
      <c r="I43" s="24" t="str">
        <f t="shared" si="18"/>
        <v>#ERROR!</v>
      </c>
      <c r="J43" s="24" t="str">
        <f t="shared" si="19"/>
        <v>#ERROR!</v>
      </c>
      <c r="K43" s="257" t="str">
        <f t="shared" si="20"/>
        <v>#ERROR!</v>
      </c>
      <c r="L43" s="402"/>
      <c r="M43" s="406"/>
      <c r="N43" s="407"/>
      <c r="O43" s="407"/>
      <c r="P43" s="407"/>
      <c r="Q43" s="407"/>
      <c r="R43" s="407"/>
      <c r="S43" s="407"/>
      <c r="T43" s="407"/>
      <c r="U43" s="407"/>
      <c r="V43" s="407"/>
      <c r="W43" s="407"/>
      <c r="X43" s="407"/>
      <c r="Y43" s="407"/>
      <c r="Z43" s="407"/>
    </row>
    <row r="44" ht="15.75" customHeight="1">
      <c r="A44" s="258" t="s">
        <v>281</v>
      </c>
      <c r="B44" s="5"/>
      <c r="C44" s="5"/>
      <c r="D44" s="5"/>
      <c r="E44" s="6"/>
      <c r="F44" s="68" t="str">
        <f t="shared" ref="F44:K44" si="21">SUM(F21:F43)</f>
        <v>#ERROR!</v>
      </c>
      <c r="G44" s="68" t="str">
        <f t="shared" si="21"/>
        <v>#ERROR!</v>
      </c>
      <c r="H44" s="68" t="str">
        <f t="shared" si="21"/>
        <v>#ERROR!</v>
      </c>
      <c r="I44" s="68" t="str">
        <f t="shared" si="21"/>
        <v>#ERROR!</v>
      </c>
      <c r="J44" s="68" t="str">
        <f t="shared" si="21"/>
        <v>#ERROR!</v>
      </c>
      <c r="K44" s="259" t="str">
        <f t="shared" si="21"/>
        <v>#ERROR!</v>
      </c>
      <c r="L44" s="402"/>
      <c r="M44" s="406"/>
      <c r="N44" s="407"/>
      <c r="O44" s="407"/>
      <c r="P44" s="407"/>
      <c r="Q44" s="407"/>
      <c r="R44" s="407"/>
      <c r="S44" s="407"/>
      <c r="T44" s="407"/>
      <c r="U44" s="407"/>
      <c r="V44" s="407"/>
      <c r="W44" s="407"/>
      <c r="X44" s="407"/>
      <c r="Y44" s="407"/>
      <c r="Z44" s="407"/>
    </row>
    <row r="45" ht="15.75" customHeight="1">
      <c r="A45" s="269" t="s">
        <v>173</v>
      </c>
      <c r="B45" s="79" t="s">
        <v>474</v>
      </c>
      <c r="C45" s="398"/>
      <c r="D45" s="399"/>
      <c r="E45" s="400"/>
      <c r="F45" s="400"/>
      <c r="G45" s="400"/>
      <c r="H45" s="400"/>
      <c r="I45" s="400"/>
      <c r="J45" s="401"/>
      <c r="K45" s="432"/>
      <c r="L45" s="402"/>
      <c r="M45" s="406"/>
      <c r="N45" s="407"/>
      <c r="O45" s="407"/>
      <c r="P45" s="407"/>
      <c r="Q45" s="407"/>
      <c r="R45" s="407"/>
      <c r="S45" s="407"/>
      <c r="T45" s="407"/>
      <c r="U45" s="407"/>
      <c r="V45" s="407"/>
      <c r="W45" s="407"/>
      <c r="X45" s="407"/>
      <c r="Y45" s="407"/>
      <c r="Z45" s="407"/>
    </row>
    <row r="46" ht="15.75" customHeight="1">
      <c r="A46" s="264" t="s">
        <v>175</v>
      </c>
      <c r="B46" s="91" t="s">
        <v>476</v>
      </c>
      <c r="C46" s="265" t="s">
        <v>4</v>
      </c>
      <c r="D46" s="435">
        <v>1.0</v>
      </c>
      <c r="E46" s="256" t="str">
        <f>+[53]APU!H979</f>
        <v>#ERROR!</v>
      </c>
      <c r="F46" s="25" t="str">
        <f t="shared" ref="F46:F53" si="22">ROUND(D46*E46,0)</f>
        <v>#ERROR!</v>
      </c>
      <c r="G46" s="24" t="str">
        <f t="shared" ref="G46:G53" si="23">+ROUND(F46*$G$6,0)</f>
        <v>#ERROR!</v>
      </c>
      <c r="H46" s="24" t="str">
        <f t="shared" ref="H46:H53" si="24">+ROUND(SUM(F46:G46)*$H$6,0)</f>
        <v>#ERROR!</v>
      </c>
      <c r="I46" s="24" t="str">
        <f t="shared" ref="I46:I53" si="25">+ROUND(SUM(F46:G46)*$I$6,0)</f>
        <v>#ERROR!</v>
      </c>
      <c r="J46" s="24" t="str">
        <f t="shared" ref="J46:J53" si="26">+ROUND(SUM(F46:G46)*$J$6,0)</f>
        <v>#ERROR!</v>
      </c>
      <c r="K46" s="257" t="str">
        <f t="shared" ref="K46:K47" si="27">+ROUND(SUM(F46:J46),0)</f>
        <v>#ERROR!</v>
      </c>
      <c r="L46" s="402"/>
      <c r="M46" s="406"/>
      <c r="N46" s="407"/>
      <c r="O46" s="407"/>
      <c r="P46" s="407"/>
      <c r="Q46" s="407"/>
      <c r="R46" s="407"/>
      <c r="S46" s="407"/>
      <c r="T46" s="407"/>
      <c r="U46" s="407"/>
      <c r="V46" s="407"/>
      <c r="W46" s="407"/>
      <c r="X46" s="407"/>
      <c r="Y46" s="407"/>
      <c r="Z46" s="407"/>
    </row>
    <row r="47" ht="15.75" customHeight="1">
      <c r="A47" s="264" t="s">
        <v>177</v>
      </c>
      <c r="B47" s="91" t="s">
        <v>478</v>
      </c>
      <c r="C47" s="265" t="s">
        <v>4</v>
      </c>
      <c r="D47" s="435">
        <v>1.0</v>
      </c>
      <c r="E47" s="256" t="str">
        <f>+[53]APU!H1003</f>
        <v>#ERROR!</v>
      </c>
      <c r="F47" s="25" t="str">
        <f t="shared" si="22"/>
        <v>#ERROR!</v>
      </c>
      <c r="G47" s="24" t="str">
        <f t="shared" si="23"/>
        <v>#ERROR!</v>
      </c>
      <c r="H47" s="24" t="str">
        <f t="shared" si="24"/>
        <v>#ERROR!</v>
      </c>
      <c r="I47" s="24" t="str">
        <f t="shared" si="25"/>
        <v>#ERROR!</v>
      </c>
      <c r="J47" s="24" t="str">
        <f t="shared" si="26"/>
        <v>#ERROR!</v>
      </c>
      <c r="K47" s="257" t="str">
        <f t="shared" si="27"/>
        <v>#ERROR!</v>
      </c>
      <c r="L47" s="402"/>
      <c r="M47" s="406"/>
      <c r="N47" s="407"/>
      <c r="O47" s="407"/>
      <c r="P47" s="407"/>
      <c r="Q47" s="407"/>
      <c r="R47" s="407"/>
      <c r="S47" s="407"/>
      <c r="T47" s="407"/>
      <c r="U47" s="407"/>
      <c r="V47" s="407"/>
      <c r="W47" s="407"/>
      <c r="X47" s="407"/>
      <c r="Y47" s="407"/>
      <c r="Z47" s="407"/>
    </row>
    <row r="48" ht="41.25" customHeight="1">
      <c r="A48" s="264" t="s">
        <v>179</v>
      </c>
      <c r="B48" s="91" t="s">
        <v>480</v>
      </c>
      <c r="C48" s="265" t="s">
        <v>21</v>
      </c>
      <c r="D48" s="435">
        <v>112.2206605</v>
      </c>
      <c r="E48" s="256" t="str">
        <f>+[53]APU!H1049</f>
        <v>#ERROR!</v>
      </c>
      <c r="F48" s="25" t="str">
        <f t="shared" si="22"/>
        <v>#ERROR!</v>
      </c>
      <c r="G48" s="24" t="str">
        <f t="shared" si="23"/>
        <v>#ERROR!</v>
      </c>
      <c r="H48" s="24" t="str">
        <f t="shared" si="24"/>
        <v>#ERROR!</v>
      </c>
      <c r="I48" s="24" t="str">
        <f t="shared" si="25"/>
        <v>#ERROR!</v>
      </c>
      <c r="J48" s="24" t="str">
        <f t="shared" si="26"/>
        <v>#ERROR!</v>
      </c>
      <c r="K48" s="257">
        <v>1.19104091E8</v>
      </c>
      <c r="L48" s="402"/>
      <c r="M48" s="406"/>
      <c r="N48" s="407"/>
      <c r="O48" s="407"/>
      <c r="P48" s="407"/>
      <c r="Q48" s="407"/>
      <c r="R48" s="407"/>
      <c r="S48" s="407"/>
      <c r="T48" s="407"/>
      <c r="U48" s="407"/>
      <c r="V48" s="407"/>
      <c r="W48" s="407"/>
      <c r="X48" s="407"/>
      <c r="Y48" s="407"/>
      <c r="Z48" s="407"/>
    </row>
    <row r="49" ht="15.75" customHeight="1">
      <c r="A49" s="264" t="s">
        <v>181</v>
      </c>
      <c r="B49" s="91" t="s">
        <v>482</v>
      </c>
      <c r="C49" s="265" t="s">
        <v>38</v>
      </c>
      <c r="D49" s="435">
        <v>14.0</v>
      </c>
      <c r="E49" s="256" t="str">
        <f>+[53]APU!H1073</f>
        <v>#ERROR!</v>
      </c>
      <c r="F49" s="25" t="str">
        <f t="shared" si="22"/>
        <v>#ERROR!</v>
      </c>
      <c r="G49" s="24" t="str">
        <f t="shared" si="23"/>
        <v>#ERROR!</v>
      </c>
      <c r="H49" s="24" t="str">
        <f t="shared" si="24"/>
        <v>#ERROR!</v>
      </c>
      <c r="I49" s="24" t="str">
        <f t="shared" si="25"/>
        <v>#ERROR!</v>
      </c>
      <c r="J49" s="24" t="str">
        <f t="shared" si="26"/>
        <v>#ERROR!</v>
      </c>
      <c r="K49" s="257" t="str">
        <f t="shared" ref="K49:K53" si="28">+ROUND(SUM(F49:J49),0)</f>
        <v>#ERROR!</v>
      </c>
      <c r="L49" s="402"/>
      <c r="M49" s="406"/>
      <c r="N49" s="407"/>
      <c r="O49" s="407"/>
      <c r="P49" s="407"/>
      <c r="Q49" s="407"/>
      <c r="R49" s="407"/>
      <c r="S49" s="407"/>
      <c r="T49" s="407"/>
      <c r="U49" s="407"/>
      <c r="V49" s="407"/>
      <c r="W49" s="407"/>
      <c r="X49" s="407"/>
      <c r="Y49" s="407"/>
      <c r="Z49" s="407"/>
    </row>
    <row r="50" ht="15.75" customHeight="1">
      <c r="A50" s="264" t="s">
        <v>287</v>
      </c>
      <c r="B50" s="267" t="s">
        <v>484</v>
      </c>
      <c r="C50" s="268" t="s">
        <v>278</v>
      </c>
      <c r="D50" s="436">
        <v>757.0</v>
      </c>
      <c r="E50" s="256" t="str">
        <f>+[53]APU!H1102</f>
        <v>#ERROR!</v>
      </c>
      <c r="F50" s="25" t="str">
        <f t="shared" si="22"/>
        <v>#ERROR!</v>
      </c>
      <c r="G50" s="24" t="str">
        <f t="shared" si="23"/>
        <v>#ERROR!</v>
      </c>
      <c r="H50" s="24" t="str">
        <f t="shared" si="24"/>
        <v>#ERROR!</v>
      </c>
      <c r="I50" s="24" t="str">
        <f t="shared" si="25"/>
        <v>#ERROR!</v>
      </c>
      <c r="J50" s="24" t="str">
        <f t="shared" si="26"/>
        <v>#ERROR!</v>
      </c>
      <c r="K50" s="257" t="str">
        <f t="shared" si="28"/>
        <v>#ERROR!</v>
      </c>
      <c r="L50" s="402"/>
      <c r="M50" s="406"/>
      <c r="N50" s="407"/>
      <c r="O50" s="407"/>
      <c r="P50" s="407"/>
      <c r="Q50" s="407"/>
      <c r="R50" s="407"/>
      <c r="S50" s="407"/>
      <c r="T50" s="407"/>
      <c r="U50" s="407"/>
      <c r="V50" s="407"/>
      <c r="W50" s="407"/>
      <c r="X50" s="407"/>
      <c r="Y50" s="407"/>
      <c r="Z50" s="407"/>
    </row>
    <row r="51" ht="15.75" customHeight="1">
      <c r="A51" s="264" t="s">
        <v>289</v>
      </c>
      <c r="B51" s="267" t="s">
        <v>503</v>
      </c>
      <c r="C51" s="268" t="s">
        <v>38</v>
      </c>
      <c r="D51" s="436">
        <v>84.0</v>
      </c>
      <c r="E51" s="256" t="str">
        <f>+[53]APU!H1122</f>
        <v>#ERROR!</v>
      </c>
      <c r="F51" s="25" t="str">
        <f t="shared" si="22"/>
        <v>#ERROR!</v>
      </c>
      <c r="G51" s="24" t="str">
        <f t="shared" si="23"/>
        <v>#ERROR!</v>
      </c>
      <c r="H51" s="24" t="str">
        <f t="shared" si="24"/>
        <v>#ERROR!</v>
      </c>
      <c r="I51" s="24" t="str">
        <f t="shared" si="25"/>
        <v>#ERROR!</v>
      </c>
      <c r="J51" s="24" t="str">
        <f t="shared" si="26"/>
        <v>#ERROR!</v>
      </c>
      <c r="K51" s="257" t="str">
        <f t="shared" si="28"/>
        <v>#ERROR!</v>
      </c>
      <c r="L51" s="402"/>
      <c r="M51" s="406"/>
      <c r="N51" s="407"/>
      <c r="O51" s="407"/>
      <c r="P51" s="407"/>
      <c r="Q51" s="407"/>
      <c r="R51" s="407"/>
      <c r="S51" s="407"/>
      <c r="T51" s="407"/>
      <c r="U51" s="407"/>
      <c r="V51" s="407"/>
      <c r="W51" s="407"/>
      <c r="X51" s="407"/>
      <c r="Y51" s="407"/>
      <c r="Z51" s="407"/>
    </row>
    <row r="52" ht="15.75" customHeight="1">
      <c r="A52" s="264" t="s">
        <v>504</v>
      </c>
      <c r="B52" s="267" t="s">
        <v>367</v>
      </c>
      <c r="C52" s="268" t="s">
        <v>38</v>
      </c>
      <c r="D52" s="436">
        <v>65.0</v>
      </c>
      <c r="E52" s="256" t="str">
        <f>+[53]APU!H1143</f>
        <v>#ERROR!</v>
      </c>
      <c r="F52" s="25" t="str">
        <f t="shared" si="22"/>
        <v>#ERROR!</v>
      </c>
      <c r="G52" s="24" t="str">
        <f t="shared" si="23"/>
        <v>#ERROR!</v>
      </c>
      <c r="H52" s="24" t="str">
        <f t="shared" si="24"/>
        <v>#ERROR!</v>
      </c>
      <c r="I52" s="24" t="str">
        <f t="shared" si="25"/>
        <v>#ERROR!</v>
      </c>
      <c r="J52" s="24" t="str">
        <f t="shared" si="26"/>
        <v>#ERROR!</v>
      </c>
      <c r="K52" s="257" t="str">
        <f t="shared" si="28"/>
        <v>#ERROR!</v>
      </c>
      <c r="L52" s="402"/>
      <c r="M52" s="406"/>
      <c r="N52" s="407"/>
      <c r="O52" s="407"/>
      <c r="P52" s="407"/>
      <c r="Q52" s="407"/>
      <c r="R52" s="407"/>
      <c r="S52" s="407"/>
      <c r="T52" s="407"/>
      <c r="U52" s="407"/>
      <c r="V52" s="407"/>
      <c r="W52" s="407"/>
      <c r="X52" s="407"/>
      <c r="Y52" s="407"/>
      <c r="Z52" s="407"/>
    </row>
    <row r="53" ht="15.75" customHeight="1">
      <c r="A53" s="264" t="s">
        <v>505</v>
      </c>
      <c r="B53" s="91" t="s">
        <v>290</v>
      </c>
      <c r="C53" s="437" t="str">
        <f>'[54]1.1.1 Mejoramiento ACU Montebel'!C33</f>
        <v>#REF!</v>
      </c>
      <c r="D53" s="435">
        <v>20.0</v>
      </c>
      <c r="E53" s="256" t="str">
        <f>+[53]APU!H1164</f>
        <v>#ERROR!</v>
      </c>
      <c r="F53" s="25" t="str">
        <f t="shared" si="22"/>
        <v>#ERROR!</v>
      </c>
      <c r="G53" s="24" t="str">
        <f t="shared" si="23"/>
        <v>#ERROR!</v>
      </c>
      <c r="H53" s="24" t="str">
        <f t="shared" si="24"/>
        <v>#ERROR!</v>
      </c>
      <c r="I53" s="24" t="str">
        <f t="shared" si="25"/>
        <v>#ERROR!</v>
      </c>
      <c r="J53" s="24" t="str">
        <f t="shared" si="26"/>
        <v>#ERROR!</v>
      </c>
      <c r="K53" s="257" t="str">
        <f t="shared" si="28"/>
        <v>#ERROR!</v>
      </c>
      <c r="L53" s="402"/>
      <c r="M53" s="406"/>
      <c r="N53" s="407"/>
      <c r="O53" s="407"/>
      <c r="P53" s="407"/>
      <c r="Q53" s="407"/>
      <c r="R53" s="407"/>
      <c r="S53" s="407"/>
      <c r="T53" s="407"/>
      <c r="U53" s="407"/>
      <c r="V53" s="407"/>
      <c r="W53" s="407"/>
      <c r="X53" s="407"/>
      <c r="Y53" s="407"/>
      <c r="Z53" s="407"/>
    </row>
    <row r="54" ht="15.75" customHeight="1">
      <c r="A54" s="258" t="s">
        <v>489</v>
      </c>
      <c r="B54" s="5"/>
      <c r="C54" s="5"/>
      <c r="D54" s="5"/>
      <c r="E54" s="6"/>
      <c r="F54" s="68" t="str">
        <f t="shared" ref="F54:K54" si="29">SUM(F46:F53)</f>
        <v>#ERROR!</v>
      </c>
      <c r="G54" s="68" t="str">
        <f t="shared" si="29"/>
        <v>#ERROR!</v>
      </c>
      <c r="H54" s="68" t="str">
        <f t="shared" si="29"/>
        <v>#ERROR!</v>
      </c>
      <c r="I54" s="68" t="str">
        <f t="shared" si="29"/>
        <v>#ERROR!</v>
      </c>
      <c r="J54" s="68" t="str">
        <f t="shared" si="29"/>
        <v>#ERROR!</v>
      </c>
      <c r="K54" s="259" t="str">
        <f t="shared" si="29"/>
        <v>#ERROR!</v>
      </c>
      <c r="L54" s="402"/>
      <c r="M54" s="406"/>
      <c r="N54" s="407"/>
      <c r="O54" s="407"/>
      <c r="P54" s="407"/>
      <c r="Q54" s="407"/>
      <c r="R54" s="407"/>
      <c r="S54" s="407"/>
      <c r="T54" s="407"/>
      <c r="U54" s="407"/>
      <c r="V54" s="407"/>
      <c r="W54" s="407"/>
      <c r="X54" s="407"/>
      <c r="Y54" s="407"/>
      <c r="Z54" s="407"/>
    </row>
    <row r="55" ht="15.75" customHeight="1">
      <c r="A55" s="269" t="s">
        <v>183</v>
      </c>
      <c r="B55" s="270" t="s">
        <v>316</v>
      </c>
      <c r="C55" s="84"/>
      <c r="D55" s="271"/>
      <c r="E55" s="272"/>
      <c r="F55" s="273"/>
      <c r="G55" s="273"/>
      <c r="H55" s="273"/>
      <c r="I55" s="274"/>
      <c r="J55" s="274"/>
      <c r="K55" s="275"/>
      <c r="L55" s="146"/>
      <c r="M55" s="146"/>
      <c r="N55" s="407"/>
      <c r="O55" s="407"/>
      <c r="P55" s="407"/>
      <c r="Q55" s="407"/>
      <c r="R55" s="407"/>
      <c r="S55" s="407"/>
      <c r="T55" s="407"/>
      <c r="U55" s="407"/>
      <c r="V55" s="407"/>
      <c r="W55" s="407"/>
      <c r="X55" s="407"/>
      <c r="Y55" s="407"/>
      <c r="Z55" s="407"/>
    </row>
    <row r="56" ht="15.75" customHeight="1">
      <c r="A56" s="255" t="s">
        <v>185</v>
      </c>
      <c r="B56" s="122" t="s">
        <v>317</v>
      </c>
      <c r="C56" s="276" t="s">
        <v>207</v>
      </c>
      <c r="D56" s="435">
        <v>35.699999999999996</v>
      </c>
      <c r="E56" s="256" t="str">
        <f>+[53]APU!H1181</f>
        <v>#ERROR!</v>
      </c>
      <c r="F56" s="25" t="str">
        <f t="shared" ref="F56:F66" si="30">ROUND(D56*E56,0)</f>
        <v>#ERROR!</v>
      </c>
      <c r="G56" s="24" t="str">
        <f t="shared" ref="G56:G66" si="31">+ROUND(F56*$G$6,0)</f>
        <v>#ERROR!</v>
      </c>
      <c r="H56" s="24" t="str">
        <f t="shared" ref="H56:H66" si="32">+ROUND(SUM(F56:G56)*$H$6,0)</f>
        <v>#ERROR!</v>
      </c>
      <c r="I56" s="24" t="str">
        <f t="shared" ref="I56:I66" si="33">+ROUND(SUM(F56:G56)*$I$6,0)</f>
        <v>#ERROR!</v>
      </c>
      <c r="J56" s="24" t="str">
        <f t="shared" ref="J56:J66" si="34">+ROUND(SUM(F56:G56)*$J$6,0)</f>
        <v>#ERROR!</v>
      </c>
      <c r="K56" s="257" t="str">
        <f t="shared" ref="K56:K66" si="35">+ROUND(SUM(F56:J56),0)</f>
        <v>#ERROR!</v>
      </c>
      <c r="L56" s="146"/>
      <c r="M56" s="146"/>
      <c r="N56" s="407"/>
      <c r="O56" s="407"/>
      <c r="P56" s="407"/>
      <c r="Q56" s="407"/>
      <c r="R56" s="407"/>
      <c r="S56" s="407"/>
      <c r="T56" s="407"/>
      <c r="U56" s="407"/>
      <c r="V56" s="407"/>
      <c r="W56" s="407"/>
      <c r="X56" s="407"/>
      <c r="Y56" s="407"/>
      <c r="Z56" s="407"/>
    </row>
    <row r="57" ht="15.75" customHeight="1">
      <c r="A57" s="255" t="s">
        <v>187</v>
      </c>
      <c r="B57" s="168" t="s">
        <v>212</v>
      </c>
      <c r="C57" s="276" t="s">
        <v>207</v>
      </c>
      <c r="D57" s="435">
        <v>15.93</v>
      </c>
      <c r="E57" s="256" t="str">
        <f>+[53]APU!H1205</f>
        <v>#ERROR!</v>
      </c>
      <c r="F57" s="25" t="str">
        <f t="shared" si="30"/>
        <v>#ERROR!</v>
      </c>
      <c r="G57" s="24" t="str">
        <f t="shared" si="31"/>
        <v>#ERROR!</v>
      </c>
      <c r="H57" s="24" t="str">
        <f t="shared" si="32"/>
        <v>#ERROR!</v>
      </c>
      <c r="I57" s="24" t="str">
        <f t="shared" si="33"/>
        <v>#ERROR!</v>
      </c>
      <c r="J57" s="24" t="str">
        <f t="shared" si="34"/>
        <v>#ERROR!</v>
      </c>
      <c r="K57" s="257" t="str">
        <f t="shared" si="35"/>
        <v>#ERROR!</v>
      </c>
      <c r="L57" s="146"/>
      <c r="M57" s="146"/>
      <c r="N57" s="407"/>
      <c r="O57" s="407"/>
      <c r="P57" s="407"/>
      <c r="Q57" s="407"/>
      <c r="R57" s="407"/>
      <c r="S57" s="407"/>
      <c r="T57" s="407"/>
      <c r="U57" s="407"/>
      <c r="V57" s="407"/>
      <c r="W57" s="407"/>
      <c r="X57" s="407"/>
      <c r="Y57" s="407"/>
      <c r="Z57" s="407"/>
    </row>
    <row r="58" ht="15.75" customHeight="1">
      <c r="A58" s="255" t="s">
        <v>189</v>
      </c>
      <c r="B58" s="91" t="s">
        <v>290</v>
      </c>
      <c r="C58" s="276" t="s">
        <v>38</v>
      </c>
      <c r="D58" s="435">
        <v>49.97315</v>
      </c>
      <c r="E58" s="256" t="str">
        <f>+[53]APU!H1226</f>
        <v>#ERROR!</v>
      </c>
      <c r="F58" s="25" t="str">
        <f t="shared" si="30"/>
        <v>#ERROR!</v>
      </c>
      <c r="G58" s="24" t="str">
        <f t="shared" si="31"/>
        <v>#ERROR!</v>
      </c>
      <c r="H58" s="24" t="str">
        <f t="shared" si="32"/>
        <v>#ERROR!</v>
      </c>
      <c r="I58" s="24" t="str">
        <f t="shared" si="33"/>
        <v>#ERROR!</v>
      </c>
      <c r="J58" s="24" t="str">
        <f t="shared" si="34"/>
        <v>#ERROR!</v>
      </c>
      <c r="K58" s="257" t="str">
        <f t="shared" si="35"/>
        <v>#ERROR!</v>
      </c>
      <c r="L58" s="146"/>
      <c r="M58" s="146"/>
      <c r="N58" s="407"/>
      <c r="O58" s="407"/>
      <c r="P58" s="407"/>
      <c r="Q58" s="407"/>
      <c r="R58" s="407"/>
      <c r="S58" s="407"/>
      <c r="T58" s="407"/>
      <c r="U58" s="407"/>
      <c r="V58" s="407"/>
      <c r="W58" s="407"/>
      <c r="X58" s="407"/>
      <c r="Y58" s="407"/>
      <c r="Z58" s="407"/>
    </row>
    <row r="59" ht="15.75" customHeight="1">
      <c r="A59" s="255" t="s">
        <v>191</v>
      </c>
      <c r="B59" s="122" t="s">
        <v>318</v>
      </c>
      <c r="C59" s="276" t="s">
        <v>319</v>
      </c>
      <c r="D59" s="435">
        <v>93.97</v>
      </c>
      <c r="E59" s="256" t="str">
        <f>+[53]APU!H1246</f>
        <v>#ERROR!</v>
      </c>
      <c r="F59" s="25" t="str">
        <f t="shared" si="30"/>
        <v>#ERROR!</v>
      </c>
      <c r="G59" s="24" t="str">
        <f t="shared" si="31"/>
        <v>#ERROR!</v>
      </c>
      <c r="H59" s="24" t="str">
        <f t="shared" si="32"/>
        <v>#ERROR!</v>
      </c>
      <c r="I59" s="24" t="str">
        <f t="shared" si="33"/>
        <v>#ERROR!</v>
      </c>
      <c r="J59" s="24" t="str">
        <f t="shared" si="34"/>
        <v>#ERROR!</v>
      </c>
      <c r="K59" s="257" t="str">
        <f t="shared" si="35"/>
        <v>#ERROR!</v>
      </c>
      <c r="L59" s="146"/>
      <c r="M59" s="146"/>
      <c r="N59" s="407"/>
      <c r="O59" s="407"/>
      <c r="P59" s="407"/>
      <c r="Q59" s="407"/>
      <c r="R59" s="407"/>
      <c r="S59" s="407"/>
      <c r="T59" s="407"/>
      <c r="U59" s="407"/>
      <c r="V59" s="407"/>
      <c r="W59" s="407"/>
      <c r="X59" s="407"/>
      <c r="Y59" s="407"/>
      <c r="Z59" s="407"/>
    </row>
    <row r="60" ht="15.75" customHeight="1">
      <c r="A60" s="255" t="s">
        <v>293</v>
      </c>
      <c r="B60" s="122" t="s">
        <v>320</v>
      </c>
      <c r="C60" s="276" t="s">
        <v>21</v>
      </c>
      <c r="D60" s="435">
        <v>61.199999999999996</v>
      </c>
      <c r="E60" s="256" t="str">
        <f>+[53]APU!H1270</f>
        <v>#ERROR!</v>
      </c>
      <c r="F60" s="25" t="str">
        <f t="shared" si="30"/>
        <v>#ERROR!</v>
      </c>
      <c r="G60" s="24" t="str">
        <f t="shared" si="31"/>
        <v>#ERROR!</v>
      </c>
      <c r="H60" s="24" t="str">
        <f t="shared" si="32"/>
        <v>#ERROR!</v>
      </c>
      <c r="I60" s="24" t="str">
        <f t="shared" si="33"/>
        <v>#ERROR!</v>
      </c>
      <c r="J60" s="24" t="str">
        <f t="shared" si="34"/>
        <v>#ERROR!</v>
      </c>
      <c r="K60" s="257" t="str">
        <f t="shared" si="35"/>
        <v>#ERROR!</v>
      </c>
      <c r="L60" s="146"/>
      <c r="M60" s="146"/>
      <c r="N60" s="407"/>
      <c r="O60" s="407"/>
      <c r="P60" s="407"/>
      <c r="Q60" s="407"/>
      <c r="R60" s="407"/>
      <c r="S60" s="407"/>
      <c r="T60" s="407"/>
      <c r="U60" s="407"/>
      <c r="V60" s="407"/>
      <c r="W60" s="407"/>
      <c r="X60" s="407"/>
      <c r="Y60" s="407"/>
      <c r="Z60" s="407"/>
    </row>
    <row r="61" ht="15.75" customHeight="1">
      <c r="A61" s="255" t="s">
        <v>321</v>
      </c>
      <c r="B61" s="122" t="s">
        <v>490</v>
      </c>
      <c r="C61" s="276" t="s">
        <v>21</v>
      </c>
      <c r="D61" s="435">
        <v>61.199999999999996</v>
      </c>
      <c r="E61" s="256" t="str">
        <f>+[53]APU!H1290</f>
        <v>#ERROR!</v>
      </c>
      <c r="F61" s="25" t="str">
        <f t="shared" si="30"/>
        <v>#ERROR!</v>
      </c>
      <c r="G61" s="24" t="str">
        <f t="shared" si="31"/>
        <v>#ERROR!</v>
      </c>
      <c r="H61" s="24" t="str">
        <f t="shared" si="32"/>
        <v>#ERROR!</v>
      </c>
      <c r="I61" s="24" t="str">
        <f t="shared" si="33"/>
        <v>#ERROR!</v>
      </c>
      <c r="J61" s="24" t="str">
        <f t="shared" si="34"/>
        <v>#ERROR!</v>
      </c>
      <c r="K61" s="257" t="str">
        <f t="shared" si="35"/>
        <v>#ERROR!</v>
      </c>
      <c r="L61" s="146"/>
      <c r="M61" s="146"/>
      <c r="N61" s="407"/>
      <c r="O61" s="407"/>
      <c r="P61" s="407"/>
      <c r="Q61" s="407"/>
      <c r="R61" s="407"/>
      <c r="S61" s="407"/>
      <c r="T61" s="407"/>
      <c r="U61" s="407"/>
      <c r="V61" s="407"/>
      <c r="W61" s="407"/>
      <c r="X61" s="407"/>
      <c r="Y61" s="407"/>
      <c r="Z61" s="407"/>
    </row>
    <row r="62" ht="15.75" customHeight="1">
      <c r="A62" s="255" t="s">
        <v>324</v>
      </c>
      <c r="B62" s="122" t="s">
        <v>491</v>
      </c>
      <c r="C62" s="276" t="s">
        <v>207</v>
      </c>
      <c r="D62" s="435">
        <v>35.699999999999996</v>
      </c>
      <c r="E62" s="256" t="str">
        <f>+[53]APU!H1308</f>
        <v>#ERROR!</v>
      </c>
      <c r="F62" s="25" t="str">
        <f t="shared" si="30"/>
        <v>#ERROR!</v>
      </c>
      <c r="G62" s="24" t="str">
        <f t="shared" si="31"/>
        <v>#ERROR!</v>
      </c>
      <c r="H62" s="24" t="str">
        <f t="shared" si="32"/>
        <v>#ERROR!</v>
      </c>
      <c r="I62" s="24" t="str">
        <f t="shared" si="33"/>
        <v>#ERROR!</v>
      </c>
      <c r="J62" s="24" t="str">
        <f t="shared" si="34"/>
        <v>#ERROR!</v>
      </c>
      <c r="K62" s="257" t="str">
        <f t="shared" si="35"/>
        <v>#ERROR!</v>
      </c>
      <c r="L62" s="146"/>
      <c r="M62" s="146"/>
      <c r="N62" s="407"/>
      <c r="O62" s="407"/>
      <c r="P62" s="407"/>
      <c r="Q62" s="407"/>
      <c r="R62" s="407"/>
      <c r="S62" s="407"/>
      <c r="T62" s="407"/>
      <c r="U62" s="407"/>
      <c r="V62" s="407"/>
      <c r="W62" s="407"/>
      <c r="X62" s="407"/>
      <c r="Y62" s="407"/>
      <c r="Z62" s="407"/>
    </row>
    <row r="63" ht="15.75" customHeight="1">
      <c r="A63" s="255" t="s">
        <v>492</v>
      </c>
      <c r="B63" s="168" t="s">
        <v>493</v>
      </c>
      <c r="C63" s="276" t="s">
        <v>21</v>
      </c>
      <c r="D63" s="435">
        <v>15.299999999999999</v>
      </c>
      <c r="E63" s="256" t="str">
        <f>+[53]APU!H1332</f>
        <v>#ERROR!</v>
      </c>
      <c r="F63" s="25" t="str">
        <f t="shared" si="30"/>
        <v>#ERROR!</v>
      </c>
      <c r="G63" s="24" t="str">
        <f t="shared" si="31"/>
        <v>#ERROR!</v>
      </c>
      <c r="H63" s="24" t="str">
        <f t="shared" si="32"/>
        <v>#ERROR!</v>
      </c>
      <c r="I63" s="24" t="str">
        <f t="shared" si="33"/>
        <v>#ERROR!</v>
      </c>
      <c r="J63" s="24" t="str">
        <f t="shared" si="34"/>
        <v>#ERROR!</v>
      </c>
      <c r="K63" s="257" t="str">
        <f t="shared" si="35"/>
        <v>#ERROR!</v>
      </c>
      <c r="L63" s="146"/>
      <c r="M63" s="146"/>
      <c r="N63" s="407"/>
      <c r="O63" s="407"/>
      <c r="P63" s="407"/>
      <c r="Q63" s="407"/>
      <c r="R63" s="407"/>
      <c r="S63" s="407"/>
      <c r="T63" s="407"/>
      <c r="U63" s="407"/>
      <c r="V63" s="407"/>
      <c r="W63" s="407"/>
      <c r="X63" s="407"/>
      <c r="Y63" s="407"/>
      <c r="Z63" s="407"/>
    </row>
    <row r="64" ht="15.75" customHeight="1">
      <c r="A64" s="255" t="s">
        <v>494</v>
      </c>
      <c r="B64" s="168" t="s">
        <v>495</v>
      </c>
      <c r="C64" s="276" t="s">
        <v>21</v>
      </c>
      <c r="D64" s="435">
        <v>20.4</v>
      </c>
      <c r="E64" s="256" t="str">
        <f>+[53]APU!H1358</f>
        <v>#ERROR!</v>
      </c>
      <c r="F64" s="25" t="str">
        <f t="shared" si="30"/>
        <v>#ERROR!</v>
      </c>
      <c r="G64" s="24" t="str">
        <f t="shared" si="31"/>
        <v>#ERROR!</v>
      </c>
      <c r="H64" s="24" t="str">
        <f t="shared" si="32"/>
        <v>#ERROR!</v>
      </c>
      <c r="I64" s="24" t="str">
        <f t="shared" si="33"/>
        <v>#ERROR!</v>
      </c>
      <c r="J64" s="24" t="str">
        <f t="shared" si="34"/>
        <v>#ERROR!</v>
      </c>
      <c r="K64" s="257" t="str">
        <f t="shared" si="35"/>
        <v>#ERROR!</v>
      </c>
      <c r="L64" s="146"/>
      <c r="M64" s="146"/>
      <c r="N64" s="407"/>
      <c r="O64" s="407"/>
      <c r="P64" s="407"/>
      <c r="Q64" s="407"/>
      <c r="R64" s="407"/>
      <c r="S64" s="407"/>
      <c r="T64" s="407"/>
      <c r="U64" s="407"/>
      <c r="V64" s="407"/>
      <c r="W64" s="407"/>
      <c r="X64" s="407"/>
      <c r="Y64" s="407"/>
      <c r="Z64" s="407"/>
    </row>
    <row r="65" ht="15.75" customHeight="1">
      <c r="A65" s="255" t="s">
        <v>496</v>
      </c>
      <c r="B65" s="168" t="s">
        <v>322</v>
      </c>
      <c r="C65" s="276" t="s">
        <v>323</v>
      </c>
      <c r="D65" s="435">
        <v>48.449999999999996</v>
      </c>
      <c r="E65" s="256" t="str">
        <f>+[53]APU!H1379</f>
        <v>#ERROR!</v>
      </c>
      <c r="F65" s="25" t="str">
        <f t="shared" si="30"/>
        <v>#ERROR!</v>
      </c>
      <c r="G65" s="24" t="str">
        <f t="shared" si="31"/>
        <v>#ERROR!</v>
      </c>
      <c r="H65" s="24" t="str">
        <f t="shared" si="32"/>
        <v>#ERROR!</v>
      </c>
      <c r="I65" s="24" t="str">
        <f t="shared" si="33"/>
        <v>#ERROR!</v>
      </c>
      <c r="J65" s="24" t="str">
        <f t="shared" si="34"/>
        <v>#ERROR!</v>
      </c>
      <c r="K65" s="257" t="str">
        <f t="shared" si="35"/>
        <v>#ERROR!</v>
      </c>
      <c r="L65" s="146"/>
      <c r="M65" s="146"/>
      <c r="N65" s="407"/>
      <c r="O65" s="407"/>
      <c r="P65" s="407"/>
      <c r="Q65" s="407"/>
      <c r="R65" s="407"/>
      <c r="S65" s="407"/>
      <c r="T65" s="407"/>
      <c r="U65" s="407"/>
      <c r="V65" s="407"/>
      <c r="W65" s="407"/>
      <c r="X65" s="407"/>
      <c r="Y65" s="407"/>
      <c r="Z65" s="407"/>
    </row>
    <row r="66" ht="15.75" customHeight="1">
      <c r="A66" s="255" t="s">
        <v>497</v>
      </c>
      <c r="B66" s="168" t="s">
        <v>297</v>
      </c>
      <c r="C66" s="276" t="s">
        <v>207</v>
      </c>
      <c r="D66" s="435">
        <v>53.55</v>
      </c>
      <c r="E66" s="256" t="str">
        <f>+[53]APU!H1400</f>
        <v>#ERROR!</v>
      </c>
      <c r="F66" s="25" t="str">
        <f t="shared" si="30"/>
        <v>#ERROR!</v>
      </c>
      <c r="G66" s="24" t="str">
        <f t="shared" si="31"/>
        <v>#ERROR!</v>
      </c>
      <c r="H66" s="24" t="str">
        <f t="shared" si="32"/>
        <v>#ERROR!</v>
      </c>
      <c r="I66" s="24" t="str">
        <f t="shared" si="33"/>
        <v>#ERROR!</v>
      </c>
      <c r="J66" s="24" t="str">
        <f t="shared" si="34"/>
        <v>#ERROR!</v>
      </c>
      <c r="K66" s="257" t="str">
        <f t="shared" si="35"/>
        <v>#ERROR!</v>
      </c>
      <c r="L66" s="146"/>
      <c r="M66" s="146"/>
      <c r="N66" s="407"/>
      <c r="O66" s="407"/>
      <c r="P66" s="407"/>
      <c r="Q66" s="407"/>
      <c r="R66" s="407"/>
      <c r="S66" s="407"/>
      <c r="T66" s="407"/>
      <c r="U66" s="407"/>
      <c r="V66" s="407"/>
      <c r="W66" s="407"/>
      <c r="X66" s="407"/>
      <c r="Y66" s="407"/>
      <c r="Z66" s="407"/>
    </row>
    <row r="67" ht="15.75" customHeight="1">
      <c r="A67" s="371"/>
      <c r="B67" s="299" t="s">
        <v>325</v>
      </c>
      <c r="C67" s="300"/>
      <c r="D67" s="301"/>
      <c r="E67" s="302"/>
      <c r="F67" s="279" t="str">
        <f t="shared" ref="F67:K67" si="36">SUM(F56:F66)</f>
        <v>#ERROR!</v>
      </c>
      <c r="G67" s="279" t="str">
        <f t="shared" si="36"/>
        <v>#ERROR!</v>
      </c>
      <c r="H67" s="279" t="str">
        <f t="shared" si="36"/>
        <v>#ERROR!</v>
      </c>
      <c r="I67" s="279" t="str">
        <f t="shared" si="36"/>
        <v>#ERROR!</v>
      </c>
      <c r="J67" s="279" t="str">
        <f t="shared" si="36"/>
        <v>#ERROR!</v>
      </c>
      <c r="K67" s="280" t="str">
        <f t="shared" si="36"/>
        <v>#ERROR!</v>
      </c>
      <c r="L67" s="146"/>
      <c r="M67" s="146"/>
      <c r="N67" s="407"/>
      <c r="O67" s="407"/>
      <c r="P67" s="407"/>
      <c r="Q67" s="407"/>
      <c r="R67" s="407"/>
      <c r="S67" s="407"/>
      <c r="T67" s="407"/>
      <c r="U67" s="407"/>
      <c r="V67" s="407"/>
      <c r="W67" s="407"/>
      <c r="X67" s="407"/>
      <c r="Y67" s="407"/>
      <c r="Z67" s="407"/>
    </row>
    <row r="68" ht="15.75" customHeight="1">
      <c r="A68" s="269" t="s">
        <v>326</v>
      </c>
      <c r="B68" s="79" t="s">
        <v>292</v>
      </c>
      <c r="C68" s="398"/>
      <c r="D68" s="399"/>
      <c r="E68" s="400"/>
      <c r="F68" s="400"/>
      <c r="G68" s="400"/>
      <c r="H68" s="400"/>
      <c r="I68" s="400"/>
      <c r="J68" s="401"/>
      <c r="K68" s="432"/>
      <c r="L68" s="402"/>
      <c r="M68" s="40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33.75" customHeight="1">
      <c r="A69" s="372" t="s">
        <v>327</v>
      </c>
      <c r="B69" s="91" t="s">
        <v>192</v>
      </c>
      <c r="C69" s="176" t="str">
        <f t="shared" ref="C69:D69" si="37">'[54]1.1.1 Mejoramiento ACU Montebel'!C45</f>
        <v>#REF!</v>
      </c>
      <c r="D69" s="57" t="str">
        <f t="shared" si="37"/>
        <v>#REF!</v>
      </c>
      <c r="E69" s="256" t="str">
        <f>+[53]APU!H1422</f>
        <v>#ERROR!</v>
      </c>
      <c r="F69" s="25" t="str">
        <f t="shared" ref="F69:F72" si="38">ROUND(D69*E69,0)</f>
        <v>#REF!</v>
      </c>
      <c r="G69" s="24" t="str">
        <f t="shared" ref="G69:G72" si="39">+ROUND(F69*$G$6,0)</f>
        <v>#REF!</v>
      </c>
      <c r="H69" s="24" t="str">
        <f t="shared" ref="H69:H72" si="40">+ROUND(SUM(F69:G69)*$H$6,0)</f>
        <v>#REF!</v>
      </c>
      <c r="I69" s="24" t="str">
        <f t="shared" ref="I69:I72" si="41">+ROUND(SUM(F69:G69)*$I$6,0)</f>
        <v>#REF!</v>
      </c>
      <c r="J69" s="24" t="str">
        <f t="shared" ref="J69:J72" si="42">+ROUND(SUM(F69:G69)*$J$6,0)</f>
        <v>#REF!</v>
      </c>
      <c r="K69" s="257" t="str">
        <f t="shared" ref="K69:K72" si="43">+ROUND(SUM(F69:J69),0)</f>
        <v>#REF!</v>
      </c>
      <c r="L69" s="402"/>
      <c r="M69" s="40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372" t="s">
        <v>328</v>
      </c>
      <c r="B70" s="347" t="s">
        <v>186</v>
      </c>
      <c r="C70" s="438" t="s">
        <v>4</v>
      </c>
      <c r="D70" s="57">
        <v>20.0</v>
      </c>
      <c r="E70" s="439" t="str">
        <f>+[53]APU!H1442</f>
        <v>#ERROR!</v>
      </c>
      <c r="F70" s="25" t="str">
        <f t="shared" si="38"/>
        <v>#ERROR!</v>
      </c>
      <c r="G70" s="24" t="str">
        <f t="shared" si="39"/>
        <v>#ERROR!</v>
      </c>
      <c r="H70" s="24" t="str">
        <f t="shared" si="40"/>
        <v>#ERROR!</v>
      </c>
      <c r="I70" s="24" t="str">
        <f t="shared" si="41"/>
        <v>#ERROR!</v>
      </c>
      <c r="J70" s="24" t="str">
        <f t="shared" si="42"/>
        <v>#ERROR!</v>
      </c>
      <c r="K70" s="257" t="str">
        <f t="shared" si="43"/>
        <v>#ERROR!</v>
      </c>
      <c r="L70" s="402"/>
      <c r="M70" s="40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372" t="s">
        <v>330</v>
      </c>
      <c r="B71" s="347" t="s">
        <v>329</v>
      </c>
      <c r="C71" s="176" t="s">
        <v>21</v>
      </c>
      <c r="D71" s="57">
        <v>360.0</v>
      </c>
      <c r="E71" s="373" t="str">
        <f>+[53]APU!H1464</f>
        <v>#ERROR!</v>
      </c>
      <c r="F71" s="25" t="str">
        <f t="shared" si="38"/>
        <v>#ERROR!</v>
      </c>
      <c r="G71" s="24" t="str">
        <f t="shared" si="39"/>
        <v>#ERROR!</v>
      </c>
      <c r="H71" s="24" t="str">
        <f t="shared" si="40"/>
        <v>#ERROR!</v>
      </c>
      <c r="I71" s="24" t="str">
        <f t="shared" si="41"/>
        <v>#ERROR!</v>
      </c>
      <c r="J71" s="24" t="str">
        <f t="shared" si="42"/>
        <v>#ERROR!</v>
      </c>
      <c r="K71" s="257" t="str">
        <f t="shared" si="43"/>
        <v>#ERROR!</v>
      </c>
      <c r="L71" s="402"/>
      <c r="M71" s="40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372" t="s">
        <v>331</v>
      </c>
      <c r="B72" s="347" t="s">
        <v>190</v>
      </c>
      <c r="C72" s="176" t="s">
        <v>4</v>
      </c>
      <c r="D72" s="57">
        <v>5.0</v>
      </c>
      <c r="E72" s="373" t="str">
        <f>+[53]APU!H1484</f>
        <v>#ERROR!</v>
      </c>
      <c r="F72" s="25" t="str">
        <f t="shared" si="38"/>
        <v>#ERROR!</v>
      </c>
      <c r="G72" s="24" t="str">
        <f t="shared" si="39"/>
        <v>#ERROR!</v>
      </c>
      <c r="H72" s="24" t="str">
        <f t="shared" si="40"/>
        <v>#ERROR!</v>
      </c>
      <c r="I72" s="24" t="str">
        <f t="shared" si="41"/>
        <v>#ERROR!</v>
      </c>
      <c r="J72" s="24" t="str">
        <f t="shared" si="42"/>
        <v>#ERROR!</v>
      </c>
      <c r="K72" s="257" t="str">
        <f t="shared" si="43"/>
        <v>#ERROR!</v>
      </c>
      <c r="L72" s="402"/>
      <c r="M72" s="40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258" t="s">
        <v>499</v>
      </c>
      <c r="B73" s="5"/>
      <c r="C73" s="5"/>
      <c r="D73" s="5"/>
      <c r="E73" s="6"/>
      <c r="F73" s="68" t="str">
        <f t="shared" ref="F73:K73" si="44">SUM(F69:F72)</f>
        <v>#REF!</v>
      </c>
      <c r="G73" s="68" t="str">
        <f t="shared" si="44"/>
        <v>#REF!</v>
      </c>
      <c r="H73" s="68" t="str">
        <f t="shared" si="44"/>
        <v>#REF!</v>
      </c>
      <c r="I73" s="68" t="str">
        <f t="shared" si="44"/>
        <v>#REF!</v>
      </c>
      <c r="J73" s="68" t="str">
        <f t="shared" si="44"/>
        <v>#REF!</v>
      </c>
      <c r="K73" s="259" t="str">
        <f t="shared" si="44"/>
        <v>#REF!</v>
      </c>
      <c r="L73" s="402"/>
      <c r="M73" s="40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374" t="s">
        <v>194</v>
      </c>
      <c r="B74" s="375"/>
      <c r="C74" s="375"/>
      <c r="D74" s="375"/>
      <c r="E74" s="376"/>
      <c r="F74" s="377" t="str">
        <f t="shared" ref="F74:K74" si="45">+F12+F19+F44+F54+F67+F73</f>
        <v>#ERROR!</v>
      </c>
      <c r="G74" s="377" t="str">
        <f t="shared" si="45"/>
        <v>#ERROR!</v>
      </c>
      <c r="H74" s="377" t="str">
        <f t="shared" si="45"/>
        <v>#ERROR!</v>
      </c>
      <c r="I74" s="377" t="str">
        <f t="shared" si="45"/>
        <v>#ERROR!</v>
      </c>
      <c r="J74" s="377" t="str">
        <f t="shared" si="45"/>
        <v>#ERROR!</v>
      </c>
      <c r="K74" s="377" t="str">
        <f t="shared" si="45"/>
        <v>#ERROR!</v>
      </c>
      <c r="L74" s="409"/>
      <c r="M74" s="410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225"/>
      <c r="B75" s="225"/>
      <c r="C75" s="225"/>
      <c r="D75" s="225"/>
      <c r="E75" s="225"/>
      <c r="F75" s="225"/>
      <c r="G75" s="225"/>
      <c r="H75" s="225"/>
      <c r="I75" s="225"/>
      <c r="J75" s="440" t="s">
        <v>9</v>
      </c>
      <c r="K75" s="441" t="str">
        <f>+K74</f>
        <v>#ERROR!</v>
      </c>
      <c r="L75" s="409"/>
      <c r="M75" s="287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37"/>
      <c r="B76" s="37"/>
      <c r="C76" s="98"/>
      <c r="D76" s="286"/>
      <c r="E76" s="287"/>
      <c r="F76" s="287"/>
      <c r="G76" s="287"/>
      <c r="H76" s="287"/>
      <c r="I76" s="287"/>
      <c r="J76" s="288"/>
      <c r="K76" s="60"/>
      <c r="L76" s="402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8.0" customHeight="1">
      <c r="A77" s="184"/>
      <c r="B77" s="37"/>
      <c r="C77" s="98"/>
      <c r="D77" s="286"/>
      <c r="E77" s="287"/>
      <c r="F77" s="287"/>
      <c r="G77" s="287"/>
      <c r="H77" s="287"/>
      <c r="I77" s="287"/>
      <c r="J77" s="288"/>
      <c r="K77" s="288"/>
      <c r="L77" s="7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37"/>
      <c r="B78" s="37"/>
      <c r="C78" s="98"/>
      <c r="D78" s="286"/>
      <c r="E78" s="287"/>
      <c r="F78" s="287"/>
      <c r="G78" s="287"/>
      <c r="H78" s="287"/>
      <c r="I78" s="287"/>
      <c r="J78" s="288"/>
      <c r="K78" s="288"/>
      <c r="L78" s="7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37"/>
      <c r="B79" s="37"/>
      <c r="C79" s="98"/>
      <c r="D79" s="286"/>
      <c r="E79" s="287"/>
      <c r="F79" s="287"/>
      <c r="G79" s="287"/>
      <c r="H79" s="287"/>
      <c r="I79" s="287"/>
      <c r="J79" s="287"/>
      <c r="K79" s="288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189"/>
      <c r="B80" s="189"/>
      <c r="C80" s="228"/>
      <c r="D80" s="229"/>
      <c r="E80" s="230"/>
      <c r="F80" s="230"/>
      <c r="G80" s="230"/>
      <c r="H80" s="230"/>
      <c r="I80" s="230"/>
      <c r="J80" s="230"/>
      <c r="K80" s="230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189"/>
      <c r="B81" s="189"/>
      <c r="C81" s="228"/>
      <c r="D81" s="229"/>
      <c r="E81" s="230"/>
      <c r="F81" s="230"/>
      <c r="G81" s="230"/>
      <c r="H81" s="230"/>
      <c r="I81" s="230"/>
      <c r="J81" s="231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89"/>
      <c r="B82" s="189"/>
      <c r="C82" s="228"/>
      <c r="D82" s="229"/>
      <c r="E82" s="230"/>
      <c r="F82" s="230"/>
      <c r="G82" s="230"/>
      <c r="H82" s="230"/>
      <c r="I82" s="230"/>
      <c r="J82" s="231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189"/>
      <c r="B83" s="189"/>
      <c r="C83" s="228"/>
      <c r="D83" s="229"/>
      <c r="E83" s="230"/>
      <c r="F83" s="230"/>
      <c r="G83" s="230"/>
      <c r="H83" s="230"/>
      <c r="I83" s="230"/>
      <c r="J83" s="231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89"/>
      <c r="B84" s="189"/>
      <c r="C84" s="228"/>
      <c r="D84" s="229"/>
      <c r="E84" s="230"/>
      <c r="F84" s="230"/>
      <c r="G84" s="230"/>
      <c r="H84" s="230"/>
      <c r="I84" s="230"/>
      <c r="J84" s="231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89"/>
      <c r="B85" s="189"/>
      <c r="C85" s="228"/>
      <c r="D85" s="229"/>
      <c r="E85" s="230"/>
      <c r="F85" s="230"/>
      <c r="G85" s="230"/>
      <c r="H85" s="230"/>
      <c r="I85" s="230"/>
      <c r="J85" s="231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89"/>
      <c r="B86" s="189"/>
      <c r="C86" s="228"/>
      <c r="D86" s="229"/>
      <c r="E86" s="230"/>
      <c r="F86" s="230"/>
      <c r="G86" s="230"/>
      <c r="H86" s="230"/>
      <c r="I86" s="230"/>
      <c r="J86" s="231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89"/>
      <c r="B87" s="189"/>
      <c r="C87" s="228"/>
      <c r="D87" s="229"/>
      <c r="E87" s="230"/>
      <c r="F87" s="230"/>
      <c r="G87" s="230"/>
      <c r="H87" s="230"/>
      <c r="I87" s="230"/>
      <c r="J87" s="231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89"/>
      <c r="B88" s="189"/>
      <c r="C88" s="228"/>
      <c r="D88" s="229"/>
      <c r="E88" s="230"/>
      <c r="F88" s="230"/>
      <c r="G88" s="230"/>
      <c r="H88" s="230"/>
      <c r="I88" s="230"/>
      <c r="J88" s="231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89"/>
      <c r="B89" s="189"/>
      <c r="C89" s="228"/>
      <c r="D89" s="229"/>
      <c r="E89" s="230"/>
      <c r="F89" s="230"/>
      <c r="G89" s="230"/>
      <c r="H89" s="230"/>
      <c r="I89" s="230"/>
      <c r="J89" s="231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89"/>
      <c r="B90" s="189"/>
      <c r="C90" s="228"/>
      <c r="D90" s="229"/>
      <c r="E90" s="230"/>
      <c r="F90" s="230"/>
      <c r="G90" s="230"/>
      <c r="H90" s="230"/>
      <c r="I90" s="230"/>
      <c r="J90" s="231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89"/>
      <c r="B91" s="189"/>
      <c r="C91" s="228"/>
      <c r="D91" s="229"/>
      <c r="E91" s="230"/>
      <c r="F91" s="230"/>
      <c r="G91" s="230"/>
      <c r="H91" s="230"/>
      <c r="I91" s="230"/>
      <c r="J91" s="231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89"/>
      <c r="B92" s="189"/>
      <c r="C92" s="228"/>
      <c r="D92" s="229"/>
      <c r="E92" s="230"/>
      <c r="F92" s="230"/>
      <c r="G92" s="230"/>
      <c r="H92" s="230"/>
      <c r="I92" s="230"/>
      <c r="J92" s="231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89"/>
      <c r="B93" s="189"/>
      <c r="C93" s="228"/>
      <c r="D93" s="229"/>
      <c r="E93" s="230"/>
      <c r="F93" s="230"/>
      <c r="G93" s="230"/>
      <c r="H93" s="230"/>
      <c r="I93" s="230"/>
      <c r="J93" s="231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89"/>
      <c r="B94" s="189"/>
      <c r="C94" s="228"/>
      <c r="D94" s="229"/>
      <c r="E94" s="230"/>
      <c r="F94" s="230"/>
      <c r="G94" s="230"/>
      <c r="H94" s="230"/>
      <c r="I94" s="230"/>
      <c r="J94" s="231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89"/>
      <c r="B95" s="189"/>
      <c r="C95" s="228"/>
      <c r="D95" s="229"/>
      <c r="E95" s="230"/>
      <c r="F95" s="230"/>
      <c r="G95" s="230"/>
      <c r="H95" s="230"/>
      <c r="I95" s="230"/>
      <c r="J95" s="231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89"/>
      <c r="B96" s="189"/>
      <c r="C96" s="228"/>
      <c r="D96" s="229"/>
      <c r="E96" s="230"/>
      <c r="F96" s="230"/>
      <c r="G96" s="230"/>
      <c r="H96" s="230"/>
      <c r="I96" s="230"/>
      <c r="J96" s="231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89"/>
      <c r="B97" s="189"/>
      <c r="C97" s="228"/>
      <c r="D97" s="229"/>
      <c r="E97" s="230"/>
      <c r="F97" s="230"/>
      <c r="G97" s="230"/>
      <c r="H97" s="230"/>
      <c r="I97" s="230"/>
      <c r="J97" s="231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89"/>
      <c r="B98" s="189"/>
      <c r="C98" s="228"/>
      <c r="D98" s="229"/>
      <c r="E98" s="230"/>
      <c r="F98" s="230"/>
      <c r="G98" s="230"/>
      <c r="H98" s="230"/>
      <c r="I98" s="230"/>
      <c r="J98" s="231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89"/>
      <c r="B99" s="189"/>
      <c r="C99" s="228"/>
      <c r="D99" s="229"/>
      <c r="E99" s="230"/>
      <c r="F99" s="230"/>
      <c r="G99" s="230"/>
      <c r="H99" s="230"/>
      <c r="I99" s="230"/>
      <c r="J99" s="231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89"/>
      <c r="B100" s="189"/>
      <c r="C100" s="228"/>
      <c r="D100" s="229"/>
      <c r="E100" s="230"/>
      <c r="F100" s="230"/>
      <c r="G100" s="230"/>
      <c r="H100" s="230"/>
      <c r="I100" s="230"/>
      <c r="J100" s="231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89"/>
      <c r="B101" s="189"/>
      <c r="C101" s="228"/>
      <c r="D101" s="229"/>
      <c r="E101" s="230"/>
      <c r="F101" s="230"/>
      <c r="G101" s="230"/>
      <c r="H101" s="230"/>
      <c r="I101" s="230"/>
      <c r="J101" s="231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9"/>
      <c r="B102" s="189"/>
      <c r="C102" s="228"/>
      <c r="D102" s="229"/>
      <c r="E102" s="230"/>
      <c r="F102" s="230"/>
      <c r="G102" s="230"/>
      <c r="H102" s="230"/>
      <c r="I102" s="230"/>
      <c r="J102" s="231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89"/>
      <c r="B103" s="189"/>
      <c r="C103" s="228"/>
      <c r="D103" s="229"/>
      <c r="E103" s="230"/>
      <c r="F103" s="230"/>
      <c r="G103" s="230"/>
      <c r="H103" s="230"/>
      <c r="I103" s="230"/>
      <c r="J103" s="231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89"/>
      <c r="B104" s="189"/>
      <c r="C104" s="228"/>
      <c r="D104" s="229"/>
      <c r="E104" s="230"/>
      <c r="F104" s="230"/>
      <c r="G104" s="230"/>
      <c r="H104" s="230"/>
      <c r="I104" s="230"/>
      <c r="J104" s="231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89"/>
      <c r="B105" s="189"/>
      <c r="C105" s="228"/>
      <c r="D105" s="229"/>
      <c r="E105" s="230"/>
      <c r="F105" s="230"/>
      <c r="G105" s="230"/>
      <c r="H105" s="230"/>
      <c r="I105" s="230"/>
      <c r="J105" s="231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89"/>
      <c r="B106" s="189"/>
      <c r="C106" s="228"/>
      <c r="D106" s="229"/>
      <c r="E106" s="230"/>
      <c r="F106" s="230"/>
      <c r="G106" s="230"/>
      <c r="H106" s="230"/>
      <c r="I106" s="230"/>
      <c r="J106" s="231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89"/>
      <c r="B107" s="189"/>
      <c r="C107" s="228"/>
      <c r="D107" s="229"/>
      <c r="E107" s="230"/>
      <c r="F107" s="230"/>
      <c r="G107" s="230"/>
      <c r="H107" s="230"/>
      <c r="I107" s="230"/>
      <c r="J107" s="231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89"/>
      <c r="B108" s="189"/>
      <c r="C108" s="228"/>
      <c r="D108" s="229"/>
      <c r="E108" s="230"/>
      <c r="F108" s="230"/>
      <c r="G108" s="230"/>
      <c r="H108" s="230"/>
      <c r="I108" s="230"/>
      <c r="J108" s="231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89"/>
      <c r="B109" s="189"/>
      <c r="C109" s="228"/>
      <c r="D109" s="229"/>
      <c r="E109" s="230"/>
      <c r="F109" s="230"/>
      <c r="G109" s="230"/>
      <c r="H109" s="230"/>
      <c r="I109" s="230"/>
      <c r="J109" s="231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89"/>
      <c r="B110" s="189"/>
      <c r="C110" s="228"/>
      <c r="D110" s="229"/>
      <c r="E110" s="230"/>
      <c r="F110" s="230"/>
      <c r="G110" s="230"/>
      <c r="H110" s="230"/>
      <c r="I110" s="230"/>
      <c r="J110" s="231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89"/>
      <c r="B111" s="189"/>
      <c r="C111" s="228"/>
      <c r="D111" s="229"/>
      <c r="E111" s="230"/>
      <c r="F111" s="230"/>
      <c r="G111" s="230"/>
      <c r="H111" s="230"/>
      <c r="I111" s="230"/>
      <c r="J111" s="231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89"/>
      <c r="B112" s="189"/>
      <c r="C112" s="228"/>
      <c r="D112" s="229"/>
      <c r="E112" s="230"/>
      <c r="F112" s="230"/>
      <c r="G112" s="230"/>
      <c r="H112" s="230"/>
      <c r="I112" s="230"/>
      <c r="J112" s="231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89"/>
      <c r="B113" s="189"/>
      <c r="C113" s="228"/>
      <c r="D113" s="229"/>
      <c r="E113" s="230"/>
      <c r="F113" s="230"/>
      <c r="G113" s="230"/>
      <c r="H113" s="230"/>
      <c r="I113" s="230"/>
      <c r="J113" s="231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89"/>
      <c r="B114" s="189"/>
      <c r="C114" s="228"/>
      <c r="D114" s="229"/>
      <c r="E114" s="230"/>
      <c r="F114" s="230"/>
      <c r="G114" s="230"/>
      <c r="H114" s="230"/>
      <c r="I114" s="230"/>
      <c r="J114" s="231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89"/>
      <c r="B115" s="189"/>
      <c r="C115" s="228"/>
      <c r="D115" s="229"/>
      <c r="E115" s="230"/>
      <c r="F115" s="230"/>
      <c r="G115" s="230"/>
      <c r="H115" s="230"/>
      <c r="I115" s="230"/>
      <c r="J115" s="231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89"/>
      <c r="B116" s="189"/>
      <c r="C116" s="228"/>
      <c r="D116" s="229"/>
      <c r="E116" s="230"/>
      <c r="F116" s="230"/>
      <c r="G116" s="230"/>
      <c r="H116" s="230"/>
      <c r="I116" s="230"/>
      <c r="J116" s="231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89"/>
      <c r="B117" s="189"/>
      <c r="C117" s="228"/>
      <c r="D117" s="229"/>
      <c r="E117" s="230"/>
      <c r="F117" s="230"/>
      <c r="G117" s="230"/>
      <c r="H117" s="230"/>
      <c r="I117" s="230"/>
      <c r="J117" s="231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89"/>
      <c r="B118" s="189"/>
      <c r="C118" s="228"/>
      <c r="D118" s="229"/>
      <c r="E118" s="230"/>
      <c r="F118" s="230"/>
      <c r="G118" s="230"/>
      <c r="H118" s="230"/>
      <c r="I118" s="230"/>
      <c r="J118" s="231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89"/>
      <c r="B119" s="189"/>
      <c r="C119" s="228"/>
      <c r="D119" s="229"/>
      <c r="E119" s="230"/>
      <c r="F119" s="230"/>
      <c r="G119" s="230"/>
      <c r="H119" s="230"/>
      <c r="I119" s="230"/>
      <c r="J119" s="231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89"/>
      <c r="B120" s="189"/>
      <c r="C120" s="228"/>
      <c r="D120" s="229"/>
      <c r="E120" s="230"/>
      <c r="F120" s="230"/>
      <c r="G120" s="230"/>
      <c r="H120" s="230"/>
      <c r="I120" s="230"/>
      <c r="J120" s="231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89"/>
      <c r="B121" s="189"/>
      <c r="C121" s="228"/>
      <c r="D121" s="229"/>
      <c r="E121" s="230"/>
      <c r="F121" s="230"/>
      <c r="G121" s="230"/>
      <c r="H121" s="230"/>
      <c r="I121" s="230"/>
      <c r="J121" s="231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89"/>
      <c r="B122" s="189"/>
      <c r="C122" s="228"/>
      <c r="D122" s="229"/>
      <c r="E122" s="230"/>
      <c r="F122" s="230"/>
      <c r="G122" s="230"/>
      <c r="H122" s="230"/>
      <c r="I122" s="230"/>
      <c r="J122" s="231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89"/>
      <c r="B123" s="189"/>
      <c r="C123" s="228"/>
      <c r="D123" s="229"/>
      <c r="E123" s="230"/>
      <c r="F123" s="230"/>
      <c r="G123" s="230"/>
      <c r="H123" s="230"/>
      <c r="I123" s="230"/>
      <c r="J123" s="231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89"/>
      <c r="B124" s="189"/>
      <c r="C124" s="228"/>
      <c r="D124" s="229"/>
      <c r="E124" s="230"/>
      <c r="F124" s="230"/>
      <c r="G124" s="230"/>
      <c r="H124" s="230"/>
      <c r="I124" s="230"/>
      <c r="J124" s="231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89"/>
      <c r="B125" s="189"/>
      <c r="C125" s="228"/>
      <c r="D125" s="229"/>
      <c r="E125" s="230"/>
      <c r="F125" s="230"/>
      <c r="G125" s="230"/>
      <c r="H125" s="230"/>
      <c r="I125" s="230"/>
      <c r="J125" s="231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89"/>
      <c r="B126" s="189"/>
      <c r="C126" s="228"/>
      <c r="D126" s="229"/>
      <c r="E126" s="230"/>
      <c r="F126" s="230"/>
      <c r="G126" s="230"/>
      <c r="H126" s="230"/>
      <c r="I126" s="230"/>
      <c r="J126" s="231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89"/>
      <c r="B127" s="189"/>
      <c r="C127" s="228"/>
      <c r="D127" s="229"/>
      <c r="E127" s="230"/>
      <c r="F127" s="230"/>
      <c r="G127" s="230"/>
      <c r="H127" s="230"/>
      <c r="I127" s="230"/>
      <c r="J127" s="231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89"/>
      <c r="B128" s="189"/>
      <c r="C128" s="228"/>
      <c r="D128" s="229"/>
      <c r="E128" s="230"/>
      <c r="F128" s="230"/>
      <c r="G128" s="230"/>
      <c r="H128" s="230"/>
      <c r="I128" s="230"/>
      <c r="J128" s="231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89"/>
      <c r="B129" s="189"/>
      <c r="C129" s="228"/>
      <c r="D129" s="229"/>
      <c r="E129" s="230"/>
      <c r="F129" s="230"/>
      <c r="G129" s="230"/>
      <c r="H129" s="230"/>
      <c r="I129" s="230"/>
      <c r="J129" s="231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89"/>
      <c r="B130" s="189"/>
      <c r="C130" s="228"/>
      <c r="D130" s="229"/>
      <c r="E130" s="230"/>
      <c r="F130" s="230"/>
      <c r="G130" s="230"/>
      <c r="H130" s="230"/>
      <c r="I130" s="230"/>
      <c r="J130" s="231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89"/>
      <c r="B131" s="189"/>
      <c r="C131" s="228"/>
      <c r="D131" s="229"/>
      <c r="E131" s="230"/>
      <c r="F131" s="230"/>
      <c r="G131" s="230"/>
      <c r="H131" s="230"/>
      <c r="I131" s="230"/>
      <c r="J131" s="231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89"/>
      <c r="B132" s="189"/>
      <c r="C132" s="228"/>
      <c r="D132" s="229"/>
      <c r="E132" s="230"/>
      <c r="F132" s="230"/>
      <c r="G132" s="230"/>
      <c r="H132" s="230"/>
      <c r="I132" s="230"/>
      <c r="J132" s="231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89"/>
      <c r="B133" s="189"/>
      <c r="C133" s="228"/>
      <c r="D133" s="229"/>
      <c r="E133" s="230"/>
      <c r="F133" s="230"/>
      <c r="G133" s="230"/>
      <c r="H133" s="230"/>
      <c r="I133" s="230"/>
      <c r="J133" s="231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89"/>
      <c r="B134" s="189"/>
      <c r="C134" s="228"/>
      <c r="D134" s="229"/>
      <c r="E134" s="230"/>
      <c r="F134" s="230"/>
      <c r="G134" s="230"/>
      <c r="H134" s="230"/>
      <c r="I134" s="230"/>
      <c r="J134" s="231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89"/>
      <c r="B135" s="189"/>
      <c r="C135" s="228"/>
      <c r="D135" s="229"/>
      <c r="E135" s="230"/>
      <c r="F135" s="230"/>
      <c r="G135" s="230"/>
      <c r="H135" s="230"/>
      <c r="I135" s="230"/>
      <c r="J135" s="231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89"/>
      <c r="B136" s="189"/>
      <c r="C136" s="228"/>
      <c r="D136" s="229"/>
      <c r="E136" s="230"/>
      <c r="F136" s="230"/>
      <c r="G136" s="230"/>
      <c r="H136" s="230"/>
      <c r="I136" s="230"/>
      <c r="J136" s="231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89"/>
      <c r="B137" s="189"/>
      <c r="C137" s="228"/>
      <c r="D137" s="229"/>
      <c r="E137" s="230"/>
      <c r="F137" s="230"/>
      <c r="G137" s="230"/>
      <c r="H137" s="230"/>
      <c r="I137" s="230"/>
      <c r="J137" s="231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89"/>
      <c r="B138" s="189"/>
      <c r="C138" s="228"/>
      <c r="D138" s="229"/>
      <c r="E138" s="230"/>
      <c r="F138" s="230"/>
      <c r="G138" s="230"/>
      <c r="H138" s="230"/>
      <c r="I138" s="230"/>
      <c r="J138" s="231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89"/>
      <c r="B139" s="189"/>
      <c r="C139" s="228"/>
      <c r="D139" s="229"/>
      <c r="E139" s="230"/>
      <c r="F139" s="230"/>
      <c r="G139" s="230"/>
      <c r="H139" s="230"/>
      <c r="I139" s="230"/>
      <c r="J139" s="231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89"/>
      <c r="B140" s="189"/>
      <c r="C140" s="228"/>
      <c r="D140" s="229"/>
      <c r="E140" s="230"/>
      <c r="F140" s="230"/>
      <c r="G140" s="230"/>
      <c r="H140" s="230"/>
      <c r="I140" s="230"/>
      <c r="J140" s="231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89"/>
      <c r="B141" s="189"/>
      <c r="C141" s="228"/>
      <c r="D141" s="229"/>
      <c r="E141" s="230"/>
      <c r="F141" s="230"/>
      <c r="G141" s="230"/>
      <c r="H141" s="230"/>
      <c r="I141" s="230"/>
      <c r="J141" s="231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89"/>
      <c r="B142" s="189"/>
      <c r="C142" s="228"/>
      <c r="D142" s="229"/>
      <c r="E142" s="230"/>
      <c r="F142" s="230"/>
      <c r="G142" s="230"/>
      <c r="H142" s="230"/>
      <c r="I142" s="230"/>
      <c r="J142" s="231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89"/>
      <c r="B143" s="189"/>
      <c r="C143" s="228"/>
      <c r="D143" s="229"/>
      <c r="E143" s="230"/>
      <c r="F143" s="230"/>
      <c r="G143" s="230"/>
      <c r="H143" s="230"/>
      <c r="I143" s="230"/>
      <c r="J143" s="231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89"/>
      <c r="B144" s="189"/>
      <c r="C144" s="228"/>
      <c r="D144" s="229"/>
      <c r="E144" s="230"/>
      <c r="F144" s="230"/>
      <c r="G144" s="230"/>
      <c r="H144" s="230"/>
      <c r="I144" s="230"/>
      <c r="J144" s="231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89"/>
      <c r="B145" s="189"/>
      <c r="C145" s="228"/>
      <c r="D145" s="229"/>
      <c r="E145" s="230"/>
      <c r="F145" s="230"/>
      <c r="G145" s="230"/>
      <c r="H145" s="230"/>
      <c r="I145" s="230"/>
      <c r="J145" s="231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89"/>
      <c r="B146" s="189"/>
      <c r="C146" s="228"/>
      <c r="D146" s="229"/>
      <c r="E146" s="230"/>
      <c r="F146" s="230"/>
      <c r="G146" s="230"/>
      <c r="H146" s="230"/>
      <c r="I146" s="230"/>
      <c r="J146" s="231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89"/>
      <c r="B147" s="189"/>
      <c r="C147" s="228"/>
      <c r="D147" s="229"/>
      <c r="E147" s="230"/>
      <c r="F147" s="230"/>
      <c r="G147" s="230"/>
      <c r="H147" s="230"/>
      <c r="I147" s="230"/>
      <c r="J147" s="231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89"/>
      <c r="B148" s="189"/>
      <c r="C148" s="228"/>
      <c r="D148" s="229"/>
      <c r="E148" s="230"/>
      <c r="F148" s="230"/>
      <c r="G148" s="230"/>
      <c r="H148" s="230"/>
      <c r="I148" s="230"/>
      <c r="J148" s="231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89"/>
      <c r="B149" s="189"/>
      <c r="C149" s="228"/>
      <c r="D149" s="229"/>
      <c r="E149" s="230"/>
      <c r="F149" s="230"/>
      <c r="G149" s="230"/>
      <c r="H149" s="230"/>
      <c r="I149" s="230"/>
      <c r="J149" s="231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89"/>
      <c r="B150" s="189"/>
      <c r="C150" s="228"/>
      <c r="D150" s="229"/>
      <c r="E150" s="230"/>
      <c r="F150" s="230"/>
      <c r="G150" s="230"/>
      <c r="H150" s="230"/>
      <c r="I150" s="230"/>
      <c r="J150" s="231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89"/>
      <c r="B151" s="189"/>
      <c r="C151" s="228"/>
      <c r="D151" s="229"/>
      <c r="E151" s="230"/>
      <c r="F151" s="230"/>
      <c r="G151" s="230"/>
      <c r="H151" s="230"/>
      <c r="I151" s="230"/>
      <c r="J151" s="231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89"/>
      <c r="B152" s="189"/>
      <c r="C152" s="228"/>
      <c r="D152" s="229"/>
      <c r="E152" s="230"/>
      <c r="F152" s="230"/>
      <c r="G152" s="230"/>
      <c r="H152" s="230"/>
      <c r="I152" s="230"/>
      <c r="J152" s="231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89"/>
      <c r="B153" s="189"/>
      <c r="C153" s="228"/>
      <c r="D153" s="229"/>
      <c r="E153" s="230"/>
      <c r="F153" s="230"/>
      <c r="G153" s="230"/>
      <c r="H153" s="230"/>
      <c r="I153" s="230"/>
      <c r="J153" s="231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89"/>
      <c r="B154" s="189"/>
      <c r="C154" s="228"/>
      <c r="D154" s="229"/>
      <c r="E154" s="230"/>
      <c r="F154" s="230"/>
      <c r="G154" s="230"/>
      <c r="H154" s="230"/>
      <c r="I154" s="230"/>
      <c r="J154" s="231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89"/>
      <c r="B155" s="189"/>
      <c r="C155" s="228"/>
      <c r="D155" s="229"/>
      <c r="E155" s="230"/>
      <c r="F155" s="230"/>
      <c r="G155" s="230"/>
      <c r="H155" s="230"/>
      <c r="I155" s="230"/>
      <c r="J155" s="231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89"/>
      <c r="B156" s="189"/>
      <c r="C156" s="228"/>
      <c r="D156" s="229"/>
      <c r="E156" s="230"/>
      <c r="F156" s="230"/>
      <c r="G156" s="230"/>
      <c r="H156" s="230"/>
      <c r="I156" s="230"/>
      <c r="J156" s="231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89"/>
      <c r="B157" s="189"/>
      <c r="C157" s="228"/>
      <c r="D157" s="229"/>
      <c r="E157" s="230"/>
      <c r="F157" s="230"/>
      <c r="G157" s="230"/>
      <c r="H157" s="230"/>
      <c r="I157" s="230"/>
      <c r="J157" s="231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89"/>
      <c r="B158" s="189"/>
      <c r="C158" s="228"/>
      <c r="D158" s="229"/>
      <c r="E158" s="230"/>
      <c r="F158" s="230"/>
      <c r="G158" s="230"/>
      <c r="H158" s="230"/>
      <c r="I158" s="230"/>
      <c r="J158" s="231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89"/>
      <c r="B159" s="189"/>
      <c r="C159" s="228"/>
      <c r="D159" s="229"/>
      <c r="E159" s="230"/>
      <c r="F159" s="230"/>
      <c r="G159" s="230"/>
      <c r="H159" s="230"/>
      <c r="I159" s="230"/>
      <c r="J159" s="231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89"/>
      <c r="B160" s="189"/>
      <c r="C160" s="228"/>
      <c r="D160" s="229"/>
      <c r="E160" s="230"/>
      <c r="F160" s="230"/>
      <c r="G160" s="230"/>
      <c r="H160" s="230"/>
      <c r="I160" s="230"/>
      <c r="J160" s="231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89"/>
      <c r="B161" s="189"/>
      <c r="C161" s="228"/>
      <c r="D161" s="229"/>
      <c r="E161" s="230"/>
      <c r="F161" s="230"/>
      <c r="G161" s="230"/>
      <c r="H161" s="230"/>
      <c r="I161" s="230"/>
      <c r="J161" s="231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89"/>
      <c r="B162" s="189"/>
      <c r="C162" s="228"/>
      <c r="D162" s="229"/>
      <c r="E162" s="230"/>
      <c r="F162" s="230"/>
      <c r="G162" s="230"/>
      <c r="H162" s="230"/>
      <c r="I162" s="230"/>
      <c r="J162" s="231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89"/>
      <c r="B163" s="189"/>
      <c r="C163" s="228"/>
      <c r="D163" s="229"/>
      <c r="E163" s="230"/>
      <c r="F163" s="230"/>
      <c r="G163" s="230"/>
      <c r="H163" s="230"/>
      <c r="I163" s="230"/>
      <c r="J163" s="231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89"/>
      <c r="B164" s="189"/>
      <c r="C164" s="228"/>
      <c r="D164" s="229"/>
      <c r="E164" s="230"/>
      <c r="F164" s="230"/>
      <c r="G164" s="230"/>
      <c r="H164" s="230"/>
      <c r="I164" s="230"/>
      <c r="J164" s="231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89"/>
      <c r="B165" s="189"/>
      <c r="C165" s="228"/>
      <c r="D165" s="229"/>
      <c r="E165" s="230"/>
      <c r="F165" s="230"/>
      <c r="G165" s="230"/>
      <c r="H165" s="230"/>
      <c r="I165" s="230"/>
      <c r="J165" s="231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89"/>
      <c r="B166" s="189"/>
      <c r="C166" s="228"/>
      <c r="D166" s="229"/>
      <c r="E166" s="230"/>
      <c r="F166" s="230"/>
      <c r="G166" s="230"/>
      <c r="H166" s="230"/>
      <c r="I166" s="230"/>
      <c r="J166" s="231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89"/>
      <c r="B167" s="189"/>
      <c r="C167" s="228"/>
      <c r="D167" s="229"/>
      <c r="E167" s="230"/>
      <c r="F167" s="230"/>
      <c r="G167" s="230"/>
      <c r="H167" s="230"/>
      <c r="I167" s="230"/>
      <c r="J167" s="231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89"/>
      <c r="B168" s="189"/>
      <c r="C168" s="228"/>
      <c r="D168" s="229"/>
      <c r="E168" s="230"/>
      <c r="F168" s="230"/>
      <c r="G168" s="230"/>
      <c r="H168" s="230"/>
      <c r="I168" s="230"/>
      <c r="J168" s="231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89"/>
      <c r="B169" s="189"/>
      <c r="C169" s="228"/>
      <c r="D169" s="229"/>
      <c r="E169" s="230"/>
      <c r="F169" s="230"/>
      <c r="G169" s="230"/>
      <c r="H169" s="230"/>
      <c r="I169" s="230"/>
      <c r="J169" s="231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89"/>
      <c r="B170" s="189"/>
      <c r="C170" s="228"/>
      <c r="D170" s="229"/>
      <c r="E170" s="230"/>
      <c r="F170" s="230"/>
      <c r="G170" s="230"/>
      <c r="H170" s="230"/>
      <c r="I170" s="230"/>
      <c r="J170" s="231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89"/>
      <c r="B171" s="189"/>
      <c r="C171" s="228"/>
      <c r="D171" s="229"/>
      <c r="E171" s="230"/>
      <c r="F171" s="230"/>
      <c r="G171" s="230"/>
      <c r="H171" s="230"/>
      <c r="I171" s="230"/>
      <c r="J171" s="231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89"/>
      <c r="B172" s="189"/>
      <c r="C172" s="228"/>
      <c r="D172" s="229"/>
      <c r="E172" s="230"/>
      <c r="F172" s="230"/>
      <c r="G172" s="230"/>
      <c r="H172" s="230"/>
      <c r="I172" s="230"/>
      <c r="J172" s="231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89"/>
      <c r="B173" s="189"/>
      <c r="C173" s="228"/>
      <c r="D173" s="229"/>
      <c r="E173" s="230"/>
      <c r="F173" s="230"/>
      <c r="G173" s="230"/>
      <c r="H173" s="230"/>
      <c r="I173" s="230"/>
      <c r="J173" s="231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89"/>
      <c r="B174" s="189"/>
      <c r="C174" s="228"/>
      <c r="D174" s="229"/>
      <c r="E174" s="230"/>
      <c r="F174" s="230"/>
      <c r="G174" s="230"/>
      <c r="H174" s="230"/>
      <c r="I174" s="230"/>
      <c r="J174" s="231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89"/>
      <c r="B175" s="189"/>
      <c r="C175" s="228"/>
      <c r="D175" s="229"/>
      <c r="E175" s="230"/>
      <c r="F175" s="230"/>
      <c r="G175" s="230"/>
      <c r="H175" s="230"/>
      <c r="I175" s="230"/>
      <c r="J175" s="231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89"/>
      <c r="B176" s="189"/>
      <c r="C176" s="228"/>
      <c r="D176" s="229"/>
      <c r="E176" s="230"/>
      <c r="F176" s="230"/>
      <c r="G176" s="230"/>
      <c r="H176" s="230"/>
      <c r="I176" s="230"/>
      <c r="J176" s="231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89"/>
      <c r="B177" s="189"/>
      <c r="C177" s="228"/>
      <c r="D177" s="229"/>
      <c r="E177" s="230"/>
      <c r="F177" s="230"/>
      <c r="G177" s="230"/>
      <c r="H177" s="230"/>
      <c r="I177" s="230"/>
      <c r="J177" s="231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89"/>
      <c r="B178" s="189"/>
      <c r="C178" s="228"/>
      <c r="D178" s="229"/>
      <c r="E178" s="230"/>
      <c r="F178" s="230"/>
      <c r="G178" s="230"/>
      <c r="H178" s="230"/>
      <c r="I178" s="230"/>
      <c r="J178" s="231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89"/>
      <c r="B179" s="189"/>
      <c r="C179" s="228"/>
      <c r="D179" s="229"/>
      <c r="E179" s="230"/>
      <c r="F179" s="230"/>
      <c r="G179" s="230"/>
      <c r="H179" s="230"/>
      <c r="I179" s="230"/>
      <c r="J179" s="231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89"/>
      <c r="B180" s="189"/>
      <c r="C180" s="228"/>
      <c r="D180" s="229"/>
      <c r="E180" s="230"/>
      <c r="F180" s="230"/>
      <c r="G180" s="230"/>
      <c r="H180" s="230"/>
      <c r="I180" s="230"/>
      <c r="J180" s="231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89"/>
      <c r="B181" s="189"/>
      <c r="C181" s="228"/>
      <c r="D181" s="229"/>
      <c r="E181" s="230"/>
      <c r="F181" s="230"/>
      <c r="G181" s="230"/>
      <c r="H181" s="230"/>
      <c r="I181" s="230"/>
      <c r="J181" s="231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89"/>
      <c r="B182" s="189"/>
      <c r="C182" s="228"/>
      <c r="D182" s="229"/>
      <c r="E182" s="230"/>
      <c r="F182" s="230"/>
      <c r="G182" s="230"/>
      <c r="H182" s="230"/>
      <c r="I182" s="230"/>
      <c r="J182" s="231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89"/>
      <c r="B183" s="189"/>
      <c r="C183" s="228"/>
      <c r="D183" s="229"/>
      <c r="E183" s="230"/>
      <c r="F183" s="230"/>
      <c r="G183" s="230"/>
      <c r="H183" s="230"/>
      <c r="I183" s="230"/>
      <c r="J183" s="231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89"/>
      <c r="B184" s="189"/>
      <c r="C184" s="228"/>
      <c r="D184" s="229"/>
      <c r="E184" s="230"/>
      <c r="F184" s="230"/>
      <c r="G184" s="230"/>
      <c r="H184" s="230"/>
      <c r="I184" s="230"/>
      <c r="J184" s="231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89"/>
      <c r="B185" s="189"/>
      <c r="C185" s="228"/>
      <c r="D185" s="229"/>
      <c r="E185" s="230"/>
      <c r="F185" s="230"/>
      <c r="G185" s="230"/>
      <c r="H185" s="230"/>
      <c r="I185" s="230"/>
      <c r="J185" s="231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89"/>
      <c r="B186" s="189"/>
      <c r="C186" s="228"/>
      <c r="D186" s="229"/>
      <c r="E186" s="230"/>
      <c r="F186" s="230"/>
      <c r="G186" s="230"/>
      <c r="H186" s="230"/>
      <c r="I186" s="230"/>
      <c r="J186" s="231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89"/>
      <c r="B187" s="189"/>
      <c r="C187" s="228"/>
      <c r="D187" s="229"/>
      <c r="E187" s="230"/>
      <c r="F187" s="230"/>
      <c r="G187" s="230"/>
      <c r="H187" s="230"/>
      <c r="I187" s="230"/>
      <c r="J187" s="231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89"/>
      <c r="B188" s="189"/>
      <c r="C188" s="228"/>
      <c r="D188" s="229"/>
      <c r="E188" s="230"/>
      <c r="F188" s="230"/>
      <c r="G188" s="230"/>
      <c r="H188" s="230"/>
      <c r="I188" s="230"/>
      <c r="J188" s="231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89"/>
      <c r="B189" s="189"/>
      <c r="C189" s="228"/>
      <c r="D189" s="229"/>
      <c r="E189" s="230"/>
      <c r="F189" s="230"/>
      <c r="G189" s="230"/>
      <c r="H189" s="230"/>
      <c r="I189" s="230"/>
      <c r="J189" s="231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89"/>
      <c r="B190" s="189"/>
      <c r="C190" s="228"/>
      <c r="D190" s="229"/>
      <c r="E190" s="230"/>
      <c r="F190" s="230"/>
      <c r="G190" s="230"/>
      <c r="H190" s="230"/>
      <c r="I190" s="230"/>
      <c r="J190" s="231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89"/>
      <c r="B191" s="189"/>
      <c r="C191" s="228"/>
      <c r="D191" s="229"/>
      <c r="E191" s="230"/>
      <c r="F191" s="230"/>
      <c r="G191" s="230"/>
      <c r="H191" s="230"/>
      <c r="I191" s="230"/>
      <c r="J191" s="231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89"/>
      <c r="B192" s="189"/>
      <c r="C192" s="228"/>
      <c r="D192" s="229"/>
      <c r="E192" s="230"/>
      <c r="F192" s="230"/>
      <c r="G192" s="230"/>
      <c r="H192" s="230"/>
      <c r="I192" s="230"/>
      <c r="J192" s="231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89"/>
      <c r="B193" s="189"/>
      <c r="C193" s="228"/>
      <c r="D193" s="229"/>
      <c r="E193" s="230"/>
      <c r="F193" s="230"/>
      <c r="G193" s="230"/>
      <c r="H193" s="230"/>
      <c r="I193" s="230"/>
      <c r="J193" s="231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89"/>
      <c r="B194" s="189"/>
      <c r="C194" s="228"/>
      <c r="D194" s="229"/>
      <c r="E194" s="230"/>
      <c r="F194" s="230"/>
      <c r="G194" s="230"/>
      <c r="H194" s="230"/>
      <c r="I194" s="230"/>
      <c r="J194" s="231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89"/>
      <c r="B195" s="189"/>
      <c r="C195" s="228"/>
      <c r="D195" s="229"/>
      <c r="E195" s="230"/>
      <c r="F195" s="230"/>
      <c r="G195" s="230"/>
      <c r="H195" s="230"/>
      <c r="I195" s="230"/>
      <c r="J195" s="231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89"/>
      <c r="B196" s="189"/>
      <c r="C196" s="228"/>
      <c r="D196" s="229"/>
      <c r="E196" s="230"/>
      <c r="F196" s="230"/>
      <c r="G196" s="230"/>
      <c r="H196" s="230"/>
      <c r="I196" s="230"/>
      <c r="J196" s="231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89"/>
      <c r="B197" s="189"/>
      <c r="C197" s="228"/>
      <c r="D197" s="229"/>
      <c r="E197" s="230"/>
      <c r="F197" s="230"/>
      <c r="G197" s="230"/>
      <c r="H197" s="230"/>
      <c r="I197" s="230"/>
      <c r="J197" s="231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89"/>
      <c r="B198" s="189"/>
      <c r="C198" s="228"/>
      <c r="D198" s="229"/>
      <c r="E198" s="230"/>
      <c r="F198" s="230"/>
      <c r="G198" s="230"/>
      <c r="H198" s="230"/>
      <c r="I198" s="230"/>
      <c r="J198" s="231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89"/>
      <c r="B199" s="189"/>
      <c r="C199" s="228"/>
      <c r="D199" s="229"/>
      <c r="E199" s="230"/>
      <c r="F199" s="230"/>
      <c r="G199" s="230"/>
      <c r="H199" s="230"/>
      <c r="I199" s="230"/>
      <c r="J199" s="231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89"/>
      <c r="B200" s="189"/>
      <c r="C200" s="228"/>
      <c r="D200" s="229"/>
      <c r="E200" s="230"/>
      <c r="F200" s="230"/>
      <c r="G200" s="230"/>
      <c r="H200" s="230"/>
      <c r="I200" s="230"/>
      <c r="J200" s="231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89"/>
      <c r="B201" s="189"/>
      <c r="C201" s="228"/>
      <c r="D201" s="229"/>
      <c r="E201" s="230"/>
      <c r="F201" s="230"/>
      <c r="G201" s="230"/>
      <c r="H201" s="230"/>
      <c r="I201" s="230"/>
      <c r="J201" s="231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89"/>
      <c r="B202" s="189"/>
      <c r="C202" s="228"/>
      <c r="D202" s="229"/>
      <c r="E202" s="230"/>
      <c r="F202" s="230"/>
      <c r="G202" s="230"/>
      <c r="H202" s="230"/>
      <c r="I202" s="230"/>
      <c r="J202" s="231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89"/>
      <c r="B203" s="189"/>
      <c r="C203" s="228"/>
      <c r="D203" s="229"/>
      <c r="E203" s="230"/>
      <c r="F203" s="230"/>
      <c r="G203" s="230"/>
      <c r="H203" s="230"/>
      <c r="I203" s="230"/>
      <c r="J203" s="231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89"/>
      <c r="B204" s="189"/>
      <c r="C204" s="228"/>
      <c r="D204" s="229"/>
      <c r="E204" s="230"/>
      <c r="F204" s="230"/>
      <c r="G204" s="230"/>
      <c r="H204" s="230"/>
      <c r="I204" s="230"/>
      <c r="J204" s="231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89"/>
      <c r="B205" s="189"/>
      <c r="C205" s="228"/>
      <c r="D205" s="229"/>
      <c r="E205" s="230"/>
      <c r="F205" s="230"/>
      <c r="G205" s="230"/>
      <c r="H205" s="230"/>
      <c r="I205" s="230"/>
      <c r="J205" s="231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89"/>
      <c r="B206" s="189"/>
      <c r="C206" s="228"/>
      <c r="D206" s="229"/>
      <c r="E206" s="230"/>
      <c r="F206" s="230"/>
      <c r="G206" s="230"/>
      <c r="H206" s="230"/>
      <c r="I206" s="230"/>
      <c r="J206" s="231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89"/>
      <c r="B207" s="189"/>
      <c r="C207" s="228"/>
      <c r="D207" s="229"/>
      <c r="E207" s="230"/>
      <c r="F207" s="230"/>
      <c r="G207" s="230"/>
      <c r="H207" s="230"/>
      <c r="I207" s="230"/>
      <c r="J207" s="231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89"/>
      <c r="B208" s="189"/>
      <c r="C208" s="228"/>
      <c r="D208" s="229"/>
      <c r="E208" s="230"/>
      <c r="F208" s="230"/>
      <c r="G208" s="230"/>
      <c r="H208" s="230"/>
      <c r="I208" s="230"/>
      <c r="J208" s="231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89"/>
      <c r="B209" s="189"/>
      <c r="C209" s="228"/>
      <c r="D209" s="229"/>
      <c r="E209" s="230"/>
      <c r="F209" s="230"/>
      <c r="G209" s="230"/>
      <c r="H209" s="230"/>
      <c r="I209" s="230"/>
      <c r="J209" s="231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89"/>
      <c r="B210" s="189"/>
      <c r="C210" s="228"/>
      <c r="D210" s="229"/>
      <c r="E210" s="230"/>
      <c r="F210" s="230"/>
      <c r="G210" s="230"/>
      <c r="H210" s="230"/>
      <c r="I210" s="230"/>
      <c r="J210" s="231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89"/>
      <c r="B211" s="189"/>
      <c r="C211" s="228"/>
      <c r="D211" s="229"/>
      <c r="E211" s="230"/>
      <c r="F211" s="230"/>
      <c r="G211" s="230"/>
      <c r="H211" s="230"/>
      <c r="I211" s="230"/>
      <c r="J211" s="231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89"/>
      <c r="B212" s="189"/>
      <c r="C212" s="228"/>
      <c r="D212" s="229"/>
      <c r="E212" s="230"/>
      <c r="F212" s="230"/>
      <c r="G212" s="230"/>
      <c r="H212" s="230"/>
      <c r="I212" s="230"/>
      <c r="J212" s="231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89"/>
      <c r="B213" s="189"/>
      <c r="C213" s="228"/>
      <c r="D213" s="229"/>
      <c r="E213" s="230"/>
      <c r="F213" s="230"/>
      <c r="G213" s="230"/>
      <c r="H213" s="230"/>
      <c r="I213" s="230"/>
      <c r="J213" s="231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89"/>
      <c r="B214" s="189"/>
      <c r="C214" s="228"/>
      <c r="D214" s="229"/>
      <c r="E214" s="230"/>
      <c r="F214" s="230"/>
      <c r="G214" s="230"/>
      <c r="H214" s="230"/>
      <c r="I214" s="230"/>
      <c r="J214" s="231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89"/>
      <c r="B215" s="189"/>
      <c r="C215" s="228"/>
      <c r="D215" s="229"/>
      <c r="E215" s="230"/>
      <c r="F215" s="230"/>
      <c r="G215" s="230"/>
      <c r="H215" s="230"/>
      <c r="I215" s="230"/>
      <c r="J215" s="231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89"/>
      <c r="B216" s="189"/>
      <c r="C216" s="228"/>
      <c r="D216" s="229"/>
      <c r="E216" s="230"/>
      <c r="F216" s="230"/>
      <c r="G216" s="230"/>
      <c r="H216" s="230"/>
      <c r="I216" s="230"/>
      <c r="J216" s="231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89"/>
      <c r="B217" s="189"/>
      <c r="C217" s="228"/>
      <c r="D217" s="229"/>
      <c r="E217" s="230"/>
      <c r="F217" s="230"/>
      <c r="G217" s="230"/>
      <c r="H217" s="230"/>
      <c r="I217" s="230"/>
      <c r="J217" s="231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89"/>
      <c r="B218" s="189"/>
      <c r="C218" s="228"/>
      <c r="D218" s="229"/>
      <c r="E218" s="230"/>
      <c r="F218" s="230"/>
      <c r="G218" s="230"/>
      <c r="H218" s="230"/>
      <c r="I218" s="230"/>
      <c r="J218" s="231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89"/>
      <c r="B219" s="189"/>
      <c r="C219" s="228"/>
      <c r="D219" s="229"/>
      <c r="E219" s="230"/>
      <c r="F219" s="230"/>
      <c r="G219" s="230"/>
      <c r="H219" s="230"/>
      <c r="I219" s="230"/>
      <c r="J219" s="231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89"/>
      <c r="B220" s="189"/>
      <c r="C220" s="228"/>
      <c r="D220" s="229"/>
      <c r="E220" s="230"/>
      <c r="F220" s="230"/>
      <c r="G220" s="230"/>
      <c r="H220" s="230"/>
      <c r="I220" s="230"/>
      <c r="J220" s="231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89"/>
      <c r="B221" s="189"/>
      <c r="C221" s="228"/>
      <c r="D221" s="229"/>
      <c r="E221" s="230"/>
      <c r="F221" s="230"/>
      <c r="G221" s="230"/>
      <c r="H221" s="230"/>
      <c r="I221" s="230"/>
      <c r="J221" s="231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89"/>
      <c r="B222" s="189"/>
      <c r="C222" s="228"/>
      <c r="D222" s="229"/>
      <c r="E222" s="230"/>
      <c r="F222" s="230"/>
      <c r="G222" s="230"/>
      <c r="H222" s="230"/>
      <c r="I222" s="230"/>
      <c r="J222" s="231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89"/>
      <c r="B223" s="189"/>
      <c r="C223" s="228"/>
      <c r="D223" s="229"/>
      <c r="E223" s="230"/>
      <c r="F223" s="230"/>
      <c r="G223" s="230"/>
      <c r="H223" s="230"/>
      <c r="I223" s="230"/>
      <c r="J223" s="231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89"/>
      <c r="B224" s="189"/>
      <c r="C224" s="228"/>
      <c r="D224" s="229"/>
      <c r="E224" s="230"/>
      <c r="F224" s="230"/>
      <c r="G224" s="230"/>
      <c r="H224" s="230"/>
      <c r="I224" s="230"/>
      <c r="J224" s="231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89"/>
      <c r="B225" s="189"/>
      <c r="C225" s="228"/>
      <c r="D225" s="229"/>
      <c r="E225" s="230"/>
      <c r="F225" s="230"/>
      <c r="G225" s="230"/>
      <c r="H225" s="230"/>
      <c r="I225" s="230"/>
      <c r="J225" s="231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89"/>
      <c r="B226" s="189"/>
      <c r="C226" s="228"/>
      <c r="D226" s="229"/>
      <c r="E226" s="230"/>
      <c r="F226" s="230"/>
      <c r="G226" s="230"/>
      <c r="H226" s="230"/>
      <c r="I226" s="230"/>
      <c r="J226" s="231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89"/>
      <c r="B227" s="189"/>
      <c r="C227" s="228"/>
      <c r="D227" s="229"/>
      <c r="E227" s="230"/>
      <c r="F227" s="230"/>
      <c r="G227" s="230"/>
      <c r="H227" s="230"/>
      <c r="I227" s="230"/>
      <c r="J227" s="231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89"/>
      <c r="B228" s="189"/>
      <c r="C228" s="228"/>
      <c r="D228" s="229"/>
      <c r="E228" s="230"/>
      <c r="F228" s="230"/>
      <c r="G228" s="230"/>
      <c r="H228" s="230"/>
      <c r="I228" s="230"/>
      <c r="J228" s="231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89"/>
      <c r="B229" s="189"/>
      <c r="C229" s="228"/>
      <c r="D229" s="229"/>
      <c r="E229" s="230"/>
      <c r="F229" s="230"/>
      <c r="G229" s="230"/>
      <c r="H229" s="230"/>
      <c r="I229" s="230"/>
      <c r="J229" s="231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89"/>
      <c r="B230" s="189"/>
      <c r="C230" s="228"/>
      <c r="D230" s="229"/>
      <c r="E230" s="230"/>
      <c r="F230" s="230"/>
      <c r="G230" s="230"/>
      <c r="H230" s="230"/>
      <c r="I230" s="230"/>
      <c r="J230" s="231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89"/>
      <c r="B231" s="189"/>
      <c r="C231" s="228"/>
      <c r="D231" s="229"/>
      <c r="E231" s="230"/>
      <c r="F231" s="230"/>
      <c r="G231" s="230"/>
      <c r="H231" s="230"/>
      <c r="I231" s="230"/>
      <c r="J231" s="231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89"/>
      <c r="B232" s="189"/>
      <c r="C232" s="228"/>
      <c r="D232" s="229"/>
      <c r="E232" s="230"/>
      <c r="F232" s="230"/>
      <c r="G232" s="230"/>
      <c r="H232" s="230"/>
      <c r="I232" s="230"/>
      <c r="J232" s="231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89"/>
      <c r="B233" s="189"/>
      <c r="C233" s="228"/>
      <c r="D233" s="229"/>
      <c r="E233" s="230"/>
      <c r="F233" s="230"/>
      <c r="G233" s="230"/>
      <c r="H233" s="230"/>
      <c r="I233" s="230"/>
      <c r="J233" s="231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89"/>
      <c r="B234" s="189"/>
      <c r="C234" s="228"/>
      <c r="D234" s="229"/>
      <c r="E234" s="230"/>
      <c r="F234" s="230"/>
      <c r="G234" s="230"/>
      <c r="H234" s="230"/>
      <c r="I234" s="230"/>
      <c r="J234" s="231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89"/>
      <c r="B235" s="189"/>
      <c r="C235" s="228"/>
      <c r="D235" s="229"/>
      <c r="E235" s="230"/>
      <c r="F235" s="230"/>
      <c r="G235" s="230"/>
      <c r="H235" s="230"/>
      <c r="I235" s="230"/>
      <c r="J235" s="231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89"/>
      <c r="B236" s="189"/>
      <c r="C236" s="228"/>
      <c r="D236" s="229"/>
      <c r="E236" s="230"/>
      <c r="F236" s="230"/>
      <c r="G236" s="230"/>
      <c r="H236" s="230"/>
      <c r="I236" s="230"/>
      <c r="J236" s="231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89"/>
      <c r="B237" s="189"/>
      <c r="C237" s="228"/>
      <c r="D237" s="229"/>
      <c r="E237" s="230"/>
      <c r="F237" s="230"/>
      <c r="G237" s="230"/>
      <c r="H237" s="230"/>
      <c r="I237" s="230"/>
      <c r="J237" s="231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89"/>
      <c r="B238" s="189"/>
      <c r="C238" s="228"/>
      <c r="D238" s="229"/>
      <c r="E238" s="230"/>
      <c r="F238" s="230"/>
      <c r="G238" s="230"/>
      <c r="H238" s="230"/>
      <c r="I238" s="230"/>
      <c r="J238" s="231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89"/>
      <c r="B239" s="189"/>
      <c r="C239" s="228"/>
      <c r="D239" s="229"/>
      <c r="E239" s="230"/>
      <c r="F239" s="230"/>
      <c r="G239" s="230"/>
      <c r="H239" s="230"/>
      <c r="I239" s="230"/>
      <c r="J239" s="231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89"/>
      <c r="B240" s="189"/>
      <c r="C240" s="228"/>
      <c r="D240" s="229"/>
      <c r="E240" s="230"/>
      <c r="F240" s="230"/>
      <c r="G240" s="230"/>
      <c r="H240" s="230"/>
      <c r="I240" s="230"/>
      <c r="J240" s="231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89"/>
      <c r="B241" s="189"/>
      <c r="C241" s="228"/>
      <c r="D241" s="229"/>
      <c r="E241" s="230"/>
      <c r="F241" s="230"/>
      <c r="G241" s="230"/>
      <c r="H241" s="230"/>
      <c r="I241" s="230"/>
      <c r="J241" s="231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89"/>
      <c r="B242" s="189"/>
      <c r="C242" s="228"/>
      <c r="D242" s="229"/>
      <c r="E242" s="230"/>
      <c r="F242" s="230"/>
      <c r="G242" s="230"/>
      <c r="H242" s="230"/>
      <c r="I242" s="230"/>
      <c r="J242" s="231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89"/>
      <c r="B243" s="189"/>
      <c r="C243" s="228"/>
      <c r="D243" s="229"/>
      <c r="E243" s="230"/>
      <c r="F243" s="230"/>
      <c r="G243" s="230"/>
      <c r="H243" s="230"/>
      <c r="I243" s="230"/>
      <c r="J243" s="231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89"/>
      <c r="B244" s="189"/>
      <c r="C244" s="228"/>
      <c r="D244" s="229"/>
      <c r="E244" s="230"/>
      <c r="F244" s="230"/>
      <c r="G244" s="230"/>
      <c r="H244" s="230"/>
      <c r="I244" s="230"/>
      <c r="J244" s="231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89"/>
      <c r="B245" s="189"/>
      <c r="C245" s="228"/>
      <c r="D245" s="229"/>
      <c r="E245" s="230"/>
      <c r="F245" s="230"/>
      <c r="G245" s="230"/>
      <c r="H245" s="230"/>
      <c r="I245" s="230"/>
      <c r="J245" s="231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89"/>
      <c r="B246" s="189"/>
      <c r="C246" s="228"/>
      <c r="D246" s="229"/>
      <c r="E246" s="230"/>
      <c r="F246" s="230"/>
      <c r="G246" s="230"/>
      <c r="H246" s="230"/>
      <c r="I246" s="230"/>
      <c r="J246" s="231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89"/>
      <c r="B247" s="189"/>
      <c r="C247" s="228"/>
      <c r="D247" s="229"/>
      <c r="E247" s="230"/>
      <c r="F247" s="230"/>
      <c r="G247" s="230"/>
      <c r="H247" s="230"/>
      <c r="I247" s="230"/>
      <c r="J247" s="231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89"/>
      <c r="B248" s="189"/>
      <c r="C248" s="228"/>
      <c r="D248" s="229"/>
      <c r="E248" s="230"/>
      <c r="F248" s="230"/>
      <c r="G248" s="230"/>
      <c r="H248" s="230"/>
      <c r="I248" s="230"/>
      <c r="J248" s="231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89"/>
      <c r="B249" s="189"/>
      <c r="C249" s="228"/>
      <c r="D249" s="229"/>
      <c r="E249" s="230"/>
      <c r="F249" s="230"/>
      <c r="G249" s="230"/>
      <c r="H249" s="230"/>
      <c r="I249" s="230"/>
      <c r="J249" s="231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89"/>
      <c r="B250" s="189"/>
      <c r="C250" s="228"/>
      <c r="D250" s="229"/>
      <c r="E250" s="230"/>
      <c r="F250" s="230"/>
      <c r="G250" s="230"/>
      <c r="H250" s="230"/>
      <c r="I250" s="230"/>
      <c r="J250" s="231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89"/>
      <c r="B251" s="189"/>
      <c r="C251" s="228"/>
      <c r="D251" s="229"/>
      <c r="E251" s="230"/>
      <c r="F251" s="230"/>
      <c r="G251" s="230"/>
      <c r="H251" s="230"/>
      <c r="I251" s="230"/>
      <c r="J251" s="231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89"/>
      <c r="B252" s="189"/>
      <c r="C252" s="228"/>
      <c r="D252" s="229"/>
      <c r="E252" s="230"/>
      <c r="F252" s="230"/>
      <c r="G252" s="230"/>
      <c r="H252" s="230"/>
      <c r="I252" s="230"/>
      <c r="J252" s="231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89"/>
      <c r="B253" s="189"/>
      <c r="C253" s="228"/>
      <c r="D253" s="229"/>
      <c r="E253" s="230"/>
      <c r="F253" s="230"/>
      <c r="G253" s="230"/>
      <c r="H253" s="230"/>
      <c r="I253" s="230"/>
      <c r="J253" s="231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89"/>
      <c r="B254" s="189"/>
      <c r="C254" s="228"/>
      <c r="D254" s="229"/>
      <c r="E254" s="230"/>
      <c r="F254" s="230"/>
      <c r="G254" s="230"/>
      <c r="H254" s="230"/>
      <c r="I254" s="230"/>
      <c r="J254" s="231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89"/>
      <c r="B255" s="189"/>
      <c r="C255" s="228"/>
      <c r="D255" s="229"/>
      <c r="E255" s="230"/>
      <c r="F255" s="230"/>
      <c r="G255" s="230"/>
      <c r="H255" s="230"/>
      <c r="I255" s="230"/>
      <c r="J255" s="231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89"/>
      <c r="B256" s="189"/>
      <c r="C256" s="228"/>
      <c r="D256" s="229"/>
      <c r="E256" s="230"/>
      <c r="F256" s="230"/>
      <c r="G256" s="230"/>
      <c r="H256" s="230"/>
      <c r="I256" s="230"/>
      <c r="J256" s="231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89"/>
      <c r="B257" s="189"/>
      <c r="C257" s="228"/>
      <c r="D257" s="229"/>
      <c r="E257" s="230"/>
      <c r="F257" s="230"/>
      <c r="G257" s="230"/>
      <c r="H257" s="230"/>
      <c r="I257" s="230"/>
      <c r="J257" s="231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89"/>
      <c r="B258" s="189"/>
      <c r="C258" s="228"/>
      <c r="D258" s="229"/>
      <c r="E258" s="230"/>
      <c r="F258" s="230"/>
      <c r="G258" s="230"/>
      <c r="H258" s="230"/>
      <c r="I258" s="230"/>
      <c r="J258" s="231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89"/>
      <c r="B259" s="189"/>
      <c r="C259" s="228"/>
      <c r="D259" s="229"/>
      <c r="E259" s="230"/>
      <c r="F259" s="230"/>
      <c r="G259" s="230"/>
      <c r="H259" s="230"/>
      <c r="I259" s="230"/>
      <c r="J259" s="231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89"/>
      <c r="B260" s="189"/>
      <c r="C260" s="228"/>
      <c r="D260" s="229"/>
      <c r="E260" s="230"/>
      <c r="F260" s="230"/>
      <c r="G260" s="230"/>
      <c r="H260" s="230"/>
      <c r="I260" s="230"/>
      <c r="J260" s="231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89"/>
      <c r="B261" s="189"/>
      <c r="C261" s="228"/>
      <c r="D261" s="229"/>
      <c r="E261" s="230"/>
      <c r="F261" s="230"/>
      <c r="G261" s="230"/>
      <c r="H261" s="230"/>
      <c r="I261" s="230"/>
      <c r="J261" s="231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89"/>
      <c r="B262" s="189"/>
      <c r="C262" s="228"/>
      <c r="D262" s="229"/>
      <c r="E262" s="230"/>
      <c r="F262" s="230"/>
      <c r="G262" s="230"/>
      <c r="H262" s="230"/>
      <c r="I262" s="230"/>
      <c r="J262" s="231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89"/>
      <c r="B263" s="189"/>
      <c r="C263" s="228"/>
      <c r="D263" s="229"/>
      <c r="E263" s="230"/>
      <c r="F263" s="230"/>
      <c r="G263" s="230"/>
      <c r="H263" s="230"/>
      <c r="I263" s="230"/>
      <c r="J263" s="231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89"/>
      <c r="B264" s="189"/>
      <c r="C264" s="228"/>
      <c r="D264" s="229"/>
      <c r="E264" s="230"/>
      <c r="F264" s="230"/>
      <c r="G264" s="230"/>
      <c r="H264" s="230"/>
      <c r="I264" s="230"/>
      <c r="J264" s="231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89"/>
      <c r="B265" s="189"/>
      <c r="C265" s="228"/>
      <c r="D265" s="229"/>
      <c r="E265" s="230"/>
      <c r="F265" s="230"/>
      <c r="G265" s="230"/>
      <c r="H265" s="230"/>
      <c r="I265" s="230"/>
      <c r="J265" s="231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89"/>
      <c r="B266" s="189"/>
      <c r="C266" s="228"/>
      <c r="D266" s="229"/>
      <c r="E266" s="230"/>
      <c r="F266" s="230"/>
      <c r="G266" s="230"/>
      <c r="H266" s="230"/>
      <c r="I266" s="230"/>
      <c r="J266" s="231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89"/>
      <c r="B267" s="189"/>
      <c r="C267" s="228"/>
      <c r="D267" s="229"/>
      <c r="E267" s="230"/>
      <c r="F267" s="230"/>
      <c r="G267" s="230"/>
      <c r="H267" s="230"/>
      <c r="I267" s="230"/>
      <c r="J267" s="231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89"/>
      <c r="B268" s="189"/>
      <c r="C268" s="228"/>
      <c r="D268" s="229"/>
      <c r="E268" s="230"/>
      <c r="F268" s="230"/>
      <c r="G268" s="230"/>
      <c r="H268" s="230"/>
      <c r="I268" s="230"/>
      <c r="J268" s="231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89"/>
      <c r="B269" s="189"/>
      <c r="C269" s="228"/>
      <c r="D269" s="229"/>
      <c r="E269" s="230"/>
      <c r="F269" s="230"/>
      <c r="G269" s="230"/>
      <c r="H269" s="230"/>
      <c r="I269" s="230"/>
      <c r="J269" s="231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89"/>
      <c r="B270" s="189"/>
      <c r="C270" s="228"/>
      <c r="D270" s="229"/>
      <c r="E270" s="230"/>
      <c r="F270" s="230"/>
      <c r="G270" s="230"/>
      <c r="H270" s="230"/>
      <c r="I270" s="230"/>
      <c r="J270" s="231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89"/>
      <c r="B271" s="189"/>
      <c r="C271" s="228"/>
      <c r="D271" s="229"/>
      <c r="E271" s="230"/>
      <c r="F271" s="230"/>
      <c r="G271" s="230"/>
      <c r="H271" s="230"/>
      <c r="I271" s="230"/>
      <c r="J271" s="231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89"/>
      <c r="B272" s="189"/>
      <c r="C272" s="228"/>
      <c r="D272" s="229"/>
      <c r="E272" s="230"/>
      <c r="F272" s="230"/>
      <c r="G272" s="230"/>
      <c r="H272" s="230"/>
      <c r="I272" s="230"/>
      <c r="J272" s="231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89"/>
      <c r="B273" s="189"/>
      <c r="C273" s="228"/>
      <c r="D273" s="229"/>
      <c r="E273" s="230"/>
      <c r="F273" s="230"/>
      <c r="G273" s="230"/>
      <c r="H273" s="230"/>
      <c r="I273" s="230"/>
      <c r="J273" s="231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89"/>
      <c r="B274" s="189"/>
      <c r="C274" s="228"/>
      <c r="D274" s="229"/>
      <c r="E274" s="230"/>
      <c r="F274" s="230"/>
      <c r="G274" s="230"/>
      <c r="H274" s="230"/>
      <c r="I274" s="230"/>
      <c r="J274" s="231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89"/>
      <c r="B275" s="189"/>
      <c r="C275" s="228"/>
      <c r="D275" s="229"/>
      <c r="E275" s="230"/>
      <c r="F275" s="230"/>
      <c r="G275" s="230"/>
      <c r="H275" s="230"/>
      <c r="I275" s="230"/>
      <c r="J275" s="231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89"/>
      <c r="B276" s="189"/>
      <c r="C276" s="228"/>
      <c r="D276" s="229"/>
      <c r="E276" s="230"/>
      <c r="F276" s="230"/>
      <c r="G276" s="230"/>
      <c r="H276" s="230"/>
      <c r="I276" s="230"/>
      <c r="J276" s="231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89"/>
      <c r="B277" s="189"/>
      <c r="C277" s="228"/>
      <c r="D277" s="229"/>
      <c r="E277" s="230"/>
      <c r="F277" s="230"/>
      <c r="G277" s="230"/>
      <c r="H277" s="230"/>
      <c r="I277" s="230"/>
      <c r="J277" s="231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89"/>
      <c r="B278" s="189"/>
      <c r="C278" s="228"/>
      <c r="D278" s="229"/>
      <c r="E278" s="230"/>
      <c r="F278" s="230"/>
      <c r="G278" s="230"/>
      <c r="H278" s="230"/>
      <c r="I278" s="230"/>
      <c r="J278" s="231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89"/>
      <c r="B279" s="189"/>
      <c r="C279" s="228"/>
      <c r="D279" s="229"/>
      <c r="E279" s="230"/>
      <c r="F279" s="230"/>
      <c r="G279" s="230"/>
      <c r="H279" s="230"/>
      <c r="I279" s="230"/>
      <c r="J279" s="231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89"/>
      <c r="B280" s="189"/>
      <c r="C280" s="228"/>
      <c r="D280" s="229"/>
      <c r="E280" s="230"/>
      <c r="F280" s="230"/>
      <c r="G280" s="230"/>
      <c r="H280" s="230"/>
      <c r="I280" s="230"/>
      <c r="J280" s="231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89"/>
      <c r="B281" s="189"/>
      <c r="C281" s="228"/>
      <c r="D281" s="229"/>
      <c r="E281" s="230"/>
      <c r="F281" s="230"/>
      <c r="G281" s="230"/>
      <c r="H281" s="230"/>
      <c r="I281" s="230"/>
      <c r="J281" s="231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89"/>
      <c r="B282" s="189"/>
      <c r="C282" s="228"/>
      <c r="D282" s="229"/>
      <c r="E282" s="230"/>
      <c r="F282" s="230"/>
      <c r="G282" s="230"/>
      <c r="H282" s="230"/>
      <c r="I282" s="230"/>
      <c r="J282" s="231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89"/>
      <c r="B283" s="189"/>
      <c r="C283" s="228"/>
      <c r="D283" s="229"/>
      <c r="E283" s="230"/>
      <c r="F283" s="230"/>
      <c r="G283" s="230"/>
      <c r="H283" s="230"/>
      <c r="I283" s="230"/>
      <c r="J283" s="231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89"/>
      <c r="B284" s="189"/>
      <c r="C284" s="228"/>
      <c r="D284" s="229"/>
      <c r="E284" s="230"/>
      <c r="F284" s="230"/>
      <c r="G284" s="230"/>
      <c r="H284" s="230"/>
      <c r="I284" s="230"/>
      <c r="J284" s="231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89"/>
      <c r="B285" s="189"/>
      <c r="C285" s="228"/>
      <c r="D285" s="229"/>
      <c r="E285" s="230"/>
      <c r="F285" s="230"/>
      <c r="G285" s="230"/>
      <c r="H285" s="230"/>
      <c r="I285" s="230"/>
      <c r="J285" s="231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89"/>
      <c r="B286" s="189"/>
      <c r="C286" s="228"/>
      <c r="D286" s="229"/>
      <c r="E286" s="230"/>
      <c r="F286" s="230"/>
      <c r="G286" s="230"/>
      <c r="H286" s="230"/>
      <c r="I286" s="230"/>
      <c r="J286" s="231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89"/>
      <c r="B287" s="189"/>
      <c r="C287" s="228"/>
      <c r="D287" s="229"/>
      <c r="E287" s="230"/>
      <c r="F287" s="230"/>
      <c r="G287" s="230"/>
      <c r="H287" s="230"/>
      <c r="I287" s="230"/>
      <c r="J287" s="231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89"/>
      <c r="B288" s="189"/>
      <c r="C288" s="228"/>
      <c r="D288" s="229"/>
      <c r="E288" s="230"/>
      <c r="F288" s="230"/>
      <c r="G288" s="230"/>
      <c r="H288" s="230"/>
      <c r="I288" s="230"/>
      <c r="J288" s="231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89"/>
      <c r="B289" s="189"/>
      <c r="C289" s="228"/>
      <c r="D289" s="229"/>
      <c r="E289" s="230"/>
      <c r="F289" s="230"/>
      <c r="G289" s="230"/>
      <c r="H289" s="230"/>
      <c r="I289" s="230"/>
      <c r="J289" s="231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89"/>
      <c r="B290" s="189"/>
      <c r="C290" s="228"/>
      <c r="D290" s="229"/>
      <c r="E290" s="230"/>
      <c r="F290" s="230"/>
      <c r="G290" s="230"/>
      <c r="H290" s="230"/>
      <c r="I290" s="230"/>
      <c r="J290" s="231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89"/>
      <c r="B291" s="189"/>
      <c r="C291" s="228"/>
      <c r="D291" s="229"/>
      <c r="E291" s="230"/>
      <c r="F291" s="230"/>
      <c r="G291" s="230"/>
      <c r="H291" s="230"/>
      <c r="I291" s="230"/>
      <c r="J291" s="231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89"/>
      <c r="B292" s="189"/>
      <c r="C292" s="228"/>
      <c r="D292" s="229"/>
      <c r="E292" s="230"/>
      <c r="F292" s="230"/>
      <c r="G292" s="230"/>
      <c r="H292" s="230"/>
      <c r="I292" s="230"/>
      <c r="J292" s="23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89"/>
      <c r="B293" s="189"/>
      <c r="C293" s="228"/>
      <c r="D293" s="229"/>
      <c r="E293" s="230"/>
      <c r="F293" s="230"/>
      <c r="G293" s="230"/>
      <c r="H293" s="230"/>
      <c r="I293" s="230"/>
      <c r="J293" s="231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89"/>
      <c r="B294" s="189"/>
      <c r="C294" s="228"/>
      <c r="D294" s="229"/>
      <c r="E294" s="230"/>
      <c r="F294" s="230"/>
      <c r="G294" s="230"/>
      <c r="H294" s="230"/>
      <c r="I294" s="230"/>
      <c r="J294" s="231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89"/>
      <c r="B295" s="189"/>
      <c r="C295" s="228"/>
      <c r="D295" s="229"/>
      <c r="E295" s="230"/>
      <c r="F295" s="230"/>
      <c r="G295" s="230"/>
      <c r="H295" s="230"/>
      <c r="I295" s="230"/>
      <c r="J295" s="231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89"/>
      <c r="B296" s="189"/>
      <c r="C296" s="228"/>
      <c r="D296" s="229"/>
      <c r="E296" s="230"/>
      <c r="F296" s="230"/>
      <c r="G296" s="230"/>
      <c r="H296" s="230"/>
      <c r="I296" s="230"/>
      <c r="J296" s="231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89"/>
      <c r="B297" s="189"/>
      <c r="C297" s="228"/>
      <c r="D297" s="229"/>
      <c r="E297" s="230"/>
      <c r="F297" s="230"/>
      <c r="G297" s="230"/>
      <c r="H297" s="230"/>
      <c r="I297" s="230"/>
      <c r="J297" s="231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89"/>
      <c r="B298" s="189"/>
      <c r="C298" s="228"/>
      <c r="D298" s="229"/>
      <c r="E298" s="230"/>
      <c r="F298" s="230"/>
      <c r="G298" s="230"/>
      <c r="H298" s="230"/>
      <c r="I298" s="230"/>
      <c r="J298" s="231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89"/>
      <c r="B299" s="189"/>
      <c r="C299" s="228"/>
      <c r="D299" s="229"/>
      <c r="E299" s="230"/>
      <c r="F299" s="230"/>
      <c r="G299" s="230"/>
      <c r="H299" s="230"/>
      <c r="I299" s="230"/>
      <c r="J299" s="231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89"/>
      <c r="B300" s="189"/>
      <c r="C300" s="228"/>
      <c r="D300" s="229"/>
      <c r="E300" s="230"/>
      <c r="F300" s="230"/>
      <c r="G300" s="230"/>
      <c r="H300" s="230"/>
      <c r="I300" s="230"/>
      <c r="J300" s="231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89"/>
      <c r="B301" s="189"/>
      <c r="C301" s="228"/>
      <c r="D301" s="229"/>
      <c r="E301" s="230"/>
      <c r="F301" s="230"/>
      <c r="G301" s="230"/>
      <c r="H301" s="230"/>
      <c r="I301" s="230"/>
      <c r="J301" s="231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89"/>
      <c r="B302" s="189"/>
      <c r="C302" s="228"/>
      <c r="D302" s="229"/>
      <c r="E302" s="230"/>
      <c r="F302" s="230"/>
      <c r="G302" s="230"/>
      <c r="H302" s="230"/>
      <c r="I302" s="230"/>
      <c r="J302" s="231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89"/>
      <c r="B303" s="189"/>
      <c r="C303" s="228"/>
      <c r="D303" s="229"/>
      <c r="E303" s="230"/>
      <c r="F303" s="230"/>
      <c r="G303" s="230"/>
      <c r="H303" s="230"/>
      <c r="I303" s="230"/>
      <c r="J303" s="231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89"/>
      <c r="B304" s="189"/>
      <c r="C304" s="228"/>
      <c r="D304" s="229"/>
      <c r="E304" s="230"/>
      <c r="F304" s="230"/>
      <c r="G304" s="230"/>
      <c r="H304" s="230"/>
      <c r="I304" s="230"/>
      <c r="J304" s="231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89"/>
      <c r="B305" s="189"/>
      <c r="C305" s="228"/>
      <c r="D305" s="229"/>
      <c r="E305" s="230"/>
      <c r="F305" s="230"/>
      <c r="G305" s="230"/>
      <c r="H305" s="230"/>
      <c r="I305" s="230"/>
      <c r="J305" s="231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89"/>
      <c r="B306" s="189"/>
      <c r="C306" s="228"/>
      <c r="D306" s="229"/>
      <c r="E306" s="230"/>
      <c r="F306" s="230"/>
      <c r="G306" s="230"/>
      <c r="H306" s="230"/>
      <c r="I306" s="230"/>
      <c r="J306" s="231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89"/>
      <c r="B307" s="189"/>
      <c r="C307" s="228"/>
      <c r="D307" s="229"/>
      <c r="E307" s="230"/>
      <c r="F307" s="230"/>
      <c r="G307" s="230"/>
      <c r="H307" s="230"/>
      <c r="I307" s="230"/>
      <c r="J307" s="231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89"/>
      <c r="B308" s="189"/>
      <c r="C308" s="228"/>
      <c r="D308" s="229"/>
      <c r="E308" s="230"/>
      <c r="F308" s="230"/>
      <c r="G308" s="230"/>
      <c r="H308" s="230"/>
      <c r="I308" s="230"/>
      <c r="J308" s="231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89"/>
      <c r="B309" s="189"/>
      <c r="C309" s="228"/>
      <c r="D309" s="229"/>
      <c r="E309" s="230"/>
      <c r="F309" s="230"/>
      <c r="G309" s="230"/>
      <c r="H309" s="230"/>
      <c r="I309" s="230"/>
      <c r="J309" s="231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89"/>
      <c r="B310" s="189"/>
      <c r="C310" s="228"/>
      <c r="D310" s="229"/>
      <c r="E310" s="230"/>
      <c r="F310" s="230"/>
      <c r="G310" s="230"/>
      <c r="H310" s="230"/>
      <c r="I310" s="230"/>
      <c r="J310" s="231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89"/>
      <c r="B311" s="189"/>
      <c r="C311" s="228"/>
      <c r="D311" s="229"/>
      <c r="E311" s="230"/>
      <c r="F311" s="230"/>
      <c r="G311" s="230"/>
      <c r="H311" s="230"/>
      <c r="I311" s="230"/>
      <c r="J311" s="231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89"/>
      <c r="B312" s="189"/>
      <c r="C312" s="228"/>
      <c r="D312" s="229"/>
      <c r="E312" s="230"/>
      <c r="F312" s="230"/>
      <c r="G312" s="230"/>
      <c r="H312" s="230"/>
      <c r="I312" s="230"/>
      <c r="J312" s="231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89"/>
      <c r="B313" s="189"/>
      <c r="C313" s="228"/>
      <c r="D313" s="229"/>
      <c r="E313" s="230"/>
      <c r="F313" s="230"/>
      <c r="G313" s="230"/>
      <c r="H313" s="230"/>
      <c r="I313" s="230"/>
      <c r="J313" s="231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89"/>
      <c r="B314" s="189"/>
      <c r="C314" s="228"/>
      <c r="D314" s="229"/>
      <c r="E314" s="230"/>
      <c r="F314" s="230"/>
      <c r="G314" s="230"/>
      <c r="H314" s="230"/>
      <c r="I314" s="230"/>
      <c r="J314" s="231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89"/>
      <c r="B315" s="189"/>
      <c r="C315" s="228"/>
      <c r="D315" s="229"/>
      <c r="E315" s="230"/>
      <c r="F315" s="230"/>
      <c r="G315" s="230"/>
      <c r="H315" s="230"/>
      <c r="I315" s="230"/>
      <c r="J315" s="231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89"/>
      <c r="B316" s="189"/>
      <c r="C316" s="228"/>
      <c r="D316" s="229"/>
      <c r="E316" s="230"/>
      <c r="F316" s="230"/>
      <c r="G316" s="230"/>
      <c r="H316" s="230"/>
      <c r="I316" s="230"/>
      <c r="J316" s="231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89"/>
      <c r="B317" s="189"/>
      <c r="C317" s="228"/>
      <c r="D317" s="229"/>
      <c r="E317" s="230"/>
      <c r="F317" s="230"/>
      <c r="G317" s="230"/>
      <c r="H317" s="230"/>
      <c r="I317" s="230"/>
      <c r="J317" s="231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89"/>
      <c r="B318" s="189"/>
      <c r="C318" s="228"/>
      <c r="D318" s="229"/>
      <c r="E318" s="230"/>
      <c r="F318" s="230"/>
      <c r="G318" s="230"/>
      <c r="H318" s="230"/>
      <c r="I318" s="230"/>
      <c r="J318" s="231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89"/>
      <c r="B319" s="189"/>
      <c r="C319" s="228"/>
      <c r="D319" s="229"/>
      <c r="E319" s="230"/>
      <c r="F319" s="230"/>
      <c r="G319" s="230"/>
      <c r="H319" s="230"/>
      <c r="I319" s="230"/>
      <c r="J319" s="231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89"/>
      <c r="B320" s="189"/>
      <c r="C320" s="228"/>
      <c r="D320" s="229"/>
      <c r="E320" s="230"/>
      <c r="F320" s="230"/>
      <c r="G320" s="230"/>
      <c r="H320" s="230"/>
      <c r="I320" s="230"/>
      <c r="J320" s="231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89"/>
      <c r="B321" s="189"/>
      <c r="C321" s="228"/>
      <c r="D321" s="229"/>
      <c r="E321" s="230"/>
      <c r="F321" s="230"/>
      <c r="G321" s="230"/>
      <c r="H321" s="230"/>
      <c r="I321" s="230"/>
      <c r="J321" s="231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89"/>
      <c r="B322" s="189"/>
      <c r="C322" s="228"/>
      <c r="D322" s="229"/>
      <c r="E322" s="230"/>
      <c r="F322" s="230"/>
      <c r="G322" s="230"/>
      <c r="H322" s="230"/>
      <c r="I322" s="230"/>
      <c r="J322" s="231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89"/>
      <c r="B323" s="189"/>
      <c r="C323" s="228"/>
      <c r="D323" s="229"/>
      <c r="E323" s="230"/>
      <c r="F323" s="230"/>
      <c r="G323" s="230"/>
      <c r="H323" s="230"/>
      <c r="I323" s="230"/>
      <c r="J323" s="231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89"/>
      <c r="B324" s="189"/>
      <c r="C324" s="228"/>
      <c r="D324" s="229"/>
      <c r="E324" s="230"/>
      <c r="F324" s="230"/>
      <c r="G324" s="230"/>
      <c r="H324" s="230"/>
      <c r="I324" s="230"/>
      <c r="J324" s="231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89"/>
      <c r="B325" s="189"/>
      <c r="C325" s="228"/>
      <c r="D325" s="229"/>
      <c r="E325" s="230"/>
      <c r="F325" s="230"/>
      <c r="G325" s="230"/>
      <c r="H325" s="230"/>
      <c r="I325" s="230"/>
      <c r="J325" s="231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89"/>
      <c r="B326" s="189"/>
      <c r="C326" s="228"/>
      <c r="D326" s="229"/>
      <c r="E326" s="230"/>
      <c r="F326" s="230"/>
      <c r="G326" s="230"/>
      <c r="H326" s="230"/>
      <c r="I326" s="230"/>
      <c r="J326" s="231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89"/>
      <c r="B327" s="189"/>
      <c r="C327" s="228"/>
      <c r="D327" s="229"/>
      <c r="E327" s="230"/>
      <c r="F327" s="230"/>
      <c r="G327" s="230"/>
      <c r="H327" s="230"/>
      <c r="I327" s="230"/>
      <c r="J327" s="231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89"/>
      <c r="B328" s="189"/>
      <c r="C328" s="228"/>
      <c r="D328" s="229"/>
      <c r="E328" s="230"/>
      <c r="F328" s="230"/>
      <c r="G328" s="230"/>
      <c r="H328" s="230"/>
      <c r="I328" s="230"/>
      <c r="J328" s="231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89"/>
      <c r="B329" s="189"/>
      <c r="C329" s="228"/>
      <c r="D329" s="229"/>
      <c r="E329" s="230"/>
      <c r="F329" s="230"/>
      <c r="G329" s="230"/>
      <c r="H329" s="230"/>
      <c r="I329" s="230"/>
      <c r="J329" s="231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89"/>
      <c r="B330" s="189"/>
      <c r="C330" s="228"/>
      <c r="D330" s="229"/>
      <c r="E330" s="230"/>
      <c r="F330" s="230"/>
      <c r="G330" s="230"/>
      <c r="H330" s="230"/>
      <c r="I330" s="230"/>
      <c r="J330" s="231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89"/>
      <c r="B331" s="189"/>
      <c r="C331" s="228"/>
      <c r="D331" s="229"/>
      <c r="E331" s="230"/>
      <c r="F331" s="230"/>
      <c r="G331" s="230"/>
      <c r="H331" s="230"/>
      <c r="I331" s="230"/>
      <c r="J331" s="231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89"/>
      <c r="B332" s="189"/>
      <c r="C332" s="228"/>
      <c r="D332" s="229"/>
      <c r="E332" s="230"/>
      <c r="F332" s="230"/>
      <c r="G332" s="230"/>
      <c r="H332" s="230"/>
      <c r="I332" s="230"/>
      <c r="J332" s="231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89"/>
      <c r="B333" s="189"/>
      <c r="C333" s="228"/>
      <c r="D333" s="229"/>
      <c r="E333" s="230"/>
      <c r="F333" s="230"/>
      <c r="G333" s="230"/>
      <c r="H333" s="230"/>
      <c r="I333" s="230"/>
      <c r="J333" s="231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89"/>
      <c r="B334" s="189"/>
      <c r="C334" s="228"/>
      <c r="D334" s="229"/>
      <c r="E334" s="230"/>
      <c r="F334" s="230"/>
      <c r="G334" s="230"/>
      <c r="H334" s="230"/>
      <c r="I334" s="230"/>
      <c r="J334" s="231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89"/>
      <c r="B335" s="189"/>
      <c r="C335" s="228"/>
      <c r="D335" s="229"/>
      <c r="E335" s="230"/>
      <c r="F335" s="230"/>
      <c r="G335" s="230"/>
      <c r="H335" s="230"/>
      <c r="I335" s="230"/>
      <c r="J335" s="231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89"/>
      <c r="B336" s="189"/>
      <c r="C336" s="228"/>
      <c r="D336" s="229"/>
      <c r="E336" s="230"/>
      <c r="F336" s="230"/>
      <c r="G336" s="230"/>
      <c r="H336" s="230"/>
      <c r="I336" s="230"/>
      <c r="J336" s="231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89"/>
      <c r="B337" s="189"/>
      <c r="C337" s="228"/>
      <c r="D337" s="229"/>
      <c r="E337" s="230"/>
      <c r="F337" s="230"/>
      <c r="G337" s="230"/>
      <c r="H337" s="230"/>
      <c r="I337" s="230"/>
      <c r="J337" s="231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89"/>
      <c r="B338" s="189"/>
      <c r="C338" s="228"/>
      <c r="D338" s="229"/>
      <c r="E338" s="230"/>
      <c r="F338" s="230"/>
      <c r="G338" s="230"/>
      <c r="H338" s="230"/>
      <c r="I338" s="230"/>
      <c r="J338" s="231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89"/>
      <c r="B339" s="189"/>
      <c r="C339" s="228"/>
      <c r="D339" s="229"/>
      <c r="E339" s="230"/>
      <c r="F339" s="230"/>
      <c r="G339" s="230"/>
      <c r="H339" s="230"/>
      <c r="I339" s="230"/>
      <c r="J339" s="231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89"/>
      <c r="B340" s="189"/>
      <c r="C340" s="228"/>
      <c r="D340" s="229"/>
      <c r="E340" s="230"/>
      <c r="F340" s="230"/>
      <c r="G340" s="230"/>
      <c r="H340" s="230"/>
      <c r="I340" s="230"/>
      <c r="J340" s="231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89"/>
      <c r="B341" s="189"/>
      <c r="C341" s="228"/>
      <c r="D341" s="229"/>
      <c r="E341" s="230"/>
      <c r="F341" s="230"/>
      <c r="G341" s="230"/>
      <c r="H341" s="230"/>
      <c r="I341" s="230"/>
      <c r="J341" s="231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89"/>
      <c r="B342" s="189"/>
      <c r="C342" s="228"/>
      <c r="D342" s="229"/>
      <c r="E342" s="230"/>
      <c r="F342" s="230"/>
      <c r="G342" s="230"/>
      <c r="H342" s="230"/>
      <c r="I342" s="230"/>
      <c r="J342" s="231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89"/>
      <c r="B343" s="189"/>
      <c r="C343" s="228"/>
      <c r="D343" s="229"/>
      <c r="E343" s="230"/>
      <c r="F343" s="230"/>
      <c r="G343" s="230"/>
      <c r="H343" s="230"/>
      <c r="I343" s="230"/>
      <c r="J343" s="231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89"/>
      <c r="B344" s="189"/>
      <c r="C344" s="228"/>
      <c r="D344" s="229"/>
      <c r="E344" s="230"/>
      <c r="F344" s="230"/>
      <c r="G344" s="230"/>
      <c r="H344" s="230"/>
      <c r="I344" s="230"/>
      <c r="J344" s="231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89"/>
      <c r="B345" s="189"/>
      <c r="C345" s="228"/>
      <c r="D345" s="229"/>
      <c r="E345" s="230"/>
      <c r="F345" s="230"/>
      <c r="G345" s="230"/>
      <c r="H345" s="230"/>
      <c r="I345" s="230"/>
      <c r="J345" s="231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89"/>
      <c r="B346" s="189"/>
      <c r="C346" s="228"/>
      <c r="D346" s="229"/>
      <c r="E346" s="230"/>
      <c r="F346" s="230"/>
      <c r="G346" s="230"/>
      <c r="H346" s="230"/>
      <c r="I346" s="230"/>
      <c r="J346" s="231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89"/>
      <c r="B347" s="189"/>
      <c r="C347" s="228"/>
      <c r="D347" s="229"/>
      <c r="E347" s="230"/>
      <c r="F347" s="230"/>
      <c r="G347" s="230"/>
      <c r="H347" s="230"/>
      <c r="I347" s="230"/>
      <c r="J347" s="231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89"/>
      <c r="B348" s="189"/>
      <c r="C348" s="228"/>
      <c r="D348" s="229"/>
      <c r="E348" s="230"/>
      <c r="F348" s="230"/>
      <c r="G348" s="230"/>
      <c r="H348" s="230"/>
      <c r="I348" s="230"/>
      <c r="J348" s="231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89"/>
      <c r="B349" s="189"/>
      <c r="C349" s="228"/>
      <c r="D349" s="229"/>
      <c r="E349" s="230"/>
      <c r="F349" s="230"/>
      <c r="G349" s="230"/>
      <c r="H349" s="230"/>
      <c r="I349" s="230"/>
      <c r="J349" s="231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89"/>
      <c r="B350" s="189"/>
      <c r="C350" s="228"/>
      <c r="D350" s="229"/>
      <c r="E350" s="230"/>
      <c r="F350" s="230"/>
      <c r="G350" s="230"/>
      <c r="H350" s="230"/>
      <c r="I350" s="230"/>
      <c r="J350" s="231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89"/>
      <c r="B351" s="189"/>
      <c r="C351" s="228"/>
      <c r="D351" s="229"/>
      <c r="E351" s="230"/>
      <c r="F351" s="230"/>
      <c r="G351" s="230"/>
      <c r="H351" s="230"/>
      <c r="I351" s="230"/>
      <c r="J351" s="231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89"/>
      <c r="B352" s="189"/>
      <c r="C352" s="228"/>
      <c r="D352" s="229"/>
      <c r="E352" s="230"/>
      <c r="F352" s="230"/>
      <c r="G352" s="230"/>
      <c r="H352" s="230"/>
      <c r="I352" s="230"/>
      <c r="J352" s="231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89"/>
      <c r="B353" s="189"/>
      <c r="C353" s="228"/>
      <c r="D353" s="229"/>
      <c r="E353" s="230"/>
      <c r="F353" s="230"/>
      <c r="G353" s="230"/>
      <c r="H353" s="230"/>
      <c r="I353" s="230"/>
      <c r="J353" s="231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89"/>
      <c r="B354" s="189"/>
      <c r="C354" s="228"/>
      <c r="D354" s="229"/>
      <c r="E354" s="230"/>
      <c r="F354" s="230"/>
      <c r="G354" s="230"/>
      <c r="H354" s="230"/>
      <c r="I354" s="230"/>
      <c r="J354" s="231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89"/>
      <c r="B355" s="189"/>
      <c r="C355" s="228"/>
      <c r="D355" s="229"/>
      <c r="E355" s="230"/>
      <c r="F355" s="230"/>
      <c r="G355" s="230"/>
      <c r="H355" s="230"/>
      <c r="I355" s="230"/>
      <c r="J355" s="231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89"/>
      <c r="B356" s="189"/>
      <c r="C356" s="228"/>
      <c r="D356" s="229"/>
      <c r="E356" s="230"/>
      <c r="F356" s="230"/>
      <c r="G356" s="230"/>
      <c r="H356" s="230"/>
      <c r="I356" s="230"/>
      <c r="J356" s="231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89"/>
      <c r="B357" s="189"/>
      <c r="C357" s="228"/>
      <c r="D357" s="229"/>
      <c r="E357" s="230"/>
      <c r="F357" s="230"/>
      <c r="G357" s="230"/>
      <c r="H357" s="230"/>
      <c r="I357" s="230"/>
      <c r="J357" s="231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89"/>
      <c r="B358" s="189"/>
      <c r="C358" s="228"/>
      <c r="D358" s="229"/>
      <c r="E358" s="230"/>
      <c r="F358" s="230"/>
      <c r="G358" s="230"/>
      <c r="H358" s="230"/>
      <c r="I358" s="230"/>
      <c r="J358" s="231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89"/>
      <c r="B359" s="189"/>
      <c r="C359" s="228"/>
      <c r="D359" s="229"/>
      <c r="E359" s="230"/>
      <c r="F359" s="230"/>
      <c r="G359" s="230"/>
      <c r="H359" s="230"/>
      <c r="I359" s="230"/>
      <c r="J359" s="231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89"/>
      <c r="B360" s="189"/>
      <c r="C360" s="228"/>
      <c r="D360" s="229"/>
      <c r="E360" s="230"/>
      <c r="F360" s="230"/>
      <c r="G360" s="230"/>
      <c r="H360" s="230"/>
      <c r="I360" s="230"/>
      <c r="J360" s="231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89"/>
      <c r="B361" s="189"/>
      <c r="C361" s="228"/>
      <c r="D361" s="229"/>
      <c r="E361" s="230"/>
      <c r="F361" s="230"/>
      <c r="G361" s="230"/>
      <c r="H361" s="230"/>
      <c r="I361" s="230"/>
      <c r="J361" s="231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89"/>
      <c r="B362" s="189"/>
      <c r="C362" s="228"/>
      <c r="D362" s="229"/>
      <c r="E362" s="230"/>
      <c r="F362" s="230"/>
      <c r="G362" s="230"/>
      <c r="H362" s="230"/>
      <c r="I362" s="230"/>
      <c r="J362" s="231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89"/>
      <c r="B363" s="189"/>
      <c r="C363" s="228"/>
      <c r="D363" s="229"/>
      <c r="E363" s="230"/>
      <c r="F363" s="230"/>
      <c r="G363" s="230"/>
      <c r="H363" s="230"/>
      <c r="I363" s="230"/>
      <c r="J363" s="231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89"/>
      <c r="B364" s="189"/>
      <c r="C364" s="228"/>
      <c r="D364" s="229"/>
      <c r="E364" s="230"/>
      <c r="F364" s="230"/>
      <c r="G364" s="230"/>
      <c r="H364" s="230"/>
      <c r="I364" s="230"/>
      <c r="J364" s="231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89"/>
      <c r="B365" s="189"/>
      <c r="C365" s="228"/>
      <c r="D365" s="229"/>
      <c r="E365" s="230"/>
      <c r="F365" s="230"/>
      <c r="G365" s="230"/>
      <c r="H365" s="230"/>
      <c r="I365" s="230"/>
      <c r="J365" s="231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89"/>
      <c r="B366" s="189"/>
      <c r="C366" s="228"/>
      <c r="D366" s="229"/>
      <c r="E366" s="230"/>
      <c r="F366" s="230"/>
      <c r="G366" s="230"/>
      <c r="H366" s="230"/>
      <c r="I366" s="230"/>
      <c r="J366" s="231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89"/>
      <c r="B367" s="189"/>
      <c r="C367" s="228"/>
      <c r="D367" s="229"/>
      <c r="E367" s="230"/>
      <c r="F367" s="230"/>
      <c r="G367" s="230"/>
      <c r="H367" s="230"/>
      <c r="I367" s="230"/>
      <c r="J367" s="231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89"/>
      <c r="B368" s="189"/>
      <c r="C368" s="228"/>
      <c r="D368" s="229"/>
      <c r="E368" s="230"/>
      <c r="F368" s="230"/>
      <c r="G368" s="230"/>
      <c r="H368" s="230"/>
      <c r="I368" s="230"/>
      <c r="J368" s="231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89"/>
      <c r="B369" s="189"/>
      <c r="C369" s="228"/>
      <c r="D369" s="229"/>
      <c r="E369" s="230"/>
      <c r="F369" s="230"/>
      <c r="G369" s="230"/>
      <c r="H369" s="230"/>
      <c r="I369" s="230"/>
      <c r="J369" s="231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89"/>
      <c r="B370" s="189"/>
      <c r="C370" s="228"/>
      <c r="D370" s="229"/>
      <c r="E370" s="230"/>
      <c r="F370" s="230"/>
      <c r="G370" s="230"/>
      <c r="H370" s="230"/>
      <c r="I370" s="230"/>
      <c r="J370" s="231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89"/>
      <c r="B371" s="189"/>
      <c r="C371" s="228"/>
      <c r="D371" s="229"/>
      <c r="E371" s="230"/>
      <c r="F371" s="230"/>
      <c r="G371" s="230"/>
      <c r="H371" s="230"/>
      <c r="I371" s="230"/>
      <c r="J371" s="231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89"/>
      <c r="B372" s="189"/>
      <c r="C372" s="228"/>
      <c r="D372" s="229"/>
      <c r="E372" s="230"/>
      <c r="F372" s="230"/>
      <c r="G372" s="230"/>
      <c r="H372" s="230"/>
      <c r="I372" s="230"/>
      <c r="J372" s="231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89"/>
      <c r="B373" s="189"/>
      <c r="C373" s="228"/>
      <c r="D373" s="229"/>
      <c r="E373" s="230"/>
      <c r="F373" s="230"/>
      <c r="G373" s="230"/>
      <c r="H373" s="230"/>
      <c r="I373" s="230"/>
      <c r="J373" s="231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89"/>
      <c r="B374" s="189"/>
      <c r="C374" s="228"/>
      <c r="D374" s="229"/>
      <c r="E374" s="230"/>
      <c r="F374" s="230"/>
      <c r="G374" s="230"/>
      <c r="H374" s="230"/>
      <c r="I374" s="230"/>
      <c r="J374" s="231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89"/>
      <c r="B375" s="189"/>
      <c r="C375" s="228"/>
      <c r="D375" s="229"/>
      <c r="E375" s="230"/>
      <c r="F375" s="230"/>
      <c r="G375" s="230"/>
      <c r="H375" s="230"/>
      <c r="I375" s="230"/>
      <c r="J375" s="231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89"/>
      <c r="B376" s="189"/>
      <c r="C376" s="228"/>
      <c r="D376" s="229"/>
      <c r="E376" s="230"/>
      <c r="F376" s="230"/>
      <c r="G376" s="230"/>
      <c r="H376" s="230"/>
      <c r="I376" s="230"/>
      <c r="J376" s="231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89"/>
      <c r="B377" s="189"/>
      <c r="C377" s="228"/>
      <c r="D377" s="229"/>
      <c r="E377" s="230"/>
      <c r="F377" s="230"/>
      <c r="G377" s="230"/>
      <c r="H377" s="230"/>
      <c r="I377" s="230"/>
      <c r="J377" s="231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89"/>
      <c r="B378" s="189"/>
      <c r="C378" s="228"/>
      <c r="D378" s="229"/>
      <c r="E378" s="230"/>
      <c r="F378" s="230"/>
      <c r="G378" s="230"/>
      <c r="H378" s="230"/>
      <c r="I378" s="230"/>
      <c r="J378" s="231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89"/>
      <c r="B379" s="189"/>
      <c r="C379" s="228"/>
      <c r="D379" s="229"/>
      <c r="E379" s="230"/>
      <c r="F379" s="230"/>
      <c r="G379" s="230"/>
      <c r="H379" s="230"/>
      <c r="I379" s="230"/>
      <c r="J379" s="231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89"/>
      <c r="B380" s="189"/>
      <c r="C380" s="228"/>
      <c r="D380" s="229"/>
      <c r="E380" s="230"/>
      <c r="F380" s="230"/>
      <c r="G380" s="230"/>
      <c r="H380" s="230"/>
      <c r="I380" s="230"/>
      <c r="J380" s="231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89"/>
      <c r="B381" s="189"/>
      <c r="C381" s="228"/>
      <c r="D381" s="229"/>
      <c r="E381" s="230"/>
      <c r="F381" s="230"/>
      <c r="G381" s="230"/>
      <c r="H381" s="230"/>
      <c r="I381" s="230"/>
      <c r="J381" s="231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89"/>
      <c r="B382" s="189"/>
      <c r="C382" s="228"/>
      <c r="D382" s="229"/>
      <c r="E382" s="230"/>
      <c r="F382" s="230"/>
      <c r="G382" s="230"/>
      <c r="H382" s="230"/>
      <c r="I382" s="230"/>
      <c r="J382" s="231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89"/>
      <c r="B383" s="189"/>
      <c r="C383" s="228"/>
      <c r="D383" s="229"/>
      <c r="E383" s="230"/>
      <c r="F383" s="230"/>
      <c r="G383" s="230"/>
      <c r="H383" s="230"/>
      <c r="I383" s="230"/>
      <c r="J383" s="231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89"/>
      <c r="B384" s="189"/>
      <c r="C384" s="228"/>
      <c r="D384" s="229"/>
      <c r="E384" s="230"/>
      <c r="F384" s="230"/>
      <c r="G384" s="230"/>
      <c r="H384" s="230"/>
      <c r="I384" s="230"/>
      <c r="J384" s="231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89"/>
      <c r="B385" s="189"/>
      <c r="C385" s="228"/>
      <c r="D385" s="229"/>
      <c r="E385" s="230"/>
      <c r="F385" s="230"/>
      <c r="G385" s="230"/>
      <c r="H385" s="230"/>
      <c r="I385" s="230"/>
      <c r="J385" s="231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89"/>
      <c r="B386" s="189"/>
      <c r="C386" s="228"/>
      <c r="D386" s="229"/>
      <c r="E386" s="230"/>
      <c r="F386" s="230"/>
      <c r="G386" s="230"/>
      <c r="H386" s="230"/>
      <c r="I386" s="230"/>
      <c r="J386" s="231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89"/>
      <c r="B387" s="189"/>
      <c r="C387" s="228"/>
      <c r="D387" s="229"/>
      <c r="E387" s="230"/>
      <c r="F387" s="230"/>
      <c r="G387" s="230"/>
      <c r="H387" s="230"/>
      <c r="I387" s="230"/>
      <c r="J387" s="231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89"/>
      <c r="B388" s="189"/>
      <c r="C388" s="228"/>
      <c r="D388" s="229"/>
      <c r="E388" s="230"/>
      <c r="F388" s="230"/>
      <c r="G388" s="230"/>
      <c r="H388" s="230"/>
      <c r="I388" s="230"/>
      <c r="J388" s="231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89"/>
      <c r="B389" s="189"/>
      <c r="C389" s="228"/>
      <c r="D389" s="229"/>
      <c r="E389" s="230"/>
      <c r="F389" s="230"/>
      <c r="G389" s="230"/>
      <c r="H389" s="230"/>
      <c r="I389" s="230"/>
      <c r="J389" s="231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89"/>
      <c r="B390" s="189"/>
      <c r="C390" s="228"/>
      <c r="D390" s="229"/>
      <c r="E390" s="230"/>
      <c r="F390" s="230"/>
      <c r="G390" s="230"/>
      <c r="H390" s="230"/>
      <c r="I390" s="230"/>
      <c r="J390" s="231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89"/>
      <c r="B391" s="189"/>
      <c r="C391" s="228"/>
      <c r="D391" s="229"/>
      <c r="E391" s="230"/>
      <c r="F391" s="230"/>
      <c r="G391" s="230"/>
      <c r="H391" s="230"/>
      <c r="I391" s="230"/>
      <c r="J391" s="231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89"/>
      <c r="B392" s="189"/>
      <c r="C392" s="228"/>
      <c r="D392" s="229"/>
      <c r="E392" s="230"/>
      <c r="F392" s="230"/>
      <c r="G392" s="230"/>
      <c r="H392" s="230"/>
      <c r="I392" s="230"/>
      <c r="J392" s="231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89"/>
      <c r="B393" s="189"/>
      <c r="C393" s="228"/>
      <c r="D393" s="229"/>
      <c r="E393" s="230"/>
      <c r="F393" s="230"/>
      <c r="G393" s="230"/>
      <c r="H393" s="230"/>
      <c r="I393" s="230"/>
      <c r="J393" s="231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89"/>
      <c r="B394" s="189"/>
      <c r="C394" s="228"/>
      <c r="D394" s="229"/>
      <c r="E394" s="230"/>
      <c r="F394" s="230"/>
      <c r="G394" s="230"/>
      <c r="H394" s="230"/>
      <c r="I394" s="230"/>
      <c r="J394" s="231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89"/>
      <c r="B395" s="189"/>
      <c r="C395" s="228"/>
      <c r="D395" s="229"/>
      <c r="E395" s="230"/>
      <c r="F395" s="230"/>
      <c r="G395" s="230"/>
      <c r="H395" s="230"/>
      <c r="I395" s="230"/>
      <c r="J395" s="231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89"/>
      <c r="B396" s="189"/>
      <c r="C396" s="228"/>
      <c r="D396" s="229"/>
      <c r="E396" s="230"/>
      <c r="F396" s="230"/>
      <c r="G396" s="230"/>
      <c r="H396" s="230"/>
      <c r="I396" s="230"/>
      <c r="J396" s="231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89"/>
      <c r="B397" s="189"/>
      <c r="C397" s="228"/>
      <c r="D397" s="229"/>
      <c r="E397" s="230"/>
      <c r="F397" s="230"/>
      <c r="G397" s="230"/>
      <c r="H397" s="230"/>
      <c r="I397" s="230"/>
      <c r="J397" s="231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89"/>
      <c r="B398" s="189"/>
      <c r="C398" s="228"/>
      <c r="D398" s="229"/>
      <c r="E398" s="230"/>
      <c r="F398" s="230"/>
      <c r="G398" s="230"/>
      <c r="H398" s="230"/>
      <c r="I398" s="230"/>
      <c r="J398" s="231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89"/>
      <c r="B399" s="189"/>
      <c r="C399" s="228"/>
      <c r="D399" s="229"/>
      <c r="E399" s="230"/>
      <c r="F399" s="230"/>
      <c r="G399" s="230"/>
      <c r="H399" s="230"/>
      <c r="I399" s="230"/>
      <c r="J399" s="231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89"/>
      <c r="B400" s="189"/>
      <c r="C400" s="228"/>
      <c r="D400" s="229"/>
      <c r="E400" s="230"/>
      <c r="F400" s="230"/>
      <c r="G400" s="230"/>
      <c r="H400" s="230"/>
      <c r="I400" s="230"/>
      <c r="J400" s="231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89"/>
      <c r="B401" s="189"/>
      <c r="C401" s="228"/>
      <c r="D401" s="229"/>
      <c r="E401" s="230"/>
      <c r="F401" s="230"/>
      <c r="G401" s="230"/>
      <c r="H401" s="230"/>
      <c r="I401" s="230"/>
      <c r="J401" s="231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89"/>
      <c r="B402" s="189"/>
      <c r="C402" s="228"/>
      <c r="D402" s="229"/>
      <c r="E402" s="230"/>
      <c r="F402" s="230"/>
      <c r="G402" s="230"/>
      <c r="H402" s="230"/>
      <c r="I402" s="230"/>
      <c r="J402" s="231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89"/>
      <c r="B403" s="189"/>
      <c r="C403" s="228"/>
      <c r="D403" s="229"/>
      <c r="E403" s="230"/>
      <c r="F403" s="230"/>
      <c r="G403" s="230"/>
      <c r="H403" s="230"/>
      <c r="I403" s="230"/>
      <c r="J403" s="231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89"/>
      <c r="B404" s="189"/>
      <c r="C404" s="228"/>
      <c r="D404" s="229"/>
      <c r="E404" s="230"/>
      <c r="F404" s="230"/>
      <c r="G404" s="230"/>
      <c r="H404" s="230"/>
      <c r="I404" s="230"/>
      <c r="J404" s="231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89"/>
      <c r="B405" s="189"/>
      <c r="C405" s="228"/>
      <c r="D405" s="229"/>
      <c r="E405" s="230"/>
      <c r="F405" s="230"/>
      <c r="G405" s="230"/>
      <c r="H405" s="230"/>
      <c r="I405" s="230"/>
      <c r="J405" s="231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89"/>
      <c r="B406" s="189"/>
      <c r="C406" s="228"/>
      <c r="D406" s="229"/>
      <c r="E406" s="230"/>
      <c r="F406" s="230"/>
      <c r="G406" s="230"/>
      <c r="H406" s="230"/>
      <c r="I406" s="230"/>
      <c r="J406" s="231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89"/>
      <c r="B407" s="189"/>
      <c r="C407" s="228"/>
      <c r="D407" s="229"/>
      <c r="E407" s="230"/>
      <c r="F407" s="230"/>
      <c r="G407" s="230"/>
      <c r="H407" s="230"/>
      <c r="I407" s="230"/>
      <c r="J407" s="231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89"/>
      <c r="B408" s="189"/>
      <c r="C408" s="228"/>
      <c r="D408" s="229"/>
      <c r="E408" s="230"/>
      <c r="F408" s="230"/>
      <c r="G408" s="230"/>
      <c r="H408" s="230"/>
      <c r="I408" s="230"/>
      <c r="J408" s="231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89"/>
      <c r="B409" s="189"/>
      <c r="C409" s="228"/>
      <c r="D409" s="229"/>
      <c r="E409" s="230"/>
      <c r="F409" s="230"/>
      <c r="G409" s="230"/>
      <c r="H409" s="230"/>
      <c r="I409" s="230"/>
      <c r="J409" s="231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89"/>
      <c r="B410" s="189"/>
      <c r="C410" s="228"/>
      <c r="D410" s="229"/>
      <c r="E410" s="230"/>
      <c r="F410" s="230"/>
      <c r="G410" s="230"/>
      <c r="H410" s="230"/>
      <c r="I410" s="230"/>
      <c r="J410" s="231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89"/>
      <c r="B411" s="189"/>
      <c r="C411" s="228"/>
      <c r="D411" s="229"/>
      <c r="E411" s="230"/>
      <c r="F411" s="230"/>
      <c r="G411" s="230"/>
      <c r="H411" s="230"/>
      <c r="I411" s="230"/>
      <c r="J411" s="231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89"/>
      <c r="B412" s="189"/>
      <c r="C412" s="228"/>
      <c r="D412" s="229"/>
      <c r="E412" s="230"/>
      <c r="F412" s="230"/>
      <c r="G412" s="230"/>
      <c r="H412" s="230"/>
      <c r="I412" s="230"/>
      <c r="J412" s="231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89"/>
      <c r="B413" s="189"/>
      <c r="C413" s="228"/>
      <c r="D413" s="229"/>
      <c r="E413" s="230"/>
      <c r="F413" s="230"/>
      <c r="G413" s="230"/>
      <c r="H413" s="230"/>
      <c r="I413" s="230"/>
      <c r="J413" s="231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89"/>
      <c r="B414" s="189"/>
      <c r="C414" s="228"/>
      <c r="D414" s="229"/>
      <c r="E414" s="230"/>
      <c r="F414" s="230"/>
      <c r="G414" s="230"/>
      <c r="H414" s="230"/>
      <c r="I414" s="230"/>
      <c r="J414" s="231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89"/>
      <c r="B415" s="189"/>
      <c r="C415" s="228"/>
      <c r="D415" s="229"/>
      <c r="E415" s="230"/>
      <c r="F415" s="230"/>
      <c r="G415" s="230"/>
      <c r="H415" s="230"/>
      <c r="I415" s="230"/>
      <c r="J415" s="23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89"/>
      <c r="B416" s="189"/>
      <c r="C416" s="228"/>
      <c r="D416" s="229"/>
      <c r="E416" s="230"/>
      <c r="F416" s="230"/>
      <c r="G416" s="230"/>
      <c r="H416" s="230"/>
      <c r="I416" s="230"/>
      <c r="J416" s="231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89"/>
      <c r="B417" s="189"/>
      <c r="C417" s="228"/>
      <c r="D417" s="229"/>
      <c r="E417" s="230"/>
      <c r="F417" s="230"/>
      <c r="G417" s="230"/>
      <c r="H417" s="230"/>
      <c r="I417" s="230"/>
      <c r="J417" s="231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89"/>
      <c r="B418" s="189"/>
      <c r="C418" s="228"/>
      <c r="D418" s="229"/>
      <c r="E418" s="230"/>
      <c r="F418" s="230"/>
      <c r="G418" s="230"/>
      <c r="H418" s="230"/>
      <c r="I418" s="230"/>
      <c r="J418" s="231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89"/>
      <c r="B419" s="189"/>
      <c r="C419" s="228"/>
      <c r="D419" s="229"/>
      <c r="E419" s="230"/>
      <c r="F419" s="230"/>
      <c r="G419" s="230"/>
      <c r="H419" s="230"/>
      <c r="I419" s="230"/>
      <c r="J419" s="231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89"/>
      <c r="B420" s="189"/>
      <c r="C420" s="228"/>
      <c r="D420" s="229"/>
      <c r="E420" s="230"/>
      <c r="F420" s="230"/>
      <c r="G420" s="230"/>
      <c r="H420" s="230"/>
      <c r="I420" s="230"/>
      <c r="J420" s="231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89"/>
      <c r="B421" s="189"/>
      <c r="C421" s="228"/>
      <c r="D421" s="229"/>
      <c r="E421" s="230"/>
      <c r="F421" s="230"/>
      <c r="G421" s="230"/>
      <c r="H421" s="230"/>
      <c r="I421" s="230"/>
      <c r="J421" s="231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89"/>
      <c r="B422" s="189"/>
      <c r="C422" s="228"/>
      <c r="D422" s="229"/>
      <c r="E422" s="230"/>
      <c r="F422" s="230"/>
      <c r="G422" s="230"/>
      <c r="H422" s="230"/>
      <c r="I422" s="230"/>
      <c r="J422" s="231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89"/>
      <c r="B423" s="189"/>
      <c r="C423" s="228"/>
      <c r="D423" s="229"/>
      <c r="E423" s="230"/>
      <c r="F423" s="230"/>
      <c r="G423" s="230"/>
      <c r="H423" s="230"/>
      <c r="I423" s="230"/>
      <c r="J423" s="231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89"/>
      <c r="B424" s="189"/>
      <c r="C424" s="228"/>
      <c r="D424" s="229"/>
      <c r="E424" s="230"/>
      <c r="F424" s="230"/>
      <c r="G424" s="230"/>
      <c r="H424" s="230"/>
      <c r="I424" s="230"/>
      <c r="J424" s="231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89"/>
      <c r="B425" s="189"/>
      <c r="C425" s="228"/>
      <c r="D425" s="229"/>
      <c r="E425" s="230"/>
      <c r="F425" s="230"/>
      <c r="G425" s="230"/>
      <c r="H425" s="230"/>
      <c r="I425" s="230"/>
      <c r="J425" s="231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89"/>
      <c r="B426" s="189"/>
      <c r="C426" s="228"/>
      <c r="D426" s="229"/>
      <c r="E426" s="230"/>
      <c r="F426" s="230"/>
      <c r="G426" s="230"/>
      <c r="H426" s="230"/>
      <c r="I426" s="230"/>
      <c r="J426" s="231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89"/>
      <c r="B427" s="189"/>
      <c r="C427" s="228"/>
      <c r="D427" s="229"/>
      <c r="E427" s="230"/>
      <c r="F427" s="230"/>
      <c r="G427" s="230"/>
      <c r="H427" s="230"/>
      <c r="I427" s="230"/>
      <c r="J427" s="231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89"/>
      <c r="B428" s="189"/>
      <c r="C428" s="228"/>
      <c r="D428" s="229"/>
      <c r="E428" s="230"/>
      <c r="F428" s="230"/>
      <c r="G428" s="230"/>
      <c r="H428" s="230"/>
      <c r="I428" s="230"/>
      <c r="J428" s="231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89"/>
      <c r="B429" s="189"/>
      <c r="C429" s="228"/>
      <c r="D429" s="229"/>
      <c r="E429" s="230"/>
      <c r="F429" s="230"/>
      <c r="G429" s="230"/>
      <c r="H429" s="230"/>
      <c r="I429" s="230"/>
      <c r="J429" s="231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89"/>
      <c r="B430" s="189"/>
      <c r="C430" s="228"/>
      <c r="D430" s="229"/>
      <c r="E430" s="230"/>
      <c r="F430" s="230"/>
      <c r="G430" s="230"/>
      <c r="H430" s="230"/>
      <c r="I430" s="230"/>
      <c r="J430" s="231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89"/>
      <c r="B431" s="189"/>
      <c r="C431" s="228"/>
      <c r="D431" s="229"/>
      <c r="E431" s="230"/>
      <c r="F431" s="230"/>
      <c r="G431" s="230"/>
      <c r="H431" s="230"/>
      <c r="I431" s="230"/>
      <c r="J431" s="231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89"/>
      <c r="B432" s="189"/>
      <c r="C432" s="228"/>
      <c r="D432" s="229"/>
      <c r="E432" s="230"/>
      <c r="F432" s="230"/>
      <c r="G432" s="230"/>
      <c r="H432" s="230"/>
      <c r="I432" s="230"/>
      <c r="J432" s="231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89"/>
      <c r="B433" s="189"/>
      <c r="C433" s="228"/>
      <c r="D433" s="229"/>
      <c r="E433" s="230"/>
      <c r="F433" s="230"/>
      <c r="G433" s="230"/>
      <c r="H433" s="230"/>
      <c r="I433" s="230"/>
      <c r="J433" s="231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89"/>
      <c r="B434" s="189"/>
      <c r="C434" s="228"/>
      <c r="D434" s="229"/>
      <c r="E434" s="230"/>
      <c r="F434" s="230"/>
      <c r="G434" s="230"/>
      <c r="H434" s="230"/>
      <c r="I434" s="230"/>
      <c r="J434" s="231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89"/>
      <c r="B435" s="189"/>
      <c r="C435" s="228"/>
      <c r="D435" s="229"/>
      <c r="E435" s="230"/>
      <c r="F435" s="230"/>
      <c r="G435" s="230"/>
      <c r="H435" s="230"/>
      <c r="I435" s="230"/>
      <c r="J435" s="231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89"/>
      <c r="B436" s="189"/>
      <c r="C436" s="228"/>
      <c r="D436" s="229"/>
      <c r="E436" s="230"/>
      <c r="F436" s="230"/>
      <c r="G436" s="230"/>
      <c r="H436" s="230"/>
      <c r="I436" s="230"/>
      <c r="J436" s="231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89"/>
      <c r="B437" s="189"/>
      <c r="C437" s="228"/>
      <c r="D437" s="229"/>
      <c r="E437" s="230"/>
      <c r="F437" s="230"/>
      <c r="G437" s="230"/>
      <c r="H437" s="230"/>
      <c r="I437" s="230"/>
      <c r="J437" s="231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89"/>
      <c r="B438" s="189"/>
      <c r="C438" s="228"/>
      <c r="D438" s="229"/>
      <c r="E438" s="230"/>
      <c r="F438" s="230"/>
      <c r="G438" s="230"/>
      <c r="H438" s="230"/>
      <c r="I438" s="230"/>
      <c r="J438" s="231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89"/>
      <c r="B439" s="189"/>
      <c r="C439" s="228"/>
      <c r="D439" s="229"/>
      <c r="E439" s="230"/>
      <c r="F439" s="230"/>
      <c r="G439" s="230"/>
      <c r="H439" s="230"/>
      <c r="I439" s="230"/>
      <c r="J439" s="231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89"/>
      <c r="B440" s="189"/>
      <c r="C440" s="228"/>
      <c r="D440" s="229"/>
      <c r="E440" s="230"/>
      <c r="F440" s="230"/>
      <c r="G440" s="230"/>
      <c r="H440" s="230"/>
      <c r="I440" s="230"/>
      <c r="J440" s="231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89"/>
      <c r="B441" s="189"/>
      <c r="C441" s="228"/>
      <c r="D441" s="229"/>
      <c r="E441" s="230"/>
      <c r="F441" s="230"/>
      <c r="G441" s="230"/>
      <c r="H441" s="230"/>
      <c r="I441" s="230"/>
      <c r="J441" s="231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89"/>
      <c r="B442" s="189"/>
      <c r="C442" s="228"/>
      <c r="D442" s="229"/>
      <c r="E442" s="230"/>
      <c r="F442" s="230"/>
      <c r="G442" s="230"/>
      <c r="H442" s="230"/>
      <c r="I442" s="230"/>
      <c r="J442" s="231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89"/>
      <c r="B443" s="189"/>
      <c r="C443" s="228"/>
      <c r="D443" s="229"/>
      <c r="E443" s="230"/>
      <c r="F443" s="230"/>
      <c r="G443" s="230"/>
      <c r="H443" s="230"/>
      <c r="I443" s="230"/>
      <c r="J443" s="231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89"/>
      <c r="B444" s="189"/>
      <c r="C444" s="228"/>
      <c r="D444" s="229"/>
      <c r="E444" s="230"/>
      <c r="F444" s="230"/>
      <c r="G444" s="230"/>
      <c r="H444" s="230"/>
      <c r="I444" s="230"/>
      <c r="J444" s="231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89"/>
      <c r="B445" s="189"/>
      <c r="C445" s="228"/>
      <c r="D445" s="229"/>
      <c r="E445" s="230"/>
      <c r="F445" s="230"/>
      <c r="G445" s="230"/>
      <c r="H445" s="230"/>
      <c r="I445" s="230"/>
      <c r="J445" s="231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89"/>
      <c r="B446" s="189"/>
      <c r="C446" s="228"/>
      <c r="D446" s="229"/>
      <c r="E446" s="230"/>
      <c r="F446" s="230"/>
      <c r="G446" s="230"/>
      <c r="H446" s="230"/>
      <c r="I446" s="230"/>
      <c r="J446" s="231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89"/>
      <c r="B447" s="189"/>
      <c r="C447" s="228"/>
      <c r="D447" s="229"/>
      <c r="E447" s="230"/>
      <c r="F447" s="230"/>
      <c r="G447" s="230"/>
      <c r="H447" s="230"/>
      <c r="I447" s="230"/>
      <c r="J447" s="231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89"/>
      <c r="B448" s="189"/>
      <c r="C448" s="228"/>
      <c r="D448" s="229"/>
      <c r="E448" s="230"/>
      <c r="F448" s="230"/>
      <c r="G448" s="230"/>
      <c r="H448" s="230"/>
      <c r="I448" s="230"/>
      <c r="J448" s="231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89"/>
      <c r="B449" s="189"/>
      <c r="C449" s="228"/>
      <c r="D449" s="229"/>
      <c r="E449" s="230"/>
      <c r="F449" s="230"/>
      <c r="G449" s="230"/>
      <c r="H449" s="230"/>
      <c r="I449" s="230"/>
      <c r="J449" s="231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89"/>
      <c r="B450" s="189"/>
      <c r="C450" s="228"/>
      <c r="D450" s="229"/>
      <c r="E450" s="230"/>
      <c r="F450" s="230"/>
      <c r="G450" s="230"/>
      <c r="H450" s="230"/>
      <c r="I450" s="230"/>
      <c r="J450" s="231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89"/>
      <c r="B451" s="189"/>
      <c r="C451" s="228"/>
      <c r="D451" s="229"/>
      <c r="E451" s="230"/>
      <c r="F451" s="230"/>
      <c r="G451" s="230"/>
      <c r="H451" s="230"/>
      <c r="I451" s="230"/>
      <c r="J451" s="231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89"/>
      <c r="B452" s="189"/>
      <c r="C452" s="228"/>
      <c r="D452" s="229"/>
      <c r="E452" s="230"/>
      <c r="F452" s="230"/>
      <c r="G452" s="230"/>
      <c r="H452" s="230"/>
      <c r="I452" s="230"/>
      <c r="J452" s="231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89"/>
      <c r="B453" s="189"/>
      <c r="C453" s="228"/>
      <c r="D453" s="229"/>
      <c r="E453" s="230"/>
      <c r="F453" s="230"/>
      <c r="G453" s="230"/>
      <c r="H453" s="230"/>
      <c r="I453" s="230"/>
      <c r="J453" s="231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89"/>
      <c r="B454" s="189"/>
      <c r="C454" s="228"/>
      <c r="D454" s="229"/>
      <c r="E454" s="230"/>
      <c r="F454" s="230"/>
      <c r="G454" s="230"/>
      <c r="H454" s="230"/>
      <c r="I454" s="230"/>
      <c r="J454" s="231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89"/>
      <c r="B455" s="189"/>
      <c r="C455" s="228"/>
      <c r="D455" s="229"/>
      <c r="E455" s="230"/>
      <c r="F455" s="230"/>
      <c r="G455" s="230"/>
      <c r="H455" s="230"/>
      <c r="I455" s="230"/>
      <c r="J455" s="231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89"/>
      <c r="B456" s="189"/>
      <c r="C456" s="228"/>
      <c r="D456" s="229"/>
      <c r="E456" s="230"/>
      <c r="F456" s="230"/>
      <c r="G456" s="230"/>
      <c r="H456" s="230"/>
      <c r="I456" s="230"/>
      <c r="J456" s="231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89"/>
      <c r="B457" s="189"/>
      <c r="C457" s="228"/>
      <c r="D457" s="229"/>
      <c r="E457" s="230"/>
      <c r="F457" s="230"/>
      <c r="G457" s="230"/>
      <c r="H457" s="230"/>
      <c r="I457" s="230"/>
      <c r="J457" s="231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89"/>
      <c r="B458" s="189"/>
      <c r="C458" s="228"/>
      <c r="D458" s="229"/>
      <c r="E458" s="230"/>
      <c r="F458" s="230"/>
      <c r="G458" s="230"/>
      <c r="H458" s="230"/>
      <c r="I458" s="230"/>
      <c r="J458" s="231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89"/>
      <c r="B459" s="189"/>
      <c r="C459" s="228"/>
      <c r="D459" s="229"/>
      <c r="E459" s="230"/>
      <c r="F459" s="230"/>
      <c r="G459" s="230"/>
      <c r="H459" s="230"/>
      <c r="I459" s="230"/>
      <c r="J459" s="231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89"/>
      <c r="B460" s="189"/>
      <c r="C460" s="228"/>
      <c r="D460" s="229"/>
      <c r="E460" s="230"/>
      <c r="F460" s="230"/>
      <c r="G460" s="230"/>
      <c r="H460" s="230"/>
      <c r="I460" s="230"/>
      <c r="J460" s="231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89"/>
      <c r="B461" s="189"/>
      <c r="C461" s="228"/>
      <c r="D461" s="229"/>
      <c r="E461" s="230"/>
      <c r="F461" s="230"/>
      <c r="G461" s="230"/>
      <c r="H461" s="230"/>
      <c r="I461" s="230"/>
      <c r="J461" s="231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89"/>
      <c r="B462" s="189"/>
      <c r="C462" s="228"/>
      <c r="D462" s="229"/>
      <c r="E462" s="230"/>
      <c r="F462" s="230"/>
      <c r="G462" s="230"/>
      <c r="H462" s="230"/>
      <c r="I462" s="230"/>
      <c r="J462" s="231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89"/>
      <c r="B463" s="189"/>
      <c r="C463" s="228"/>
      <c r="D463" s="229"/>
      <c r="E463" s="230"/>
      <c r="F463" s="230"/>
      <c r="G463" s="230"/>
      <c r="H463" s="230"/>
      <c r="I463" s="230"/>
      <c r="J463" s="231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89"/>
      <c r="B464" s="189"/>
      <c r="C464" s="228"/>
      <c r="D464" s="229"/>
      <c r="E464" s="230"/>
      <c r="F464" s="230"/>
      <c r="G464" s="230"/>
      <c r="H464" s="230"/>
      <c r="I464" s="230"/>
      <c r="J464" s="231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89"/>
      <c r="B465" s="189"/>
      <c r="C465" s="228"/>
      <c r="D465" s="229"/>
      <c r="E465" s="230"/>
      <c r="F465" s="230"/>
      <c r="G465" s="230"/>
      <c r="H465" s="230"/>
      <c r="I465" s="230"/>
      <c r="J465" s="231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89"/>
      <c r="B466" s="189"/>
      <c r="C466" s="228"/>
      <c r="D466" s="229"/>
      <c r="E466" s="230"/>
      <c r="F466" s="230"/>
      <c r="G466" s="230"/>
      <c r="H466" s="230"/>
      <c r="I466" s="230"/>
      <c r="J466" s="231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89"/>
      <c r="B467" s="189"/>
      <c r="C467" s="228"/>
      <c r="D467" s="229"/>
      <c r="E467" s="230"/>
      <c r="F467" s="230"/>
      <c r="G467" s="230"/>
      <c r="H467" s="230"/>
      <c r="I467" s="230"/>
      <c r="J467" s="231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89"/>
      <c r="B468" s="189"/>
      <c r="C468" s="228"/>
      <c r="D468" s="229"/>
      <c r="E468" s="230"/>
      <c r="F468" s="230"/>
      <c r="G468" s="230"/>
      <c r="H468" s="230"/>
      <c r="I468" s="230"/>
      <c r="J468" s="231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89"/>
      <c r="B469" s="189"/>
      <c r="C469" s="228"/>
      <c r="D469" s="229"/>
      <c r="E469" s="230"/>
      <c r="F469" s="230"/>
      <c r="G469" s="230"/>
      <c r="H469" s="230"/>
      <c r="I469" s="230"/>
      <c r="J469" s="231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89"/>
      <c r="B470" s="189"/>
      <c r="C470" s="228"/>
      <c r="D470" s="229"/>
      <c r="E470" s="230"/>
      <c r="F470" s="230"/>
      <c r="G470" s="230"/>
      <c r="H470" s="230"/>
      <c r="I470" s="230"/>
      <c r="J470" s="231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89"/>
      <c r="B471" s="189"/>
      <c r="C471" s="228"/>
      <c r="D471" s="229"/>
      <c r="E471" s="230"/>
      <c r="F471" s="230"/>
      <c r="G471" s="230"/>
      <c r="H471" s="230"/>
      <c r="I471" s="230"/>
      <c r="J471" s="231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89"/>
      <c r="B472" s="189"/>
      <c r="C472" s="228"/>
      <c r="D472" s="229"/>
      <c r="E472" s="230"/>
      <c r="F472" s="230"/>
      <c r="G472" s="230"/>
      <c r="H472" s="230"/>
      <c r="I472" s="230"/>
      <c r="J472" s="231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89"/>
      <c r="B473" s="189"/>
      <c r="C473" s="228"/>
      <c r="D473" s="229"/>
      <c r="E473" s="230"/>
      <c r="F473" s="230"/>
      <c r="G473" s="230"/>
      <c r="H473" s="230"/>
      <c r="I473" s="230"/>
      <c r="J473" s="231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89"/>
      <c r="B474" s="189"/>
      <c r="C474" s="228"/>
      <c r="D474" s="229"/>
      <c r="E474" s="230"/>
      <c r="F474" s="230"/>
      <c r="G474" s="230"/>
      <c r="H474" s="230"/>
      <c r="I474" s="230"/>
      <c r="J474" s="231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89"/>
      <c r="B475" s="189"/>
      <c r="C475" s="228"/>
      <c r="D475" s="229"/>
      <c r="E475" s="230"/>
      <c r="F475" s="230"/>
      <c r="G475" s="230"/>
      <c r="H475" s="230"/>
      <c r="I475" s="230"/>
      <c r="J475" s="231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89"/>
      <c r="B476" s="189"/>
      <c r="C476" s="228"/>
      <c r="D476" s="229"/>
      <c r="E476" s="230"/>
      <c r="F476" s="230"/>
      <c r="G476" s="230"/>
      <c r="H476" s="230"/>
      <c r="I476" s="230"/>
      <c r="J476" s="231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89"/>
      <c r="B477" s="189"/>
      <c r="C477" s="228"/>
      <c r="D477" s="229"/>
      <c r="E477" s="230"/>
      <c r="F477" s="230"/>
      <c r="G477" s="230"/>
      <c r="H477" s="230"/>
      <c r="I477" s="230"/>
      <c r="J477" s="231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89"/>
      <c r="B478" s="189"/>
      <c r="C478" s="228"/>
      <c r="D478" s="229"/>
      <c r="E478" s="230"/>
      <c r="F478" s="230"/>
      <c r="G478" s="230"/>
      <c r="H478" s="230"/>
      <c r="I478" s="230"/>
      <c r="J478" s="231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89"/>
      <c r="B479" s="189"/>
      <c r="C479" s="228"/>
      <c r="D479" s="229"/>
      <c r="E479" s="230"/>
      <c r="F479" s="230"/>
      <c r="G479" s="230"/>
      <c r="H479" s="230"/>
      <c r="I479" s="230"/>
      <c r="J479" s="231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89"/>
      <c r="B480" s="189"/>
      <c r="C480" s="228"/>
      <c r="D480" s="229"/>
      <c r="E480" s="230"/>
      <c r="F480" s="230"/>
      <c r="G480" s="230"/>
      <c r="H480" s="230"/>
      <c r="I480" s="230"/>
      <c r="J480" s="231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89"/>
      <c r="B481" s="189"/>
      <c r="C481" s="228"/>
      <c r="D481" s="229"/>
      <c r="E481" s="230"/>
      <c r="F481" s="230"/>
      <c r="G481" s="230"/>
      <c r="H481" s="230"/>
      <c r="I481" s="230"/>
      <c r="J481" s="231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89"/>
      <c r="B482" s="189"/>
      <c r="C482" s="228"/>
      <c r="D482" s="229"/>
      <c r="E482" s="230"/>
      <c r="F482" s="230"/>
      <c r="G482" s="230"/>
      <c r="H482" s="230"/>
      <c r="I482" s="230"/>
      <c r="J482" s="231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89"/>
      <c r="B483" s="189"/>
      <c r="C483" s="228"/>
      <c r="D483" s="229"/>
      <c r="E483" s="230"/>
      <c r="F483" s="230"/>
      <c r="G483" s="230"/>
      <c r="H483" s="230"/>
      <c r="I483" s="230"/>
      <c r="J483" s="231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89"/>
      <c r="B484" s="189"/>
      <c r="C484" s="228"/>
      <c r="D484" s="229"/>
      <c r="E484" s="230"/>
      <c r="F484" s="230"/>
      <c r="G484" s="230"/>
      <c r="H484" s="230"/>
      <c r="I484" s="230"/>
      <c r="J484" s="231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89"/>
      <c r="B485" s="189"/>
      <c r="C485" s="228"/>
      <c r="D485" s="229"/>
      <c r="E485" s="230"/>
      <c r="F485" s="230"/>
      <c r="G485" s="230"/>
      <c r="H485" s="230"/>
      <c r="I485" s="230"/>
      <c r="J485" s="231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89"/>
      <c r="B486" s="189"/>
      <c r="C486" s="228"/>
      <c r="D486" s="229"/>
      <c r="E486" s="230"/>
      <c r="F486" s="230"/>
      <c r="G486" s="230"/>
      <c r="H486" s="230"/>
      <c r="I486" s="230"/>
      <c r="J486" s="231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89"/>
      <c r="B487" s="189"/>
      <c r="C487" s="228"/>
      <c r="D487" s="229"/>
      <c r="E487" s="230"/>
      <c r="F487" s="230"/>
      <c r="G487" s="230"/>
      <c r="H487" s="230"/>
      <c r="I487" s="230"/>
      <c r="J487" s="231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89"/>
      <c r="B488" s="189"/>
      <c r="C488" s="228"/>
      <c r="D488" s="229"/>
      <c r="E488" s="230"/>
      <c r="F488" s="230"/>
      <c r="G488" s="230"/>
      <c r="H488" s="230"/>
      <c r="I488" s="230"/>
      <c r="J488" s="231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89"/>
      <c r="B489" s="189"/>
      <c r="C489" s="228"/>
      <c r="D489" s="229"/>
      <c r="E489" s="230"/>
      <c r="F489" s="230"/>
      <c r="G489" s="230"/>
      <c r="H489" s="230"/>
      <c r="I489" s="230"/>
      <c r="J489" s="231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89"/>
      <c r="B490" s="189"/>
      <c r="C490" s="228"/>
      <c r="D490" s="229"/>
      <c r="E490" s="230"/>
      <c r="F490" s="230"/>
      <c r="G490" s="230"/>
      <c r="H490" s="230"/>
      <c r="I490" s="230"/>
      <c r="J490" s="231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89"/>
      <c r="B491" s="189"/>
      <c r="C491" s="228"/>
      <c r="D491" s="229"/>
      <c r="E491" s="230"/>
      <c r="F491" s="230"/>
      <c r="G491" s="230"/>
      <c r="H491" s="230"/>
      <c r="I491" s="230"/>
      <c r="J491" s="231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89"/>
      <c r="B492" s="189"/>
      <c r="C492" s="228"/>
      <c r="D492" s="229"/>
      <c r="E492" s="230"/>
      <c r="F492" s="230"/>
      <c r="G492" s="230"/>
      <c r="H492" s="230"/>
      <c r="I492" s="230"/>
      <c r="J492" s="231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89"/>
      <c r="B493" s="189"/>
      <c r="C493" s="228"/>
      <c r="D493" s="229"/>
      <c r="E493" s="230"/>
      <c r="F493" s="230"/>
      <c r="G493" s="230"/>
      <c r="H493" s="230"/>
      <c r="I493" s="230"/>
      <c r="J493" s="231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89"/>
      <c r="B494" s="189"/>
      <c r="C494" s="228"/>
      <c r="D494" s="229"/>
      <c r="E494" s="230"/>
      <c r="F494" s="230"/>
      <c r="G494" s="230"/>
      <c r="H494" s="230"/>
      <c r="I494" s="230"/>
      <c r="J494" s="231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89"/>
      <c r="B495" s="189"/>
      <c r="C495" s="228"/>
      <c r="D495" s="229"/>
      <c r="E495" s="230"/>
      <c r="F495" s="230"/>
      <c r="G495" s="230"/>
      <c r="H495" s="230"/>
      <c r="I495" s="230"/>
      <c r="J495" s="231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89"/>
      <c r="B496" s="189"/>
      <c r="C496" s="228"/>
      <c r="D496" s="229"/>
      <c r="E496" s="230"/>
      <c r="F496" s="230"/>
      <c r="G496" s="230"/>
      <c r="H496" s="230"/>
      <c r="I496" s="230"/>
      <c r="J496" s="231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89"/>
      <c r="B497" s="189"/>
      <c r="C497" s="228"/>
      <c r="D497" s="229"/>
      <c r="E497" s="230"/>
      <c r="F497" s="230"/>
      <c r="G497" s="230"/>
      <c r="H497" s="230"/>
      <c r="I497" s="230"/>
      <c r="J497" s="231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89"/>
      <c r="B498" s="189"/>
      <c r="C498" s="228"/>
      <c r="D498" s="229"/>
      <c r="E498" s="230"/>
      <c r="F498" s="230"/>
      <c r="G498" s="230"/>
      <c r="H498" s="230"/>
      <c r="I498" s="230"/>
      <c r="J498" s="231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89"/>
      <c r="B499" s="189"/>
      <c r="C499" s="228"/>
      <c r="D499" s="229"/>
      <c r="E499" s="230"/>
      <c r="F499" s="230"/>
      <c r="G499" s="230"/>
      <c r="H499" s="230"/>
      <c r="I499" s="230"/>
      <c r="J499" s="231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89"/>
      <c r="B500" s="189"/>
      <c r="C500" s="228"/>
      <c r="D500" s="229"/>
      <c r="E500" s="230"/>
      <c r="F500" s="230"/>
      <c r="G500" s="230"/>
      <c r="H500" s="230"/>
      <c r="I500" s="230"/>
      <c r="J500" s="231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89"/>
      <c r="B501" s="189"/>
      <c r="C501" s="228"/>
      <c r="D501" s="229"/>
      <c r="E501" s="230"/>
      <c r="F501" s="230"/>
      <c r="G501" s="230"/>
      <c r="H501" s="230"/>
      <c r="I501" s="230"/>
      <c r="J501" s="231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89"/>
      <c r="B502" s="189"/>
      <c r="C502" s="228"/>
      <c r="D502" s="229"/>
      <c r="E502" s="230"/>
      <c r="F502" s="230"/>
      <c r="G502" s="230"/>
      <c r="H502" s="230"/>
      <c r="I502" s="230"/>
      <c r="J502" s="231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89"/>
      <c r="B503" s="189"/>
      <c r="C503" s="228"/>
      <c r="D503" s="229"/>
      <c r="E503" s="230"/>
      <c r="F503" s="230"/>
      <c r="G503" s="230"/>
      <c r="H503" s="230"/>
      <c r="I503" s="230"/>
      <c r="J503" s="231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89"/>
      <c r="B504" s="189"/>
      <c r="C504" s="228"/>
      <c r="D504" s="229"/>
      <c r="E504" s="230"/>
      <c r="F504" s="230"/>
      <c r="G504" s="230"/>
      <c r="H504" s="230"/>
      <c r="I504" s="230"/>
      <c r="J504" s="231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89"/>
      <c r="B505" s="189"/>
      <c r="C505" s="228"/>
      <c r="D505" s="229"/>
      <c r="E505" s="230"/>
      <c r="F505" s="230"/>
      <c r="G505" s="230"/>
      <c r="H505" s="230"/>
      <c r="I505" s="230"/>
      <c r="J505" s="231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89"/>
      <c r="B506" s="189"/>
      <c r="C506" s="228"/>
      <c r="D506" s="229"/>
      <c r="E506" s="230"/>
      <c r="F506" s="230"/>
      <c r="G506" s="230"/>
      <c r="H506" s="230"/>
      <c r="I506" s="230"/>
      <c r="J506" s="231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89"/>
      <c r="B507" s="189"/>
      <c r="C507" s="228"/>
      <c r="D507" s="229"/>
      <c r="E507" s="230"/>
      <c r="F507" s="230"/>
      <c r="G507" s="230"/>
      <c r="H507" s="230"/>
      <c r="I507" s="230"/>
      <c r="J507" s="231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89"/>
      <c r="B508" s="189"/>
      <c r="C508" s="228"/>
      <c r="D508" s="229"/>
      <c r="E508" s="230"/>
      <c r="F508" s="230"/>
      <c r="G508" s="230"/>
      <c r="H508" s="230"/>
      <c r="I508" s="230"/>
      <c r="J508" s="231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89"/>
      <c r="B509" s="189"/>
      <c r="C509" s="228"/>
      <c r="D509" s="229"/>
      <c r="E509" s="230"/>
      <c r="F509" s="230"/>
      <c r="G509" s="230"/>
      <c r="H509" s="230"/>
      <c r="I509" s="230"/>
      <c r="J509" s="231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89"/>
      <c r="B510" s="189"/>
      <c r="C510" s="228"/>
      <c r="D510" s="229"/>
      <c r="E510" s="230"/>
      <c r="F510" s="230"/>
      <c r="G510" s="230"/>
      <c r="H510" s="230"/>
      <c r="I510" s="230"/>
      <c r="J510" s="231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89"/>
      <c r="B511" s="189"/>
      <c r="C511" s="228"/>
      <c r="D511" s="229"/>
      <c r="E511" s="230"/>
      <c r="F511" s="230"/>
      <c r="G511" s="230"/>
      <c r="H511" s="230"/>
      <c r="I511" s="230"/>
      <c r="J511" s="231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89"/>
      <c r="B512" s="189"/>
      <c r="C512" s="228"/>
      <c r="D512" s="229"/>
      <c r="E512" s="230"/>
      <c r="F512" s="230"/>
      <c r="G512" s="230"/>
      <c r="H512" s="230"/>
      <c r="I512" s="230"/>
      <c r="J512" s="231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89"/>
      <c r="B513" s="189"/>
      <c r="C513" s="228"/>
      <c r="D513" s="229"/>
      <c r="E513" s="230"/>
      <c r="F513" s="230"/>
      <c r="G513" s="230"/>
      <c r="H513" s="230"/>
      <c r="I513" s="230"/>
      <c r="J513" s="231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89"/>
      <c r="B514" s="189"/>
      <c r="C514" s="228"/>
      <c r="D514" s="229"/>
      <c r="E514" s="230"/>
      <c r="F514" s="230"/>
      <c r="G514" s="230"/>
      <c r="H514" s="230"/>
      <c r="I514" s="230"/>
      <c r="J514" s="231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89"/>
      <c r="B515" s="189"/>
      <c r="C515" s="228"/>
      <c r="D515" s="229"/>
      <c r="E515" s="230"/>
      <c r="F515" s="230"/>
      <c r="G515" s="230"/>
      <c r="H515" s="230"/>
      <c r="I515" s="230"/>
      <c r="J515" s="231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89"/>
      <c r="B516" s="189"/>
      <c r="C516" s="228"/>
      <c r="D516" s="229"/>
      <c r="E516" s="230"/>
      <c r="F516" s="230"/>
      <c r="G516" s="230"/>
      <c r="H516" s="230"/>
      <c r="I516" s="230"/>
      <c r="J516" s="231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89"/>
      <c r="B517" s="189"/>
      <c r="C517" s="228"/>
      <c r="D517" s="229"/>
      <c r="E517" s="230"/>
      <c r="F517" s="230"/>
      <c r="G517" s="230"/>
      <c r="H517" s="230"/>
      <c r="I517" s="230"/>
      <c r="J517" s="231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89"/>
      <c r="B518" s="189"/>
      <c r="C518" s="228"/>
      <c r="D518" s="229"/>
      <c r="E518" s="230"/>
      <c r="F518" s="230"/>
      <c r="G518" s="230"/>
      <c r="H518" s="230"/>
      <c r="I518" s="230"/>
      <c r="J518" s="231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89"/>
      <c r="B519" s="189"/>
      <c r="C519" s="228"/>
      <c r="D519" s="229"/>
      <c r="E519" s="230"/>
      <c r="F519" s="230"/>
      <c r="G519" s="230"/>
      <c r="H519" s="230"/>
      <c r="I519" s="230"/>
      <c r="J519" s="231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89"/>
      <c r="B520" s="189"/>
      <c r="C520" s="228"/>
      <c r="D520" s="229"/>
      <c r="E520" s="230"/>
      <c r="F520" s="230"/>
      <c r="G520" s="230"/>
      <c r="H520" s="230"/>
      <c r="I520" s="230"/>
      <c r="J520" s="231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89"/>
      <c r="B521" s="189"/>
      <c r="C521" s="228"/>
      <c r="D521" s="229"/>
      <c r="E521" s="230"/>
      <c r="F521" s="230"/>
      <c r="G521" s="230"/>
      <c r="H521" s="230"/>
      <c r="I521" s="230"/>
      <c r="J521" s="231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89"/>
      <c r="B522" s="189"/>
      <c r="C522" s="228"/>
      <c r="D522" s="229"/>
      <c r="E522" s="230"/>
      <c r="F522" s="230"/>
      <c r="G522" s="230"/>
      <c r="H522" s="230"/>
      <c r="I522" s="230"/>
      <c r="J522" s="231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89"/>
      <c r="B523" s="189"/>
      <c r="C523" s="228"/>
      <c r="D523" s="229"/>
      <c r="E523" s="230"/>
      <c r="F523" s="230"/>
      <c r="G523" s="230"/>
      <c r="H523" s="230"/>
      <c r="I523" s="230"/>
      <c r="J523" s="231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89"/>
      <c r="B524" s="189"/>
      <c r="C524" s="228"/>
      <c r="D524" s="229"/>
      <c r="E524" s="230"/>
      <c r="F524" s="230"/>
      <c r="G524" s="230"/>
      <c r="H524" s="230"/>
      <c r="I524" s="230"/>
      <c r="J524" s="231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89"/>
      <c r="B525" s="189"/>
      <c r="C525" s="228"/>
      <c r="D525" s="229"/>
      <c r="E525" s="230"/>
      <c r="F525" s="230"/>
      <c r="G525" s="230"/>
      <c r="H525" s="230"/>
      <c r="I525" s="230"/>
      <c r="J525" s="231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89"/>
      <c r="B526" s="189"/>
      <c r="C526" s="228"/>
      <c r="D526" s="229"/>
      <c r="E526" s="230"/>
      <c r="F526" s="230"/>
      <c r="G526" s="230"/>
      <c r="H526" s="230"/>
      <c r="I526" s="230"/>
      <c r="J526" s="231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89"/>
      <c r="B527" s="189"/>
      <c r="C527" s="228"/>
      <c r="D527" s="229"/>
      <c r="E527" s="230"/>
      <c r="F527" s="230"/>
      <c r="G527" s="230"/>
      <c r="H527" s="230"/>
      <c r="I527" s="230"/>
      <c r="J527" s="231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89"/>
      <c r="B528" s="189"/>
      <c r="C528" s="228"/>
      <c r="D528" s="229"/>
      <c r="E528" s="230"/>
      <c r="F528" s="230"/>
      <c r="G528" s="230"/>
      <c r="H528" s="230"/>
      <c r="I528" s="230"/>
      <c r="J528" s="231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89"/>
      <c r="B529" s="189"/>
      <c r="C529" s="228"/>
      <c r="D529" s="229"/>
      <c r="E529" s="230"/>
      <c r="F529" s="230"/>
      <c r="G529" s="230"/>
      <c r="H529" s="230"/>
      <c r="I529" s="230"/>
      <c r="J529" s="231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89"/>
      <c r="B530" s="189"/>
      <c r="C530" s="228"/>
      <c r="D530" s="229"/>
      <c r="E530" s="230"/>
      <c r="F530" s="230"/>
      <c r="G530" s="230"/>
      <c r="H530" s="230"/>
      <c r="I530" s="230"/>
      <c r="J530" s="231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89"/>
      <c r="B531" s="189"/>
      <c r="C531" s="228"/>
      <c r="D531" s="229"/>
      <c r="E531" s="230"/>
      <c r="F531" s="230"/>
      <c r="G531" s="230"/>
      <c r="H531" s="230"/>
      <c r="I531" s="230"/>
      <c r="J531" s="231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89"/>
      <c r="B532" s="189"/>
      <c r="C532" s="228"/>
      <c r="D532" s="229"/>
      <c r="E532" s="230"/>
      <c r="F532" s="230"/>
      <c r="G532" s="230"/>
      <c r="H532" s="230"/>
      <c r="I532" s="230"/>
      <c r="J532" s="231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89"/>
      <c r="B533" s="189"/>
      <c r="C533" s="228"/>
      <c r="D533" s="229"/>
      <c r="E533" s="230"/>
      <c r="F533" s="230"/>
      <c r="G533" s="230"/>
      <c r="H533" s="230"/>
      <c r="I533" s="230"/>
      <c r="J533" s="231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89"/>
      <c r="B534" s="189"/>
      <c r="C534" s="228"/>
      <c r="D534" s="229"/>
      <c r="E534" s="230"/>
      <c r="F534" s="230"/>
      <c r="G534" s="230"/>
      <c r="H534" s="230"/>
      <c r="I534" s="230"/>
      <c r="J534" s="231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89"/>
      <c r="B535" s="189"/>
      <c r="C535" s="228"/>
      <c r="D535" s="229"/>
      <c r="E535" s="230"/>
      <c r="F535" s="230"/>
      <c r="G535" s="230"/>
      <c r="H535" s="230"/>
      <c r="I535" s="230"/>
      <c r="J535" s="231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89"/>
      <c r="B536" s="189"/>
      <c r="C536" s="228"/>
      <c r="D536" s="229"/>
      <c r="E536" s="230"/>
      <c r="F536" s="230"/>
      <c r="G536" s="230"/>
      <c r="H536" s="230"/>
      <c r="I536" s="230"/>
      <c r="J536" s="231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89"/>
      <c r="B537" s="189"/>
      <c r="C537" s="228"/>
      <c r="D537" s="229"/>
      <c r="E537" s="230"/>
      <c r="F537" s="230"/>
      <c r="G537" s="230"/>
      <c r="H537" s="230"/>
      <c r="I537" s="230"/>
      <c r="J537" s="231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89"/>
      <c r="B538" s="189"/>
      <c r="C538" s="228"/>
      <c r="D538" s="229"/>
      <c r="E538" s="230"/>
      <c r="F538" s="230"/>
      <c r="G538" s="230"/>
      <c r="H538" s="230"/>
      <c r="I538" s="230"/>
      <c r="J538" s="23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89"/>
      <c r="B539" s="189"/>
      <c r="C539" s="228"/>
      <c r="D539" s="229"/>
      <c r="E539" s="230"/>
      <c r="F539" s="230"/>
      <c r="G539" s="230"/>
      <c r="H539" s="230"/>
      <c r="I539" s="230"/>
      <c r="J539" s="231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89"/>
      <c r="B540" s="189"/>
      <c r="C540" s="228"/>
      <c r="D540" s="229"/>
      <c r="E540" s="230"/>
      <c r="F540" s="230"/>
      <c r="G540" s="230"/>
      <c r="H540" s="230"/>
      <c r="I540" s="230"/>
      <c r="J540" s="231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89"/>
      <c r="B541" s="189"/>
      <c r="C541" s="228"/>
      <c r="D541" s="229"/>
      <c r="E541" s="230"/>
      <c r="F541" s="230"/>
      <c r="G541" s="230"/>
      <c r="H541" s="230"/>
      <c r="I541" s="230"/>
      <c r="J541" s="231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89"/>
      <c r="B542" s="189"/>
      <c r="C542" s="228"/>
      <c r="D542" s="229"/>
      <c r="E542" s="230"/>
      <c r="F542" s="230"/>
      <c r="G542" s="230"/>
      <c r="H542" s="230"/>
      <c r="I542" s="230"/>
      <c r="J542" s="231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89"/>
      <c r="B543" s="189"/>
      <c r="C543" s="228"/>
      <c r="D543" s="229"/>
      <c r="E543" s="230"/>
      <c r="F543" s="230"/>
      <c r="G543" s="230"/>
      <c r="H543" s="230"/>
      <c r="I543" s="230"/>
      <c r="J543" s="231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89"/>
      <c r="B544" s="189"/>
      <c r="C544" s="228"/>
      <c r="D544" s="229"/>
      <c r="E544" s="230"/>
      <c r="F544" s="230"/>
      <c r="G544" s="230"/>
      <c r="H544" s="230"/>
      <c r="I544" s="230"/>
      <c r="J544" s="231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89"/>
      <c r="B545" s="189"/>
      <c r="C545" s="228"/>
      <c r="D545" s="229"/>
      <c r="E545" s="230"/>
      <c r="F545" s="230"/>
      <c r="G545" s="230"/>
      <c r="H545" s="230"/>
      <c r="I545" s="230"/>
      <c r="J545" s="231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89"/>
      <c r="B546" s="189"/>
      <c r="C546" s="228"/>
      <c r="D546" s="229"/>
      <c r="E546" s="230"/>
      <c r="F546" s="230"/>
      <c r="G546" s="230"/>
      <c r="H546" s="230"/>
      <c r="I546" s="230"/>
      <c r="J546" s="231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89"/>
      <c r="B547" s="189"/>
      <c r="C547" s="228"/>
      <c r="D547" s="229"/>
      <c r="E547" s="230"/>
      <c r="F547" s="230"/>
      <c r="G547" s="230"/>
      <c r="H547" s="230"/>
      <c r="I547" s="230"/>
      <c r="J547" s="231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89"/>
      <c r="B548" s="189"/>
      <c r="C548" s="228"/>
      <c r="D548" s="229"/>
      <c r="E548" s="230"/>
      <c r="F548" s="230"/>
      <c r="G548" s="230"/>
      <c r="H548" s="230"/>
      <c r="I548" s="230"/>
      <c r="J548" s="231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89"/>
      <c r="B549" s="189"/>
      <c r="C549" s="228"/>
      <c r="D549" s="229"/>
      <c r="E549" s="230"/>
      <c r="F549" s="230"/>
      <c r="G549" s="230"/>
      <c r="H549" s="230"/>
      <c r="I549" s="230"/>
      <c r="J549" s="231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89"/>
      <c r="B550" s="189"/>
      <c r="C550" s="228"/>
      <c r="D550" s="229"/>
      <c r="E550" s="230"/>
      <c r="F550" s="230"/>
      <c r="G550" s="230"/>
      <c r="H550" s="230"/>
      <c r="I550" s="230"/>
      <c r="J550" s="231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89"/>
      <c r="B551" s="189"/>
      <c r="C551" s="228"/>
      <c r="D551" s="229"/>
      <c r="E551" s="230"/>
      <c r="F551" s="230"/>
      <c r="G551" s="230"/>
      <c r="H551" s="230"/>
      <c r="I551" s="230"/>
      <c r="J551" s="231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89"/>
      <c r="B552" s="189"/>
      <c r="C552" s="228"/>
      <c r="D552" s="229"/>
      <c r="E552" s="230"/>
      <c r="F552" s="230"/>
      <c r="G552" s="230"/>
      <c r="H552" s="230"/>
      <c r="I552" s="230"/>
      <c r="J552" s="231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89"/>
      <c r="B553" s="189"/>
      <c r="C553" s="228"/>
      <c r="D553" s="229"/>
      <c r="E553" s="230"/>
      <c r="F553" s="230"/>
      <c r="G553" s="230"/>
      <c r="H553" s="230"/>
      <c r="I553" s="230"/>
      <c r="J553" s="231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89"/>
      <c r="B554" s="189"/>
      <c r="C554" s="228"/>
      <c r="D554" s="229"/>
      <c r="E554" s="230"/>
      <c r="F554" s="230"/>
      <c r="G554" s="230"/>
      <c r="H554" s="230"/>
      <c r="I554" s="230"/>
      <c r="J554" s="231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89"/>
      <c r="B555" s="189"/>
      <c r="C555" s="228"/>
      <c r="D555" s="229"/>
      <c r="E555" s="230"/>
      <c r="F555" s="230"/>
      <c r="G555" s="230"/>
      <c r="H555" s="230"/>
      <c r="I555" s="230"/>
      <c r="J555" s="231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89"/>
      <c r="B556" s="189"/>
      <c r="C556" s="228"/>
      <c r="D556" s="229"/>
      <c r="E556" s="230"/>
      <c r="F556" s="230"/>
      <c r="G556" s="230"/>
      <c r="H556" s="230"/>
      <c r="I556" s="230"/>
      <c r="J556" s="231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89"/>
      <c r="B557" s="189"/>
      <c r="C557" s="228"/>
      <c r="D557" s="229"/>
      <c r="E557" s="230"/>
      <c r="F557" s="230"/>
      <c r="G557" s="230"/>
      <c r="H557" s="230"/>
      <c r="I557" s="230"/>
      <c r="J557" s="231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89"/>
      <c r="B558" s="189"/>
      <c r="C558" s="228"/>
      <c r="D558" s="229"/>
      <c r="E558" s="230"/>
      <c r="F558" s="230"/>
      <c r="G558" s="230"/>
      <c r="H558" s="230"/>
      <c r="I558" s="230"/>
      <c r="J558" s="231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89"/>
      <c r="B559" s="189"/>
      <c r="C559" s="228"/>
      <c r="D559" s="229"/>
      <c r="E559" s="230"/>
      <c r="F559" s="230"/>
      <c r="G559" s="230"/>
      <c r="H559" s="230"/>
      <c r="I559" s="230"/>
      <c r="J559" s="231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89"/>
      <c r="B560" s="189"/>
      <c r="C560" s="228"/>
      <c r="D560" s="229"/>
      <c r="E560" s="230"/>
      <c r="F560" s="230"/>
      <c r="G560" s="230"/>
      <c r="H560" s="230"/>
      <c r="I560" s="230"/>
      <c r="J560" s="231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89"/>
      <c r="B561" s="189"/>
      <c r="C561" s="228"/>
      <c r="D561" s="229"/>
      <c r="E561" s="230"/>
      <c r="F561" s="230"/>
      <c r="G561" s="230"/>
      <c r="H561" s="230"/>
      <c r="I561" s="230"/>
      <c r="J561" s="231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89"/>
      <c r="B562" s="189"/>
      <c r="C562" s="228"/>
      <c r="D562" s="229"/>
      <c r="E562" s="230"/>
      <c r="F562" s="230"/>
      <c r="G562" s="230"/>
      <c r="H562" s="230"/>
      <c r="I562" s="230"/>
      <c r="J562" s="231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89"/>
      <c r="B563" s="189"/>
      <c r="C563" s="228"/>
      <c r="D563" s="229"/>
      <c r="E563" s="230"/>
      <c r="F563" s="230"/>
      <c r="G563" s="230"/>
      <c r="H563" s="230"/>
      <c r="I563" s="230"/>
      <c r="J563" s="231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89"/>
      <c r="B564" s="189"/>
      <c r="C564" s="228"/>
      <c r="D564" s="229"/>
      <c r="E564" s="230"/>
      <c r="F564" s="230"/>
      <c r="G564" s="230"/>
      <c r="H564" s="230"/>
      <c r="I564" s="230"/>
      <c r="J564" s="231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89"/>
      <c r="B565" s="189"/>
      <c r="C565" s="228"/>
      <c r="D565" s="229"/>
      <c r="E565" s="230"/>
      <c r="F565" s="230"/>
      <c r="G565" s="230"/>
      <c r="H565" s="230"/>
      <c r="I565" s="230"/>
      <c r="J565" s="231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89"/>
      <c r="B566" s="189"/>
      <c r="C566" s="228"/>
      <c r="D566" s="229"/>
      <c r="E566" s="230"/>
      <c r="F566" s="230"/>
      <c r="G566" s="230"/>
      <c r="H566" s="230"/>
      <c r="I566" s="230"/>
      <c r="J566" s="231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89"/>
      <c r="B567" s="189"/>
      <c r="C567" s="228"/>
      <c r="D567" s="229"/>
      <c r="E567" s="230"/>
      <c r="F567" s="230"/>
      <c r="G567" s="230"/>
      <c r="H567" s="230"/>
      <c r="I567" s="230"/>
      <c r="J567" s="231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89"/>
      <c r="B568" s="189"/>
      <c r="C568" s="228"/>
      <c r="D568" s="229"/>
      <c r="E568" s="230"/>
      <c r="F568" s="230"/>
      <c r="G568" s="230"/>
      <c r="H568" s="230"/>
      <c r="I568" s="230"/>
      <c r="J568" s="231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89"/>
      <c r="B569" s="189"/>
      <c r="C569" s="228"/>
      <c r="D569" s="229"/>
      <c r="E569" s="230"/>
      <c r="F569" s="230"/>
      <c r="G569" s="230"/>
      <c r="H569" s="230"/>
      <c r="I569" s="230"/>
      <c r="J569" s="231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89"/>
      <c r="B570" s="189"/>
      <c r="C570" s="228"/>
      <c r="D570" s="229"/>
      <c r="E570" s="230"/>
      <c r="F570" s="230"/>
      <c r="G570" s="230"/>
      <c r="H570" s="230"/>
      <c r="I570" s="230"/>
      <c r="J570" s="231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89"/>
      <c r="B571" s="189"/>
      <c r="C571" s="228"/>
      <c r="D571" s="229"/>
      <c r="E571" s="230"/>
      <c r="F571" s="230"/>
      <c r="G571" s="230"/>
      <c r="H571" s="230"/>
      <c r="I571" s="230"/>
      <c r="J571" s="231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89"/>
      <c r="B572" s="189"/>
      <c r="C572" s="228"/>
      <c r="D572" s="229"/>
      <c r="E572" s="230"/>
      <c r="F572" s="230"/>
      <c r="G572" s="230"/>
      <c r="H572" s="230"/>
      <c r="I572" s="230"/>
      <c r="J572" s="231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89"/>
      <c r="B573" s="189"/>
      <c r="C573" s="228"/>
      <c r="D573" s="229"/>
      <c r="E573" s="230"/>
      <c r="F573" s="230"/>
      <c r="G573" s="230"/>
      <c r="H573" s="230"/>
      <c r="I573" s="230"/>
      <c r="J573" s="231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89"/>
      <c r="B574" s="189"/>
      <c r="C574" s="228"/>
      <c r="D574" s="229"/>
      <c r="E574" s="230"/>
      <c r="F574" s="230"/>
      <c r="G574" s="230"/>
      <c r="H574" s="230"/>
      <c r="I574" s="230"/>
      <c r="J574" s="231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89"/>
      <c r="B575" s="189"/>
      <c r="C575" s="228"/>
      <c r="D575" s="229"/>
      <c r="E575" s="230"/>
      <c r="F575" s="230"/>
      <c r="G575" s="230"/>
      <c r="H575" s="230"/>
      <c r="I575" s="230"/>
      <c r="J575" s="231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89"/>
      <c r="B576" s="189"/>
      <c r="C576" s="228"/>
      <c r="D576" s="229"/>
      <c r="E576" s="230"/>
      <c r="F576" s="230"/>
      <c r="G576" s="230"/>
      <c r="H576" s="230"/>
      <c r="I576" s="230"/>
      <c r="J576" s="231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89"/>
      <c r="B577" s="189"/>
      <c r="C577" s="228"/>
      <c r="D577" s="229"/>
      <c r="E577" s="230"/>
      <c r="F577" s="230"/>
      <c r="G577" s="230"/>
      <c r="H577" s="230"/>
      <c r="I577" s="230"/>
      <c r="J577" s="231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89"/>
      <c r="B578" s="189"/>
      <c r="C578" s="228"/>
      <c r="D578" s="229"/>
      <c r="E578" s="230"/>
      <c r="F578" s="230"/>
      <c r="G578" s="230"/>
      <c r="H578" s="230"/>
      <c r="I578" s="230"/>
      <c r="J578" s="231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89"/>
      <c r="B579" s="189"/>
      <c r="C579" s="228"/>
      <c r="D579" s="229"/>
      <c r="E579" s="230"/>
      <c r="F579" s="230"/>
      <c r="G579" s="230"/>
      <c r="H579" s="230"/>
      <c r="I579" s="230"/>
      <c r="J579" s="231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89"/>
      <c r="B580" s="189"/>
      <c r="C580" s="228"/>
      <c r="D580" s="229"/>
      <c r="E580" s="230"/>
      <c r="F580" s="230"/>
      <c r="G580" s="230"/>
      <c r="H580" s="230"/>
      <c r="I580" s="230"/>
      <c r="J580" s="231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89"/>
      <c r="B581" s="189"/>
      <c r="C581" s="228"/>
      <c r="D581" s="229"/>
      <c r="E581" s="230"/>
      <c r="F581" s="230"/>
      <c r="G581" s="230"/>
      <c r="H581" s="230"/>
      <c r="I581" s="230"/>
      <c r="J581" s="231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89"/>
      <c r="B582" s="189"/>
      <c r="C582" s="228"/>
      <c r="D582" s="229"/>
      <c r="E582" s="230"/>
      <c r="F582" s="230"/>
      <c r="G582" s="230"/>
      <c r="H582" s="230"/>
      <c r="I582" s="230"/>
      <c r="J582" s="231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89"/>
      <c r="B583" s="189"/>
      <c r="C583" s="228"/>
      <c r="D583" s="229"/>
      <c r="E583" s="230"/>
      <c r="F583" s="230"/>
      <c r="G583" s="230"/>
      <c r="H583" s="230"/>
      <c r="I583" s="230"/>
      <c r="J583" s="231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89"/>
      <c r="B584" s="189"/>
      <c r="C584" s="228"/>
      <c r="D584" s="229"/>
      <c r="E584" s="230"/>
      <c r="F584" s="230"/>
      <c r="G584" s="230"/>
      <c r="H584" s="230"/>
      <c r="I584" s="230"/>
      <c r="J584" s="231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89"/>
      <c r="B585" s="189"/>
      <c r="C585" s="228"/>
      <c r="D585" s="229"/>
      <c r="E585" s="230"/>
      <c r="F585" s="230"/>
      <c r="G585" s="230"/>
      <c r="H585" s="230"/>
      <c r="I585" s="230"/>
      <c r="J585" s="231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89"/>
      <c r="B586" s="189"/>
      <c r="C586" s="228"/>
      <c r="D586" s="229"/>
      <c r="E586" s="230"/>
      <c r="F586" s="230"/>
      <c r="G586" s="230"/>
      <c r="H586" s="230"/>
      <c r="I586" s="230"/>
      <c r="J586" s="231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89"/>
      <c r="B587" s="189"/>
      <c r="C587" s="228"/>
      <c r="D587" s="229"/>
      <c r="E587" s="230"/>
      <c r="F587" s="230"/>
      <c r="G587" s="230"/>
      <c r="H587" s="230"/>
      <c r="I587" s="230"/>
      <c r="J587" s="231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89"/>
      <c r="B588" s="189"/>
      <c r="C588" s="228"/>
      <c r="D588" s="229"/>
      <c r="E588" s="230"/>
      <c r="F588" s="230"/>
      <c r="G588" s="230"/>
      <c r="H588" s="230"/>
      <c r="I588" s="230"/>
      <c r="J588" s="231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89"/>
      <c r="B589" s="189"/>
      <c r="C589" s="228"/>
      <c r="D589" s="229"/>
      <c r="E589" s="230"/>
      <c r="F589" s="230"/>
      <c r="G589" s="230"/>
      <c r="H589" s="230"/>
      <c r="I589" s="230"/>
      <c r="J589" s="231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89"/>
      <c r="B590" s="189"/>
      <c r="C590" s="228"/>
      <c r="D590" s="229"/>
      <c r="E590" s="230"/>
      <c r="F590" s="230"/>
      <c r="G590" s="230"/>
      <c r="H590" s="230"/>
      <c r="I590" s="230"/>
      <c r="J590" s="231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89"/>
      <c r="B591" s="189"/>
      <c r="C591" s="228"/>
      <c r="D591" s="229"/>
      <c r="E591" s="230"/>
      <c r="F591" s="230"/>
      <c r="G591" s="230"/>
      <c r="H591" s="230"/>
      <c r="I591" s="230"/>
      <c r="J591" s="231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89"/>
      <c r="B592" s="189"/>
      <c r="C592" s="228"/>
      <c r="D592" s="229"/>
      <c r="E592" s="230"/>
      <c r="F592" s="230"/>
      <c r="G592" s="230"/>
      <c r="H592" s="230"/>
      <c r="I592" s="230"/>
      <c r="J592" s="231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89"/>
      <c r="B593" s="189"/>
      <c r="C593" s="228"/>
      <c r="D593" s="229"/>
      <c r="E593" s="230"/>
      <c r="F593" s="230"/>
      <c r="G593" s="230"/>
      <c r="H593" s="230"/>
      <c r="I593" s="230"/>
      <c r="J593" s="231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89"/>
      <c r="B594" s="189"/>
      <c r="C594" s="228"/>
      <c r="D594" s="229"/>
      <c r="E594" s="230"/>
      <c r="F594" s="230"/>
      <c r="G594" s="230"/>
      <c r="H594" s="230"/>
      <c r="I594" s="230"/>
      <c r="J594" s="231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89"/>
      <c r="B595" s="189"/>
      <c r="C595" s="228"/>
      <c r="D595" s="229"/>
      <c r="E595" s="230"/>
      <c r="F595" s="230"/>
      <c r="G595" s="230"/>
      <c r="H595" s="230"/>
      <c r="I595" s="230"/>
      <c r="J595" s="231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89"/>
      <c r="B596" s="189"/>
      <c r="C596" s="228"/>
      <c r="D596" s="229"/>
      <c r="E596" s="230"/>
      <c r="F596" s="230"/>
      <c r="G596" s="230"/>
      <c r="H596" s="230"/>
      <c r="I596" s="230"/>
      <c r="J596" s="231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89"/>
      <c r="B597" s="189"/>
      <c r="C597" s="228"/>
      <c r="D597" s="229"/>
      <c r="E597" s="230"/>
      <c r="F597" s="230"/>
      <c r="G597" s="230"/>
      <c r="H597" s="230"/>
      <c r="I597" s="230"/>
      <c r="J597" s="231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89"/>
      <c r="B598" s="189"/>
      <c r="C598" s="228"/>
      <c r="D598" s="229"/>
      <c r="E598" s="230"/>
      <c r="F598" s="230"/>
      <c r="G598" s="230"/>
      <c r="H598" s="230"/>
      <c r="I598" s="230"/>
      <c r="J598" s="231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89"/>
      <c r="B599" s="189"/>
      <c r="C599" s="228"/>
      <c r="D599" s="229"/>
      <c r="E599" s="230"/>
      <c r="F599" s="230"/>
      <c r="G599" s="230"/>
      <c r="H599" s="230"/>
      <c r="I599" s="230"/>
      <c r="J599" s="231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89"/>
      <c r="B600" s="189"/>
      <c r="C600" s="228"/>
      <c r="D600" s="229"/>
      <c r="E600" s="230"/>
      <c r="F600" s="230"/>
      <c r="G600" s="230"/>
      <c r="H600" s="230"/>
      <c r="I600" s="230"/>
      <c r="J600" s="231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89"/>
      <c r="B601" s="189"/>
      <c r="C601" s="228"/>
      <c r="D601" s="229"/>
      <c r="E601" s="230"/>
      <c r="F601" s="230"/>
      <c r="G601" s="230"/>
      <c r="H601" s="230"/>
      <c r="I601" s="230"/>
      <c r="J601" s="231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89"/>
      <c r="B602" s="189"/>
      <c r="C602" s="228"/>
      <c r="D602" s="229"/>
      <c r="E602" s="230"/>
      <c r="F602" s="230"/>
      <c r="G602" s="230"/>
      <c r="H602" s="230"/>
      <c r="I602" s="230"/>
      <c r="J602" s="231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89"/>
      <c r="B603" s="189"/>
      <c r="C603" s="228"/>
      <c r="D603" s="229"/>
      <c r="E603" s="230"/>
      <c r="F603" s="230"/>
      <c r="G603" s="230"/>
      <c r="H603" s="230"/>
      <c r="I603" s="230"/>
      <c r="J603" s="231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89"/>
      <c r="B604" s="189"/>
      <c r="C604" s="228"/>
      <c r="D604" s="229"/>
      <c r="E604" s="230"/>
      <c r="F604" s="230"/>
      <c r="G604" s="230"/>
      <c r="H604" s="230"/>
      <c r="I604" s="230"/>
      <c r="J604" s="231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89"/>
      <c r="B605" s="189"/>
      <c r="C605" s="228"/>
      <c r="D605" s="229"/>
      <c r="E605" s="230"/>
      <c r="F605" s="230"/>
      <c r="G605" s="230"/>
      <c r="H605" s="230"/>
      <c r="I605" s="230"/>
      <c r="J605" s="231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89"/>
      <c r="B606" s="189"/>
      <c r="C606" s="228"/>
      <c r="D606" s="229"/>
      <c r="E606" s="230"/>
      <c r="F606" s="230"/>
      <c r="G606" s="230"/>
      <c r="H606" s="230"/>
      <c r="I606" s="230"/>
      <c r="J606" s="231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89"/>
      <c r="B607" s="189"/>
      <c r="C607" s="228"/>
      <c r="D607" s="229"/>
      <c r="E607" s="230"/>
      <c r="F607" s="230"/>
      <c r="G607" s="230"/>
      <c r="H607" s="230"/>
      <c r="I607" s="230"/>
      <c r="J607" s="231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89"/>
      <c r="B608" s="189"/>
      <c r="C608" s="228"/>
      <c r="D608" s="229"/>
      <c r="E608" s="230"/>
      <c r="F608" s="230"/>
      <c r="G608" s="230"/>
      <c r="H608" s="230"/>
      <c r="I608" s="230"/>
      <c r="J608" s="231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89"/>
      <c r="B609" s="189"/>
      <c r="C609" s="228"/>
      <c r="D609" s="229"/>
      <c r="E609" s="230"/>
      <c r="F609" s="230"/>
      <c r="G609" s="230"/>
      <c r="H609" s="230"/>
      <c r="I609" s="230"/>
      <c r="J609" s="231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89"/>
      <c r="B610" s="189"/>
      <c r="C610" s="228"/>
      <c r="D610" s="229"/>
      <c r="E610" s="230"/>
      <c r="F610" s="230"/>
      <c r="G610" s="230"/>
      <c r="H610" s="230"/>
      <c r="I610" s="230"/>
      <c r="J610" s="231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89"/>
      <c r="B611" s="189"/>
      <c r="C611" s="228"/>
      <c r="D611" s="229"/>
      <c r="E611" s="230"/>
      <c r="F611" s="230"/>
      <c r="G611" s="230"/>
      <c r="H611" s="230"/>
      <c r="I611" s="230"/>
      <c r="J611" s="231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89"/>
      <c r="B612" s="189"/>
      <c r="C612" s="228"/>
      <c r="D612" s="229"/>
      <c r="E612" s="230"/>
      <c r="F612" s="230"/>
      <c r="G612" s="230"/>
      <c r="H612" s="230"/>
      <c r="I612" s="230"/>
      <c r="J612" s="231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89"/>
      <c r="B613" s="189"/>
      <c r="C613" s="228"/>
      <c r="D613" s="229"/>
      <c r="E613" s="230"/>
      <c r="F613" s="230"/>
      <c r="G613" s="230"/>
      <c r="H613" s="230"/>
      <c r="I613" s="230"/>
      <c r="J613" s="231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89"/>
      <c r="B614" s="189"/>
      <c r="C614" s="228"/>
      <c r="D614" s="229"/>
      <c r="E614" s="230"/>
      <c r="F614" s="230"/>
      <c r="G614" s="230"/>
      <c r="H614" s="230"/>
      <c r="I614" s="230"/>
      <c r="J614" s="231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89"/>
      <c r="B615" s="189"/>
      <c r="C615" s="228"/>
      <c r="D615" s="229"/>
      <c r="E615" s="230"/>
      <c r="F615" s="230"/>
      <c r="G615" s="230"/>
      <c r="H615" s="230"/>
      <c r="I615" s="230"/>
      <c r="J615" s="231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89"/>
      <c r="B616" s="189"/>
      <c r="C616" s="228"/>
      <c r="D616" s="229"/>
      <c r="E616" s="230"/>
      <c r="F616" s="230"/>
      <c r="G616" s="230"/>
      <c r="H616" s="230"/>
      <c r="I616" s="230"/>
      <c r="J616" s="231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89"/>
      <c r="B617" s="189"/>
      <c r="C617" s="228"/>
      <c r="D617" s="229"/>
      <c r="E617" s="230"/>
      <c r="F617" s="230"/>
      <c r="G617" s="230"/>
      <c r="H617" s="230"/>
      <c r="I617" s="230"/>
      <c r="J617" s="231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89"/>
      <c r="B618" s="189"/>
      <c r="C618" s="228"/>
      <c r="D618" s="229"/>
      <c r="E618" s="230"/>
      <c r="F618" s="230"/>
      <c r="G618" s="230"/>
      <c r="H618" s="230"/>
      <c r="I618" s="230"/>
      <c r="J618" s="231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89"/>
      <c r="B619" s="189"/>
      <c r="C619" s="228"/>
      <c r="D619" s="229"/>
      <c r="E619" s="230"/>
      <c r="F619" s="230"/>
      <c r="G619" s="230"/>
      <c r="H619" s="230"/>
      <c r="I619" s="230"/>
      <c r="J619" s="231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89"/>
      <c r="B620" s="189"/>
      <c r="C620" s="228"/>
      <c r="D620" s="229"/>
      <c r="E620" s="230"/>
      <c r="F620" s="230"/>
      <c r="G620" s="230"/>
      <c r="H620" s="230"/>
      <c r="I620" s="230"/>
      <c r="J620" s="231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89"/>
      <c r="B621" s="189"/>
      <c r="C621" s="228"/>
      <c r="D621" s="229"/>
      <c r="E621" s="230"/>
      <c r="F621" s="230"/>
      <c r="G621" s="230"/>
      <c r="H621" s="230"/>
      <c r="I621" s="230"/>
      <c r="J621" s="231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89"/>
      <c r="B622" s="189"/>
      <c r="C622" s="228"/>
      <c r="D622" s="229"/>
      <c r="E622" s="230"/>
      <c r="F622" s="230"/>
      <c r="G622" s="230"/>
      <c r="H622" s="230"/>
      <c r="I622" s="230"/>
      <c r="J622" s="231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89"/>
      <c r="B623" s="189"/>
      <c r="C623" s="228"/>
      <c r="D623" s="229"/>
      <c r="E623" s="230"/>
      <c r="F623" s="230"/>
      <c r="G623" s="230"/>
      <c r="H623" s="230"/>
      <c r="I623" s="230"/>
      <c r="J623" s="231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89"/>
      <c r="B624" s="189"/>
      <c r="C624" s="228"/>
      <c r="D624" s="229"/>
      <c r="E624" s="230"/>
      <c r="F624" s="230"/>
      <c r="G624" s="230"/>
      <c r="H624" s="230"/>
      <c r="I624" s="230"/>
      <c r="J624" s="231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89"/>
      <c r="B625" s="189"/>
      <c r="C625" s="228"/>
      <c r="D625" s="229"/>
      <c r="E625" s="230"/>
      <c r="F625" s="230"/>
      <c r="G625" s="230"/>
      <c r="H625" s="230"/>
      <c r="I625" s="230"/>
      <c r="J625" s="231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89"/>
      <c r="B626" s="189"/>
      <c r="C626" s="228"/>
      <c r="D626" s="229"/>
      <c r="E626" s="230"/>
      <c r="F626" s="230"/>
      <c r="G626" s="230"/>
      <c r="H626" s="230"/>
      <c r="I626" s="230"/>
      <c r="J626" s="231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89"/>
      <c r="B627" s="189"/>
      <c r="C627" s="228"/>
      <c r="D627" s="229"/>
      <c r="E627" s="230"/>
      <c r="F627" s="230"/>
      <c r="G627" s="230"/>
      <c r="H627" s="230"/>
      <c r="I627" s="230"/>
      <c r="J627" s="231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89"/>
      <c r="B628" s="189"/>
      <c r="C628" s="228"/>
      <c r="D628" s="229"/>
      <c r="E628" s="230"/>
      <c r="F628" s="230"/>
      <c r="G628" s="230"/>
      <c r="H628" s="230"/>
      <c r="I628" s="230"/>
      <c r="J628" s="231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89"/>
      <c r="B629" s="189"/>
      <c r="C629" s="228"/>
      <c r="D629" s="229"/>
      <c r="E629" s="230"/>
      <c r="F629" s="230"/>
      <c r="G629" s="230"/>
      <c r="H629" s="230"/>
      <c r="I629" s="230"/>
      <c r="J629" s="231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89"/>
      <c r="B630" s="189"/>
      <c r="C630" s="228"/>
      <c r="D630" s="229"/>
      <c r="E630" s="230"/>
      <c r="F630" s="230"/>
      <c r="G630" s="230"/>
      <c r="H630" s="230"/>
      <c r="I630" s="230"/>
      <c r="J630" s="231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89"/>
      <c r="B631" s="189"/>
      <c r="C631" s="228"/>
      <c r="D631" s="229"/>
      <c r="E631" s="230"/>
      <c r="F631" s="230"/>
      <c r="G631" s="230"/>
      <c r="H631" s="230"/>
      <c r="I631" s="230"/>
      <c r="J631" s="231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89"/>
      <c r="B632" s="189"/>
      <c r="C632" s="228"/>
      <c r="D632" s="229"/>
      <c r="E632" s="230"/>
      <c r="F632" s="230"/>
      <c r="G632" s="230"/>
      <c r="H632" s="230"/>
      <c r="I632" s="230"/>
      <c r="J632" s="231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89"/>
      <c r="B633" s="189"/>
      <c r="C633" s="228"/>
      <c r="D633" s="229"/>
      <c r="E633" s="230"/>
      <c r="F633" s="230"/>
      <c r="G633" s="230"/>
      <c r="H633" s="230"/>
      <c r="I633" s="230"/>
      <c r="J633" s="231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89"/>
      <c r="B634" s="189"/>
      <c r="C634" s="228"/>
      <c r="D634" s="229"/>
      <c r="E634" s="230"/>
      <c r="F634" s="230"/>
      <c r="G634" s="230"/>
      <c r="H634" s="230"/>
      <c r="I634" s="230"/>
      <c r="J634" s="231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89"/>
      <c r="B635" s="189"/>
      <c r="C635" s="228"/>
      <c r="D635" s="229"/>
      <c r="E635" s="230"/>
      <c r="F635" s="230"/>
      <c r="G635" s="230"/>
      <c r="H635" s="230"/>
      <c r="I635" s="230"/>
      <c r="J635" s="231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89"/>
      <c r="B636" s="189"/>
      <c r="C636" s="228"/>
      <c r="D636" s="229"/>
      <c r="E636" s="230"/>
      <c r="F636" s="230"/>
      <c r="G636" s="230"/>
      <c r="H636" s="230"/>
      <c r="I636" s="230"/>
      <c r="J636" s="231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89"/>
      <c r="B637" s="189"/>
      <c r="C637" s="228"/>
      <c r="D637" s="229"/>
      <c r="E637" s="230"/>
      <c r="F637" s="230"/>
      <c r="G637" s="230"/>
      <c r="H637" s="230"/>
      <c r="I637" s="230"/>
      <c r="J637" s="231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89"/>
      <c r="B638" s="189"/>
      <c r="C638" s="228"/>
      <c r="D638" s="229"/>
      <c r="E638" s="230"/>
      <c r="F638" s="230"/>
      <c r="G638" s="230"/>
      <c r="H638" s="230"/>
      <c r="I638" s="230"/>
      <c r="J638" s="231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89"/>
      <c r="B639" s="189"/>
      <c r="C639" s="228"/>
      <c r="D639" s="229"/>
      <c r="E639" s="230"/>
      <c r="F639" s="230"/>
      <c r="G639" s="230"/>
      <c r="H639" s="230"/>
      <c r="I639" s="230"/>
      <c r="J639" s="231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89"/>
      <c r="B640" s="189"/>
      <c r="C640" s="228"/>
      <c r="D640" s="229"/>
      <c r="E640" s="230"/>
      <c r="F640" s="230"/>
      <c r="G640" s="230"/>
      <c r="H640" s="230"/>
      <c r="I640" s="230"/>
      <c r="J640" s="231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89"/>
      <c r="B641" s="189"/>
      <c r="C641" s="228"/>
      <c r="D641" s="229"/>
      <c r="E641" s="230"/>
      <c r="F641" s="230"/>
      <c r="G641" s="230"/>
      <c r="H641" s="230"/>
      <c r="I641" s="230"/>
      <c r="J641" s="231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89"/>
      <c r="B642" s="189"/>
      <c r="C642" s="228"/>
      <c r="D642" s="229"/>
      <c r="E642" s="230"/>
      <c r="F642" s="230"/>
      <c r="G642" s="230"/>
      <c r="H642" s="230"/>
      <c r="I642" s="230"/>
      <c r="J642" s="231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89"/>
      <c r="B643" s="189"/>
      <c r="C643" s="228"/>
      <c r="D643" s="229"/>
      <c r="E643" s="230"/>
      <c r="F643" s="230"/>
      <c r="G643" s="230"/>
      <c r="H643" s="230"/>
      <c r="I643" s="230"/>
      <c r="J643" s="231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89"/>
      <c r="B644" s="189"/>
      <c r="C644" s="228"/>
      <c r="D644" s="229"/>
      <c r="E644" s="230"/>
      <c r="F644" s="230"/>
      <c r="G644" s="230"/>
      <c r="H644" s="230"/>
      <c r="I644" s="230"/>
      <c r="J644" s="231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89"/>
      <c r="B645" s="189"/>
      <c r="C645" s="228"/>
      <c r="D645" s="229"/>
      <c r="E645" s="230"/>
      <c r="F645" s="230"/>
      <c r="G645" s="230"/>
      <c r="H645" s="230"/>
      <c r="I645" s="230"/>
      <c r="J645" s="231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89"/>
      <c r="B646" s="189"/>
      <c r="C646" s="228"/>
      <c r="D646" s="229"/>
      <c r="E646" s="230"/>
      <c r="F646" s="230"/>
      <c r="G646" s="230"/>
      <c r="H646" s="230"/>
      <c r="I646" s="230"/>
      <c r="J646" s="231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89"/>
      <c r="B647" s="189"/>
      <c r="C647" s="228"/>
      <c r="D647" s="229"/>
      <c r="E647" s="230"/>
      <c r="F647" s="230"/>
      <c r="G647" s="230"/>
      <c r="H647" s="230"/>
      <c r="I647" s="230"/>
      <c r="J647" s="231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89"/>
      <c r="B648" s="189"/>
      <c r="C648" s="228"/>
      <c r="D648" s="229"/>
      <c r="E648" s="230"/>
      <c r="F648" s="230"/>
      <c r="G648" s="230"/>
      <c r="H648" s="230"/>
      <c r="I648" s="230"/>
      <c r="J648" s="231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89"/>
      <c r="B649" s="189"/>
      <c r="C649" s="228"/>
      <c r="D649" s="229"/>
      <c r="E649" s="230"/>
      <c r="F649" s="230"/>
      <c r="G649" s="230"/>
      <c r="H649" s="230"/>
      <c r="I649" s="230"/>
      <c r="J649" s="231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89"/>
      <c r="B650" s="189"/>
      <c r="C650" s="228"/>
      <c r="D650" s="229"/>
      <c r="E650" s="230"/>
      <c r="F650" s="230"/>
      <c r="G650" s="230"/>
      <c r="H650" s="230"/>
      <c r="I650" s="230"/>
      <c r="J650" s="231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89"/>
      <c r="B651" s="189"/>
      <c r="C651" s="228"/>
      <c r="D651" s="229"/>
      <c r="E651" s="230"/>
      <c r="F651" s="230"/>
      <c r="G651" s="230"/>
      <c r="H651" s="230"/>
      <c r="I651" s="230"/>
      <c r="J651" s="231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89"/>
      <c r="B652" s="189"/>
      <c r="C652" s="228"/>
      <c r="D652" s="229"/>
      <c r="E652" s="230"/>
      <c r="F652" s="230"/>
      <c r="G652" s="230"/>
      <c r="H652" s="230"/>
      <c r="I652" s="230"/>
      <c r="J652" s="231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89"/>
      <c r="B653" s="189"/>
      <c r="C653" s="228"/>
      <c r="D653" s="229"/>
      <c r="E653" s="230"/>
      <c r="F653" s="230"/>
      <c r="G653" s="230"/>
      <c r="H653" s="230"/>
      <c r="I653" s="230"/>
      <c r="J653" s="231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89"/>
      <c r="B654" s="189"/>
      <c r="C654" s="228"/>
      <c r="D654" s="229"/>
      <c r="E654" s="230"/>
      <c r="F654" s="230"/>
      <c r="G654" s="230"/>
      <c r="H654" s="230"/>
      <c r="I654" s="230"/>
      <c r="J654" s="231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89"/>
      <c r="B655" s="189"/>
      <c r="C655" s="228"/>
      <c r="D655" s="229"/>
      <c r="E655" s="230"/>
      <c r="F655" s="230"/>
      <c r="G655" s="230"/>
      <c r="H655" s="230"/>
      <c r="I655" s="230"/>
      <c r="J655" s="231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89"/>
      <c r="B656" s="189"/>
      <c r="C656" s="228"/>
      <c r="D656" s="229"/>
      <c r="E656" s="230"/>
      <c r="F656" s="230"/>
      <c r="G656" s="230"/>
      <c r="H656" s="230"/>
      <c r="I656" s="230"/>
      <c r="J656" s="231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89"/>
      <c r="B657" s="189"/>
      <c r="C657" s="228"/>
      <c r="D657" s="229"/>
      <c r="E657" s="230"/>
      <c r="F657" s="230"/>
      <c r="G657" s="230"/>
      <c r="H657" s="230"/>
      <c r="I657" s="230"/>
      <c r="J657" s="231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89"/>
      <c r="B658" s="189"/>
      <c r="C658" s="228"/>
      <c r="D658" s="229"/>
      <c r="E658" s="230"/>
      <c r="F658" s="230"/>
      <c r="G658" s="230"/>
      <c r="H658" s="230"/>
      <c r="I658" s="230"/>
      <c r="J658" s="231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89"/>
      <c r="B659" s="189"/>
      <c r="C659" s="228"/>
      <c r="D659" s="229"/>
      <c r="E659" s="230"/>
      <c r="F659" s="230"/>
      <c r="G659" s="230"/>
      <c r="H659" s="230"/>
      <c r="I659" s="230"/>
      <c r="J659" s="231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89"/>
      <c r="B660" s="189"/>
      <c r="C660" s="228"/>
      <c r="D660" s="229"/>
      <c r="E660" s="230"/>
      <c r="F660" s="230"/>
      <c r="G660" s="230"/>
      <c r="H660" s="230"/>
      <c r="I660" s="230"/>
      <c r="J660" s="231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89"/>
      <c r="B661" s="189"/>
      <c r="C661" s="228"/>
      <c r="D661" s="229"/>
      <c r="E661" s="230"/>
      <c r="F661" s="230"/>
      <c r="G661" s="230"/>
      <c r="H661" s="230"/>
      <c r="I661" s="230"/>
      <c r="J661" s="231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89"/>
      <c r="B662" s="189"/>
      <c r="C662" s="228"/>
      <c r="D662" s="229"/>
      <c r="E662" s="230"/>
      <c r="F662" s="230"/>
      <c r="G662" s="230"/>
      <c r="H662" s="230"/>
      <c r="I662" s="230"/>
      <c r="J662" s="231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89"/>
      <c r="B663" s="189"/>
      <c r="C663" s="228"/>
      <c r="D663" s="229"/>
      <c r="E663" s="230"/>
      <c r="F663" s="230"/>
      <c r="G663" s="230"/>
      <c r="H663" s="230"/>
      <c r="I663" s="230"/>
      <c r="J663" s="231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89"/>
      <c r="B664" s="189"/>
      <c r="C664" s="228"/>
      <c r="D664" s="229"/>
      <c r="E664" s="230"/>
      <c r="F664" s="230"/>
      <c r="G664" s="230"/>
      <c r="H664" s="230"/>
      <c r="I664" s="230"/>
      <c r="J664" s="231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89"/>
      <c r="B665" s="189"/>
      <c r="C665" s="228"/>
      <c r="D665" s="229"/>
      <c r="E665" s="230"/>
      <c r="F665" s="230"/>
      <c r="G665" s="230"/>
      <c r="H665" s="230"/>
      <c r="I665" s="230"/>
      <c r="J665" s="231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89"/>
      <c r="B666" s="189"/>
      <c r="C666" s="228"/>
      <c r="D666" s="229"/>
      <c r="E666" s="230"/>
      <c r="F666" s="230"/>
      <c r="G666" s="230"/>
      <c r="H666" s="230"/>
      <c r="I666" s="230"/>
      <c r="J666" s="231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89"/>
      <c r="B667" s="189"/>
      <c r="C667" s="228"/>
      <c r="D667" s="229"/>
      <c r="E667" s="230"/>
      <c r="F667" s="230"/>
      <c r="G667" s="230"/>
      <c r="H667" s="230"/>
      <c r="I667" s="230"/>
      <c r="J667" s="231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89"/>
      <c r="B668" s="189"/>
      <c r="C668" s="228"/>
      <c r="D668" s="229"/>
      <c r="E668" s="230"/>
      <c r="F668" s="230"/>
      <c r="G668" s="230"/>
      <c r="H668" s="230"/>
      <c r="I668" s="230"/>
      <c r="J668" s="231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89"/>
      <c r="B669" s="189"/>
      <c r="C669" s="228"/>
      <c r="D669" s="229"/>
      <c r="E669" s="230"/>
      <c r="F669" s="230"/>
      <c r="G669" s="230"/>
      <c r="H669" s="230"/>
      <c r="I669" s="230"/>
      <c r="J669" s="231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89"/>
      <c r="B670" s="189"/>
      <c r="C670" s="228"/>
      <c r="D670" s="229"/>
      <c r="E670" s="230"/>
      <c r="F670" s="230"/>
      <c r="G670" s="230"/>
      <c r="H670" s="230"/>
      <c r="I670" s="230"/>
      <c r="J670" s="231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89"/>
      <c r="B671" s="189"/>
      <c r="C671" s="228"/>
      <c r="D671" s="229"/>
      <c r="E671" s="230"/>
      <c r="F671" s="230"/>
      <c r="G671" s="230"/>
      <c r="H671" s="230"/>
      <c r="I671" s="230"/>
      <c r="J671" s="231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89"/>
      <c r="B672" s="189"/>
      <c r="C672" s="228"/>
      <c r="D672" s="229"/>
      <c r="E672" s="230"/>
      <c r="F672" s="230"/>
      <c r="G672" s="230"/>
      <c r="H672" s="230"/>
      <c r="I672" s="230"/>
      <c r="J672" s="231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89"/>
      <c r="B673" s="189"/>
      <c r="C673" s="228"/>
      <c r="D673" s="229"/>
      <c r="E673" s="230"/>
      <c r="F673" s="230"/>
      <c r="G673" s="230"/>
      <c r="H673" s="230"/>
      <c r="I673" s="230"/>
      <c r="J673" s="231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89"/>
      <c r="B674" s="189"/>
      <c r="C674" s="228"/>
      <c r="D674" s="229"/>
      <c r="E674" s="230"/>
      <c r="F674" s="230"/>
      <c r="G674" s="230"/>
      <c r="H674" s="230"/>
      <c r="I674" s="230"/>
      <c r="J674" s="231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89"/>
      <c r="B675" s="189"/>
      <c r="C675" s="228"/>
      <c r="D675" s="229"/>
      <c r="E675" s="230"/>
      <c r="F675" s="230"/>
      <c r="G675" s="230"/>
      <c r="H675" s="230"/>
      <c r="I675" s="230"/>
      <c r="J675" s="231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89"/>
      <c r="B676" s="189"/>
      <c r="C676" s="228"/>
      <c r="D676" s="229"/>
      <c r="E676" s="230"/>
      <c r="F676" s="230"/>
      <c r="G676" s="230"/>
      <c r="H676" s="230"/>
      <c r="I676" s="230"/>
      <c r="J676" s="231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89"/>
      <c r="B677" s="189"/>
      <c r="C677" s="228"/>
      <c r="D677" s="229"/>
      <c r="E677" s="230"/>
      <c r="F677" s="230"/>
      <c r="G677" s="230"/>
      <c r="H677" s="230"/>
      <c r="I677" s="230"/>
      <c r="J677" s="231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89"/>
      <c r="B678" s="189"/>
      <c r="C678" s="228"/>
      <c r="D678" s="229"/>
      <c r="E678" s="230"/>
      <c r="F678" s="230"/>
      <c r="G678" s="230"/>
      <c r="H678" s="230"/>
      <c r="I678" s="230"/>
      <c r="J678" s="231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89"/>
      <c r="B679" s="189"/>
      <c r="C679" s="228"/>
      <c r="D679" s="229"/>
      <c r="E679" s="230"/>
      <c r="F679" s="230"/>
      <c r="G679" s="230"/>
      <c r="H679" s="230"/>
      <c r="I679" s="230"/>
      <c r="J679" s="231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89"/>
      <c r="B680" s="189"/>
      <c r="C680" s="228"/>
      <c r="D680" s="229"/>
      <c r="E680" s="230"/>
      <c r="F680" s="230"/>
      <c r="G680" s="230"/>
      <c r="H680" s="230"/>
      <c r="I680" s="230"/>
      <c r="J680" s="231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89"/>
      <c r="B681" s="189"/>
      <c r="C681" s="228"/>
      <c r="D681" s="229"/>
      <c r="E681" s="230"/>
      <c r="F681" s="230"/>
      <c r="G681" s="230"/>
      <c r="H681" s="230"/>
      <c r="I681" s="230"/>
      <c r="J681" s="231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89"/>
      <c r="B682" s="189"/>
      <c r="C682" s="228"/>
      <c r="D682" s="229"/>
      <c r="E682" s="230"/>
      <c r="F682" s="230"/>
      <c r="G682" s="230"/>
      <c r="H682" s="230"/>
      <c r="I682" s="230"/>
      <c r="J682" s="231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89"/>
      <c r="B683" s="189"/>
      <c r="C683" s="228"/>
      <c r="D683" s="229"/>
      <c r="E683" s="230"/>
      <c r="F683" s="230"/>
      <c r="G683" s="230"/>
      <c r="H683" s="230"/>
      <c r="I683" s="230"/>
      <c r="J683" s="231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89"/>
      <c r="B684" s="189"/>
      <c r="C684" s="228"/>
      <c r="D684" s="229"/>
      <c r="E684" s="230"/>
      <c r="F684" s="230"/>
      <c r="G684" s="230"/>
      <c r="H684" s="230"/>
      <c r="I684" s="230"/>
      <c r="J684" s="231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89"/>
      <c r="B685" s="189"/>
      <c r="C685" s="228"/>
      <c r="D685" s="229"/>
      <c r="E685" s="230"/>
      <c r="F685" s="230"/>
      <c r="G685" s="230"/>
      <c r="H685" s="230"/>
      <c r="I685" s="230"/>
      <c r="J685" s="231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89"/>
      <c r="B686" s="189"/>
      <c r="C686" s="228"/>
      <c r="D686" s="229"/>
      <c r="E686" s="230"/>
      <c r="F686" s="230"/>
      <c r="G686" s="230"/>
      <c r="H686" s="230"/>
      <c r="I686" s="230"/>
      <c r="J686" s="231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89"/>
      <c r="B687" s="189"/>
      <c r="C687" s="228"/>
      <c r="D687" s="229"/>
      <c r="E687" s="230"/>
      <c r="F687" s="230"/>
      <c r="G687" s="230"/>
      <c r="H687" s="230"/>
      <c r="I687" s="230"/>
      <c r="J687" s="231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89"/>
      <c r="B688" s="189"/>
      <c r="C688" s="228"/>
      <c r="D688" s="229"/>
      <c r="E688" s="230"/>
      <c r="F688" s="230"/>
      <c r="G688" s="230"/>
      <c r="H688" s="230"/>
      <c r="I688" s="230"/>
      <c r="J688" s="231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89"/>
      <c r="B689" s="189"/>
      <c r="C689" s="228"/>
      <c r="D689" s="229"/>
      <c r="E689" s="230"/>
      <c r="F689" s="230"/>
      <c r="G689" s="230"/>
      <c r="H689" s="230"/>
      <c r="I689" s="230"/>
      <c r="J689" s="231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89"/>
      <c r="B690" s="189"/>
      <c r="C690" s="228"/>
      <c r="D690" s="229"/>
      <c r="E690" s="230"/>
      <c r="F690" s="230"/>
      <c r="G690" s="230"/>
      <c r="H690" s="230"/>
      <c r="I690" s="230"/>
      <c r="J690" s="231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89"/>
      <c r="B691" s="189"/>
      <c r="C691" s="228"/>
      <c r="D691" s="229"/>
      <c r="E691" s="230"/>
      <c r="F691" s="230"/>
      <c r="G691" s="230"/>
      <c r="H691" s="230"/>
      <c r="I691" s="230"/>
      <c r="J691" s="231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89"/>
      <c r="B692" s="189"/>
      <c r="C692" s="228"/>
      <c r="D692" s="229"/>
      <c r="E692" s="230"/>
      <c r="F692" s="230"/>
      <c r="G692" s="230"/>
      <c r="H692" s="230"/>
      <c r="I692" s="230"/>
      <c r="J692" s="231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89"/>
      <c r="B693" s="189"/>
      <c r="C693" s="228"/>
      <c r="D693" s="229"/>
      <c r="E693" s="230"/>
      <c r="F693" s="230"/>
      <c r="G693" s="230"/>
      <c r="H693" s="230"/>
      <c r="I693" s="230"/>
      <c r="J693" s="231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89"/>
      <c r="B694" s="189"/>
      <c r="C694" s="228"/>
      <c r="D694" s="229"/>
      <c r="E694" s="230"/>
      <c r="F694" s="230"/>
      <c r="G694" s="230"/>
      <c r="H694" s="230"/>
      <c r="I694" s="230"/>
      <c r="J694" s="231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89"/>
      <c r="B695" s="189"/>
      <c r="C695" s="228"/>
      <c r="D695" s="229"/>
      <c r="E695" s="230"/>
      <c r="F695" s="230"/>
      <c r="G695" s="230"/>
      <c r="H695" s="230"/>
      <c r="I695" s="230"/>
      <c r="J695" s="231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89"/>
      <c r="B696" s="189"/>
      <c r="C696" s="228"/>
      <c r="D696" s="229"/>
      <c r="E696" s="230"/>
      <c r="F696" s="230"/>
      <c r="G696" s="230"/>
      <c r="H696" s="230"/>
      <c r="I696" s="230"/>
      <c r="J696" s="231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89"/>
      <c r="B697" s="189"/>
      <c r="C697" s="228"/>
      <c r="D697" s="229"/>
      <c r="E697" s="230"/>
      <c r="F697" s="230"/>
      <c r="G697" s="230"/>
      <c r="H697" s="230"/>
      <c r="I697" s="230"/>
      <c r="J697" s="231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89"/>
      <c r="B698" s="189"/>
      <c r="C698" s="228"/>
      <c r="D698" s="229"/>
      <c r="E698" s="230"/>
      <c r="F698" s="230"/>
      <c r="G698" s="230"/>
      <c r="H698" s="230"/>
      <c r="I698" s="230"/>
      <c r="J698" s="231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89"/>
      <c r="B699" s="189"/>
      <c r="C699" s="228"/>
      <c r="D699" s="229"/>
      <c r="E699" s="230"/>
      <c r="F699" s="230"/>
      <c r="G699" s="230"/>
      <c r="H699" s="230"/>
      <c r="I699" s="230"/>
      <c r="J699" s="231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89"/>
      <c r="B700" s="189"/>
      <c r="C700" s="228"/>
      <c r="D700" s="229"/>
      <c r="E700" s="230"/>
      <c r="F700" s="230"/>
      <c r="G700" s="230"/>
      <c r="H700" s="230"/>
      <c r="I700" s="230"/>
      <c r="J700" s="231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89"/>
      <c r="B701" s="189"/>
      <c r="C701" s="228"/>
      <c r="D701" s="229"/>
      <c r="E701" s="230"/>
      <c r="F701" s="230"/>
      <c r="G701" s="230"/>
      <c r="H701" s="230"/>
      <c r="I701" s="230"/>
      <c r="J701" s="231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89"/>
      <c r="B702" s="189"/>
      <c r="C702" s="228"/>
      <c r="D702" s="229"/>
      <c r="E702" s="230"/>
      <c r="F702" s="230"/>
      <c r="G702" s="230"/>
      <c r="H702" s="230"/>
      <c r="I702" s="230"/>
      <c r="J702" s="231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89"/>
      <c r="B703" s="189"/>
      <c r="C703" s="228"/>
      <c r="D703" s="229"/>
      <c r="E703" s="230"/>
      <c r="F703" s="230"/>
      <c r="G703" s="230"/>
      <c r="H703" s="230"/>
      <c r="I703" s="230"/>
      <c r="J703" s="231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89"/>
      <c r="B704" s="189"/>
      <c r="C704" s="228"/>
      <c r="D704" s="229"/>
      <c r="E704" s="230"/>
      <c r="F704" s="230"/>
      <c r="G704" s="230"/>
      <c r="H704" s="230"/>
      <c r="I704" s="230"/>
      <c r="J704" s="231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89"/>
      <c r="B705" s="189"/>
      <c r="C705" s="228"/>
      <c r="D705" s="229"/>
      <c r="E705" s="230"/>
      <c r="F705" s="230"/>
      <c r="G705" s="230"/>
      <c r="H705" s="230"/>
      <c r="I705" s="230"/>
      <c r="J705" s="231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89"/>
      <c r="B706" s="189"/>
      <c r="C706" s="228"/>
      <c r="D706" s="229"/>
      <c r="E706" s="230"/>
      <c r="F706" s="230"/>
      <c r="G706" s="230"/>
      <c r="H706" s="230"/>
      <c r="I706" s="230"/>
      <c r="J706" s="231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89"/>
      <c r="B707" s="189"/>
      <c r="C707" s="228"/>
      <c r="D707" s="229"/>
      <c r="E707" s="230"/>
      <c r="F707" s="230"/>
      <c r="G707" s="230"/>
      <c r="H707" s="230"/>
      <c r="I707" s="230"/>
      <c r="J707" s="231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89"/>
      <c r="B708" s="189"/>
      <c r="C708" s="228"/>
      <c r="D708" s="229"/>
      <c r="E708" s="230"/>
      <c r="F708" s="230"/>
      <c r="G708" s="230"/>
      <c r="H708" s="230"/>
      <c r="I708" s="230"/>
      <c r="J708" s="231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89"/>
      <c r="B709" s="189"/>
      <c r="C709" s="228"/>
      <c r="D709" s="229"/>
      <c r="E709" s="230"/>
      <c r="F709" s="230"/>
      <c r="G709" s="230"/>
      <c r="H709" s="230"/>
      <c r="I709" s="230"/>
      <c r="J709" s="231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89"/>
      <c r="B710" s="189"/>
      <c r="C710" s="228"/>
      <c r="D710" s="229"/>
      <c r="E710" s="230"/>
      <c r="F710" s="230"/>
      <c r="G710" s="230"/>
      <c r="H710" s="230"/>
      <c r="I710" s="230"/>
      <c r="J710" s="231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89"/>
      <c r="B711" s="189"/>
      <c r="C711" s="228"/>
      <c r="D711" s="229"/>
      <c r="E711" s="230"/>
      <c r="F711" s="230"/>
      <c r="G711" s="230"/>
      <c r="H711" s="230"/>
      <c r="I711" s="230"/>
      <c r="J711" s="231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89"/>
      <c r="B712" s="189"/>
      <c r="C712" s="228"/>
      <c r="D712" s="229"/>
      <c r="E712" s="230"/>
      <c r="F712" s="230"/>
      <c r="G712" s="230"/>
      <c r="H712" s="230"/>
      <c r="I712" s="230"/>
      <c r="J712" s="231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89"/>
      <c r="B713" s="189"/>
      <c r="C713" s="228"/>
      <c r="D713" s="229"/>
      <c r="E713" s="230"/>
      <c r="F713" s="230"/>
      <c r="G713" s="230"/>
      <c r="H713" s="230"/>
      <c r="I713" s="230"/>
      <c r="J713" s="231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89"/>
      <c r="B714" s="189"/>
      <c r="C714" s="228"/>
      <c r="D714" s="229"/>
      <c r="E714" s="230"/>
      <c r="F714" s="230"/>
      <c r="G714" s="230"/>
      <c r="H714" s="230"/>
      <c r="I714" s="230"/>
      <c r="J714" s="231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89"/>
      <c r="B715" s="189"/>
      <c r="C715" s="228"/>
      <c r="D715" s="229"/>
      <c r="E715" s="230"/>
      <c r="F715" s="230"/>
      <c r="G715" s="230"/>
      <c r="H715" s="230"/>
      <c r="I715" s="230"/>
      <c r="J715" s="231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89"/>
      <c r="B716" s="189"/>
      <c r="C716" s="228"/>
      <c r="D716" s="229"/>
      <c r="E716" s="230"/>
      <c r="F716" s="230"/>
      <c r="G716" s="230"/>
      <c r="H716" s="230"/>
      <c r="I716" s="230"/>
      <c r="J716" s="231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89"/>
      <c r="B717" s="189"/>
      <c r="C717" s="228"/>
      <c r="D717" s="229"/>
      <c r="E717" s="230"/>
      <c r="F717" s="230"/>
      <c r="G717" s="230"/>
      <c r="H717" s="230"/>
      <c r="I717" s="230"/>
      <c r="J717" s="231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89"/>
      <c r="B718" s="189"/>
      <c r="C718" s="228"/>
      <c r="D718" s="229"/>
      <c r="E718" s="230"/>
      <c r="F718" s="230"/>
      <c r="G718" s="230"/>
      <c r="H718" s="230"/>
      <c r="I718" s="230"/>
      <c r="J718" s="231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89"/>
      <c r="B719" s="189"/>
      <c r="C719" s="228"/>
      <c r="D719" s="229"/>
      <c r="E719" s="230"/>
      <c r="F719" s="230"/>
      <c r="G719" s="230"/>
      <c r="H719" s="230"/>
      <c r="I719" s="230"/>
      <c r="J719" s="231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89"/>
      <c r="B720" s="189"/>
      <c r="C720" s="228"/>
      <c r="D720" s="229"/>
      <c r="E720" s="230"/>
      <c r="F720" s="230"/>
      <c r="G720" s="230"/>
      <c r="H720" s="230"/>
      <c r="I720" s="230"/>
      <c r="J720" s="231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89"/>
      <c r="B721" s="189"/>
      <c r="C721" s="228"/>
      <c r="D721" s="229"/>
      <c r="E721" s="230"/>
      <c r="F721" s="230"/>
      <c r="G721" s="230"/>
      <c r="H721" s="230"/>
      <c r="I721" s="230"/>
      <c r="J721" s="231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89"/>
      <c r="B722" s="189"/>
      <c r="C722" s="228"/>
      <c r="D722" s="229"/>
      <c r="E722" s="230"/>
      <c r="F722" s="230"/>
      <c r="G722" s="230"/>
      <c r="H722" s="230"/>
      <c r="I722" s="230"/>
      <c r="J722" s="231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89"/>
      <c r="B723" s="189"/>
      <c r="C723" s="228"/>
      <c r="D723" s="229"/>
      <c r="E723" s="230"/>
      <c r="F723" s="230"/>
      <c r="G723" s="230"/>
      <c r="H723" s="230"/>
      <c r="I723" s="230"/>
      <c r="J723" s="231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89"/>
      <c r="B724" s="189"/>
      <c r="C724" s="228"/>
      <c r="D724" s="229"/>
      <c r="E724" s="230"/>
      <c r="F724" s="230"/>
      <c r="G724" s="230"/>
      <c r="H724" s="230"/>
      <c r="I724" s="230"/>
      <c r="J724" s="231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89"/>
      <c r="B725" s="189"/>
      <c r="C725" s="228"/>
      <c r="D725" s="229"/>
      <c r="E725" s="230"/>
      <c r="F725" s="230"/>
      <c r="G725" s="230"/>
      <c r="H725" s="230"/>
      <c r="I725" s="230"/>
      <c r="J725" s="231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89"/>
      <c r="B726" s="189"/>
      <c r="C726" s="228"/>
      <c r="D726" s="229"/>
      <c r="E726" s="230"/>
      <c r="F726" s="230"/>
      <c r="G726" s="230"/>
      <c r="H726" s="230"/>
      <c r="I726" s="230"/>
      <c r="J726" s="231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89"/>
      <c r="B727" s="189"/>
      <c r="C727" s="228"/>
      <c r="D727" s="229"/>
      <c r="E727" s="230"/>
      <c r="F727" s="230"/>
      <c r="G727" s="230"/>
      <c r="H727" s="230"/>
      <c r="I727" s="230"/>
      <c r="J727" s="231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89"/>
      <c r="B728" s="189"/>
      <c r="C728" s="228"/>
      <c r="D728" s="229"/>
      <c r="E728" s="230"/>
      <c r="F728" s="230"/>
      <c r="G728" s="230"/>
      <c r="H728" s="230"/>
      <c r="I728" s="230"/>
      <c r="J728" s="231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89"/>
      <c r="B729" s="189"/>
      <c r="C729" s="228"/>
      <c r="D729" s="229"/>
      <c r="E729" s="230"/>
      <c r="F729" s="230"/>
      <c r="G729" s="230"/>
      <c r="H729" s="230"/>
      <c r="I729" s="230"/>
      <c r="J729" s="231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89"/>
      <c r="B730" s="189"/>
      <c r="C730" s="228"/>
      <c r="D730" s="229"/>
      <c r="E730" s="230"/>
      <c r="F730" s="230"/>
      <c r="G730" s="230"/>
      <c r="H730" s="230"/>
      <c r="I730" s="230"/>
      <c r="J730" s="231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89"/>
      <c r="B731" s="189"/>
      <c r="C731" s="228"/>
      <c r="D731" s="229"/>
      <c r="E731" s="230"/>
      <c r="F731" s="230"/>
      <c r="G731" s="230"/>
      <c r="H731" s="230"/>
      <c r="I731" s="230"/>
      <c r="J731" s="231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89"/>
      <c r="B732" s="189"/>
      <c r="C732" s="228"/>
      <c r="D732" s="229"/>
      <c r="E732" s="230"/>
      <c r="F732" s="230"/>
      <c r="G732" s="230"/>
      <c r="H732" s="230"/>
      <c r="I732" s="230"/>
      <c r="J732" s="231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89"/>
      <c r="B733" s="189"/>
      <c r="C733" s="228"/>
      <c r="D733" s="229"/>
      <c r="E733" s="230"/>
      <c r="F733" s="230"/>
      <c r="G733" s="230"/>
      <c r="H733" s="230"/>
      <c r="I733" s="230"/>
      <c r="J733" s="231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89"/>
      <c r="B734" s="189"/>
      <c r="C734" s="228"/>
      <c r="D734" s="229"/>
      <c r="E734" s="230"/>
      <c r="F734" s="230"/>
      <c r="G734" s="230"/>
      <c r="H734" s="230"/>
      <c r="I734" s="230"/>
      <c r="J734" s="231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89"/>
      <c r="B735" s="189"/>
      <c r="C735" s="228"/>
      <c r="D735" s="229"/>
      <c r="E735" s="230"/>
      <c r="F735" s="230"/>
      <c r="G735" s="230"/>
      <c r="H735" s="230"/>
      <c r="I735" s="230"/>
      <c r="J735" s="231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89"/>
      <c r="B736" s="189"/>
      <c r="C736" s="228"/>
      <c r="D736" s="229"/>
      <c r="E736" s="230"/>
      <c r="F736" s="230"/>
      <c r="G736" s="230"/>
      <c r="H736" s="230"/>
      <c r="I736" s="230"/>
      <c r="J736" s="231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89"/>
      <c r="B737" s="189"/>
      <c r="C737" s="228"/>
      <c r="D737" s="229"/>
      <c r="E737" s="230"/>
      <c r="F737" s="230"/>
      <c r="G737" s="230"/>
      <c r="H737" s="230"/>
      <c r="I737" s="230"/>
      <c r="J737" s="231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89"/>
      <c r="B738" s="189"/>
      <c r="C738" s="228"/>
      <c r="D738" s="229"/>
      <c r="E738" s="230"/>
      <c r="F738" s="230"/>
      <c r="G738" s="230"/>
      <c r="H738" s="230"/>
      <c r="I738" s="230"/>
      <c r="J738" s="231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89"/>
      <c r="B739" s="189"/>
      <c r="C739" s="228"/>
      <c r="D739" s="229"/>
      <c r="E739" s="230"/>
      <c r="F739" s="230"/>
      <c r="G739" s="230"/>
      <c r="H739" s="230"/>
      <c r="I739" s="230"/>
      <c r="J739" s="231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89"/>
      <c r="B740" s="189"/>
      <c r="C740" s="228"/>
      <c r="D740" s="229"/>
      <c r="E740" s="230"/>
      <c r="F740" s="230"/>
      <c r="G740" s="230"/>
      <c r="H740" s="230"/>
      <c r="I740" s="230"/>
      <c r="J740" s="231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89"/>
      <c r="B741" s="189"/>
      <c r="C741" s="228"/>
      <c r="D741" s="229"/>
      <c r="E741" s="230"/>
      <c r="F741" s="230"/>
      <c r="G741" s="230"/>
      <c r="H741" s="230"/>
      <c r="I741" s="230"/>
      <c r="J741" s="231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89"/>
      <c r="B742" s="189"/>
      <c r="C742" s="228"/>
      <c r="D742" s="229"/>
      <c r="E742" s="230"/>
      <c r="F742" s="230"/>
      <c r="G742" s="230"/>
      <c r="H742" s="230"/>
      <c r="I742" s="230"/>
      <c r="J742" s="231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89"/>
      <c r="B743" s="189"/>
      <c r="C743" s="228"/>
      <c r="D743" s="229"/>
      <c r="E743" s="230"/>
      <c r="F743" s="230"/>
      <c r="G743" s="230"/>
      <c r="H743" s="230"/>
      <c r="I743" s="230"/>
      <c r="J743" s="231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89"/>
      <c r="B744" s="189"/>
      <c r="C744" s="228"/>
      <c r="D744" s="229"/>
      <c r="E744" s="230"/>
      <c r="F744" s="230"/>
      <c r="G744" s="230"/>
      <c r="H744" s="230"/>
      <c r="I744" s="230"/>
      <c r="J744" s="231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89"/>
      <c r="B745" s="189"/>
      <c r="C745" s="228"/>
      <c r="D745" s="229"/>
      <c r="E745" s="230"/>
      <c r="F745" s="230"/>
      <c r="G745" s="230"/>
      <c r="H745" s="230"/>
      <c r="I745" s="230"/>
      <c r="J745" s="231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89"/>
      <c r="B746" s="189"/>
      <c r="C746" s="228"/>
      <c r="D746" s="229"/>
      <c r="E746" s="230"/>
      <c r="F746" s="230"/>
      <c r="G746" s="230"/>
      <c r="H746" s="230"/>
      <c r="I746" s="230"/>
      <c r="J746" s="231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89"/>
      <c r="B747" s="189"/>
      <c r="C747" s="228"/>
      <c r="D747" s="229"/>
      <c r="E747" s="230"/>
      <c r="F747" s="230"/>
      <c r="G747" s="230"/>
      <c r="H747" s="230"/>
      <c r="I747" s="230"/>
      <c r="J747" s="231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89"/>
      <c r="B748" s="189"/>
      <c r="C748" s="228"/>
      <c r="D748" s="229"/>
      <c r="E748" s="230"/>
      <c r="F748" s="230"/>
      <c r="G748" s="230"/>
      <c r="H748" s="230"/>
      <c r="I748" s="230"/>
      <c r="J748" s="231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89"/>
      <c r="B749" s="189"/>
      <c r="C749" s="228"/>
      <c r="D749" s="229"/>
      <c r="E749" s="230"/>
      <c r="F749" s="230"/>
      <c r="G749" s="230"/>
      <c r="H749" s="230"/>
      <c r="I749" s="230"/>
      <c r="J749" s="231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89"/>
      <c r="B750" s="189"/>
      <c r="C750" s="228"/>
      <c r="D750" s="229"/>
      <c r="E750" s="230"/>
      <c r="F750" s="230"/>
      <c r="G750" s="230"/>
      <c r="H750" s="230"/>
      <c r="I750" s="230"/>
      <c r="J750" s="231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89"/>
      <c r="B751" s="189"/>
      <c r="C751" s="228"/>
      <c r="D751" s="229"/>
      <c r="E751" s="230"/>
      <c r="F751" s="230"/>
      <c r="G751" s="230"/>
      <c r="H751" s="230"/>
      <c r="I751" s="230"/>
      <c r="J751" s="231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89"/>
      <c r="B752" s="189"/>
      <c r="C752" s="228"/>
      <c r="D752" s="229"/>
      <c r="E752" s="230"/>
      <c r="F752" s="230"/>
      <c r="G752" s="230"/>
      <c r="H752" s="230"/>
      <c r="I752" s="230"/>
      <c r="J752" s="231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89"/>
      <c r="B753" s="189"/>
      <c r="C753" s="228"/>
      <c r="D753" s="229"/>
      <c r="E753" s="230"/>
      <c r="F753" s="230"/>
      <c r="G753" s="230"/>
      <c r="H753" s="230"/>
      <c r="I753" s="230"/>
      <c r="J753" s="231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89"/>
      <c r="B754" s="189"/>
      <c r="C754" s="228"/>
      <c r="D754" s="229"/>
      <c r="E754" s="230"/>
      <c r="F754" s="230"/>
      <c r="G754" s="230"/>
      <c r="H754" s="230"/>
      <c r="I754" s="230"/>
      <c r="J754" s="231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89"/>
      <c r="B755" s="189"/>
      <c r="C755" s="228"/>
      <c r="D755" s="229"/>
      <c r="E755" s="230"/>
      <c r="F755" s="230"/>
      <c r="G755" s="230"/>
      <c r="H755" s="230"/>
      <c r="I755" s="230"/>
      <c r="J755" s="231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89"/>
      <c r="B756" s="189"/>
      <c r="C756" s="228"/>
      <c r="D756" s="229"/>
      <c r="E756" s="230"/>
      <c r="F756" s="230"/>
      <c r="G756" s="230"/>
      <c r="H756" s="230"/>
      <c r="I756" s="230"/>
      <c r="J756" s="231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89"/>
      <c r="B757" s="189"/>
      <c r="C757" s="228"/>
      <c r="D757" s="229"/>
      <c r="E757" s="230"/>
      <c r="F757" s="230"/>
      <c r="G757" s="230"/>
      <c r="H757" s="230"/>
      <c r="I757" s="230"/>
      <c r="J757" s="231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89"/>
      <c r="B758" s="189"/>
      <c r="C758" s="228"/>
      <c r="D758" s="229"/>
      <c r="E758" s="230"/>
      <c r="F758" s="230"/>
      <c r="G758" s="230"/>
      <c r="H758" s="230"/>
      <c r="I758" s="230"/>
      <c r="J758" s="231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89"/>
      <c r="B759" s="189"/>
      <c r="C759" s="228"/>
      <c r="D759" s="229"/>
      <c r="E759" s="230"/>
      <c r="F759" s="230"/>
      <c r="G759" s="230"/>
      <c r="H759" s="230"/>
      <c r="I759" s="230"/>
      <c r="J759" s="231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89"/>
      <c r="B760" s="189"/>
      <c r="C760" s="228"/>
      <c r="D760" s="229"/>
      <c r="E760" s="230"/>
      <c r="F760" s="230"/>
      <c r="G760" s="230"/>
      <c r="H760" s="230"/>
      <c r="I760" s="230"/>
      <c r="J760" s="231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89"/>
      <c r="B761" s="189"/>
      <c r="C761" s="228"/>
      <c r="D761" s="229"/>
      <c r="E761" s="230"/>
      <c r="F761" s="230"/>
      <c r="G761" s="230"/>
      <c r="H761" s="230"/>
      <c r="I761" s="230"/>
      <c r="J761" s="231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89"/>
      <c r="B762" s="189"/>
      <c r="C762" s="228"/>
      <c r="D762" s="229"/>
      <c r="E762" s="230"/>
      <c r="F762" s="230"/>
      <c r="G762" s="230"/>
      <c r="H762" s="230"/>
      <c r="I762" s="230"/>
      <c r="J762" s="231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89"/>
      <c r="B763" s="189"/>
      <c r="C763" s="228"/>
      <c r="D763" s="229"/>
      <c r="E763" s="230"/>
      <c r="F763" s="230"/>
      <c r="G763" s="230"/>
      <c r="H763" s="230"/>
      <c r="I763" s="230"/>
      <c r="J763" s="231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89"/>
      <c r="B764" s="189"/>
      <c r="C764" s="228"/>
      <c r="D764" s="229"/>
      <c r="E764" s="230"/>
      <c r="F764" s="230"/>
      <c r="G764" s="230"/>
      <c r="H764" s="230"/>
      <c r="I764" s="230"/>
      <c r="J764" s="231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89"/>
      <c r="B765" s="189"/>
      <c r="C765" s="228"/>
      <c r="D765" s="229"/>
      <c r="E765" s="230"/>
      <c r="F765" s="230"/>
      <c r="G765" s="230"/>
      <c r="H765" s="230"/>
      <c r="I765" s="230"/>
      <c r="J765" s="231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89"/>
      <c r="B766" s="189"/>
      <c r="C766" s="228"/>
      <c r="D766" s="229"/>
      <c r="E766" s="230"/>
      <c r="F766" s="230"/>
      <c r="G766" s="230"/>
      <c r="H766" s="230"/>
      <c r="I766" s="230"/>
      <c r="J766" s="231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89"/>
      <c r="B767" s="189"/>
      <c r="C767" s="228"/>
      <c r="D767" s="229"/>
      <c r="E767" s="230"/>
      <c r="F767" s="230"/>
      <c r="G767" s="230"/>
      <c r="H767" s="230"/>
      <c r="I767" s="230"/>
      <c r="J767" s="231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89"/>
      <c r="B768" s="189"/>
      <c r="C768" s="228"/>
      <c r="D768" s="229"/>
      <c r="E768" s="230"/>
      <c r="F768" s="230"/>
      <c r="G768" s="230"/>
      <c r="H768" s="230"/>
      <c r="I768" s="230"/>
      <c r="J768" s="231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89"/>
      <c r="B769" s="189"/>
      <c r="C769" s="228"/>
      <c r="D769" s="229"/>
      <c r="E769" s="230"/>
      <c r="F769" s="230"/>
      <c r="G769" s="230"/>
      <c r="H769" s="230"/>
      <c r="I769" s="230"/>
      <c r="J769" s="231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89"/>
      <c r="B770" s="189"/>
      <c r="C770" s="228"/>
      <c r="D770" s="229"/>
      <c r="E770" s="230"/>
      <c r="F770" s="230"/>
      <c r="G770" s="230"/>
      <c r="H770" s="230"/>
      <c r="I770" s="230"/>
      <c r="J770" s="231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89"/>
      <c r="B771" s="189"/>
      <c r="C771" s="228"/>
      <c r="D771" s="229"/>
      <c r="E771" s="230"/>
      <c r="F771" s="230"/>
      <c r="G771" s="230"/>
      <c r="H771" s="230"/>
      <c r="I771" s="230"/>
      <c r="J771" s="231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89"/>
      <c r="B772" s="189"/>
      <c r="C772" s="228"/>
      <c r="D772" s="229"/>
      <c r="E772" s="230"/>
      <c r="F772" s="230"/>
      <c r="G772" s="230"/>
      <c r="H772" s="230"/>
      <c r="I772" s="230"/>
      <c r="J772" s="231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89"/>
      <c r="B773" s="189"/>
      <c r="C773" s="228"/>
      <c r="D773" s="229"/>
      <c r="E773" s="230"/>
      <c r="F773" s="230"/>
      <c r="G773" s="230"/>
      <c r="H773" s="230"/>
      <c r="I773" s="230"/>
      <c r="J773" s="231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89"/>
      <c r="B774" s="189"/>
      <c r="C774" s="228"/>
      <c r="D774" s="229"/>
      <c r="E774" s="230"/>
      <c r="F774" s="230"/>
      <c r="G774" s="230"/>
      <c r="H774" s="230"/>
      <c r="I774" s="230"/>
      <c r="J774" s="231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89"/>
      <c r="B775" s="189"/>
      <c r="C775" s="228"/>
      <c r="D775" s="229"/>
      <c r="E775" s="230"/>
      <c r="F775" s="230"/>
      <c r="G775" s="230"/>
      <c r="H775" s="230"/>
      <c r="I775" s="230"/>
      <c r="J775" s="231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89"/>
      <c r="B776" s="189"/>
      <c r="C776" s="228"/>
      <c r="D776" s="229"/>
      <c r="E776" s="230"/>
      <c r="F776" s="230"/>
      <c r="G776" s="230"/>
      <c r="H776" s="230"/>
      <c r="I776" s="230"/>
      <c r="J776" s="231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89"/>
      <c r="B777" s="189"/>
      <c r="C777" s="228"/>
      <c r="D777" s="229"/>
      <c r="E777" s="230"/>
      <c r="F777" s="230"/>
      <c r="G777" s="230"/>
      <c r="H777" s="230"/>
      <c r="I777" s="230"/>
      <c r="J777" s="231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89"/>
      <c r="B778" s="189"/>
      <c r="C778" s="228"/>
      <c r="D778" s="229"/>
      <c r="E778" s="230"/>
      <c r="F778" s="230"/>
      <c r="G778" s="230"/>
      <c r="H778" s="230"/>
      <c r="I778" s="230"/>
      <c r="J778" s="231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89"/>
      <c r="B779" s="189"/>
      <c r="C779" s="228"/>
      <c r="D779" s="229"/>
      <c r="E779" s="230"/>
      <c r="F779" s="230"/>
      <c r="G779" s="230"/>
      <c r="H779" s="230"/>
      <c r="I779" s="230"/>
      <c r="J779" s="231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89"/>
      <c r="B780" s="189"/>
      <c r="C780" s="228"/>
      <c r="D780" s="229"/>
      <c r="E780" s="230"/>
      <c r="F780" s="230"/>
      <c r="G780" s="230"/>
      <c r="H780" s="230"/>
      <c r="I780" s="230"/>
      <c r="J780" s="231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89"/>
      <c r="B781" s="189"/>
      <c r="C781" s="228"/>
      <c r="D781" s="229"/>
      <c r="E781" s="230"/>
      <c r="F781" s="230"/>
      <c r="G781" s="230"/>
      <c r="H781" s="230"/>
      <c r="I781" s="230"/>
      <c r="J781" s="231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89"/>
      <c r="B782" s="189"/>
      <c r="C782" s="228"/>
      <c r="D782" s="229"/>
      <c r="E782" s="230"/>
      <c r="F782" s="230"/>
      <c r="G782" s="230"/>
      <c r="H782" s="230"/>
      <c r="I782" s="230"/>
      <c r="J782" s="231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89"/>
      <c r="B783" s="189"/>
      <c r="C783" s="228"/>
      <c r="D783" s="229"/>
      <c r="E783" s="230"/>
      <c r="F783" s="230"/>
      <c r="G783" s="230"/>
      <c r="H783" s="230"/>
      <c r="I783" s="230"/>
      <c r="J783" s="231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89"/>
      <c r="B784" s="189"/>
      <c r="C784" s="228"/>
      <c r="D784" s="229"/>
      <c r="E784" s="230"/>
      <c r="F784" s="230"/>
      <c r="G784" s="230"/>
      <c r="H784" s="230"/>
      <c r="I784" s="230"/>
      <c r="J784" s="231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89"/>
      <c r="B785" s="189"/>
      <c r="C785" s="228"/>
      <c r="D785" s="229"/>
      <c r="E785" s="230"/>
      <c r="F785" s="230"/>
      <c r="G785" s="230"/>
      <c r="H785" s="230"/>
      <c r="I785" s="230"/>
      <c r="J785" s="231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89"/>
      <c r="B786" s="189"/>
      <c r="C786" s="228"/>
      <c r="D786" s="229"/>
      <c r="E786" s="230"/>
      <c r="F786" s="230"/>
      <c r="G786" s="230"/>
      <c r="H786" s="230"/>
      <c r="I786" s="230"/>
      <c r="J786" s="231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89"/>
      <c r="B787" s="189"/>
      <c r="C787" s="228"/>
      <c r="D787" s="229"/>
      <c r="E787" s="230"/>
      <c r="F787" s="230"/>
      <c r="G787" s="230"/>
      <c r="H787" s="230"/>
      <c r="I787" s="230"/>
      <c r="J787" s="231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89"/>
      <c r="B788" s="189"/>
      <c r="C788" s="228"/>
      <c r="D788" s="229"/>
      <c r="E788" s="230"/>
      <c r="F788" s="230"/>
      <c r="G788" s="230"/>
      <c r="H788" s="230"/>
      <c r="I788" s="230"/>
      <c r="J788" s="231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89"/>
      <c r="B789" s="189"/>
      <c r="C789" s="228"/>
      <c r="D789" s="229"/>
      <c r="E789" s="230"/>
      <c r="F789" s="230"/>
      <c r="G789" s="230"/>
      <c r="H789" s="230"/>
      <c r="I789" s="230"/>
      <c r="J789" s="231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89"/>
      <c r="B790" s="189"/>
      <c r="C790" s="228"/>
      <c r="D790" s="229"/>
      <c r="E790" s="230"/>
      <c r="F790" s="230"/>
      <c r="G790" s="230"/>
      <c r="H790" s="230"/>
      <c r="I790" s="230"/>
      <c r="J790" s="231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89"/>
      <c r="B791" s="189"/>
      <c r="C791" s="228"/>
      <c r="D791" s="229"/>
      <c r="E791" s="230"/>
      <c r="F791" s="230"/>
      <c r="G791" s="230"/>
      <c r="H791" s="230"/>
      <c r="I791" s="230"/>
      <c r="J791" s="231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89"/>
      <c r="B792" s="189"/>
      <c r="C792" s="228"/>
      <c r="D792" s="229"/>
      <c r="E792" s="230"/>
      <c r="F792" s="230"/>
      <c r="G792" s="230"/>
      <c r="H792" s="230"/>
      <c r="I792" s="230"/>
      <c r="J792" s="231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89"/>
      <c r="B793" s="189"/>
      <c r="C793" s="228"/>
      <c r="D793" s="229"/>
      <c r="E793" s="230"/>
      <c r="F793" s="230"/>
      <c r="G793" s="230"/>
      <c r="H793" s="230"/>
      <c r="I793" s="230"/>
      <c r="J793" s="231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89"/>
      <c r="B794" s="189"/>
      <c r="C794" s="228"/>
      <c r="D794" s="229"/>
      <c r="E794" s="230"/>
      <c r="F794" s="230"/>
      <c r="G794" s="230"/>
      <c r="H794" s="230"/>
      <c r="I794" s="230"/>
      <c r="J794" s="231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89"/>
      <c r="B795" s="189"/>
      <c r="C795" s="228"/>
      <c r="D795" s="229"/>
      <c r="E795" s="230"/>
      <c r="F795" s="230"/>
      <c r="G795" s="230"/>
      <c r="H795" s="230"/>
      <c r="I795" s="230"/>
      <c r="J795" s="231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89"/>
      <c r="B796" s="189"/>
      <c r="C796" s="228"/>
      <c r="D796" s="229"/>
      <c r="E796" s="230"/>
      <c r="F796" s="230"/>
      <c r="G796" s="230"/>
      <c r="H796" s="230"/>
      <c r="I796" s="230"/>
      <c r="J796" s="231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89"/>
      <c r="B797" s="189"/>
      <c r="C797" s="228"/>
      <c r="D797" s="229"/>
      <c r="E797" s="230"/>
      <c r="F797" s="230"/>
      <c r="G797" s="230"/>
      <c r="H797" s="230"/>
      <c r="I797" s="230"/>
      <c r="J797" s="231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89"/>
      <c r="B798" s="189"/>
      <c r="C798" s="228"/>
      <c r="D798" s="229"/>
      <c r="E798" s="230"/>
      <c r="F798" s="230"/>
      <c r="G798" s="230"/>
      <c r="H798" s="230"/>
      <c r="I798" s="230"/>
      <c r="J798" s="231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89"/>
      <c r="B799" s="189"/>
      <c r="C799" s="228"/>
      <c r="D799" s="229"/>
      <c r="E799" s="230"/>
      <c r="F799" s="230"/>
      <c r="G799" s="230"/>
      <c r="H799" s="230"/>
      <c r="I799" s="230"/>
      <c r="J799" s="231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89"/>
      <c r="B800" s="189"/>
      <c r="C800" s="228"/>
      <c r="D800" s="229"/>
      <c r="E800" s="230"/>
      <c r="F800" s="230"/>
      <c r="G800" s="230"/>
      <c r="H800" s="230"/>
      <c r="I800" s="230"/>
      <c r="J800" s="231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89"/>
      <c r="B801" s="189"/>
      <c r="C801" s="228"/>
      <c r="D801" s="229"/>
      <c r="E801" s="230"/>
      <c r="F801" s="230"/>
      <c r="G801" s="230"/>
      <c r="H801" s="230"/>
      <c r="I801" s="230"/>
      <c r="J801" s="231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89"/>
      <c r="B802" s="189"/>
      <c r="C802" s="228"/>
      <c r="D802" s="229"/>
      <c r="E802" s="230"/>
      <c r="F802" s="230"/>
      <c r="G802" s="230"/>
      <c r="H802" s="230"/>
      <c r="I802" s="230"/>
      <c r="J802" s="231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89"/>
      <c r="B803" s="189"/>
      <c r="C803" s="228"/>
      <c r="D803" s="229"/>
      <c r="E803" s="230"/>
      <c r="F803" s="230"/>
      <c r="G803" s="230"/>
      <c r="H803" s="230"/>
      <c r="I803" s="230"/>
      <c r="J803" s="231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89"/>
      <c r="B804" s="189"/>
      <c r="C804" s="228"/>
      <c r="D804" s="229"/>
      <c r="E804" s="230"/>
      <c r="F804" s="230"/>
      <c r="G804" s="230"/>
      <c r="H804" s="230"/>
      <c r="I804" s="230"/>
      <c r="J804" s="231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89"/>
      <c r="B805" s="189"/>
      <c r="C805" s="228"/>
      <c r="D805" s="229"/>
      <c r="E805" s="230"/>
      <c r="F805" s="230"/>
      <c r="G805" s="230"/>
      <c r="H805" s="230"/>
      <c r="I805" s="230"/>
      <c r="J805" s="231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89"/>
      <c r="B806" s="189"/>
      <c r="C806" s="228"/>
      <c r="D806" s="229"/>
      <c r="E806" s="230"/>
      <c r="F806" s="230"/>
      <c r="G806" s="230"/>
      <c r="H806" s="230"/>
      <c r="I806" s="230"/>
      <c r="J806" s="231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89"/>
      <c r="B807" s="189"/>
      <c r="C807" s="228"/>
      <c r="D807" s="229"/>
      <c r="E807" s="230"/>
      <c r="F807" s="230"/>
      <c r="G807" s="230"/>
      <c r="H807" s="230"/>
      <c r="I807" s="230"/>
      <c r="J807" s="231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89"/>
      <c r="B808" s="189"/>
      <c r="C808" s="228"/>
      <c r="D808" s="229"/>
      <c r="E808" s="230"/>
      <c r="F808" s="230"/>
      <c r="G808" s="230"/>
      <c r="H808" s="230"/>
      <c r="I808" s="230"/>
      <c r="J808" s="231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89"/>
      <c r="B809" s="189"/>
      <c r="C809" s="228"/>
      <c r="D809" s="229"/>
      <c r="E809" s="230"/>
      <c r="F809" s="230"/>
      <c r="G809" s="230"/>
      <c r="H809" s="230"/>
      <c r="I809" s="230"/>
      <c r="J809" s="231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89"/>
      <c r="B810" s="189"/>
      <c r="C810" s="228"/>
      <c r="D810" s="229"/>
      <c r="E810" s="230"/>
      <c r="F810" s="230"/>
      <c r="G810" s="230"/>
      <c r="H810" s="230"/>
      <c r="I810" s="230"/>
      <c r="J810" s="231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89"/>
      <c r="B811" s="189"/>
      <c r="C811" s="228"/>
      <c r="D811" s="229"/>
      <c r="E811" s="230"/>
      <c r="F811" s="230"/>
      <c r="G811" s="230"/>
      <c r="H811" s="230"/>
      <c r="I811" s="230"/>
      <c r="J811" s="231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89"/>
      <c r="B812" s="189"/>
      <c r="C812" s="228"/>
      <c r="D812" s="229"/>
      <c r="E812" s="230"/>
      <c r="F812" s="230"/>
      <c r="G812" s="230"/>
      <c r="H812" s="230"/>
      <c r="I812" s="230"/>
      <c r="J812" s="231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89"/>
      <c r="B813" s="189"/>
      <c r="C813" s="228"/>
      <c r="D813" s="229"/>
      <c r="E813" s="230"/>
      <c r="F813" s="230"/>
      <c r="G813" s="230"/>
      <c r="H813" s="230"/>
      <c r="I813" s="230"/>
      <c r="J813" s="231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89"/>
      <c r="B814" s="189"/>
      <c r="C814" s="228"/>
      <c r="D814" s="229"/>
      <c r="E814" s="230"/>
      <c r="F814" s="230"/>
      <c r="G814" s="230"/>
      <c r="H814" s="230"/>
      <c r="I814" s="230"/>
      <c r="J814" s="231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89"/>
      <c r="B815" s="189"/>
      <c r="C815" s="228"/>
      <c r="D815" s="229"/>
      <c r="E815" s="230"/>
      <c r="F815" s="230"/>
      <c r="G815" s="230"/>
      <c r="H815" s="230"/>
      <c r="I815" s="230"/>
      <c r="J815" s="231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89"/>
      <c r="B816" s="189"/>
      <c r="C816" s="228"/>
      <c r="D816" s="229"/>
      <c r="E816" s="230"/>
      <c r="F816" s="230"/>
      <c r="G816" s="230"/>
      <c r="H816" s="230"/>
      <c r="I816" s="230"/>
      <c r="J816" s="231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89"/>
      <c r="B817" s="189"/>
      <c r="C817" s="228"/>
      <c r="D817" s="229"/>
      <c r="E817" s="230"/>
      <c r="F817" s="230"/>
      <c r="G817" s="230"/>
      <c r="H817" s="230"/>
      <c r="I817" s="230"/>
      <c r="J817" s="231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89"/>
      <c r="B818" s="189"/>
      <c r="C818" s="228"/>
      <c r="D818" s="229"/>
      <c r="E818" s="230"/>
      <c r="F818" s="230"/>
      <c r="G818" s="230"/>
      <c r="H818" s="230"/>
      <c r="I818" s="230"/>
      <c r="J818" s="231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89"/>
      <c r="B819" s="189"/>
      <c r="C819" s="228"/>
      <c r="D819" s="229"/>
      <c r="E819" s="230"/>
      <c r="F819" s="230"/>
      <c r="G819" s="230"/>
      <c r="H819" s="230"/>
      <c r="I819" s="230"/>
      <c r="J819" s="231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89"/>
      <c r="B820" s="189"/>
      <c r="C820" s="228"/>
      <c r="D820" s="229"/>
      <c r="E820" s="230"/>
      <c r="F820" s="230"/>
      <c r="G820" s="230"/>
      <c r="H820" s="230"/>
      <c r="I820" s="230"/>
      <c r="J820" s="231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89"/>
      <c r="B821" s="189"/>
      <c r="C821" s="228"/>
      <c r="D821" s="229"/>
      <c r="E821" s="230"/>
      <c r="F821" s="230"/>
      <c r="G821" s="230"/>
      <c r="H821" s="230"/>
      <c r="I821" s="230"/>
      <c r="J821" s="231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89"/>
      <c r="B822" s="189"/>
      <c r="C822" s="228"/>
      <c r="D822" s="229"/>
      <c r="E822" s="230"/>
      <c r="F822" s="230"/>
      <c r="G822" s="230"/>
      <c r="H822" s="230"/>
      <c r="I822" s="230"/>
      <c r="J822" s="231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89"/>
      <c r="B823" s="189"/>
      <c r="C823" s="228"/>
      <c r="D823" s="229"/>
      <c r="E823" s="230"/>
      <c r="F823" s="230"/>
      <c r="G823" s="230"/>
      <c r="H823" s="230"/>
      <c r="I823" s="230"/>
      <c r="J823" s="231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89"/>
      <c r="B824" s="189"/>
      <c r="C824" s="228"/>
      <c r="D824" s="229"/>
      <c r="E824" s="230"/>
      <c r="F824" s="230"/>
      <c r="G824" s="230"/>
      <c r="H824" s="230"/>
      <c r="I824" s="230"/>
      <c r="J824" s="231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89"/>
      <c r="B825" s="189"/>
      <c r="C825" s="228"/>
      <c r="D825" s="229"/>
      <c r="E825" s="230"/>
      <c r="F825" s="230"/>
      <c r="G825" s="230"/>
      <c r="H825" s="230"/>
      <c r="I825" s="230"/>
      <c r="J825" s="231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89"/>
      <c r="B826" s="189"/>
      <c r="C826" s="228"/>
      <c r="D826" s="229"/>
      <c r="E826" s="230"/>
      <c r="F826" s="230"/>
      <c r="G826" s="230"/>
      <c r="H826" s="230"/>
      <c r="I826" s="230"/>
      <c r="J826" s="231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89"/>
      <c r="B827" s="189"/>
      <c r="C827" s="228"/>
      <c r="D827" s="229"/>
      <c r="E827" s="230"/>
      <c r="F827" s="230"/>
      <c r="G827" s="230"/>
      <c r="H827" s="230"/>
      <c r="I827" s="230"/>
      <c r="J827" s="231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89"/>
      <c r="B828" s="189"/>
      <c r="C828" s="228"/>
      <c r="D828" s="229"/>
      <c r="E828" s="230"/>
      <c r="F828" s="230"/>
      <c r="G828" s="230"/>
      <c r="H828" s="230"/>
      <c r="I828" s="230"/>
      <c r="J828" s="231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89"/>
      <c r="B829" s="189"/>
      <c r="C829" s="228"/>
      <c r="D829" s="229"/>
      <c r="E829" s="230"/>
      <c r="F829" s="230"/>
      <c r="G829" s="230"/>
      <c r="H829" s="230"/>
      <c r="I829" s="230"/>
      <c r="J829" s="231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89"/>
      <c r="B830" s="189"/>
      <c r="C830" s="228"/>
      <c r="D830" s="229"/>
      <c r="E830" s="230"/>
      <c r="F830" s="230"/>
      <c r="G830" s="230"/>
      <c r="H830" s="230"/>
      <c r="I830" s="230"/>
      <c r="J830" s="231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89"/>
      <c r="B831" s="189"/>
      <c r="C831" s="228"/>
      <c r="D831" s="229"/>
      <c r="E831" s="230"/>
      <c r="F831" s="230"/>
      <c r="G831" s="230"/>
      <c r="H831" s="230"/>
      <c r="I831" s="230"/>
      <c r="J831" s="231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89"/>
      <c r="B832" s="189"/>
      <c r="C832" s="228"/>
      <c r="D832" s="229"/>
      <c r="E832" s="230"/>
      <c r="F832" s="230"/>
      <c r="G832" s="230"/>
      <c r="H832" s="230"/>
      <c r="I832" s="230"/>
      <c r="J832" s="231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89"/>
      <c r="B833" s="189"/>
      <c r="C833" s="228"/>
      <c r="D833" s="229"/>
      <c r="E833" s="230"/>
      <c r="F833" s="230"/>
      <c r="G833" s="230"/>
      <c r="H833" s="230"/>
      <c r="I833" s="230"/>
      <c r="J833" s="231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89"/>
      <c r="B834" s="189"/>
      <c r="C834" s="228"/>
      <c r="D834" s="229"/>
      <c r="E834" s="230"/>
      <c r="F834" s="230"/>
      <c r="G834" s="230"/>
      <c r="H834" s="230"/>
      <c r="I834" s="230"/>
      <c r="J834" s="231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89"/>
      <c r="B835" s="189"/>
      <c r="C835" s="228"/>
      <c r="D835" s="229"/>
      <c r="E835" s="230"/>
      <c r="F835" s="230"/>
      <c r="G835" s="230"/>
      <c r="H835" s="230"/>
      <c r="I835" s="230"/>
      <c r="J835" s="231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89"/>
      <c r="B836" s="189"/>
      <c r="C836" s="228"/>
      <c r="D836" s="229"/>
      <c r="E836" s="230"/>
      <c r="F836" s="230"/>
      <c r="G836" s="230"/>
      <c r="H836" s="230"/>
      <c r="I836" s="230"/>
      <c r="J836" s="231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89"/>
      <c r="B837" s="189"/>
      <c r="C837" s="228"/>
      <c r="D837" s="229"/>
      <c r="E837" s="230"/>
      <c r="F837" s="230"/>
      <c r="G837" s="230"/>
      <c r="H837" s="230"/>
      <c r="I837" s="230"/>
      <c r="J837" s="231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89"/>
      <c r="B838" s="189"/>
      <c r="C838" s="228"/>
      <c r="D838" s="229"/>
      <c r="E838" s="230"/>
      <c r="F838" s="230"/>
      <c r="G838" s="230"/>
      <c r="H838" s="230"/>
      <c r="I838" s="230"/>
      <c r="J838" s="231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89"/>
      <c r="B839" s="189"/>
      <c r="C839" s="228"/>
      <c r="D839" s="229"/>
      <c r="E839" s="230"/>
      <c r="F839" s="230"/>
      <c r="G839" s="230"/>
      <c r="H839" s="230"/>
      <c r="I839" s="230"/>
      <c r="J839" s="231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89"/>
      <c r="B840" s="189"/>
      <c r="C840" s="228"/>
      <c r="D840" s="229"/>
      <c r="E840" s="230"/>
      <c r="F840" s="230"/>
      <c r="G840" s="230"/>
      <c r="H840" s="230"/>
      <c r="I840" s="230"/>
      <c r="J840" s="231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89"/>
      <c r="B841" s="189"/>
      <c r="C841" s="228"/>
      <c r="D841" s="229"/>
      <c r="E841" s="230"/>
      <c r="F841" s="230"/>
      <c r="G841" s="230"/>
      <c r="H841" s="230"/>
      <c r="I841" s="230"/>
      <c r="J841" s="231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89"/>
      <c r="B842" s="189"/>
      <c r="C842" s="228"/>
      <c r="D842" s="229"/>
      <c r="E842" s="230"/>
      <c r="F842" s="230"/>
      <c r="G842" s="230"/>
      <c r="H842" s="230"/>
      <c r="I842" s="230"/>
      <c r="J842" s="231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89"/>
      <c r="B843" s="189"/>
      <c r="C843" s="228"/>
      <c r="D843" s="229"/>
      <c r="E843" s="230"/>
      <c r="F843" s="230"/>
      <c r="G843" s="230"/>
      <c r="H843" s="230"/>
      <c r="I843" s="230"/>
      <c r="J843" s="231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89"/>
      <c r="B844" s="189"/>
      <c r="C844" s="228"/>
      <c r="D844" s="229"/>
      <c r="E844" s="230"/>
      <c r="F844" s="230"/>
      <c r="G844" s="230"/>
      <c r="H844" s="230"/>
      <c r="I844" s="230"/>
      <c r="J844" s="231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89"/>
      <c r="B845" s="189"/>
      <c r="C845" s="228"/>
      <c r="D845" s="229"/>
      <c r="E845" s="230"/>
      <c r="F845" s="230"/>
      <c r="G845" s="230"/>
      <c r="H845" s="230"/>
      <c r="I845" s="230"/>
      <c r="J845" s="231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89"/>
      <c r="B846" s="189"/>
      <c r="C846" s="228"/>
      <c r="D846" s="229"/>
      <c r="E846" s="230"/>
      <c r="F846" s="230"/>
      <c r="G846" s="230"/>
      <c r="H846" s="230"/>
      <c r="I846" s="230"/>
      <c r="J846" s="231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89"/>
      <c r="B847" s="189"/>
      <c r="C847" s="228"/>
      <c r="D847" s="229"/>
      <c r="E847" s="230"/>
      <c r="F847" s="230"/>
      <c r="G847" s="230"/>
      <c r="H847" s="230"/>
      <c r="I847" s="230"/>
      <c r="J847" s="231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89"/>
      <c r="B848" s="189"/>
      <c r="C848" s="228"/>
      <c r="D848" s="229"/>
      <c r="E848" s="230"/>
      <c r="F848" s="230"/>
      <c r="G848" s="230"/>
      <c r="H848" s="230"/>
      <c r="I848" s="230"/>
      <c r="J848" s="231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89"/>
      <c r="B849" s="189"/>
      <c r="C849" s="228"/>
      <c r="D849" s="229"/>
      <c r="E849" s="230"/>
      <c r="F849" s="230"/>
      <c r="G849" s="230"/>
      <c r="H849" s="230"/>
      <c r="I849" s="230"/>
      <c r="J849" s="231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89"/>
      <c r="B850" s="189"/>
      <c r="C850" s="228"/>
      <c r="D850" s="229"/>
      <c r="E850" s="230"/>
      <c r="F850" s="230"/>
      <c r="G850" s="230"/>
      <c r="H850" s="230"/>
      <c r="I850" s="230"/>
      <c r="J850" s="231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89"/>
      <c r="B851" s="189"/>
      <c r="C851" s="228"/>
      <c r="D851" s="229"/>
      <c r="E851" s="230"/>
      <c r="F851" s="230"/>
      <c r="G851" s="230"/>
      <c r="H851" s="230"/>
      <c r="I851" s="230"/>
      <c r="J851" s="231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89"/>
      <c r="B852" s="189"/>
      <c r="C852" s="228"/>
      <c r="D852" s="229"/>
      <c r="E852" s="230"/>
      <c r="F852" s="230"/>
      <c r="G852" s="230"/>
      <c r="H852" s="230"/>
      <c r="I852" s="230"/>
      <c r="J852" s="231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89"/>
      <c r="B853" s="189"/>
      <c r="C853" s="228"/>
      <c r="D853" s="229"/>
      <c r="E853" s="230"/>
      <c r="F853" s="230"/>
      <c r="G853" s="230"/>
      <c r="H853" s="230"/>
      <c r="I853" s="230"/>
      <c r="J853" s="231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89"/>
      <c r="B854" s="189"/>
      <c r="C854" s="228"/>
      <c r="D854" s="229"/>
      <c r="E854" s="230"/>
      <c r="F854" s="230"/>
      <c r="G854" s="230"/>
      <c r="H854" s="230"/>
      <c r="I854" s="230"/>
      <c r="J854" s="231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89"/>
      <c r="B855" s="189"/>
      <c r="C855" s="228"/>
      <c r="D855" s="229"/>
      <c r="E855" s="230"/>
      <c r="F855" s="230"/>
      <c r="G855" s="230"/>
      <c r="H855" s="230"/>
      <c r="I855" s="230"/>
      <c r="J855" s="231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89"/>
      <c r="B856" s="189"/>
      <c r="C856" s="228"/>
      <c r="D856" s="229"/>
      <c r="E856" s="230"/>
      <c r="F856" s="230"/>
      <c r="G856" s="230"/>
      <c r="H856" s="230"/>
      <c r="I856" s="230"/>
      <c r="J856" s="231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89"/>
      <c r="B857" s="189"/>
      <c r="C857" s="228"/>
      <c r="D857" s="229"/>
      <c r="E857" s="230"/>
      <c r="F857" s="230"/>
      <c r="G857" s="230"/>
      <c r="H857" s="230"/>
      <c r="I857" s="230"/>
      <c r="J857" s="231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89"/>
      <c r="B858" s="189"/>
      <c r="C858" s="228"/>
      <c r="D858" s="229"/>
      <c r="E858" s="230"/>
      <c r="F858" s="230"/>
      <c r="G858" s="230"/>
      <c r="H858" s="230"/>
      <c r="I858" s="230"/>
      <c r="J858" s="231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89"/>
      <c r="B859" s="189"/>
      <c r="C859" s="228"/>
      <c r="D859" s="229"/>
      <c r="E859" s="230"/>
      <c r="F859" s="230"/>
      <c r="G859" s="230"/>
      <c r="H859" s="230"/>
      <c r="I859" s="230"/>
      <c r="J859" s="231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89"/>
      <c r="B860" s="189"/>
      <c r="C860" s="228"/>
      <c r="D860" s="229"/>
      <c r="E860" s="230"/>
      <c r="F860" s="230"/>
      <c r="G860" s="230"/>
      <c r="H860" s="230"/>
      <c r="I860" s="230"/>
      <c r="J860" s="231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89"/>
      <c r="B861" s="189"/>
      <c r="C861" s="228"/>
      <c r="D861" s="229"/>
      <c r="E861" s="230"/>
      <c r="F861" s="230"/>
      <c r="G861" s="230"/>
      <c r="H861" s="230"/>
      <c r="I861" s="230"/>
      <c r="J861" s="231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89"/>
      <c r="B862" s="189"/>
      <c r="C862" s="228"/>
      <c r="D862" s="229"/>
      <c r="E862" s="230"/>
      <c r="F862" s="230"/>
      <c r="G862" s="230"/>
      <c r="H862" s="230"/>
      <c r="I862" s="230"/>
      <c r="J862" s="231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89"/>
      <c r="B863" s="189"/>
      <c r="C863" s="228"/>
      <c r="D863" s="229"/>
      <c r="E863" s="230"/>
      <c r="F863" s="230"/>
      <c r="G863" s="230"/>
      <c r="H863" s="230"/>
      <c r="I863" s="230"/>
      <c r="J863" s="231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89"/>
      <c r="B864" s="189"/>
      <c r="C864" s="228"/>
      <c r="D864" s="229"/>
      <c r="E864" s="230"/>
      <c r="F864" s="230"/>
      <c r="G864" s="230"/>
      <c r="H864" s="230"/>
      <c r="I864" s="230"/>
      <c r="J864" s="231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89"/>
      <c r="B865" s="189"/>
      <c r="C865" s="228"/>
      <c r="D865" s="229"/>
      <c r="E865" s="230"/>
      <c r="F865" s="230"/>
      <c r="G865" s="230"/>
      <c r="H865" s="230"/>
      <c r="I865" s="230"/>
      <c r="J865" s="231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89"/>
      <c r="B866" s="189"/>
      <c r="C866" s="228"/>
      <c r="D866" s="229"/>
      <c r="E866" s="230"/>
      <c r="F866" s="230"/>
      <c r="G866" s="230"/>
      <c r="H866" s="230"/>
      <c r="I866" s="230"/>
      <c r="J866" s="231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89"/>
      <c r="B867" s="189"/>
      <c r="C867" s="228"/>
      <c r="D867" s="229"/>
      <c r="E867" s="230"/>
      <c r="F867" s="230"/>
      <c r="G867" s="230"/>
      <c r="H867" s="230"/>
      <c r="I867" s="230"/>
      <c r="J867" s="231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89"/>
      <c r="B868" s="189"/>
      <c r="C868" s="228"/>
      <c r="D868" s="229"/>
      <c r="E868" s="230"/>
      <c r="F868" s="230"/>
      <c r="G868" s="230"/>
      <c r="H868" s="230"/>
      <c r="I868" s="230"/>
      <c r="J868" s="231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89"/>
      <c r="B869" s="189"/>
      <c r="C869" s="228"/>
      <c r="D869" s="229"/>
      <c r="E869" s="230"/>
      <c r="F869" s="230"/>
      <c r="G869" s="230"/>
      <c r="H869" s="230"/>
      <c r="I869" s="230"/>
      <c r="J869" s="231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89"/>
      <c r="B870" s="189"/>
      <c r="C870" s="228"/>
      <c r="D870" s="229"/>
      <c r="E870" s="230"/>
      <c r="F870" s="230"/>
      <c r="G870" s="230"/>
      <c r="H870" s="230"/>
      <c r="I870" s="230"/>
      <c r="J870" s="231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89"/>
      <c r="B871" s="189"/>
      <c r="C871" s="228"/>
      <c r="D871" s="229"/>
      <c r="E871" s="230"/>
      <c r="F871" s="230"/>
      <c r="G871" s="230"/>
      <c r="H871" s="230"/>
      <c r="I871" s="230"/>
      <c r="J871" s="231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89"/>
      <c r="B872" s="189"/>
      <c r="C872" s="228"/>
      <c r="D872" s="229"/>
      <c r="E872" s="230"/>
      <c r="F872" s="230"/>
      <c r="G872" s="230"/>
      <c r="H872" s="230"/>
      <c r="I872" s="230"/>
      <c r="J872" s="231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89"/>
      <c r="B873" s="189"/>
      <c r="C873" s="228"/>
      <c r="D873" s="229"/>
      <c r="E873" s="230"/>
      <c r="F873" s="230"/>
      <c r="G873" s="230"/>
      <c r="H873" s="230"/>
      <c r="I873" s="230"/>
      <c r="J873" s="231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89"/>
      <c r="B874" s="189"/>
      <c r="C874" s="228"/>
      <c r="D874" s="229"/>
      <c r="E874" s="230"/>
      <c r="F874" s="230"/>
      <c r="G874" s="230"/>
      <c r="H874" s="230"/>
      <c r="I874" s="230"/>
      <c r="J874" s="231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89"/>
      <c r="B875" s="189"/>
      <c r="C875" s="228"/>
      <c r="D875" s="229"/>
      <c r="E875" s="230"/>
      <c r="F875" s="230"/>
      <c r="G875" s="230"/>
      <c r="H875" s="230"/>
      <c r="I875" s="230"/>
      <c r="J875" s="231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89"/>
      <c r="B876" s="189"/>
      <c r="C876" s="228"/>
      <c r="D876" s="229"/>
      <c r="E876" s="230"/>
      <c r="F876" s="230"/>
      <c r="G876" s="230"/>
      <c r="H876" s="230"/>
      <c r="I876" s="230"/>
      <c r="J876" s="231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89"/>
      <c r="B877" s="189"/>
      <c r="C877" s="228"/>
      <c r="D877" s="229"/>
      <c r="E877" s="230"/>
      <c r="F877" s="230"/>
      <c r="G877" s="230"/>
      <c r="H877" s="230"/>
      <c r="I877" s="230"/>
      <c r="J877" s="231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89"/>
      <c r="B878" s="189"/>
      <c r="C878" s="228"/>
      <c r="D878" s="229"/>
      <c r="E878" s="230"/>
      <c r="F878" s="230"/>
      <c r="G878" s="230"/>
      <c r="H878" s="230"/>
      <c r="I878" s="230"/>
      <c r="J878" s="231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89"/>
      <c r="B879" s="189"/>
      <c r="C879" s="228"/>
      <c r="D879" s="229"/>
      <c r="E879" s="230"/>
      <c r="F879" s="230"/>
      <c r="G879" s="230"/>
      <c r="H879" s="230"/>
      <c r="I879" s="230"/>
      <c r="J879" s="231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89"/>
      <c r="B880" s="189"/>
      <c r="C880" s="228"/>
      <c r="D880" s="229"/>
      <c r="E880" s="230"/>
      <c r="F880" s="230"/>
      <c r="G880" s="230"/>
      <c r="H880" s="230"/>
      <c r="I880" s="230"/>
      <c r="J880" s="231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89"/>
      <c r="B881" s="189"/>
      <c r="C881" s="228"/>
      <c r="D881" s="229"/>
      <c r="E881" s="230"/>
      <c r="F881" s="230"/>
      <c r="G881" s="230"/>
      <c r="H881" s="230"/>
      <c r="I881" s="230"/>
      <c r="J881" s="231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89"/>
      <c r="B882" s="189"/>
      <c r="C882" s="228"/>
      <c r="D882" s="229"/>
      <c r="E882" s="230"/>
      <c r="F882" s="230"/>
      <c r="G882" s="230"/>
      <c r="H882" s="230"/>
      <c r="I882" s="230"/>
      <c r="J882" s="231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89"/>
      <c r="B883" s="189"/>
      <c r="C883" s="228"/>
      <c r="D883" s="229"/>
      <c r="E883" s="230"/>
      <c r="F883" s="230"/>
      <c r="G883" s="230"/>
      <c r="H883" s="230"/>
      <c r="I883" s="230"/>
      <c r="J883" s="231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89"/>
      <c r="B884" s="189"/>
      <c r="C884" s="228"/>
      <c r="D884" s="229"/>
      <c r="E884" s="230"/>
      <c r="F884" s="230"/>
      <c r="G884" s="230"/>
      <c r="H884" s="230"/>
      <c r="I884" s="230"/>
      <c r="J884" s="231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89"/>
      <c r="B885" s="189"/>
      <c r="C885" s="228"/>
      <c r="D885" s="229"/>
      <c r="E885" s="230"/>
      <c r="F885" s="230"/>
      <c r="G885" s="230"/>
      <c r="H885" s="230"/>
      <c r="I885" s="230"/>
      <c r="J885" s="231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89"/>
      <c r="B886" s="189"/>
      <c r="C886" s="228"/>
      <c r="D886" s="229"/>
      <c r="E886" s="230"/>
      <c r="F886" s="230"/>
      <c r="G886" s="230"/>
      <c r="H886" s="230"/>
      <c r="I886" s="230"/>
      <c r="J886" s="231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89"/>
      <c r="B887" s="189"/>
      <c r="C887" s="228"/>
      <c r="D887" s="229"/>
      <c r="E887" s="230"/>
      <c r="F887" s="230"/>
      <c r="G887" s="230"/>
      <c r="H887" s="230"/>
      <c r="I887" s="230"/>
      <c r="J887" s="231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89"/>
      <c r="B888" s="189"/>
      <c r="C888" s="228"/>
      <c r="D888" s="229"/>
      <c r="E888" s="230"/>
      <c r="F888" s="230"/>
      <c r="G888" s="230"/>
      <c r="H888" s="230"/>
      <c r="I888" s="230"/>
      <c r="J888" s="231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89"/>
      <c r="B889" s="189"/>
      <c r="C889" s="228"/>
      <c r="D889" s="229"/>
      <c r="E889" s="230"/>
      <c r="F889" s="230"/>
      <c r="G889" s="230"/>
      <c r="H889" s="230"/>
      <c r="I889" s="230"/>
      <c r="J889" s="231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89"/>
      <c r="B890" s="189"/>
      <c r="C890" s="228"/>
      <c r="D890" s="229"/>
      <c r="E890" s="230"/>
      <c r="F890" s="230"/>
      <c r="G890" s="230"/>
      <c r="H890" s="230"/>
      <c r="I890" s="230"/>
      <c r="J890" s="231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89"/>
      <c r="B891" s="189"/>
      <c r="C891" s="228"/>
      <c r="D891" s="229"/>
      <c r="E891" s="230"/>
      <c r="F891" s="230"/>
      <c r="G891" s="230"/>
      <c r="H891" s="230"/>
      <c r="I891" s="230"/>
      <c r="J891" s="231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89"/>
      <c r="B892" s="189"/>
      <c r="C892" s="228"/>
      <c r="D892" s="229"/>
      <c r="E892" s="230"/>
      <c r="F892" s="230"/>
      <c r="G892" s="230"/>
      <c r="H892" s="230"/>
      <c r="I892" s="230"/>
      <c r="J892" s="231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89"/>
      <c r="B893" s="189"/>
      <c r="C893" s="228"/>
      <c r="D893" s="229"/>
      <c r="E893" s="230"/>
      <c r="F893" s="230"/>
      <c r="G893" s="230"/>
      <c r="H893" s="230"/>
      <c r="I893" s="230"/>
      <c r="J893" s="231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89"/>
      <c r="B894" s="189"/>
      <c r="C894" s="228"/>
      <c r="D894" s="229"/>
      <c r="E894" s="230"/>
      <c r="F894" s="230"/>
      <c r="G894" s="230"/>
      <c r="H894" s="230"/>
      <c r="I894" s="230"/>
      <c r="J894" s="231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89"/>
      <c r="B895" s="189"/>
      <c r="C895" s="228"/>
      <c r="D895" s="229"/>
      <c r="E895" s="230"/>
      <c r="F895" s="230"/>
      <c r="G895" s="230"/>
      <c r="H895" s="230"/>
      <c r="I895" s="230"/>
      <c r="J895" s="231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89"/>
      <c r="B896" s="189"/>
      <c r="C896" s="228"/>
      <c r="D896" s="229"/>
      <c r="E896" s="230"/>
      <c r="F896" s="230"/>
      <c r="G896" s="230"/>
      <c r="H896" s="230"/>
      <c r="I896" s="230"/>
      <c r="J896" s="231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89"/>
      <c r="B897" s="189"/>
      <c r="C897" s="228"/>
      <c r="D897" s="229"/>
      <c r="E897" s="230"/>
      <c r="F897" s="230"/>
      <c r="G897" s="230"/>
      <c r="H897" s="230"/>
      <c r="I897" s="230"/>
      <c r="J897" s="231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89"/>
      <c r="B898" s="189"/>
      <c r="C898" s="228"/>
      <c r="D898" s="229"/>
      <c r="E898" s="230"/>
      <c r="F898" s="230"/>
      <c r="G898" s="230"/>
      <c r="H898" s="230"/>
      <c r="I898" s="230"/>
      <c r="J898" s="231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89"/>
      <c r="B899" s="189"/>
      <c r="C899" s="228"/>
      <c r="D899" s="229"/>
      <c r="E899" s="230"/>
      <c r="F899" s="230"/>
      <c r="G899" s="230"/>
      <c r="H899" s="230"/>
      <c r="I899" s="230"/>
      <c r="J899" s="231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89"/>
      <c r="B900" s="189"/>
      <c r="C900" s="228"/>
      <c r="D900" s="229"/>
      <c r="E900" s="230"/>
      <c r="F900" s="230"/>
      <c r="G900" s="230"/>
      <c r="H900" s="230"/>
      <c r="I900" s="230"/>
      <c r="J900" s="231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89"/>
      <c r="B901" s="189"/>
      <c r="C901" s="228"/>
      <c r="D901" s="229"/>
      <c r="E901" s="230"/>
      <c r="F901" s="230"/>
      <c r="G901" s="230"/>
      <c r="H901" s="230"/>
      <c r="I901" s="230"/>
      <c r="J901" s="231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89"/>
      <c r="B902" s="189"/>
      <c r="C902" s="228"/>
      <c r="D902" s="229"/>
      <c r="E902" s="230"/>
      <c r="F902" s="230"/>
      <c r="G902" s="230"/>
      <c r="H902" s="230"/>
      <c r="I902" s="230"/>
      <c r="J902" s="231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89"/>
      <c r="B903" s="189"/>
      <c r="C903" s="228"/>
      <c r="D903" s="229"/>
      <c r="E903" s="230"/>
      <c r="F903" s="230"/>
      <c r="G903" s="230"/>
      <c r="H903" s="230"/>
      <c r="I903" s="230"/>
      <c r="J903" s="231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89"/>
      <c r="B904" s="189"/>
      <c r="C904" s="228"/>
      <c r="D904" s="229"/>
      <c r="E904" s="230"/>
      <c r="F904" s="230"/>
      <c r="G904" s="230"/>
      <c r="H904" s="230"/>
      <c r="I904" s="230"/>
      <c r="J904" s="231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89"/>
      <c r="B905" s="189"/>
      <c r="C905" s="228"/>
      <c r="D905" s="229"/>
      <c r="E905" s="230"/>
      <c r="F905" s="230"/>
      <c r="G905" s="230"/>
      <c r="H905" s="230"/>
      <c r="I905" s="230"/>
      <c r="J905" s="231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89"/>
      <c r="B906" s="189"/>
      <c r="C906" s="228"/>
      <c r="D906" s="229"/>
      <c r="E906" s="230"/>
      <c r="F906" s="230"/>
      <c r="G906" s="230"/>
      <c r="H906" s="230"/>
      <c r="I906" s="230"/>
      <c r="J906" s="231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89"/>
      <c r="B907" s="189"/>
      <c r="C907" s="228"/>
      <c r="D907" s="229"/>
      <c r="E907" s="230"/>
      <c r="F907" s="230"/>
      <c r="G907" s="230"/>
      <c r="H907" s="230"/>
      <c r="I907" s="230"/>
      <c r="J907" s="231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89"/>
      <c r="B908" s="189"/>
      <c r="C908" s="228"/>
      <c r="D908" s="229"/>
      <c r="E908" s="230"/>
      <c r="F908" s="230"/>
      <c r="G908" s="230"/>
      <c r="H908" s="230"/>
      <c r="I908" s="230"/>
      <c r="J908" s="231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89"/>
      <c r="B909" s="189"/>
      <c r="C909" s="228"/>
      <c r="D909" s="229"/>
      <c r="E909" s="230"/>
      <c r="F909" s="230"/>
      <c r="G909" s="230"/>
      <c r="H909" s="230"/>
      <c r="I909" s="230"/>
      <c r="J909" s="231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89"/>
      <c r="B910" s="189"/>
      <c r="C910" s="228"/>
      <c r="D910" s="229"/>
      <c r="E910" s="230"/>
      <c r="F910" s="230"/>
      <c r="G910" s="230"/>
      <c r="H910" s="230"/>
      <c r="I910" s="230"/>
      <c r="J910" s="231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89"/>
      <c r="B911" s="189"/>
      <c r="C911" s="228"/>
      <c r="D911" s="229"/>
      <c r="E911" s="230"/>
      <c r="F911" s="230"/>
      <c r="G911" s="230"/>
      <c r="H911" s="230"/>
      <c r="I911" s="230"/>
      <c r="J911" s="231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89"/>
      <c r="B912" s="189"/>
      <c r="C912" s="228"/>
      <c r="D912" s="229"/>
      <c r="E912" s="230"/>
      <c r="F912" s="230"/>
      <c r="G912" s="230"/>
      <c r="H912" s="230"/>
      <c r="I912" s="230"/>
      <c r="J912" s="231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89"/>
      <c r="B913" s="189"/>
      <c r="C913" s="228"/>
      <c r="D913" s="229"/>
      <c r="E913" s="230"/>
      <c r="F913" s="230"/>
      <c r="G913" s="230"/>
      <c r="H913" s="230"/>
      <c r="I913" s="230"/>
      <c r="J913" s="231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89"/>
      <c r="B914" s="189"/>
      <c r="C914" s="228"/>
      <c r="D914" s="229"/>
      <c r="E914" s="230"/>
      <c r="F914" s="230"/>
      <c r="G914" s="230"/>
      <c r="H914" s="230"/>
      <c r="I914" s="230"/>
      <c r="J914" s="231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89"/>
      <c r="B915" s="189"/>
      <c r="C915" s="228"/>
      <c r="D915" s="229"/>
      <c r="E915" s="230"/>
      <c r="F915" s="230"/>
      <c r="G915" s="230"/>
      <c r="H915" s="230"/>
      <c r="I915" s="230"/>
      <c r="J915" s="231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89"/>
      <c r="B916" s="189"/>
      <c r="C916" s="228"/>
      <c r="D916" s="229"/>
      <c r="E916" s="230"/>
      <c r="F916" s="230"/>
      <c r="G916" s="230"/>
      <c r="H916" s="230"/>
      <c r="I916" s="230"/>
      <c r="J916" s="231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89"/>
      <c r="B917" s="189"/>
      <c r="C917" s="228"/>
      <c r="D917" s="229"/>
      <c r="E917" s="230"/>
      <c r="F917" s="230"/>
      <c r="G917" s="230"/>
      <c r="H917" s="230"/>
      <c r="I917" s="230"/>
      <c r="J917" s="231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89"/>
      <c r="B918" s="189"/>
      <c r="C918" s="228"/>
      <c r="D918" s="229"/>
      <c r="E918" s="230"/>
      <c r="F918" s="230"/>
      <c r="G918" s="230"/>
      <c r="H918" s="230"/>
      <c r="I918" s="230"/>
      <c r="J918" s="231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89"/>
      <c r="B919" s="189"/>
      <c r="C919" s="228"/>
      <c r="D919" s="229"/>
      <c r="E919" s="230"/>
      <c r="F919" s="230"/>
      <c r="G919" s="230"/>
      <c r="H919" s="230"/>
      <c r="I919" s="230"/>
      <c r="J919" s="231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89"/>
      <c r="B920" s="189"/>
      <c r="C920" s="228"/>
      <c r="D920" s="229"/>
      <c r="E920" s="230"/>
      <c r="F920" s="230"/>
      <c r="G920" s="230"/>
      <c r="H920" s="230"/>
      <c r="I920" s="230"/>
      <c r="J920" s="231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89"/>
      <c r="B921" s="189"/>
      <c r="C921" s="228"/>
      <c r="D921" s="229"/>
      <c r="E921" s="230"/>
      <c r="F921" s="230"/>
      <c r="G921" s="230"/>
      <c r="H921" s="230"/>
      <c r="I921" s="230"/>
      <c r="J921" s="231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89"/>
      <c r="B922" s="189"/>
      <c r="C922" s="228"/>
      <c r="D922" s="229"/>
      <c r="E922" s="230"/>
      <c r="F922" s="230"/>
      <c r="G922" s="230"/>
      <c r="H922" s="230"/>
      <c r="I922" s="230"/>
      <c r="J922" s="231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89"/>
      <c r="B923" s="189"/>
      <c r="C923" s="228"/>
      <c r="D923" s="229"/>
      <c r="E923" s="230"/>
      <c r="F923" s="230"/>
      <c r="G923" s="230"/>
      <c r="H923" s="230"/>
      <c r="I923" s="230"/>
      <c r="J923" s="231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89"/>
      <c r="B924" s="189"/>
      <c r="C924" s="228"/>
      <c r="D924" s="229"/>
      <c r="E924" s="230"/>
      <c r="F924" s="230"/>
      <c r="G924" s="230"/>
      <c r="H924" s="230"/>
      <c r="I924" s="230"/>
      <c r="J924" s="231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89"/>
      <c r="B925" s="189"/>
      <c r="C925" s="228"/>
      <c r="D925" s="229"/>
      <c r="E925" s="230"/>
      <c r="F925" s="230"/>
      <c r="G925" s="230"/>
      <c r="H925" s="230"/>
      <c r="I925" s="230"/>
      <c r="J925" s="231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89"/>
      <c r="B926" s="189"/>
      <c r="C926" s="228"/>
      <c r="D926" s="229"/>
      <c r="E926" s="230"/>
      <c r="F926" s="230"/>
      <c r="G926" s="230"/>
      <c r="H926" s="230"/>
      <c r="I926" s="230"/>
      <c r="J926" s="231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89"/>
      <c r="B927" s="189"/>
      <c r="C927" s="228"/>
      <c r="D927" s="229"/>
      <c r="E927" s="230"/>
      <c r="F927" s="230"/>
      <c r="G927" s="230"/>
      <c r="H927" s="230"/>
      <c r="I927" s="230"/>
      <c r="J927" s="231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89"/>
      <c r="B928" s="189"/>
      <c r="C928" s="228"/>
      <c r="D928" s="229"/>
      <c r="E928" s="230"/>
      <c r="F928" s="230"/>
      <c r="G928" s="230"/>
      <c r="H928" s="230"/>
      <c r="I928" s="230"/>
      <c r="J928" s="231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89"/>
      <c r="B929" s="189"/>
      <c r="C929" s="228"/>
      <c r="D929" s="229"/>
      <c r="E929" s="230"/>
      <c r="F929" s="230"/>
      <c r="G929" s="230"/>
      <c r="H929" s="230"/>
      <c r="I929" s="230"/>
      <c r="J929" s="231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89"/>
      <c r="B930" s="189"/>
      <c r="C930" s="228"/>
      <c r="D930" s="229"/>
      <c r="E930" s="230"/>
      <c r="F930" s="230"/>
      <c r="G930" s="230"/>
      <c r="H930" s="230"/>
      <c r="I930" s="230"/>
      <c r="J930" s="231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89"/>
      <c r="B931" s="189"/>
      <c r="C931" s="228"/>
      <c r="D931" s="229"/>
      <c r="E931" s="230"/>
      <c r="F931" s="230"/>
      <c r="G931" s="230"/>
      <c r="H931" s="230"/>
      <c r="I931" s="230"/>
      <c r="J931" s="231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89"/>
      <c r="B932" s="189"/>
      <c r="C932" s="228"/>
      <c r="D932" s="229"/>
      <c r="E932" s="230"/>
      <c r="F932" s="230"/>
      <c r="G932" s="230"/>
      <c r="H932" s="230"/>
      <c r="I932" s="230"/>
      <c r="J932" s="231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89"/>
      <c r="B933" s="189"/>
      <c r="C933" s="228"/>
      <c r="D933" s="229"/>
      <c r="E933" s="230"/>
      <c r="F933" s="230"/>
      <c r="G933" s="230"/>
      <c r="H933" s="230"/>
      <c r="I933" s="230"/>
      <c r="J933" s="231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89"/>
      <c r="B934" s="189"/>
      <c r="C934" s="228"/>
      <c r="D934" s="229"/>
      <c r="E934" s="230"/>
      <c r="F934" s="230"/>
      <c r="G934" s="230"/>
      <c r="H934" s="230"/>
      <c r="I934" s="230"/>
      <c r="J934" s="231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89"/>
      <c r="B935" s="189"/>
      <c r="C935" s="228"/>
      <c r="D935" s="229"/>
      <c r="E935" s="230"/>
      <c r="F935" s="230"/>
      <c r="G935" s="230"/>
      <c r="H935" s="230"/>
      <c r="I935" s="230"/>
      <c r="J935" s="231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89"/>
      <c r="B936" s="189"/>
      <c r="C936" s="228"/>
      <c r="D936" s="229"/>
      <c r="E936" s="230"/>
      <c r="F936" s="230"/>
      <c r="G936" s="230"/>
      <c r="H936" s="230"/>
      <c r="I936" s="230"/>
      <c r="J936" s="231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89"/>
      <c r="B937" s="189"/>
      <c r="C937" s="228"/>
      <c r="D937" s="229"/>
      <c r="E937" s="230"/>
      <c r="F937" s="230"/>
      <c r="G937" s="230"/>
      <c r="H937" s="230"/>
      <c r="I937" s="230"/>
      <c r="J937" s="231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89"/>
      <c r="B938" s="189"/>
      <c r="C938" s="228"/>
      <c r="D938" s="229"/>
      <c r="E938" s="230"/>
      <c r="F938" s="230"/>
      <c r="G938" s="230"/>
      <c r="H938" s="230"/>
      <c r="I938" s="230"/>
      <c r="J938" s="231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89"/>
      <c r="B939" s="189"/>
      <c r="C939" s="228"/>
      <c r="D939" s="229"/>
      <c r="E939" s="230"/>
      <c r="F939" s="230"/>
      <c r="G939" s="230"/>
      <c r="H939" s="230"/>
      <c r="I939" s="230"/>
      <c r="J939" s="231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89"/>
      <c r="B940" s="189"/>
      <c r="C940" s="228"/>
      <c r="D940" s="229"/>
      <c r="E940" s="230"/>
      <c r="F940" s="230"/>
      <c r="G940" s="230"/>
      <c r="H940" s="230"/>
      <c r="I940" s="230"/>
      <c r="J940" s="231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89"/>
      <c r="B941" s="189"/>
      <c r="C941" s="228"/>
      <c r="D941" s="229"/>
      <c r="E941" s="230"/>
      <c r="F941" s="230"/>
      <c r="G941" s="230"/>
      <c r="H941" s="230"/>
      <c r="I941" s="230"/>
      <c r="J941" s="231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89"/>
      <c r="B942" s="189"/>
      <c r="C942" s="228"/>
      <c r="D942" s="229"/>
      <c r="E942" s="230"/>
      <c r="F942" s="230"/>
      <c r="G942" s="230"/>
      <c r="H942" s="230"/>
      <c r="I942" s="230"/>
      <c r="J942" s="231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89"/>
      <c r="B943" s="189"/>
      <c r="C943" s="228"/>
      <c r="D943" s="229"/>
      <c r="E943" s="230"/>
      <c r="F943" s="230"/>
      <c r="G943" s="230"/>
      <c r="H943" s="230"/>
      <c r="I943" s="230"/>
      <c r="J943" s="231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89"/>
      <c r="B944" s="189"/>
      <c r="C944" s="228"/>
      <c r="D944" s="229"/>
      <c r="E944" s="230"/>
      <c r="F944" s="230"/>
      <c r="G944" s="230"/>
      <c r="H944" s="230"/>
      <c r="I944" s="230"/>
      <c r="J944" s="231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89"/>
      <c r="B945" s="189"/>
      <c r="C945" s="228"/>
      <c r="D945" s="229"/>
      <c r="E945" s="230"/>
      <c r="F945" s="230"/>
      <c r="G945" s="230"/>
      <c r="H945" s="230"/>
      <c r="I945" s="230"/>
      <c r="J945" s="231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89"/>
      <c r="B946" s="189"/>
      <c r="C946" s="228"/>
      <c r="D946" s="229"/>
      <c r="E946" s="230"/>
      <c r="F946" s="230"/>
      <c r="G946" s="230"/>
      <c r="H946" s="230"/>
      <c r="I946" s="230"/>
      <c r="J946" s="231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89"/>
      <c r="B947" s="189"/>
      <c r="C947" s="228"/>
      <c r="D947" s="229"/>
      <c r="E947" s="230"/>
      <c r="F947" s="230"/>
      <c r="G947" s="230"/>
      <c r="H947" s="230"/>
      <c r="I947" s="230"/>
      <c r="J947" s="231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89"/>
      <c r="B948" s="189"/>
      <c r="C948" s="228"/>
      <c r="D948" s="229"/>
      <c r="E948" s="230"/>
      <c r="F948" s="230"/>
      <c r="G948" s="230"/>
      <c r="H948" s="230"/>
      <c r="I948" s="230"/>
      <c r="J948" s="231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89"/>
      <c r="B949" s="189"/>
      <c r="C949" s="228"/>
      <c r="D949" s="229"/>
      <c r="E949" s="230"/>
      <c r="F949" s="230"/>
      <c r="G949" s="230"/>
      <c r="H949" s="230"/>
      <c r="I949" s="230"/>
      <c r="J949" s="231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89"/>
      <c r="B950" s="189"/>
      <c r="C950" s="228"/>
      <c r="D950" s="229"/>
      <c r="E950" s="230"/>
      <c r="F950" s="230"/>
      <c r="G950" s="230"/>
      <c r="H950" s="230"/>
      <c r="I950" s="230"/>
      <c r="J950" s="231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89"/>
      <c r="B951" s="189"/>
      <c r="C951" s="228"/>
      <c r="D951" s="229"/>
      <c r="E951" s="230"/>
      <c r="F951" s="230"/>
      <c r="G951" s="230"/>
      <c r="H951" s="230"/>
      <c r="I951" s="230"/>
      <c r="J951" s="231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89"/>
      <c r="B952" s="189"/>
      <c r="C952" s="228"/>
      <c r="D952" s="229"/>
      <c r="E952" s="230"/>
      <c r="F952" s="230"/>
      <c r="G952" s="230"/>
      <c r="H952" s="230"/>
      <c r="I952" s="230"/>
      <c r="J952" s="231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89"/>
      <c r="B953" s="189"/>
      <c r="C953" s="228"/>
      <c r="D953" s="229"/>
      <c r="E953" s="230"/>
      <c r="F953" s="230"/>
      <c r="G953" s="230"/>
      <c r="H953" s="230"/>
      <c r="I953" s="230"/>
      <c r="J953" s="231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89"/>
      <c r="B954" s="189"/>
      <c r="C954" s="228"/>
      <c r="D954" s="229"/>
      <c r="E954" s="230"/>
      <c r="F954" s="230"/>
      <c r="G954" s="230"/>
      <c r="H954" s="230"/>
      <c r="I954" s="230"/>
      <c r="J954" s="231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89"/>
      <c r="B955" s="189"/>
      <c r="C955" s="228"/>
      <c r="D955" s="229"/>
      <c r="E955" s="230"/>
      <c r="F955" s="230"/>
      <c r="G955" s="230"/>
      <c r="H955" s="230"/>
      <c r="I955" s="230"/>
      <c r="J955" s="231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89"/>
      <c r="B956" s="189"/>
      <c r="C956" s="228"/>
      <c r="D956" s="229"/>
      <c r="E956" s="230"/>
      <c r="F956" s="230"/>
      <c r="G956" s="230"/>
      <c r="H956" s="230"/>
      <c r="I956" s="230"/>
      <c r="J956" s="231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89"/>
      <c r="B957" s="189"/>
      <c r="C957" s="228"/>
      <c r="D957" s="229"/>
      <c r="E957" s="230"/>
      <c r="F957" s="230"/>
      <c r="G957" s="230"/>
      <c r="H957" s="230"/>
      <c r="I957" s="230"/>
      <c r="J957" s="231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89"/>
      <c r="B958" s="189"/>
      <c r="C958" s="228"/>
      <c r="D958" s="229"/>
      <c r="E958" s="230"/>
      <c r="F958" s="230"/>
      <c r="G958" s="230"/>
      <c r="H958" s="230"/>
      <c r="I958" s="230"/>
      <c r="J958" s="231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89"/>
      <c r="B959" s="189"/>
      <c r="C959" s="228"/>
      <c r="D959" s="229"/>
      <c r="E959" s="230"/>
      <c r="F959" s="230"/>
      <c r="G959" s="230"/>
      <c r="H959" s="230"/>
      <c r="I959" s="230"/>
      <c r="J959" s="231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89"/>
      <c r="B960" s="189"/>
      <c r="C960" s="228"/>
      <c r="D960" s="229"/>
      <c r="E960" s="230"/>
      <c r="F960" s="230"/>
      <c r="G960" s="230"/>
      <c r="H960" s="230"/>
      <c r="I960" s="230"/>
      <c r="J960" s="231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89"/>
      <c r="B961" s="189"/>
      <c r="C961" s="228"/>
      <c r="D961" s="229"/>
      <c r="E961" s="230"/>
      <c r="F961" s="230"/>
      <c r="G961" s="230"/>
      <c r="H961" s="230"/>
      <c r="I961" s="230"/>
      <c r="J961" s="231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89"/>
      <c r="B962" s="189"/>
      <c r="C962" s="228"/>
      <c r="D962" s="229"/>
      <c r="E962" s="230"/>
      <c r="F962" s="230"/>
      <c r="G962" s="230"/>
      <c r="H962" s="230"/>
      <c r="I962" s="230"/>
      <c r="J962" s="231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89"/>
      <c r="B963" s="189"/>
      <c r="C963" s="228"/>
      <c r="D963" s="229"/>
      <c r="E963" s="230"/>
      <c r="F963" s="230"/>
      <c r="G963" s="230"/>
      <c r="H963" s="230"/>
      <c r="I963" s="230"/>
      <c r="J963" s="231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89"/>
      <c r="B964" s="189"/>
      <c r="C964" s="228"/>
      <c r="D964" s="229"/>
      <c r="E964" s="230"/>
      <c r="F964" s="230"/>
      <c r="G964" s="230"/>
      <c r="H964" s="230"/>
      <c r="I964" s="230"/>
      <c r="J964" s="231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89"/>
      <c r="B965" s="189"/>
      <c r="C965" s="228"/>
      <c r="D965" s="229"/>
      <c r="E965" s="230"/>
      <c r="F965" s="230"/>
      <c r="G965" s="230"/>
      <c r="H965" s="230"/>
      <c r="I965" s="230"/>
      <c r="J965" s="231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89"/>
      <c r="B966" s="189"/>
      <c r="C966" s="228"/>
      <c r="D966" s="229"/>
      <c r="E966" s="230"/>
      <c r="F966" s="230"/>
      <c r="G966" s="230"/>
      <c r="H966" s="230"/>
      <c r="I966" s="230"/>
      <c r="J966" s="231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89"/>
      <c r="B967" s="189"/>
      <c r="C967" s="228"/>
      <c r="D967" s="229"/>
      <c r="E967" s="230"/>
      <c r="F967" s="230"/>
      <c r="G967" s="230"/>
      <c r="H967" s="230"/>
      <c r="I967" s="230"/>
      <c r="J967" s="231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89"/>
      <c r="B968" s="189"/>
      <c r="C968" s="228"/>
      <c r="D968" s="229"/>
      <c r="E968" s="230"/>
      <c r="F968" s="230"/>
      <c r="G968" s="230"/>
      <c r="H968" s="230"/>
      <c r="I968" s="230"/>
      <c r="J968" s="231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89"/>
      <c r="B969" s="189"/>
      <c r="C969" s="228"/>
      <c r="D969" s="229"/>
      <c r="E969" s="230"/>
      <c r="F969" s="230"/>
      <c r="G969" s="230"/>
      <c r="H969" s="230"/>
      <c r="I969" s="230"/>
      <c r="J969" s="231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89"/>
      <c r="B970" s="189"/>
      <c r="C970" s="228"/>
      <c r="D970" s="229"/>
      <c r="E970" s="230"/>
      <c r="F970" s="230"/>
      <c r="G970" s="230"/>
      <c r="H970" s="230"/>
      <c r="I970" s="230"/>
      <c r="J970" s="231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89"/>
      <c r="B971" s="189"/>
      <c r="C971" s="228"/>
      <c r="D971" s="229"/>
      <c r="E971" s="230"/>
      <c r="F971" s="230"/>
      <c r="G971" s="230"/>
      <c r="H971" s="230"/>
      <c r="I971" s="230"/>
      <c r="J971" s="231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89"/>
      <c r="B972" s="189"/>
      <c r="C972" s="228"/>
      <c r="D972" s="229"/>
      <c r="E972" s="230"/>
      <c r="F972" s="230"/>
      <c r="G972" s="230"/>
      <c r="H972" s="230"/>
      <c r="I972" s="230"/>
      <c r="J972" s="231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89"/>
      <c r="B973" s="189"/>
      <c r="C973" s="228"/>
      <c r="D973" s="229"/>
      <c r="E973" s="230"/>
      <c r="F973" s="230"/>
      <c r="G973" s="230"/>
      <c r="H973" s="230"/>
      <c r="I973" s="230"/>
      <c r="J973" s="231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89"/>
      <c r="B974" s="189"/>
      <c r="C974" s="228"/>
      <c r="D974" s="229"/>
      <c r="E974" s="230"/>
      <c r="F974" s="230"/>
      <c r="G974" s="230"/>
      <c r="H974" s="230"/>
      <c r="I974" s="230"/>
      <c r="J974" s="231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89"/>
      <c r="B975" s="189"/>
      <c r="C975" s="228"/>
      <c r="D975" s="229"/>
      <c r="E975" s="230"/>
      <c r="F975" s="230"/>
      <c r="G975" s="230"/>
      <c r="H975" s="230"/>
      <c r="I975" s="230"/>
      <c r="J975" s="231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89"/>
      <c r="B976" s="189"/>
      <c r="C976" s="228"/>
      <c r="D976" s="229"/>
      <c r="E976" s="230"/>
      <c r="F976" s="230"/>
      <c r="G976" s="230"/>
      <c r="H976" s="230"/>
      <c r="I976" s="230"/>
      <c r="J976" s="231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89"/>
      <c r="B977" s="189"/>
      <c r="C977" s="228"/>
      <c r="D977" s="229"/>
      <c r="E977" s="230"/>
      <c r="F977" s="230"/>
      <c r="G977" s="230"/>
      <c r="H977" s="230"/>
      <c r="I977" s="230"/>
      <c r="J977" s="231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89"/>
      <c r="B978" s="189"/>
      <c r="C978" s="228"/>
      <c r="D978" s="229"/>
      <c r="E978" s="230"/>
      <c r="F978" s="230"/>
      <c r="G978" s="230"/>
      <c r="H978" s="230"/>
      <c r="I978" s="230"/>
      <c r="J978" s="231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89"/>
      <c r="B979" s="189"/>
      <c r="C979" s="228"/>
      <c r="D979" s="229"/>
      <c r="E979" s="230"/>
      <c r="F979" s="230"/>
      <c r="G979" s="230"/>
      <c r="H979" s="230"/>
      <c r="I979" s="230"/>
      <c r="J979" s="231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89"/>
      <c r="B980" s="189"/>
      <c r="C980" s="228"/>
      <c r="D980" s="229"/>
      <c r="E980" s="230"/>
      <c r="F980" s="230"/>
      <c r="G980" s="230"/>
      <c r="H980" s="230"/>
      <c r="I980" s="230"/>
      <c r="J980" s="231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89"/>
      <c r="B981" s="189"/>
      <c r="C981" s="228"/>
      <c r="D981" s="229"/>
      <c r="E981" s="230"/>
      <c r="F981" s="230"/>
      <c r="G981" s="230"/>
      <c r="H981" s="230"/>
      <c r="I981" s="230"/>
      <c r="J981" s="231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89"/>
      <c r="B982" s="189"/>
      <c r="C982" s="228"/>
      <c r="D982" s="229"/>
      <c r="E982" s="230"/>
      <c r="F982" s="230"/>
      <c r="G982" s="230"/>
      <c r="H982" s="230"/>
      <c r="I982" s="230"/>
      <c r="J982" s="231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89"/>
      <c r="B983" s="189"/>
      <c r="C983" s="228"/>
      <c r="D983" s="229"/>
      <c r="E983" s="230"/>
      <c r="F983" s="230"/>
      <c r="G983" s="230"/>
      <c r="H983" s="230"/>
      <c r="I983" s="230"/>
      <c r="J983" s="231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89"/>
      <c r="B984" s="189"/>
      <c r="C984" s="228"/>
      <c r="D984" s="229"/>
      <c r="E984" s="230"/>
      <c r="F984" s="230"/>
      <c r="G984" s="230"/>
      <c r="H984" s="230"/>
      <c r="I984" s="230"/>
      <c r="J984" s="231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89"/>
      <c r="B985" s="189"/>
      <c r="C985" s="228"/>
      <c r="D985" s="229"/>
      <c r="E985" s="230"/>
      <c r="F985" s="230"/>
      <c r="G985" s="230"/>
      <c r="H985" s="230"/>
      <c r="I985" s="230"/>
      <c r="J985" s="231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89"/>
      <c r="B986" s="189"/>
      <c r="C986" s="228"/>
      <c r="D986" s="229"/>
      <c r="E986" s="230"/>
      <c r="F986" s="230"/>
      <c r="G986" s="230"/>
      <c r="H986" s="230"/>
      <c r="I986" s="230"/>
      <c r="J986" s="231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89"/>
      <c r="B987" s="189"/>
      <c r="C987" s="228"/>
      <c r="D987" s="229"/>
      <c r="E987" s="230"/>
      <c r="F987" s="230"/>
      <c r="G987" s="230"/>
      <c r="H987" s="230"/>
      <c r="I987" s="230"/>
      <c r="J987" s="231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89"/>
      <c r="B988" s="189"/>
      <c r="C988" s="228"/>
      <c r="D988" s="229"/>
      <c r="E988" s="230"/>
      <c r="F988" s="230"/>
      <c r="G988" s="230"/>
      <c r="H988" s="230"/>
      <c r="I988" s="230"/>
      <c r="J988" s="231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89"/>
      <c r="B989" s="189"/>
      <c r="C989" s="228"/>
      <c r="D989" s="229"/>
      <c r="E989" s="230"/>
      <c r="F989" s="230"/>
      <c r="G989" s="230"/>
      <c r="H989" s="230"/>
      <c r="I989" s="230"/>
      <c r="J989" s="231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89"/>
      <c r="B990" s="189"/>
      <c r="C990" s="228"/>
      <c r="D990" s="229"/>
      <c r="E990" s="230"/>
      <c r="F990" s="230"/>
      <c r="G990" s="230"/>
      <c r="H990" s="230"/>
      <c r="I990" s="230"/>
      <c r="J990" s="231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89"/>
      <c r="B991" s="189"/>
      <c r="C991" s="228"/>
      <c r="D991" s="229"/>
      <c r="E991" s="230"/>
      <c r="F991" s="230"/>
      <c r="G991" s="230"/>
      <c r="H991" s="230"/>
      <c r="I991" s="230"/>
      <c r="J991" s="231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89"/>
      <c r="B992" s="189"/>
      <c r="C992" s="228"/>
      <c r="D992" s="229"/>
      <c r="E992" s="230"/>
      <c r="F992" s="230"/>
      <c r="G992" s="230"/>
      <c r="H992" s="230"/>
      <c r="I992" s="230"/>
      <c r="J992" s="231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89"/>
      <c r="B993" s="189"/>
      <c r="C993" s="228"/>
      <c r="D993" s="229"/>
      <c r="E993" s="230"/>
      <c r="F993" s="230"/>
      <c r="G993" s="230"/>
      <c r="H993" s="230"/>
      <c r="I993" s="230"/>
      <c r="J993" s="231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89"/>
      <c r="B994" s="189"/>
      <c r="C994" s="228"/>
      <c r="D994" s="229"/>
      <c r="E994" s="230"/>
      <c r="F994" s="230"/>
      <c r="G994" s="230"/>
      <c r="H994" s="230"/>
      <c r="I994" s="230"/>
      <c r="J994" s="231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89"/>
      <c r="B995" s="189"/>
      <c r="C995" s="228"/>
      <c r="D995" s="229"/>
      <c r="E995" s="230"/>
      <c r="F995" s="230"/>
      <c r="G995" s="230"/>
      <c r="H995" s="230"/>
      <c r="I995" s="230"/>
      <c r="J995" s="231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89"/>
      <c r="B996" s="189"/>
      <c r="C996" s="228"/>
      <c r="D996" s="229"/>
      <c r="E996" s="230"/>
      <c r="F996" s="230"/>
      <c r="G996" s="230"/>
      <c r="H996" s="230"/>
      <c r="I996" s="230"/>
      <c r="J996" s="231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89"/>
      <c r="B997" s="189"/>
      <c r="C997" s="228"/>
      <c r="D997" s="229"/>
      <c r="E997" s="230"/>
      <c r="F997" s="230"/>
      <c r="G997" s="230"/>
      <c r="H997" s="230"/>
      <c r="I997" s="230"/>
      <c r="J997" s="231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89"/>
      <c r="B998" s="189"/>
      <c r="C998" s="228"/>
      <c r="D998" s="229"/>
      <c r="E998" s="230"/>
      <c r="F998" s="230"/>
      <c r="G998" s="230"/>
      <c r="H998" s="230"/>
      <c r="I998" s="230"/>
      <c r="J998" s="231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89"/>
      <c r="B999" s="189"/>
      <c r="C999" s="228"/>
      <c r="D999" s="229"/>
      <c r="E999" s="230"/>
      <c r="F999" s="230"/>
      <c r="G999" s="230"/>
      <c r="H999" s="230"/>
      <c r="I999" s="230"/>
      <c r="J999" s="231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89"/>
      <c r="B1000" s="189"/>
      <c r="C1000" s="228"/>
      <c r="D1000" s="229"/>
      <c r="E1000" s="230"/>
      <c r="F1000" s="230"/>
      <c r="G1000" s="230"/>
      <c r="H1000" s="230"/>
      <c r="I1000" s="230"/>
      <c r="J1000" s="231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6">
    <mergeCell ref="E5:E6"/>
    <mergeCell ref="F5:F6"/>
    <mergeCell ref="A12:E12"/>
    <mergeCell ref="A19:E19"/>
    <mergeCell ref="A44:E44"/>
    <mergeCell ref="A54:E54"/>
    <mergeCell ref="A73:E73"/>
    <mergeCell ref="A74:E74"/>
    <mergeCell ref="A2:K2"/>
    <mergeCell ref="B3:K3"/>
    <mergeCell ref="B4:K4"/>
    <mergeCell ref="A5:A6"/>
    <mergeCell ref="B5:B6"/>
    <mergeCell ref="C5:C6"/>
    <mergeCell ref="D5:D6"/>
    <mergeCell ref="K5:K6"/>
  </mergeCells>
  <conditionalFormatting sqref="B13">
    <cfRule type="cellIs" dxfId="0" priority="1" operator="equal">
      <formula>"ESCRIBA AQUÍ EL NOMBRE DEL CAPITULO"</formula>
    </cfRule>
  </conditionalFormatting>
  <conditionalFormatting sqref="B20">
    <cfRule type="cellIs" dxfId="0" priority="2" operator="equal">
      <formula>"ESCRIBA AQUÍ EL NOMBRE DEL CAPITULO"</formula>
    </cfRule>
  </conditionalFormatting>
  <conditionalFormatting sqref="B45">
    <cfRule type="cellIs" dxfId="0" priority="3" operator="equal">
      <formula>"ESCRIBA AQUÍ EL NOMBRE DEL CAPITULO"</formula>
    </cfRule>
  </conditionalFormatting>
  <conditionalFormatting sqref="B63:B65">
    <cfRule type="cellIs" dxfId="0" priority="4" operator="equal">
      <formula>"ESCRIBA AQUÍ EL NOMBRE DEL CAPITULO"</formula>
    </cfRule>
  </conditionalFormatting>
  <conditionalFormatting sqref="B68">
    <cfRule type="cellIs" dxfId="0" priority="5" operator="equal">
      <formula>"ESCRIBA AQUÍ EL NOMBRE DEL CAPITULO"</formula>
    </cfRule>
  </conditionalFormatting>
  <printOptions horizontalCentered="1" verticalCentered="1"/>
  <pageMargins bottom="0.3937007874015748" footer="0.0" header="0.0" left="0.3937007874015748" right="0.3937007874015748" top="0.3937007874015748"/>
  <pageSetup orientation="landscape"/>
  <colBreaks count="1" manualBreakCount="1">
    <brk id="11" man="1"/>
  </colBreak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2.57"/>
    <col customWidth="1" min="2" max="2" width="72.29"/>
    <col customWidth="1" min="3" max="3" width="6.29"/>
    <col customWidth="1" min="4" max="4" width="8.29"/>
    <col customWidth="1" min="5" max="5" width="14.57"/>
    <col customWidth="1" min="6" max="6" width="16.57"/>
    <col customWidth="1" min="7" max="7" width="14.86"/>
    <col customWidth="1" min="8" max="8" width="15.57"/>
    <col customWidth="1" min="9" max="9" width="13.71"/>
    <col customWidth="1" min="10" max="10" width="16.14"/>
    <col customWidth="1" min="11" max="11" width="16.71"/>
    <col customWidth="1" min="12" max="12" width="5.29"/>
    <col customWidth="1" min="13" max="13" width="36.29"/>
    <col customWidth="1" min="14" max="14" width="12.71"/>
    <col customWidth="1" min="15" max="26" width="10.71"/>
  </cols>
  <sheetData>
    <row r="1" ht="127.5" customHeight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442" t="s">
        <v>145</v>
      </c>
      <c r="B2" s="443" t="s">
        <v>146</v>
      </c>
      <c r="C2" s="5"/>
      <c r="D2" s="5"/>
      <c r="E2" s="5"/>
      <c r="F2" s="5"/>
      <c r="G2" s="5"/>
      <c r="H2" s="5"/>
      <c r="I2" s="5"/>
      <c r="J2" s="5"/>
      <c r="K2" s="6"/>
    </row>
    <row r="3" ht="15.75" customHeight="1">
      <c r="A3" s="444" t="s">
        <v>506</v>
      </c>
      <c r="B3" s="5"/>
      <c r="C3" s="5"/>
      <c r="D3" s="5"/>
      <c r="E3" s="5"/>
      <c r="F3" s="5"/>
      <c r="G3" s="5"/>
      <c r="H3" s="5"/>
      <c r="I3" s="5"/>
      <c r="J3" s="5"/>
      <c r="K3" s="6"/>
    </row>
    <row r="4">
      <c r="A4" s="445" t="s">
        <v>2</v>
      </c>
      <c r="B4" s="446" t="s">
        <v>3</v>
      </c>
      <c r="C4" s="445" t="s">
        <v>4</v>
      </c>
      <c r="D4" s="447" t="s">
        <v>5</v>
      </c>
      <c r="E4" s="448" t="s">
        <v>6</v>
      </c>
      <c r="F4" s="449" t="s">
        <v>7</v>
      </c>
      <c r="G4" s="450" t="s">
        <v>155</v>
      </c>
      <c r="H4" s="450" t="s">
        <v>156</v>
      </c>
      <c r="I4" s="450" t="s">
        <v>157</v>
      </c>
      <c r="J4" s="450" t="s">
        <v>158</v>
      </c>
      <c r="K4" s="449" t="s">
        <v>9</v>
      </c>
    </row>
    <row r="5">
      <c r="A5" s="17"/>
      <c r="B5" s="17"/>
      <c r="C5" s="17"/>
      <c r="D5" s="17"/>
      <c r="E5" s="17"/>
      <c r="F5" s="17"/>
      <c r="G5" s="451">
        <v>0.04</v>
      </c>
      <c r="H5" s="452">
        <v>0.295</v>
      </c>
      <c r="I5" s="452">
        <v>0.005</v>
      </c>
      <c r="J5" s="452">
        <v>0.05</v>
      </c>
      <c r="K5" s="17"/>
    </row>
    <row r="6">
      <c r="A6" s="453" t="s">
        <v>148</v>
      </c>
      <c r="B6" s="454" t="s">
        <v>333</v>
      </c>
      <c r="C6" s="5"/>
      <c r="D6" s="5"/>
      <c r="E6" s="5"/>
      <c r="F6" s="5"/>
      <c r="G6" s="5"/>
      <c r="H6" s="5"/>
      <c r="I6" s="5"/>
      <c r="J6" s="5"/>
      <c r="K6" s="6"/>
    </row>
    <row r="7">
      <c r="A7" s="455" t="s">
        <v>150</v>
      </c>
      <c r="B7" s="456" t="s">
        <v>507</v>
      </c>
      <c r="C7" s="457" t="s">
        <v>38</v>
      </c>
      <c r="D7" s="458" t="str">
        <f>+D12</f>
        <v>#REF!</v>
      </c>
      <c r="E7" s="459">
        <v>8262.0</v>
      </c>
      <c r="F7" s="460" t="str">
        <f t="shared" ref="F7:F9" si="1">ROUND(D7*E7,0)</f>
        <v>#REF!</v>
      </c>
      <c r="G7" s="459" t="str">
        <f t="shared" ref="G7:G9" si="2">+ROUND(F7*$G$5,0)</f>
        <v>#REF!</v>
      </c>
      <c r="H7" s="459" t="str">
        <f t="shared" ref="H7:H9" si="3">+ROUND(SUM(F7:G7)*$H$5,0)</f>
        <v>#REF!</v>
      </c>
      <c r="I7" s="459" t="str">
        <f t="shared" ref="I7:I9" si="4">+ROUND(SUM(F7:G7)*$I$5,0)</f>
        <v>#REF!</v>
      </c>
      <c r="J7" s="459" t="str">
        <f t="shared" ref="J7:J9" si="5">+ROUND(SUM(F7:G7)*$J$5,0)</f>
        <v>#REF!</v>
      </c>
      <c r="K7" s="459" t="str">
        <f t="shared" ref="K7:K9" si="6">SUM(F7:J7)</f>
        <v>#REF!</v>
      </c>
    </row>
    <row r="8">
      <c r="A8" s="455" t="s">
        <v>198</v>
      </c>
      <c r="B8" s="456" t="s">
        <v>203</v>
      </c>
      <c r="C8" s="457" t="s">
        <v>21</v>
      </c>
      <c r="D8" s="458" t="str">
        <f>+'[55]CANTIDADES DE OBRA'!G169</f>
        <v>#REF!</v>
      </c>
      <c r="E8" s="459">
        <v>4618.0</v>
      </c>
      <c r="F8" s="460" t="str">
        <f t="shared" si="1"/>
        <v>#REF!</v>
      </c>
      <c r="G8" s="459" t="str">
        <f t="shared" si="2"/>
        <v>#REF!</v>
      </c>
      <c r="H8" s="459" t="str">
        <f t="shared" si="3"/>
        <v>#REF!</v>
      </c>
      <c r="I8" s="459" t="str">
        <f t="shared" si="4"/>
        <v>#REF!</v>
      </c>
      <c r="J8" s="459" t="str">
        <f t="shared" si="5"/>
        <v>#REF!</v>
      </c>
      <c r="K8" s="459" t="str">
        <f t="shared" si="6"/>
        <v>#REF!</v>
      </c>
    </row>
    <row r="9">
      <c r="A9" s="455" t="s">
        <v>200</v>
      </c>
      <c r="B9" s="456" t="s">
        <v>335</v>
      </c>
      <c r="C9" s="461" t="s">
        <v>38</v>
      </c>
      <c r="D9" s="458">
        <v>1.0</v>
      </c>
      <c r="E9" s="459">
        <v>4010955.0</v>
      </c>
      <c r="F9" s="460">
        <f t="shared" si="1"/>
        <v>4010955</v>
      </c>
      <c r="G9" s="459">
        <f t="shared" si="2"/>
        <v>160438</v>
      </c>
      <c r="H9" s="459">
        <f t="shared" si="3"/>
        <v>1230561</v>
      </c>
      <c r="I9" s="459">
        <f t="shared" si="4"/>
        <v>20857</v>
      </c>
      <c r="J9" s="459">
        <f t="shared" si="5"/>
        <v>208570</v>
      </c>
      <c r="K9" s="459">
        <f t="shared" si="6"/>
        <v>5631381</v>
      </c>
    </row>
    <row r="10">
      <c r="A10" s="462" t="s">
        <v>336</v>
      </c>
      <c r="B10" s="5"/>
      <c r="C10" s="5"/>
      <c r="D10" s="5"/>
      <c r="E10" s="6"/>
      <c r="F10" s="463" t="str">
        <f t="shared" ref="F10:K10" si="7">SUM(F7:F9)</f>
        <v>#REF!</v>
      </c>
      <c r="G10" s="463" t="str">
        <f t="shared" si="7"/>
        <v>#REF!</v>
      </c>
      <c r="H10" s="463" t="str">
        <f t="shared" si="7"/>
        <v>#REF!</v>
      </c>
      <c r="I10" s="463" t="str">
        <f t="shared" si="7"/>
        <v>#REF!</v>
      </c>
      <c r="J10" s="463" t="str">
        <f t="shared" si="7"/>
        <v>#REF!</v>
      </c>
      <c r="K10" s="463" t="str">
        <f t="shared" si="7"/>
        <v>#REF!</v>
      </c>
    </row>
    <row r="11" ht="15.75" customHeight="1">
      <c r="A11" s="453" t="s">
        <v>159</v>
      </c>
      <c r="B11" s="454" t="s">
        <v>508</v>
      </c>
      <c r="C11" s="5"/>
      <c r="D11" s="5"/>
      <c r="E11" s="5"/>
      <c r="F11" s="5"/>
      <c r="G11" s="5"/>
      <c r="H11" s="5"/>
      <c r="I11" s="5"/>
      <c r="J11" s="5"/>
      <c r="K11" s="6"/>
      <c r="L11" s="295"/>
      <c r="M11" s="295"/>
      <c r="N11" s="295"/>
    </row>
    <row r="12">
      <c r="A12" s="455" t="s">
        <v>161</v>
      </c>
      <c r="B12" s="456" t="s">
        <v>338</v>
      </c>
      <c r="C12" s="461" t="s">
        <v>38</v>
      </c>
      <c r="D12" s="458" t="str">
        <f>+'[55]CANTIDADES DE OBRA'!G64</f>
        <v>#REF!</v>
      </c>
      <c r="E12" s="459">
        <v>13757.0</v>
      </c>
      <c r="F12" s="460" t="str">
        <f t="shared" ref="F12:F17" si="8">ROUND(D12*E12,0)</f>
        <v>#REF!</v>
      </c>
      <c r="G12" s="459" t="str">
        <f t="shared" ref="G12:G17" si="9">+ROUND(F12*$G$5,0)</f>
        <v>#REF!</v>
      </c>
      <c r="H12" s="459" t="str">
        <f t="shared" ref="H12:H17" si="10">+ROUND(SUM(F12:G12)*$H$5,0)</f>
        <v>#REF!</v>
      </c>
      <c r="I12" s="459" t="str">
        <f t="shared" ref="I12:I17" si="11">+ROUND(SUM(F12:G12)*$I$5,0)</f>
        <v>#REF!</v>
      </c>
      <c r="J12" s="459" t="str">
        <f t="shared" ref="J12:J17" si="12">+ROUND(SUM(F12:G12)*$J$5,0)</f>
        <v>#REF!</v>
      </c>
      <c r="K12" s="459" t="str">
        <f t="shared" ref="K12:K17" si="13">SUM(F12:J12)</f>
        <v>#REF!</v>
      </c>
      <c r="M12" s="60"/>
      <c r="N12" s="60"/>
      <c r="O12" s="41"/>
      <c r="P12" s="60"/>
    </row>
    <row r="13">
      <c r="A13" s="455" t="s">
        <v>163</v>
      </c>
      <c r="B13" s="456" t="s">
        <v>339</v>
      </c>
      <c r="C13" s="461" t="s">
        <v>38</v>
      </c>
      <c r="D13" s="458" t="str">
        <f>+D12</f>
        <v>#REF!</v>
      </c>
      <c r="E13" s="459">
        <v>9496.0</v>
      </c>
      <c r="F13" s="460" t="str">
        <f t="shared" si="8"/>
        <v>#REF!</v>
      </c>
      <c r="G13" s="459" t="str">
        <f t="shared" si="9"/>
        <v>#REF!</v>
      </c>
      <c r="H13" s="459" t="str">
        <f t="shared" si="10"/>
        <v>#REF!</v>
      </c>
      <c r="I13" s="459" t="str">
        <f t="shared" si="11"/>
        <v>#REF!</v>
      </c>
      <c r="J13" s="459" t="str">
        <f t="shared" si="12"/>
        <v>#REF!</v>
      </c>
      <c r="K13" s="459" t="str">
        <f t="shared" si="13"/>
        <v>#REF!</v>
      </c>
      <c r="M13" s="60"/>
      <c r="N13" s="60"/>
      <c r="O13" s="41"/>
      <c r="P13" s="60"/>
    </row>
    <row r="14" ht="25.5" customHeight="1">
      <c r="A14" s="455" t="s">
        <v>209</v>
      </c>
      <c r="B14" s="456" t="s">
        <v>208</v>
      </c>
      <c r="C14" s="461" t="s">
        <v>207</v>
      </c>
      <c r="D14" s="458" t="str">
        <f>+'[55]CANTIDADES DE OBRA'!G96</f>
        <v>#REF!</v>
      </c>
      <c r="E14" s="459">
        <v>77190.0</v>
      </c>
      <c r="F14" s="460" t="str">
        <f t="shared" si="8"/>
        <v>#REF!</v>
      </c>
      <c r="G14" s="459" t="str">
        <f t="shared" si="9"/>
        <v>#REF!</v>
      </c>
      <c r="H14" s="459" t="str">
        <f t="shared" si="10"/>
        <v>#REF!</v>
      </c>
      <c r="I14" s="459" t="str">
        <f t="shared" si="11"/>
        <v>#REF!</v>
      </c>
      <c r="J14" s="459" t="str">
        <f t="shared" si="12"/>
        <v>#REF!</v>
      </c>
      <c r="K14" s="459" t="str">
        <f t="shared" si="13"/>
        <v>#REF!</v>
      </c>
      <c r="L14" s="60"/>
      <c r="M14" s="60"/>
      <c r="N14" s="60"/>
      <c r="O14" s="41"/>
      <c r="P14" s="60"/>
    </row>
    <row r="15">
      <c r="A15" s="455" t="s">
        <v>211</v>
      </c>
      <c r="B15" s="320" t="s">
        <v>341</v>
      </c>
      <c r="C15" s="461" t="s">
        <v>38</v>
      </c>
      <c r="D15" s="458" t="str">
        <f>+D13</f>
        <v>#REF!</v>
      </c>
      <c r="E15" s="459">
        <v>90776.0</v>
      </c>
      <c r="F15" s="460" t="str">
        <f t="shared" si="8"/>
        <v>#REF!</v>
      </c>
      <c r="G15" s="459" t="str">
        <f t="shared" si="9"/>
        <v>#REF!</v>
      </c>
      <c r="H15" s="459" t="str">
        <f t="shared" si="10"/>
        <v>#REF!</v>
      </c>
      <c r="I15" s="459" t="str">
        <f t="shared" si="11"/>
        <v>#REF!</v>
      </c>
      <c r="J15" s="459" t="str">
        <f t="shared" si="12"/>
        <v>#REF!</v>
      </c>
      <c r="K15" s="459" t="str">
        <f t="shared" si="13"/>
        <v>#REF!</v>
      </c>
      <c r="M15" s="60"/>
      <c r="N15" s="60"/>
      <c r="O15" s="41"/>
      <c r="P15" s="60"/>
    </row>
    <row r="16">
      <c r="A16" s="455" t="s">
        <v>213</v>
      </c>
      <c r="B16" s="456" t="s">
        <v>342</v>
      </c>
      <c r="C16" s="461" t="s">
        <v>21</v>
      </c>
      <c r="D16" s="458">
        <v>30.0</v>
      </c>
      <c r="E16" s="459">
        <v>29485.0</v>
      </c>
      <c r="F16" s="460">
        <f t="shared" si="8"/>
        <v>884550</v>
      </c>
      <c r="G16" s="459">
        <f t="shared" si="9"/>
        <v>35382</v>
      </c>
      <c r="H16" s="459">
        <f t="shared" si="10"/>
        <v>271380</v>
      </c>
      <c r="I16" s="459">
        <f t="shared" si="11"/>
        <v>4600</v>
      </c>
      <c r="J16" s="459">
        <f t="shared" si="12"/>
        <v>45997</v>
      </c>
      <c r="K16" s="459">
        <f t="shared" si="13"/>
        <v>1241909</v>
      </c>
      <c r="M16" s="60"/>
      <c r="N16" s="60"/>
      <c r="O16" s="41"/>
      <c r="P16" s="60"/>
    </row>
    <row r="17">
      <c r="A17" s="455" t="s">
        <v>215</v>
      </c>
      <c r="B17" s="456" t="s">
        <v>344</v>
      </c>
      <c r="C17" s="461" t="s">
        <v>38</v>
      </c>
      <c r="D17" s="458" t="str">
        <f>+'[55]CANTIDADES DE OBRA'!G84</f>
        <v>#REF!</v>
      </c>
      <c r="E17" s="459">
        <v>231908.0</v>
      </c>
      <c r="F17" s="460" t="str">
        <f t="shared" si="8"/>
        <v>#REF!</v>
      </c>
      <c r="G17" s="459" t="str">
        <f t="shared" si="9"/>
        <v>#REF!</v>
      </c>
      <c r="H17" s="459" t="str">
        <f t="shared" si="10"/>
        <v>#REF!</v>
      </c>
      <c r="I17" s="459" t="str">
        <f t="shared" si="11"/>
        <v>#REF!</v>
      </c>
      <c r="J17" s="459" t="str">
        <f t="shared" si="12"/>
        <v>#REF!</v>
      </c>
      <c r="K17" s="459" t="str">
        <f t="shared" si="13"/>
        <v>#REF!</v>
      </c>
      <c r="M17" s="60"/>
      <c r="N17" s="60"/>
      <c r="O17" s="41"/>
      <c r="P17" s="60"/>
    </row>
    <row r="18">
      <c r="A18" s="462" t="s">
        <v>509</v>
      </c>
      <c r="B18" s="5"/>
      <c r="C18" s="5"/>
      <c r="D18" s="5"/>
      <c r="E18" s="6"/>
      <c r="F18" s="463" t="str">
        <f t="shared" ref="F18:K18" si="14">SUM(F12:F17)</f>
        <v>#REF!</v>
      </c>
      <c r="G18" s="464" t="str">
        <f t="shared" si="14"/>
        <v>#REF!</v>
      </c>
      <c r="H18" s="464" t="str">
        <f t="shared" si="14"/>
        <v>#REF!</v>
      </c>
      <c r="I18" s="464" t="str">
        <f t="shared" si="14"/>
        <v>#REF!</v>
      </c>
      <c r="J18" s="464" t="str">
        <f t="shared" si="14"/>
        <v>#REF!</v>
      </c>
      <c r="K18" s="464" t="str">
        <f t="shared" si="14"/>
        <v>#REF!</v>
      </c>
      <c r="M18" s="60"/>
      <c r="N18" s="60"/>
      <c r="O18" s="41"/>
      <c r="P18" s="60"/>
    </row>
    <row r="19">
      <c r="A19" s="453" t="s">
        <v>166</v>
      </c>
      <c r="B19" s="454" t="s">
        <v>510</v>
      </c>
      <c r="C19" s="5"/>
      <c r="D19" s="5"/>
      <c r="E19" s="5"/>
      <c r="F19" s="5"/>
      <c r="G19" s="5"/>
      <c r="H19" s="5"/>
      <c r="I19" s="5"/>
      <c r="J19" s="5"/>
      <c r="K19" s="6"/>
      <c r="M19" s="60"/>
      <c r="N19" s="60"/>
      <c r="O19" s="41"/>
      <c r="P19" s="60"/>
    </row>
    <row r="20">
      <c r="A20" s="455" t="s">
        <v>168</v>
      </c>
      <c r="B20" s="456" t="s">
        <v>511</v>
      </c>
      <c r="C20" s="461" t="s">
        <v>21</v>
      </c>
      <c r="D20" s="458" t="str">
        <f>+'[55]CANTIDADES DE OBRA'!G127</f>
        <v>#REF!</v>
      </c>
      <c r="E20" s="459">
        <v>17050.0</v>
      </c>
      <c r="F20" s="465" t="str">
        <f t="shared" ref="F20:F25" si="15">ROUND(D20*E20,0)</f>
        <v>#REF!</v>
      </c>
      <c r="G20" s="466" t="str">
        <f t="shared" ref="G20:G25" si="16">+ROUND(F20*$G$5,0)</f>
        <v>#REF!</v>
      </c>
      <c r="H20" s="466" t="str">
        <f t="shared" ref="H20:H25" si="17">+ROUND(SUM(F20:G20)*$H$5,0)</f>
        <v>#REF!</v>
      </c>
      <c r="I20" s="466" t="str">
        <f t="shared" ref="I20:I25" si="18">+ROUND(SUM(F20:G20)*$I$5,0)</f>
        <v>#REF!</v>
      </c>
      <c r="J20" s="466" t="str">
        <f t="shared" ref="J20:J25" si="19">+ROUND(SUM(F20:G20)*$J$5,0)</f>
        <v>#REF!</v>
      </c>
      <c r="K20" s="466" t="str">
        <f t="shared" ref="K20:K25" si="20">SUM(F20:J20)</f>
        <v>#REF!</v>
      </c>
      <c r="M20" s="60"/>
      <c r="N20" s="60"/>
      <c r="O20" s="60"/>
      <c r="P20" s="60"/>
    </row>
    <row r="21" ht="15.75" customHeight="1">
      <c r="A21" s="455" t="s">
        <v>170</v>
      </c>
      <c r="B21" s="456" t="s">
        <v>512</v>
      </c>
      <c r="C21" s="461" t="s">
        <v>4</v>
      </c>
      <c r="D21" s="458" t="s">
        <v>498</v>
      </c>
      <c r="E21" s="459">
        <v>7150.000000000001</v>
      </c>
      <c r="F21" s="465" t="str">
        <f t="shared" si="15"/>
        <v>#VALUE!</v>
      </c>
      <c r="G21" s="466" t="str">
        <f t="shared" si="16"/>
        <v>#VALUE!</v>
      </c>
      <c r="H21" s="466" t="str">
        <f t="shared" si="17"/>
        <v>#VALUE!</v>
      </c>
      <c r="I21" s="466" t="str">
        <f t="shared" si="18"/>
        <v>#VALUE!</v>
      </c>
      <c r="J21" s="466" t="str">
        <f t="shared" si="19"/>
        <v>#VALUE!</v>
      </c>
      <c r="K21" s="466" t="str">
        <f t="shared" si="20"/>
        <v>#VALUE!</v>
      </c>
      <c r="M21" s="60"/>
      <c r="N21" s="60"/>
      <c r="O21" s="60"/>
      <c r="P21" s="60"/>
    </row>
    <row r="22" ht="15.75" customHeight="1">
      <c r="A22" s="455" t="s">
        <v>244</v>
      </c>
      <c r="B22" s="456" t="s">
        <v>513</v>
      </c>
      <c r="C22" s="461" t="s">
        <v>4</v>
      </c>
      <c r="D22" s="458" t="s">
        <v>498</v>
      </c>
      <c r="E22" s="459">
        <v>3850.0000000000005</v>
      </c>
      <c r="F22" s="465" t="str">
        <f t="shared" si="15"/>
        <v>#VALUE!</v>
      </c>
      <c r="G22" s="466" t="str">
        <f t="shared" si="16"/>
        <v>#VALUE!</v>
      </c>
      <c r="H22" s="466" t="str">
        <f t="shared" si="17"/>
        <v>#VALUE!</v>
      </c>
      <c r="I22" s="466" t="str">
        <f t="shared" si="18"/>
        <v>#VALUE!</v>
      </c>
      <c r="J22" s="466" t="str">
        <f t="shared" si="19"/>
        <v>#VALUE!</v>
      </c>
      <c r="K22" s="466" t="str">
        <f t="shared" si="20"/>
        <v>#VALUE!</v>
      </c>
      <c r="M22" s="60"/>
      <c r="N22" s="60"/>
      <c r="O22" s="60"/>
      <c r="P22" s="60"/>
    </row>
    <row r="23" ht="15.75" customHeight="1">
      <c r="A23" s="455" t="s">
        <v>246</v>
      </c>
      <c r="B23" s="122" t="s">
        <v>514</v>
      </c>
      <c r="C23" s="461" t="s">
        <v>4</v>
      </c>
      <c r="D23" s="458" t="str">
        <f>+'[55]CANTIDADES DE OBRA'!G140</f>
        <v>#REF!</v>
      </c>
      <c r="E23" s="459">
        <v>3300.0000000000005</v>
      </c>
      <c r="F23" s="465" t="str">
        <f t="shared" si="15"/>
        <v>#REF!</v>
      </c>
      <c r="G23" s="466" t="str">
        <f t="shared" si="16"/>
        <v>#REF!</v>
      </c>
      <c r="H23" s="466" t="str">
        <f t="shared" si="17"/>
        <v>#REF!</v>
      </c>
      <c r="I23" s="466" t="str">
        <f t="shared" si="18"/>
        <v>#REF!</v>
      </c>
      <c r="J23" s="466" t="str">
        <f t="shared" si="19"/>
        <v>#REF!</v>
      </c>
      <c r="K23" s="466" t="str">
        <f t="shared" si="20"/>
        <v>#REF!</v>
      </c>
      <c r="M23" s="60"/>
      <c r="N23" s="60"/>
      <c r="O23" s="60"/>
      <c r="P23" s="60"/>
    </row>
    <row r="24" ht="15.75" customHeight="1">
      <c r="A24" s="455" t="s">
        <v>248</v>
      </c>
      <c r="B24" s="122" t="s">
        <v>515</v>
      </c>
      <c r="C24" s="461" t="s">
        <v>4</v>
      </c>
      <c r="D24" s="458">
        <v>1.6591200000000002</v>
      </c>
      <c r="E24" s="459">
        <v>2750.0</v>
      </c>
      <c r="F24" s="465">
        <f t="shared" si="15"/>
        <v>4563</v>
      </c>
      <c r="G24" s="466">
        <f t="shared" si="16"/>
        <v>183</v>
      </c>
      <c r="H24" s="466">
        <f t="shared" si="17"/>
        <v>1400</v>
      </c>
      <c r="I24" s="466">
        <f t="shared" si="18"/>
        <v>24</v>
      </c>
      <c r="J24" s="466">
        <f t="shared" si="19"/>
        <v>237</v>
      </c>
      <c r="K24" s="466">
        <f t="shared" si="20"/>
        <v>6407</v>
      </c>
      <c r="M24" s="60"/>
      <c r="N24" s="60"/>
      <c r="O24" s="60"/>
      <c r="P24" s="60"/>
    </row>
    <row r="25" ht="15.75" customHeight="1">
      <c r="A25" s="455" t="s">
        <v>250</v>
      </c>
      <c r="B25" s="456" t="s">
        <v>400</v>
      </c>
      <c r="C25" s="461" t="s">
        <v>207</v>
      </c>
      <c r="D25" s="458" t="str">
        <f>+'[55]CANTIDADES DE OBRA'!G105</f>
        <v>#REF!</v>
      </c>
      <c r="E25" s="459">
        <v>139092.0</v>
      </c>
      <c r="F25" s="460" t="str">
        <f t="shared" si="15"/>
        <v>#REF!</v>
      </c>
      <c r="G25" s="459" t="str">
        <f t="shared" si="16"/>
        <v>#REF!</v>
      </c>
      <c r="H25" s="459" t="str">
        <f t="shared" si="17"/>
        <v>#REF!</v>
      </c>
      <c r="I25" s="459" t="str">
        <f t="shared" si="18"/>
        <v>#REF!</v>
      </c>
      <c r="J25" s="459" t="str">
        <f t="shared" si="19"/>
        <v>#REF!</v>
      </c>
      <c r="K25" s="459" t="str">
        <f t="shared" si="20"/>
        <v>#REF!</v>
      </c>
      <c r="M25" s="60"/>
      <c r="N25" s="60"/>
      <c r="O25" s="60"/>
      <c r="P25" s="60"/>
    </row>
    <row r="26" ht="15.75" customHeight="1">
      <c r="A26" s="462" t="s">
        <v>349</v>
      </c>
      <c r="B26" s="5"/>
      <c r="C26" s="5"/>
      <c r="D26" s="5"/>
      <c r="E26" s="6"/>
      <c r="F26" s="463" t="str">
        <f t="shared" ref="F26:K26" si="21">SUM(F20:F25)</f>
        <v>#REF!</v>
      </c>
      <c r="G26" s="464" t="str">
        <f t="shared" si="21"/>
        <v>#REF!</v>
      </c>
      <c r="H26" s="464" t="str">
        <f t="shared" si="21"/>
        <v>#REF!</v>
      </c>
      <c r="I26" s="464" t="str">
        <f t="shared" si="21"/>
        <v>#REF!</v>
      </c>
      <c r="J26" s="464" t="str">
        <f t="shared" si="21"/>
        <v>#REF!</v>
      </c>
      <c r="K26" s="464" t="str">
        <f t="shared" si="21"/>
        <v>#REF!</v>
      </c>
      <c r="M26" s="60"/>
      <c r="N26" s="60"/>
      <c r="O26" s="60"/>
      <c r="P26" s="60"/>
    </row>
    <row r="27" ht="15.75" customHeight="1">
      <c r="A27" s="453" t="s">
        <v>173</v>
      </c>
      <c r="B27" s="454" t="s">
        <v>350</v>
      </c>
      <c r="C27" s="5"/>
      <c r="D27" s="5"/>
      <c r="E27" s="5"/>
      <c r="F27" s="5"/>
      <c r="G27" s="5"/>
      <c r="H27" s="5"/>
      <c r="I27" s="5"/>
      <c r="J27" s="5"/>
      <c r="K27" s="6"/>
      <c r="M27" s="60"/>
      <c r="N27" s="60"/>
      <c r="O27" s="60"/>
      <c r="P27" s="60"/>
    </row>
    <row r="28" ht="15.75" customHeight="1">
      <c r="A28" s="455" t="s">
        <v>175</v>
      </c>
      <c r="B28" s="456" t="s">
        <v>516</v>
      </c>
      <c r="C28" s="461" t="s">
        <v>21</v>
      </c>
      <c r="D28" s="458" t="str">
        <f>+'[55]CANTIDADES DE OBRA'!G126</f>
        <v>#REF!</v>
      </c>
      <c r="E28" s="459">
        <v>43336.0</v>
      </c>
      <c r="F28" s="465" t="str">
        <f t="shared" ref="F28:F33" si="22">ROUND(D28*E28,0)</f>
        <v>#REF!</v>
      </c>
      <c r="G28" s="466" t="str">
        <f t="shared" ref="G28:G33" si="23">+ROUND(F28*$G$5,0)</f>
        <v>#REF!</v>
      </c>
      <c r="H28" s="466" t="str">
        <f t="shared" ref="H28:H33" si="24">+ROUND(SUM(F28:G28)*$H$5,0)</f>
        <v>#REF!</v>
      </c>
      <c r="I28" s="466" t="str">
        <f t="shared" ref="I28:I33" si="25">+ROUND(SUM(F28:G28)*$I$5,0)</f>
        <v>#REF!</v>
      </c>
      <c r="J28" s="466" t="str">
        <f t="shared" ref="J28:J33" si="26">+ROUND(SUM(F28:G28)*$J$5,0)</f>
        <v>#REF!</v>
      </c>
      <c r="K28" s="466" t="str">
        <f t="shared" ref="K28:K33" si="27">SUM(F28:J28)</f>
        <v>#REF!</v>
      </c>
      <c r="M28" s="60"/>
      <c r="N28" s="60"/>
      <c r="O28" s="60"/>
      <c r="P28" s="60"/>
    </row>
    <row r="29" ht="15.75" customHeight="1">
      <c r="A29" s="455" t="s">
        <v>177</v>
      </c>
      <c r="B29" s="456" t="s">
        <v>517</v>
      </c>
      <c r="C29" s="461" t="s">
        <v>4</v>
      </c>
      <c r="D29" s="458">
        <v>2.0</v>
      </c>
      <c r="E29" s="459">
        <v>29535.0</v>
      </c>
      <c r="F29" s="465">
        <f t="shared" si="22"/>
        <v>59070</v>
      </c>
      <c r="G29" s="466">
        <f t="shared" si="23"/>
        <v>2363</v>
      </c>
      <c r="H29" s="466">
        <f t="shared" si="24"/>
        <v>18123</v>
      </c>
      <c r="I29" s="466">
        <f t="shared" si="25"/>
        <v>307</v>
      </c>
      <c r="J29" s="466">
        <f t="shared" si="26"/>
        <v>3072</v>
      </c>
      <c r="K29" s="466">
        <f t="shared" si="27"/>
        <v>82935</v>
      </c>
      <c r="M29" s="60"/>
    </row>
    <row r="30" ht="15.75" customHeight="1">
      <c r="A30" s="455" t="s">
        <v>179</v>
      </c>
      <c r="B30" s="456" t="s">
        <v>518</v>
      </c>
      <c r="C30" s="461" t="s">
        <v>4</v>
      </c>
      <c r="D30" s="458">
        <v>4.0</v>
      </c>
      <c r="E30" s="459">
        <v>31185.000000000004</v>
      </c>
      <c r="F30" s="465">
        <f t="shared" si="22"/>
        <v>124740</v>
      </c>
      <c r="G30" s="466">
        <f t="shared" si="23"/>
        <v>4990</v>
      </c>
      <c r="H30" s="466">
        <f t="shared" si="24"/>
        <v>38270</v>
      </c>
      <c r="I30" s="466">
        <f t="shared" si="25"/>
        <v>649</v>
      </c>
      <c r="J30" s="466">
        <f t="shared" si="26"/>
        <v>6487</v>
      </c>
      <c r="K30" s="466">
        <f t="shared" si="27"/>
        <v>175136</v>
      </c>
      <c r="M30" s="60"/>
    </row>
    <row r="31" ht="15.75" customHeight="1">
      <c r="A31" s="455" t="s">
        <v>181</v>
      </c>
      <c r="B31" s="456" t="s">
        <v>519</v>
      </c>
      <c r="C31" s="461" t="s">
        <v>4</v>
      </c>
      <c r="D31" s="458">
        <v>8.0</v>
      </c>
      <c r="E31" s="459">
        <v>41593.0</v>
      </c>
      <c r="F31" s="465">
        <f t="shared" si="22"/>
        <v>332744</v>
      </c>
      <c r="G31" s="466">
        <f t="shared" si="23"/>
        <v>13310</v>
      </c>
      <c r="H31" s="466">
        <f t="shared" si="24"/>
        <v>102086</v>
      </c>
      <c r="I31" s="466">
        <f t="shared" si="25"/>
        <v>1730</v>
      </c>
      <c r="J31" s="466">
        <f t="shared" si="26"/>
        <v>17303</v>
      </c>
      <c r="K31" s="466">
        <f t="shared" si="27"/>
        <v>467173</v>
      </c>
      <c r="M31" s="60"/>
    </row>
    <row r="32" ht="15.75" customHeight="1">
      <c r="A32" s="455" t="s">
        <v>287</v>
      </c>
      <c r="B32" s="456" t="s">
        <v>520</v>
      </c>
      <c r="C32" s="461" t="s">
        <v>4</v>
      </c>
      <c r="D32" s="458">
        <v>10.0</v>
      </c>
      <c r="E32" s="459">
        <v>4950.0</v>
      </c>
      <c r="F32" s="465">
        <f t="shared" si="22"/>
        <v>49500</v>
      </c>
      <c r="G32" s="466">
        <f t="shared" si="23"/>
        <v>1980</v>
      </c>
      <c r="H32" s="466">
        <f t="shared" si="24"/>
        <v>15187</v>
      </c>
      <c r="I32" s="466">
        <f t="shared" si="25"/>
        <v>257</v>
      </c>
      <c r="J32" s="466">
        <f t="shared" si="26"/>
        <v>2574</v>
      </c>
      <c r="K32" s="466">
        <f t="shared" si="27"/>
        <v>69498</v>
      </c>
      <c r="M32" s="60"/>
    </row>
    <row r="33" ht="15.75" customHeight="1">
      <c r="A33" s="455" t="s">
        <v>289</v>
      </c>
      <c r="B33" s="456" t="s">
        <v>400</v>
      </c>
      <c r="C33" s="461" t="s">
        <v>207</v>
      </c>
      <c r="D33" s="458" t="str">
        <f>+'[55]CANTIDADES DE OBRA'!G102</f>
        <v>#REF!</v>
      </c>
      <c r="E33" s="459">
        <v>139092.0</v>
      </c>
      <c r="F33" s="460" t="str">
        <f t="shared" si="22"/>
        <v>#REF!</v>
      </c>
      <c r="G33" s="459" t="str">
        <f t="shared" si="23"/>
        <v>#REF!</v>
      </c>
      <c r="H33" s="459" t="str">
        <f t="shared" si="24"/>
        <v>#REF!</v>
      </c>
      <c r="I33" s="459" t="str">
        <f t="shared" si="25"/>
        <v>#REF!</v>
      </c>
      <c r="J33" s="459" t="str">
        <f t="shared" si="26"/>
        <v>#REF!</v>
      </c>
      <c r="K33" s="459" t="str">
        <f t="shared" si="27"/>
        <v>#REF!</v>
      </c>
    </row>
    <row r="34" ht="15.75" customHeight="1">
      <c r="A34" s="462" t="s">
        <v>351</v>
      </c>
      <c r="B34" s="5"/>
      <c r="C34" s="5"/>
      <c r="D34" s="5"/>
      <c r="E34" s="6"/>
      <c r="F34" s="463" t="str">
        <f t="shared" ref="F34:K34" si="28">SUM(F28:F33)</f>
        <v>#REF!</v>
      </c>
      <c r="G34" s="464" t="str">
        <f t="shared" si="28"/>
        <v>#REF!</v>
      </c>
      <c r="H34" s="464" t="str">
        <f t="shared" si="28"/>
        <v>#REF!</v>
      </c>
      <c r="I34" s="464" t="str">
        <f t="shared" si="28"/>
        <v>#REF!</v>
      </c>
      <c r="J34" s="464" t="str">
        <f t="shared" si="28"/>
        <v>#REF!</v>
      </c>
      <c r="K34" s="464" t="str">
        <f t="shared" si="28"/>
        <v>#REF!</v>
      </c>
    </row>
    <row r="35" ht="15.75" customHeight="1">
      <c r="A35" s="453" t="s">
        <v>183</v>
      </c>
      <c r="B35" s="454" t="s">
        <v>352</v>
      </c>
      <c r="C35" s="5"/>
      <c r="D35" s="5"/>
      <c r="E35" s="5"/>
      <c r="F35" s="5"/>
      <c r="G35" s="5"/>
      <c r="H35" s="5"/>
      <c r="I35" s="5"/>
      <c r="J35" s="5"/>
      <c r="K35" s="6"/>
    </row>
    <row r="36" ht="15.75" customHeight="1">
      <c r="A36" s="455" t="s">
        <v>185</v>
      </c>
      <c r="B36" s="456" t="s">
        <v>516</v>
      </c>
      <c r="C36" s="461" t="s">
        <v>21</v>
      </c>
      <c r="D36" s="458" t="str">
        <f>+'[55]CANTIDADES DE OBRA'!G128</f>
        <v>#REF!</v>
      </c>
      <c r="E36" s="459">
        <v>43336.0</v>
      </c>
      <c r="F36" s="465" t="str">
        <f t="shared" ref="F36:F42" si="29">ROUND(D36*E36,0)</f>
        <v>#REF!</v>
      </c>
      <c r="G36" s="466" t="str">
        <f t="shared" ref="G36:G42" si="30">+ROUND(F36*$G$5,0)</f>
        <v>#REF!</v>
      </c>
      <c r="H36" s="466" t="str">
        <f t="shared" ref="H36:H42" si="31">+ROUND(SUM(F36:G36)*$H$5,0)</f>
        <v>#REF!</v>
      </c>
      <c r="I36" s="466" t="str">
        <f t="shared" ref="I36:I42" si="32">+ROUND(SUM(F36:G36)*$I$5,0)</f>
        <v>#REF!</v>
      </c>
      <c r="J36" s="466" t="str">
        <f t="shared" ref="J36:J42" si="33">+ROUND(SUM(F36:G36)*$J$5,0)</f>
        <v>#REF!</v>
      </c>
      <c r="K36" s="466" t="str">
        <f t="shared" ref="K36:K42" si="34">SUM(F36:J36)</f>
        <v>#REF!</v>
      </c>
    </row>
    <row r="37" ht="15.75" customHeight="1">
      <c r="A37" s="455" t="s">
        <v>187</v>
      </c>
      <c r="B37" s="456" t="s">
        <v>517</v>
      </c>
      <c r="C37" s="461" t="s">
        <v>4</v>
      </c>
      <c r="D37" s="458">
        <v>2.0</v>
      </c>
      <c r="E37" s="459">
        <v>29535.0</v>
      </c>
      <c r="F37" s="465">
        <f t="shared" si="29"/>
        <v>59070</v>
      </c>
      <c r="G37" s="466">
        <f t="shared" si="30"/>
        <v>2363</v>
      </c>
      <c r="H37" s="466">
        <f t="shared" si="31"/>
        <v>18123</v>
      </c>
      <c r="I37" s="466">
        <f t="shared" si="32"/>
        <v>307</v>
      </c>
      <c r="J37" s="466">
        <f t="shared" si="33"/>
        <v>3072</v>
      </c>
      <c r="K37" s="466">
        <f t="shared" si="34"/>
        <v>82935</v>
      </c>
    </row>
    <row r="38" ht="15.75" customHeight="1">
      <c r="A38" s="455" t="s">
        <v>189</v>
      </c>
      <c r="B38" s="456" t="s">
        <v>518</v>
      </c>
      <c r="C38" s="461" t="s">
        <v>4</v>
      </c>
      <c r="D38" s="458">
        <v>4.0</v>
      </c>
      <c r="E38" s="459">
        <v>31185.000000000004</v>
      </c>
      <c r="F38" s="465">
        <f t="shared" si="29"/>
        <v>124740</v>
      </c>
      <c r="G38" s="466">
        <f t="shared" si="30"/>
        <v>4990</v>
      </c>
      <c r="H38" s="466">
        <f t="shared" si="31"/>
        <v>38270</v>
      </c>
      <c r="I38" s="466">
        <f t="shared" si="32"/>
        <v>649</v>
      </c>
      <c r="J38" s="466">
        <f t="shared" si="33"/>
        <v>6487</v>
      </c>
      <c r="K38" s="466">
        <f t="shared" si="34"/>
        <v>175136</v>
      </c>
    </row>
    <row r="39" ht="15.75" customHeight="1">
      <c r="A39" s="455" t="s">
        <v>191</v>
      </c>
      <c r="B39" s="456" t="s">
        <v>519</v>
      </c>
      <c r="C39" s="461" t="s">
        <v>4</v>
      </c>
      <c r="D39" s="458">
        <v>15.0</v>
      </c>
      <c r="E39" s="459">
        <v>41593.0</v>
      </c>
      <c r="F39" s="465">
        <f t="shared" si="29"/>
        <v>623895</v>
      </c>
      <c r="G39" s="466">
        <f t="shared" si="30"/>
        <v>24956</v>
      </c>
      <c r="H39" s="466">
        <f t="shared" si="31"/>
        <v>191411</v>
      </c>
      <c r="I39" s="466">
        <f t="shared" si="32"/>
        <v>3244</v>
      </c>
      <c r="J39" s="466">
        <f t="shared" si="33"/>
        <v>32443</v>
      </c>
      <c r="K39" s="466">
        <f t="shared" si="34"/>
        <v>875949</v>
      </c>
    </row>
    <row r="40" ht="15.75" customHeight="1">
      <c r="A40" s="455" t="s">
        <v>293</v>
      </c>
      <c r="B40" s="456" t="s">
        <v>520</v>
      </c>
      <c r="C40" s="461" t="s">
        <v>4</v>
      </c>
      <c r="D40" s="458">
        <v>10.0</v>
      </c>
      <c r="E40" s="459">
        <v>4950.0</v>
      </c>
      <c r="F40" s="465">
        <f t="shared" si="29"/>
        <v>49500</v>
      </c>
      <c r="G40" s="466">
        <f t="shared" si="30"/>
        <v>1980</v>
      </c>
      <c r="H40" s="466">
        <f t="shared" si="31"/>
        <v>15187</v>
      </c>
      <c r="I40" s="466">
        <f t="shared" si="32"/>
        <v>257</v>
      </c>
      <c r="J40" s="466">
        <f t="shared" si="33"/>
        <v>2574</v>
      </c>
      <c r="K40" s="466">
        <f t="shared" si="34"/>
        <v>69498</v>
      </c>
      <c r="M40" s="60"/>
    </row>
    <row r="41" ht="15.75" customHeight="1">
      <c r="A41" s="455" t="s">
        <v>321</v>
      </c>
      <c r="B41" s="456" t="s">
        <v>401</v>
      </c>
      <c r="C41" s="461" t="s">
        <v>207</v>
      </c>
      <c r="D41" s="458" t="s">
        <v>498</v>
      </c>
      <c r="E41" s="459">
        <v>105610.0</v>
      </c>
      <c r="F41" s="460" t="str">
        <f t="shared" si="29"/>
        <v>#VALUE!</v>
      </c>
      <c r="G41" s="459" t="str">
        <f t="shared" si="30"/>
        <v>#VALUE!</v>
      </c>
      <c r="H41" s="459" t="str">
        <f t="shared" si="31"/>
        <v>#VALUE!</v>
      </c>
      <c r="I41" s="459" t="str">
        <f t="shared" si="32"/>
        <v>#VALUE!</v>
      </c>
      <c r="J41" s="459" t="str">
        <f t="shared" si="33"/>
        <v>#VALUE!</v>
      </c>
      <c r="K41" s="459" t="str">
        <f t="shared" si="34"/>
        <v>#VALUE!</v>
      </c>
      <c r="M41" s="60"/>
    </row>
    <row r="42" ht="15.75" customHeight="1">
      <c r="A42" s="455" t="s">
        <v>324</v>
      </c>
      <c r="B42" s="456" t="s">
        <v>400</v>
      </c>
      <c r="C42" s="461" t="s">
        <v>207</v>
      </c>
      <c r="D42" s="458" t="s">
        <v>498</v>
      </c>
      <c r="E42" s="459">
        <v>139092.0</v>
      </c>
      <c r="F42" s="460" t="str">
        <f t="shared" si="29"/>
        <v>#VALUE!</v>
      </c>
      <c r="G42" s="459" t="str">
        <f t="shared" si="30"/>
        <v>#VALUE!</v>
      </c>
      <c r="H42" s="459" t="str">
        <f t="shared" si="31"/>
        <v>#VALUE!</v>
      </c>
      <c r="I42" s="459" t="str">
        <f t="shared" si="32"/>
        <v>#VALUE!</v>
      </c>
      <c r="J42" s="459" t="str">
        <f t="shared" si="33"/>
        <v>#VALUE!</v>
      </c>
      <c r="K42" s="459" t="str">
        <f t="shared" si="34"/>
        <v>#VALUE!</v>
      </c>
    </row>
    <row r="43" ht="15.75" customHeight="1">
      <c r="A43" s="462" t="s">
        <v>521</v>
      </c>
      <c r="B43" s="5"/>
      <c r="C43" s="5"/>
      <c r="D43" s="5"/>
      <c r="E43" s="6"/>
      <c r="F43" s="463" t="str">
        <f t="shared" ref="F43:K43" si="35">SUM(F36:F42)</f>
        <v>#REF!</v>
      </c>
      <c r="G43" s="463" t="str">
        <f t="shared" si="35"/>
        <v>#REF!</v>
      </c>
      <c r="H43" s="463" t="str">
        <f t="shared" si="35"/>
        <v>#REF!</v>
      </c>
      <c r="I43" s="463" t="str">
        <f t="shared" si="35"/>
        <v>#REF!</v>
      </c>
      <c r="J43" s="463" t="str">
        <f t="shared" si="35"/>
        <v>#REF!</v>
      </c>
      <c r="K43" s="463" t="str">
        <f t="shared" si="35"/>
        <v>#REF!</v>
      </c>
    </row>
    <row r="44" ht="15.75" customHeight="1">
      <c r="A44" s="453" t="s">
        <v>326</v>
      </c>
      <c r="B44" s="454" t="s">
        <v>522</v>
      </c>
      <c r="C44" s="5"/>
      <c r="D44" s="5"/>
      <c r="E44" s="5"/>
      <c r="F44" s="5"/>
      <c r="G44" s="5"/>
      <c r="H44" s="5"/>
      <c r="I44" s="5"/>
      <c r="J44" s="5"/>
      <c r="K44" s="6"/>
    </row>
    <row r="45" ht="15.75" customHeight="1">
      <c r="A45" s="455" t="s">
        <v>327</v>
      </c>
      <c r="B45" s="456" t="s">
        <v>357</v>
      </c>
      <c r="C45" s="461" t="s">
        <v>38</v>
      </c>
      <c r="D45" s="458" t="str">
        <f>+'[55]CANTIDADES DE OBRA'!G163</f>
        <v>#REF!</v>
      </c>
      <c r="E45" s="459">
        <v>5725.0</v>
      </c>
      <c r="F45" s="460" t="str">
        <f t="shared" ref="F45:F47" si="36">ROUND(D45*E45,0)</f>
        <v>#REF!</v>
      </c>
      <c r="G45" s="459" t="str">
        <f t="shared" ref="G45:G47" si="37">+ROUND(F45*$G$5,0)</f>
        <v>#REF!</v>
      </c>
      <c r="H45" s="459" t="str">
        <f t="shared" ref="H45:H47" si="38">+ROUND(SUM(F45:G45)*$H$5,0)</f>
        <v>#REF!</v>
      </c>
      <c r="I45" s="459" t="str">
        <f t="shared" ref="I45:I47" si="39">+ROUND(SUM(F45:G45)*$I$5,0)</f>
        <v>#REF!</v>
      </c>
      <c r="J45" s="459" t="str">
        <f t="shared" ref="J45:J47" si="40">+ROUND(SUM(F45:G45)*$J$5,0)</f>
        <v>#REF!</v>
      </c>
      <c r="K45" s="459" t="str">
        <f t="shared" ref="K45:K47" si="41">SUM(F45:J45)</f>
        <v>#REF!</v>
      </c>
      <c r="L45" s="60"/>
      <c r="M45" s="60"/>
    </row>
    <row r="46" ht="15.75" customHeight="1">
      <c r="A46" s="455" t="s">
        <v>328</v>
      </c>
      <c r="B46" s="168" t="s">
        <v>288</v>
      </c>
      <c r="C46" s="461" t="s">
        <v>38</v>
      </c>
      <c r="D46" s="458" t="str">
        <f t="shared" ref="D46:D47" si="42">+D45</f>
        <v>#REF!</v>
      </c>
      <c r="E46" s="459">
        <v>39848.0</v>
      </c>
      <c r="F46" s="460" t="str">
        <f t="shared" si="36"/>
        <v>#REF!</v>
      </c>
      <c r="G46" s="459" t="str">
        <f t="shared" si="37"/>
        <v>#REF!</v>
      </c>
      <c r="H46" s="459" t="str">
        <f t="shared" si="38"/>
        <v>#REF!</v>
      </c>
      <c r="I46" s="459" t="str">
        <f t="shared" si="39"/>
        <v>#REF!</v>
      </c>
      <c r="J46" s="459" t="str">
        <f t="shared" si="40"/>
        <v>#REF!</v>
      </c>
      <c r="K46" s="459" t="str">
        <f t="shared" si="41"/>
        <v>#REF!</v>
      </c>
      <c r="L46" s="60"/>
      <c r="M46" s="60"/>
    </row>
    <row r="47" ht="15.75" customHeight="1">
      <c r="A47" s="455" t="s">
        <v>330</v>
      </c>
      <c r="B47" s="168" t="s">
        <v>365</v>
      </c>
      <c r="C47" s="461" t="s">
        <v>38</v>
      </c>
      <c r="D47" s="458" t="str">
        <f t="shared" si="42"/>
        <v>#REF!</v>
      </c>
      <c r="E47" s="459">
        <v>158237.0</v>
      </c>
      <c r="F47" s="460" t="str">
        <f t="shared" si="36"/>
        <v>#REF!</v>
      </c>
      <c r="G47" s="459" t="str">
        <f t="shared" si="37"/>
        <v>#REF!</v>
      </c>
      <c r="H47" s="459" t="str">
        <f t="shared" si="38"/>
        <v>#REF!</v>
      </c>
      <c r="I47" s="459" t="str">
        <f t="shared" si="39"/>
        <v>#REF!</v>
      </c>
      <c r="J47" s="459" t="str">
        <f t="shared" si="40"/>
        <v>#REF!</v>
      </c>
      <c r="K47" s="459" t="str">
        <f t="shared" si="41"/>
        <v>#REF!</v>
      </c>
      <c r="L47" s="60"/>
      <c r="M47" s="60"/>
    </row>
    <row r="48" ht="15.75" customHeight="1">
      <c r="A48" s="462" t="s">
        <v>371</v>
      </c>
      <c r="B48" s="5"/>
      <c r="C48" s="5"/>
      <c r="D48" s="5"/>
      <c r="E48" s="6"/>
      <c r="F48" s="463" t="str">
        <f t="shared" ref="F48:K48" si="43">SUM(F45:F47)</f>
        <v>#REF!</v>
      </c>
      <c r="G48" s="463" t="str">
        <f t="shared" si="43"/>
        <v>#REF!</v>
      </c>
      <c r="H48" s="463" t="str">
        <f t="shared" si="43"/>
        <v>#REF!</v>
      </c>
      <c r="I48" s="463" t="str">
        <f t="shared" si="43"/>
        <v>#REF!</v>
      </c>
      <c r="J48" s="463" t="str">
        <f t="shared" si="43"/>
        <v>#REF!</v>
      </c>
      <c r="K48" s="463" t="str">
        <f t="shared" si="43"/>
        <v>#REF!</v>
      </c>
    </row>
    <row r="49" ht="15.75" customHeight="1">
      <c r="A49" s="453" t="s">
        <v>372</v>
      </c>
      <c r="B49" s="454" t="s">
        <v>523</v>
      </c>
      <c r="C49" s="5"/>
      <c r="D49" s="5"/>
      <c r="E49" s="5"/>
      <c r="F49" s="5"/>
      <c r="G49" s="5"/>
      <c r="H49" s="5"/>
      <c r="I49" s="5"/>
      <c r="J49" s="5"/>
      <c r="K49" s="6"/>
    </row>
    <row r="50" ht="15.75" customHeight="1">
      <c r="A50" s="455" t="s">
        <v>374</v>
      </c>
      <c r="B50" s="456" t="s">
        <v>383</v>
      </c>
      <c r="C50" s="461" t="s">
        <v>38</v>
      </c>
      <c r="D50" s="458" t="str">
        <f>+'[55]CANTIDADES DE OBRA'!G115</f>
        <v>#REF!</v>
      </c>
      <c r="E50" s="459">
        <v>140640.0</v>
      </c>
      <c r="F50" s="460" t="str">
        <f t="shared" ref="F50:F64" si="44">ROUND(D50*E50,0)</f>
        <v>#REF!</v>
      </c>
      <c r="G50" s="459" t="str">
        <f t="shared" ref="G50:G64" si="45">+ROUND(F50*$G$5,0)</f>
        <v>#REF!</v>
      </c>
      <c r="H50" s="459" t="str">
        <f t="shared" ref="H50:H64" si="46">+ROUND(SUM(F50:G50)*$H$5,0)</f>
        <v>#REF!</v>
      </c>
      <c r="I50" s="459" t="str">
        <f t="shared" ref="I50:I64" si="47">+ROUND(SUM(F50:G50)*$I$5,0)</f>
        <v>#REF!</v>
      </c>
      <c r="J50" s="459" t="str">
        <f t="shared" ref="J50:J64" si="48">+ROUND(SUM(F50:G50)*$J$5,0)</f>
        <v>#REF!</v>
      </c>
      <c r="K50" s="459" t="str">
        <f t="shared" ref="K50:K64" si="49">SUM(F50:J50)</f>
        <v>#REF!</v>
      </c>
    </row>
    <row r="51" ht="15.75" customHeight="1">
      <c r="A51" s="455" t="s">
        <v>375</v>
      </c>
      <c r="B51" s="456" t="s">
        <v>524</v>
      </c>
      <c r="C51" s="461" t="s">
        <v>38</v>
      </c>
      <c r="D51" s="458" t="str">
        <f>+D50</f>
        <v>#REF!</v>
      </c>
      <c r="E51" s="459">
        <v>19515.0</v>
      </c>
      <c r="F51" s="460" t="str">
        <f t="shared" si="44"/>
        <v>#REF!</v>
      </c>
      <c r="G51" s="459" t="str">
        <f t="shared" si="45"/>
        <v>#REF!</v>
      </c>
      <c r="H51" s="459" t="str">
        <f t="shared" si="46"/>
        <v>#REF!</v>
      </c>
      <c r="I51" s="459" t="str">
        <f t="shared" si="47"/>
        <v>#REF!</v>
      </c>
      <c r="J51" s="459" t="str">
        <f t="shared" si="48"/>
        <v>#REF!</v>
      </c>
      <c r="K51" s="459" t="str">
        <f t="shared" si="49"/>
        <v>#REF!</v>
      </c>
    </row>
    <row r="52" ht="15.75" customHeight="1">
      <c r="A52" s="455" t="s">
        <v>376</v>
      </c>
      <c r="B52" s="456" t="s">
        <v>445</v>
      </c>
      <c r="C52" s="461" t="s">
        <v>38</v>
      </c>
      <c r="D52" s="458" t="str">
        <f>+'[55]CANTIDADES DE OBRA'!G118</f>
        <v>#REF!</v>
      </c>
      <c r="E52" s="459">
        <v>26806.0</v>
      </c>
      <c r="F52" s="460" t="str">
        <f t="shared" si="44"/>
        <v>#REF!</v>
      </c>
      <c r="G52" s="459" t="str">
        <f t="shared" si="45"/>
        <v>#REF!</v>
      </c>
      <c r="H52" s="459" t="str">
        <f t="shared" si="46"/>
        <v>#REF!</v>
      </c>
      <c r="I52" s="459" t="str">
        <f t="shared" si="47"/>
        <v>#REF!</v>
      </c>
      <c r="J52" s="459" t="str">
        <f t="shared" si="48"/>
        <v>#REF!</v>
      </c>
      <c r="K52" s="459" t="str">
        <f t="shared" si="49"/>
        <v>#REF!</v>
      </c>
    </row>
    <row r="53" ht="15.75" customHeight="1">
      <c r="A53" s="455" t="s">
        <v>403</v>
      </c>
      <c r="B53" s="456" t="s">
        <v>216</v>
      </c>
      <c r="C53" s="461" t="s">
        <v>21</v>
      </c>
      <c r="D53" s="467" t="str">
        <f>+'[55]CANTIDADES DE OBRA'!G120</f>
        <v>#REF!</v>
      </c>
      <c r="E53" s="459">
        <v>117339.0</v>
      </c>
      <c r="F53" s="465" t="str">
        <f t="shared" si="44"/>
        <v>#REF!</v>
      </c>
      <c r="G53" s="466" t="str">
        <f t="shared" si="45"/>
        <v>#REF!</v>
      </c>
      <c r="H53" s="466" t="str">
        <f t="shared" si="46"/>
        <v>#REF!</v>
      </c>
      <c r="I53" s="466" t="str">
        <f t="shared" si="47"/>
        <v>#REF!</v>
      </c>
      <c r="J53" s="466" t="str">
        <f t="shared" si="48"/>
        <v>#REF!</v>
      </c>
      <c r="K53" s="466" t="str">
        <f t="shared" si="49"/>
        <v>#REF!</v>
      </c>
    </row>
    <row r="54" ht="15.75" customHeight="1">
      <c r="A54" s="455" t="s">
        <v>404</v>
      </c>
      <c r="B54" s="456" t="s">
        <v>525</v>
      </c>
      <c r="C54" s="461" t="s">
        <v>207</v>
      </c>
      <c r="D54" s="468" t="str">
        <f>+'[55]CANTIDADES DE OBRA'!G121+'[55]CANTIDADES DE OBRA'!G117</f>
        <v>#REF!</v>
      </c>
      <c r="E54" s="459">
        <v>34101.0</v>
      </c>
      <c r="F54" s="465" t="str">
        <f t="shared" si="44"/>
        <v>#REF!</v>
      </c>
      <c r="G54" s="466" t="str">
        <f t="shared" si="45"/>
        <v>#REF!</v>
      </c>
      <c r="H54" s="466" t="str">
        <f t="shared" si="46"/>
        <v>#REF!</v>
      </c>
      <c r="I54" s="466" t="str">
        <f t="shared" si="47"/>
        <v>#REF!</v>
      </c>
      <c r="J54" s="466" t="str">
        <f t="shared" si="48"/>
        <v>#REF!</v>
      </c>
      <c r="K54" s="466" t="str">
        <f t="shared" si="49"/>
        <v>#REF!</v>
      </c>
    </row>
    <row r="55" ht="15.75" customHeight="1">
      <c r="A55" s="455" t="s">
        <v>405</v>
      </c>
      <c r="B55" s="456" t="s">
        <v>526</v>
      </c>
      <c r="C55" s="461" t="s">
        <v>207</v>
      </c>
      <c r="D55" s="469" t="s">
        <v>498</v>
      </c>
      <c r="E55" s="459">
        <v>38016.0</v>
      </c>
      <c r="F55" s="465" t="str">
        <f t="shared" si="44"/>
        <v>#VALUE!</v>
      </c>
      <c r="G55" s="466" t="str">
        <f t="shared" si="45"/>
        <v>#VALUE!</v>
      </c>
      <c r="H55" s="466" t="str">
        <f t="shared" si="46"/>
        <v>#VALUE!</v>
      </c>
      <c r="I55" s="466" t="str">
        <f t="shared" si="47"/>
        <v>#VALUE!</v>
      </c>
      <c r="J55" s="466" t="str">
        <f t="shared" si="48"/>
        <v>#VALUE!</v>
      </c>
      <c r="K55" s="466" t="str">
        <f t="shared" si="49"/>
        <v>#VALUE!</v>
      </c>
    </row>
    <row r="56" ht="36.0" customHeight="1">
      <c r="A56" s="455" t="s">
        <v>406</v>
      </c>
      <c r="B56" s="456" t="s">
        <v>208</v>
      </c>
      <c r="C56" s="461" t="s">
        <v>207</v>
      </c>
      <c r="D56" s="469" t="s">
        <v>498</v>
      </c>
      <c r="E56" s="459">
        <v>77190.0</v>
      </c>
      <c r="F56" s="465" t="str">
        <f t="shared" si="44"/>
        <v>#VALUE!</v>
      </c>
      <c r="G56" s="466" t="str">
        <f t="shared" si="45"/>
        <v>#VALUE!</v>
      </c>
      <c r="H56" s="466" t="str">
        <f t="shared" si="46"/>
        <v>#VALUE!</v>
      </c>
      <c r="I56" s="466" t="str">
        <f t="shared" si="47"/>
        <v>#VALUE!</v>
      </c>
      <c r="J56" s="466" t="str">
        <f t="shared" si="48"/>
        <v>#VALUE!</v>
      </c>
      <c r="K56" s="466" t="str">
        <f t="shared" si="49"/>
        <v>#VALUE!</v>
      </c>
    </row>
    <row r="57" ht="15.75" customHeight="1">
      <c r="A57" s="455" t="s">
        <v>407</v>
      </c>
      <c r="B57" s="456" t="s">
        <v>214</v>
      </c>
      <c r="C57" s="461" t="s">
        <v>207</v>
      </c>
      <c r="D57" s="469" t="str">
        <f>+'[55]CANTIDADES DE OBRA'!G122</f>
        <v>#REF!</v>
      </c>
      <c r="E57" s="459">
        <v>106262.0</v>
      </c>
      <c r="F57" s="465" t="str">
        <f t="shared" si="44"/>
        <v>#REF!</v>
      </c>
      <c r="G57" s="466" t="str">
        <f t="shared" si="45"/>
        <v>#REF!</v>
      </c>
      <c r="H57" s="466" t="str">
        <f t="shared" si="46"/>
        <v>#REF!</v>
      </c>
      <c r="I57" s="466" t="str">
        <f t="shared" si="47"/>
        <v>#REF!</v>
      </c>
      <c r="J57" s="466" t="str">
        <f t="shared" si="48"/>
        <v>#REF!</v>
      </c>
      <c r="K57" s="466" t="str">
        <f t="shared" si="49"/>
        <v>#REF!</v>
      </c>
    </row>
    <row r="58" ht="15.75" customHeight="1">
      <c r="A58" s="455" t="s">
        <v>408</v>
      </c>
      <c r="B58" s="456" t="s">
        <v>527</v>
      </c>
      <c r="C58" s="461" t="s">
        <v>4</v>
      </c>
      <c r="D58" s="469">
        <v>2.0</v>
      </c>
      <c r="E58" s="459">
        <v>2719063.0</v>
      </c>
      <c r="F58" s="465">
        <f t="shared" si="44"/>
        <v>5438126</v>
      </c>
      <c r="G58" s="466">
        <f t="shared" si="45"/>
        <v>217525</v>
      </c>
      <c r="H58" s="466">
        <f t="shared" si="46"/>
        <v>1668417</v>
      </c>
      <c r="I58" s="466">
        <f t="shared" si="47"/>
        <v>28278</v>
      </c>
      <c r="J58" s="466">
        <f t="shared" si="48"/>
        <v>282783</v>
      </c>
      <c r="K58" s="466">
        <f t="shared" si="49"/>
        <v>7635129</v>
      </c>
    </row>
    <row r="59" ht="15.75" customHeight="1">
      <c r="A59" s="455" t="s">
        <v>409</v>
      </c>
      <c r="B59" s="456" t="s">
        <v>528</v>
      </c>
      <c r="C59" s="461" t="s">
        <v>4</v>
      </c>
      <c r="D59" s="469">
        <v>1.0</v>
      </c>
      <c r="E59" s="459">
        <v>4395710.0</v>
      </c>
      <c r="F59" s="465">
        <f t="shared" si="44"/>
        <v>4395710</v>
      </c>
      <c r="G59" s="466">
        <f t="shared" si="45"/>
        <v>175828</v>
      </c>
      <c r="H59" s="466">
        <f t="shared" si="46"/>
        <v>1348604</v>
      </c>
      <c r="I59" s="466">
        <f t="shared" si="47"/>
        <v>22858</v>
      </c>
      <c r="J59" s="466">
        <f t="shared" si="48"/>
        <v>228577</v>
      </c>
      <c r="K59" s="466">
        <f t="shared" si="49"/>
        <v>6171577</v>
      </c>
    </row>
    <row r="60" ht="15.75" customHeight="1">
      <c r="A60" s="455" t="s">
        <v>410</v>
      </c>
      <c r="B60" s="456" t="s">
        <v>529</v>
      </c>
      <c r="C60" s="461" t="s">
        <v>4</v>
      </c>
      <c r="D60" s="469">
        <v>6.0</v>
      </c>
      <c r="E60" s="459">
        <v>83809.0</v>
      </c>
      <c r="F60" s="465">
        <f t="shared" si="44"/>
        <v>502854</v>
      </c>
      <c r="G60" s="466">
        <f t="shared" si="45"/>
        <v>20114</v>
      </c>
      <c r="H60" s="466">
        <f t="shared" si="46"/>
        <v>154276</v>
      </c>
      <c r="I60" s="466">
        <f t="shared" si="47"/>
        <v>2615</v>
      </c>
      <c r="J60" s="466">
        <f t="shared" si="48"/>
        <v>26148</v>
      </c>
      <c r="K60" s="466">
        <f t="shared" si="49"/>
        <v>706007</v>
      </c>
    </row>
    <row r="61" ht="15.75" customHeight="1">
      <c r="A61" s="455" t="s">
        <v>411</v>
      </c>
      <c r="B61" s="456" t="s">
        <v>530</v>
      </c>
      <c r="C61" s="461" t="s">
        <v>38</v>
      </c>
      <c r="D61" s="469">
        <v>8.0</v>
      </c>
      <c r="E61" s="459">
        <v>618073.0</v>
      </c>
      <c r="F61" s="465">
        <f t="shared" si="44"/>
        <v>4944584</v>
      </c>
      <c r="G61" s="466">
        <f t="shared" si="45"/>
        <v>197783</v>
      </c>
      <c r="H61" s="466">
        <f t="shared" si="46"/>
        <v>1516998</v>
      </c>
      <c r="I61" s="466">
        <f t="shared" si="47"/>
        <v>25712</v>
      </c>
      <c r="J61" s="466">
        <f t="shared" si="48"/>
        <v>257118</v>
      </c>
      <c r="K61" s="466">
        <f t="shared" si="49"/>
        <v>6942195</v>
      </c>
    </row>
    <row r="62" ht="15.75" customHeight="1">
      <c r="A62" s="455" t="s">
        <v>412</v>
      </c>
      <c r="B62" s="456" t="s">
        <v>531</v>
      </c>
      <c r="C62" s="461" t="s">
        <v>207</v>
      </c>
      <c r="D62" s="469" t="str">
        <f>+'[55]CANTIDADES DE OBRA'!G167</f>
        <v>#REF!</v>
      </c>
      <c r="E62" s="459">
        <v>298899.0</v>
      </c>
      <c r="F62" s="465" t="str">
        <f t="shared" si="44"/>
        <v>#REF!</v>
      </c>
      <c r="G62" s="466" t="str">
        <f t="shared" si="45"/>
        <v>#REF!</v>
      </c>
      <c r="H62" s="466" t="str">
        <f t="shared" si="46"/>
        <v>#REF!</v>
      </c>
      <c r="I62" s="466" t="str">
        <f t="shared" si="47"/>
        <v>#REF!</v>
      </c>
      <c r="J62" s="466" t="str">
        <f t="shared" si="48"/>
        <v>#REF!</v>
      </c>
      <c r="K62" s="466" t="str">
        <f t="shared" si="49"/>
        <v>#REF!</v>
      </c>
    </row>
    <row r="63" ht="15.75" customHeight="1">
      <c r="A63" s="455" t="s">
        <v>532</v>
      </c>
      <c r="B63" s="456" t="s">
        <v>236</v>
      </c>
      <c r="C63" s="461" t="s">
        <v>207</v>
      </c>
      <c r="D63" s="469" t="str">
        <f>+'[55]CANTIDADES DE OBRA'!G166</f>
        <v>#REF!</v>
      </c>
      <c r="E63" s="459">
        <v>963132.0</v>
      </c>
      <c r="F63" s="465" t="str">
        <f t="shared" si="44"/>
        <v>#REF!</v>
      </c>
      <c r="G63" s="466" t="str">
        <f t="shared" si="45"/>
        <v>#REF!</v>
      </c>
      <c r="H63" s="466" t="str">
        <f t="shared" si="46"/>
        <v>#REF!</v>
      </c>
      <c r="I63" s="466" t="str">
        <f t="shared" si="47"/>
        <v>#REF!</v>
      </c>
      <c r="J63" s="466" t="str">
        <f t="shared" si="48"/>
        <v>#REF!</v>
      </c>
      <c r="K63" s="466" t="str">
        <f t="shared" si="49"/>
        <v>#REF!</v>
      </c>
    </row>
    <row r="64" ht="15.75" customHeight="1">
      <c r="A64" s="455" t="s">
        <v>533</v>
      </c>
      <c r="B64" s="456" t="s">
        <v>534</v>
      </c>
      <c r="C64" s="461" t="s">
        <v>4</v>
      </c>
      <c r="D64" s="469">
        <v>1.0</v>
      </c>
      <c r="E64" s="459">
        <v>4106190.0000000005</v>
      </c>
      <c r="F64" s="465">
        <f t="shared" si="44"/>
        <v>4106190</v>
      </c>
      <c r="G64" s="466">
        <f t="shared" si="45"/>
        <v>164248</v>
      </c>
      <c r="H64" s="466">
        <f t="shared" si="46"/>
        <v>1259779</v>
      </c>
      <c r="I64" s="466">
        <f t="shared" si="47"/>
        <v>21352</v>
      </c>
      <c r="J64" s="466">
        <f t="shared" si="48"/>
        <v>213522</v>
      </c>
      <c r="K64" s="466">
        <f t="shared" si="49"/>
        <v>5765091</v>
      </c>
    </row>
    <row r="65" ht="15.75" customHeight="1">
      <c r="A65" s="462" t="s">
        <v>535</v>
      </c>
      <c r="B65" s="5"/>
      <c r="C65" s="5"/>
      <c r="D65" s="5"/>
      <c r="E65" s="6"/>
      <c r="F65" s="463" t="str">
        <f t="shared" ref="F65:K65" si="50">SUM(F50:F64)</f>
        <v>#REF!</v>
      </c>
      <c r="G65" s="463" t="str">
        <f t="shared" si="50"/>
        <v>#REF!</v>
      </c>
      <c r="H65" s="463" t="str">
        <f t="shared" si="50"/>
        <v>#REF!</v>
      </c>
      <c r="I65" s="463" t="str">
        <f t="shared" si="50"/>
        <v>#REF!</v>
      </c>
      <c r="J65" s="463" t="str">
        <f t="shared" si="50"/>
        <v>#REF!</v>
      </c>
      <c r="K65" s="463" t="str">
        <f t="shared" si="50"/>
        <v>#REF!</v>
      </c>
    </row>
    <row r="66" ht="15.75" customHeight="1">
      <c r="A66" s="296" t="s">
        <v>379</v>
      </c>
      <c r="B66" s="270" t="s">
        <v>316</v>
      </c>
      <c r="C66" s="84"/>
      <c r="D66" s="271"/>
      <c r="E66" s="272"/>
      <c r="F66" s="273"/>
      <c r="G66" s="273"/>
      <c r="H66" s="273"/>
      <c r="I66" s="274"/>
      <c r="J66" s="274"/>
      <c r="K66" s="274"/>
    </row>
    <row r="67" ht="15.75" customHeight="1">
      <c r="A67" s="48" t="s">
        <v>380</v>
      </c>
      <c r="B67" s="122" t="s">
        <v>317</v>
      </c>
      <c r="C67" s="276" t="s">
        <v>207</v>
      </c>
      <c r="D67" s="23">
        <v>10.54</v>
      </c>
      <c r="E67" s="459">
        <v>34101.0</v>
      </c>
      <c r="F67" s="465">
        <f t="shared" ref="F67:F73" si="51">ROUND(D67*E67,0)</f>
        <v>359425</v>
      </c>
      <c r="G67" s="466">
        <f t="shared" ref="G67:G73" si="52">+ROUND(F67*$G$5,0)</f>
        <v>14377</v>
      </c>
      <c r="H67" s="466">
        <f t="shared" ref="H67:H73" si="53">+ROUND(SUM(F67:G67)*$H$5,0)</f>
        <v>110272</v>
      </c>
      <c r="I67" s="466">
        <f t="shared" ref="I67:I73" si="54">+ROUND(SUM(F67:G67)*$I$5,0)</f>
        <v>1869</v>
      </c>
      <c r="J67" s="466">
        <f t="shared" ref="J67:J73" si="55">+ROUND(SUM(F67:G67)*$J$5,0)</f>
        <v>18690</v>
      </c>
      <c r="K67" s="466">
        <f t="shared" ref="K67:K73" si="56">SUM(F67:J67)</f>
        <v>504633</v>
      </c>
    </row>
    <row r="68" ht="15.75" customHeight="1">
      <c r="A68" s="48" t="s">
        <v>381</v>
      </c>
      <c r="B68" s="122" t="s">
        <v>212</v>
      </c>
      <c r="C68" s="276" t="s">
        <v>207</v>
      </c>
      <c r="D68" s="23">
        <v>10.54</v>
      </c>
      <c r="E68" s="322">
        <v>99417.0</v>
      </c>
      <c r="F68" s="465">
        <f t="shared" si="51"/>
        <v>1047855</v>
      </c>
      <c r="G68" s="466">
        <f t="shared" si="52"/>
        <v>41914</v>
      </c>
      <c r="H68" s="466">
        <f t="shared" si="53"/>
        <v>321482</v>
      </c>
      <c r="I68" s="466">
        <f t="shared" si="54"/>
        <v>5449</v>
      </c>
      <c r="J68" s="466">
        <f t="shared" si="55"/>
        <v>54488</v>
      </c>
      <c r="K68" s="466">
        <f t="shared" si="56"/>
        <v>1471188</v>
      </c>
    </row>
    <row r="69" ht="15.75" customHeight="1">
      <c r="A69" s="48" t="s">
        <v>382</v>
      </c>
      <c r="B69" s="122" t="s">
        <v>383</v>
      </c>
      <c r="C69" s="276" t="s">
        <v>38</v>
      </c>
      <c r="D69" s="23">
        <v>12.0</v>
      </c>
      <c r="E69" s="322">
        <v>140640.0</v>
      </c>
      <c r="F69" s="465">
        <f t="shared" si="51"/>
        <v>1687680</v>
      </c>
      <c r="G69" s="466">
        <f t="shared" si="52"/>
        <v>67507</v>
      </c>
      <c r="H69" s="466">
        <f t="shared" si="53"/>
        <v>517780</v>
      </c>
      <c r="I69" s="466">
        <f t="shared" si="54"/>
        <v>8776</v>
      </c>
      <c r="J69" s="466">
        <f t="shared" si="55"/>
        <v>87759</v>
      </c>
      <c r="K69" s="466">
        <f t="shared" si="56"/>
        <v>2369502</v>
      </c>
    </row>
    <row r="70" ht="15.75" customHeight="1">
      <c r="A70" s="48" t="s">
        <v>384</v>
      </c>
      <c r="B70" s="122" t="s">
        <v>318</v>
      </c>
      <c r="C70" s="276" t="s">
        <v>319</v>
      </c>
      <c r="D70" s="23">
        <v>15.6</v>
      </c>
      <c r="E70" s="322">
        <v>11410.0</v>
      </c>
      <c r="F70" s="465">
        <f t="shared" si="51"/>
        <v>177996</v>
      </c>
      <c r="G70" s="466">
        <f t="shared" si="52"/>
        <v>7120</v>
      </c>
      <c r="H70" s="466">
        <f t="shared" si="53"/>
        <v>54609</v>
      </c>
      <c r="I70" s="466">
        <f t="shared" si="54"/>
        <v>926</v>
      </c>
      <c r="J70" s="466">
        <f t="shared" si="55"/>
        <v>9256</v>
      </c>
      <c r="K70" s="466">
        <f t="shared" si="56"/>
        <v>249907</v>
      </c>
    </row>
    <row r="71" ht="15.75" customHeight="1">
      <c r="A71" s="48" t="s">
        <v>385</v>
      </c>
      <c r="B71" s="122" t="s">
        <v>320</v>
      </c>
      <c r="C71" s="276" t="s">
        <v>21</v>
      </c>
      <c r="D71" s="23">
        <v>69.36</v>
      </c>
      <c r="E71" s="322">
        <v>90832.0</v>
      </c>
      <c r="F71" s="465">
        <f t="shared" si="51"/>
        <v>6300108</v>
      </c>
      <c r="G71" s="466">
        <f t="shared" si="52"/>
        <v>252004</v>
      </c>
      <c r="H71" s="466">
        <f t="shared" si="53"/>
        <v>1932873</v>
      </c>
      <c r="I71" s="466">
        <f t="shared" si="54"/>
        <v>32761</v>
      </c>
      <c r="J71" s="466">
        <f t="shared" si="55"/>
        <v>327606</v>
      </c>
      <c r="K71" s="466">
        <f t="shared" si="56"/>
        <v>8845352</v>
      </c>
    </row>
    <row r="72" ht="15.75" customHeight="1">
      <c r="A72" s="48" t="s">
        <v>386</v>
      </c>
      <c r="B72" s="122" t="s">
        <v>322</v>
      </c>
      <c r="C72" s="276" t="s">
        <v>323</v>
      </c>
      <c r="D72" s="23">
        <v>110.0719</v>
      </c>
      <c r="E72" s="322">
        <v>17298.0</v>
      </c>
      <c r="F72" s="465">
        <f t="shared" si="51"/>
        <v>1904024</v>
      </c>
      <c r="G72" s="466">
        <f t="shared" si="52"/>
        <v>76161</v>
      </c>
      <c r="H72" s="466">
        <f t="shared" si="53"/>
        <v>584155</v>
      </c>
      <c r="I72" s="466">
        <f t="shared" si="54"/>
        <v>9901</v>
      </c>
      <c r="J72" s="466">
        <f t="shared" si="55"/>
        <v>99009</v>
      </c>
      <c r="K72" s="466">
        <f t="shared" si="56"/>
        <v>2673250</v>
      </c>
    </row>
    <row r="73" ht="15.75" customHeight="1">
      <c r="A73" s="48" t="s">
        <v>387</v>
      </c>
      <c r="B73" s="168" t="s">
        <v>353</v>
      </c>
      <c r="C73" s="276" t="s">
        <v>207</v>
      </c>
      <c r="D73" s="23">
        <v>15.81</v>
      </c>
      <c r="E73" s="322">
        <v>77190.0</v>
      </c>
      <c r="F73" s="465">
        <f t="shared" si="51"/>
        <v>1220374</v>
      </c>
      <c r="G73" s="466">
        <f t="shared" si="52"/>
        <v>48815</v>
      </c>
      <c r="H73" s="466">
        <f t="shared" si="53"/>
        <v>374411</v>
      </c>
      <c r="I73" s="466">
        <f t="shared" si="54"/>
        <v>6346</v>
      </c>
      <c r="J73" s="466">
        <f t="shared" si="55"/>
        <v>63459</v>
      </c>
      <c r="K73" s="466">
        <f t="shared" si="56"/>
        <v>1713405</v>
      </c>
    </row>
    <row r="74" ht="15.75" customHeight="1">
      <c r="A74" s="462" t="s">
        <v>325</v>
      </c>
      <c r="B74" s="5"/>
      <c r="C74" s="5"/>
      <c r="D74" s="5"/>
      <c r="E74" s="6"/>
      <c r="F74" s="279">
        <f t="shared" ref="F74:K74" si="57">SUM(F67:F73)</f>
        <v>12697462</v>
      </c>
      <c r="G74" s="279">
        <f t="shared" si="57"/>
        <v>507898</v>
      </c>
      <c r="H74" s="279">
        <f t="shared" si="57"/>
        <v>3895582</v>
      </c>
      <c r="I74" s="279">
        <f t="shared" si="57"/>
        <v>66028</v>
      </c>
      <c r="J74" s="279">
        <f t="shared" si="57"/>
        <v>660267</v>
      </c>
      <c r="K74" s="279">
        <f t="shared" si="57"/>
        <v>17827237</v>
      </c>
    </row>
    <row r="75" ht="15.75" customHeight="1">
      <c r="A75" s="453" t="s">
        <v>388</v>
      </c>
      <c r="B75" s="454" t="s">
        <v>536</v>
      </c>
      <c r="C75" s="5"/>
      <c r="D75" s="5"/>
      <c r="E75" s="5"/>
      <c r="F75" s="5"/>
      <c r="G75" s="5"/>
      <c r="H75" s="5"/>
      <c r="I75" s="5"/>
      <c r="J75" s="5"/>
      <c r="K75" s="6"/>
    </row>
    <row r="76" ht="15.75" customHeight="1">
      <c r="A76" s="455" t="s">
        <v>390</v>
      </c>
      <c r="B76" s="320" t="s">
        <v>537</v>
      </c>
      <c r="C76" s="470" t="s">
        <v>4</v>
      </c>
      <c r="D76" s="23">
        <v>1.0</v>
      </c>
      <c r="E76" s="471">
        <v>3930519.0</v>
      </c>
      <c r="F76" s="467">
        <f t="shared" ref="F76:F78" si="58">ROUND(D76 * E76,0)</f>
        <v>3930519</v>
      </c>
      <c r="G76" s="459">
        <f t="shared" ref="G76:G78" si="59">+ROUND(F76*$G$5,0)</f>
        <v>157221</v>
      </c>
      <c r="H76" s="459">
        <f t="shared" ref="H76:H78" si="60">+ROUND(SUM(F76:G76)*$H$5,0)</f>
        <v>1205883</v>
      </c>
      <c r="I76" s="459">
        <f t="shared" ref="I76:I78" si="61">+ROUND(SUM(F76:G76)*$I$5,0)</f>
        <v>20439</v>
      </c>
      <c r="J76" s="459">
        <f t="shared" ref="J76:J78" si="62">+ROUND(SUM(F76:G76)*$J$5,0)</f>
        <v>204387</v>
      </c>
      <c r="K76" s="459">
        <f t="shared" ref="K76:K78" si="63">SUM(F76:J76)</f>
        <v>5518449</v>
      </c>
    </row>
    <row r="77" ht="15.75" customHeight="1">
      <c r="A77" s="455" t="s">
        <v>391</v>
      </c>
      <c r="B77" s="320" t="s">
        <v>190</v>
      </c>
      <c r="C77" s="470" t="s">
        <v>4</v>
      </c>
      <c r="D77" s="23">
        <v>4.0</v>
      </c>
      <c r="E77" s="471">
        <v>98321.0</v>
      </c>
      <c r="F77" s="467">
        <f t="shared" si="58"/>
        <v>393284</v>
      </c>
      <c r="G77" s="459">
        <f t="shared" si="59"/>
        <v>15731</v>
      </c>
      <c r="H77" s="459">
        <f t="shared" si="60"/>
        <v>120659</v>
      </c>
      <c r="I77" s="459">
        <f t="shared" si="61"/>
        <v>2045</v>
      </c>
      <c r="J77" s="459">
        <f t="shared" si="62"/>
        <v>20451</v>
      </c>
      <c r="K77" s="459">
        <f t="shared" si="63"/>
        <v>552170</v>
      </c>
    </row>
    <row r="78" ht="15.75" customHeight="1">
      <c r="A78" s="455" t="s">
        <v>392</v>
      </c>
      <c r="B78" s="320" t="s">
        <v>186</v>
      </c>
      <c r="C78" s="470" t="s">
        <v>4</v>
      </c>
      <c r="D78" s="23">
        <v>10.0</v>
      </c>
      <c r="E78" s="471">
        <v>120140.0</v>
      </c>
      <c r="F78" s="467">
        <f t="shared" si="58"/>
        <v>1201400</v>
      </c>
      <c r="G78" s="459">
        <f t="shared" si="59"/>
        <v>48056</v>
      </c>
      <c r="H78" s="459">
        <f t="shared" si="60"/>
        <v>368590</v>
      </c>
      <c r="I78" s="459">
        <f t="shared" si="61"/>
        <v>6247</v>
      </c>
      <c r="J78" s="459">
        <f t="shared" si="62"/>
        <v>62473</v>
      </c>
      <c r="K78" s="459">
        <f t="shared" si="63"/>
        <v>1686766</v>
      </c>
    </row>
    <row r="79" ht="15.75" customHeight="1">
      <c r="A79" s="462" t="s">
        <v>538</v>
      </c>
      <c r="B79" s="5"/>
      <c r="C79" s="5"/>
      <c r="D79" s="5"/>
      <c r="E79" s="6"/>
      <c r="F79" s="463">
        <f t="shared" ref="F79:K79" si="64">SUM(F76:F78)</f>
        <v>5525203</v>
      </c>
      <c r="G79" s="463">
        <f t="shared" si="64"/>
        <v>221008</v>
      </c>
      <c r="H79" s="463">
        <f t="shared" si="64"/>
        <v>1695132</v>
      </c>
      <c r="I79" s="463">
        <f t="shared" si="64"/>
        <v>28731</v>
      </c>
      <c r="J79" s="463">
        <f t="shared" si="64"/>
        <v>287311</v>
      </c>
      <c r="K79" s="463">
        <f t="shared" si="64"/>
        <v>7757385</v>
      </c>
    </row>
    <row r="80" ht="15.75" customHeight="1">
      <c r="A80" s="462" t="s">
        <v>13</v>
      </c>
      <c r="B80" s="5"/>
      <c r="C80" s="5"/>
      <c r="D80" s="5"/>
      <c r="E80" s="6"/>
      <c r="F80" s="463" t="str">
        <f t="shared" ref="F80:K80" si="65">+F10+F18+F26+F34+F43+F48+F65+F74+F79</f>
        <v>#REF!</v>
      </c>
      <c r="G80" s="463" t="str">
        <f t="shared" si="65"/>
        <v>#REF!</v>
      </c>
      <c r="H80" s="463" t="str">
        <f t="shared" si="65"/>
        <v>#REF!</v>
      </c>
      <c r="I80" s="463" t="str">
        <f t="shared" si="65"/>
        <v>#REF!</v>
      </c>
      <c r="J80" s="463" t="str">
        <f t="shared" si="65"/>
        <v>#REF!</v>
      </c>
      <c r="K80" s="463" t="str">
        <f t="shared" si="65"/>
        <v>#REF!</v>
      </c>
    </row>
    <row r="81" ht="15.75" customHeight="1">
      <c r="A81" s="472"/>
      <c r="B81" s="5"/>
      <c r="C81" s="5"/>
      <c r="D81" s="5"/>
      <c r="E81" s="5"/>
      <c r="F81" s="5"/>
      <c r="G81" s="5"/>
      <c r="H81" s="5"/>
      <c r="I81" s="6"/>
      <c r="J81" s="473" t="s">
        <v>9</v>
      </c>
      <c r="K81" s="474" t="str">
        <f>K80</f>
        <v>#REF!</v>
      </c>
    </row>
    <row r="82" ht="15.75" customHeight="1">
      <c r="A82" s="16"/>
      <c r="B82" s="305"/>
      <c r="C82" s="16"/>
      <c r="D82" s="16"/>
      <c r="E82" s="16"/>
      <c r="F82" s="16"/>
      <c r="G82" s="16"/>
      <c r="H82" s="16"/>
      <c r="I82" s="16"/>
    </row>
    <row r="83" ht="14.25" customHeight="1">
      <c r="A83" s="37" t="s">
        <v>539</v>
      </c>
      <c r="B83" s="475" t="s">
        <v>540</v>
      </c>
    </row>
    <row r="84" ht="15.75" customHeight="1">
      <c r="A84" s="189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</row>
    <row r="85" ht="15.75" customHeight="1"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</row>
    <row r="86" ht="15.75" customHeight="1">
      <c r="A86" s="146"/>
      <c r="B86" s="305"/>
      <c r="C86" s="16"/>
      <c r="D86" s="16"/>
      <c r="E86" s="16"/>
      <c r="F86" s="476"/>
      <c r="G86" s="16"/>
      <c r="H86" s="306"/>
      <c r="I86" s="16"/>
      <c r="K86" s="146"/>
    </row>
    <row r="87" ht="15.75" customHeight="1">
      <c r="A87" s="146"/>
      <c r="B87" s="305"/>
      <c r="C87" s="16"/>
      <c r="D87" s="16"/>
      <c r="E87" s="16"/>
      <c r="F87" s="476"/>
      <c r="G87" s="16"/>
      <c r="H87" s="16"/>
      <c r="I87" s="16"/>
      <c r="K87" s="146"/>
    </row>
    <row r="88" ht="15.75" customHeight="1">
      <c r="A88" s="146"/>
      <c r="B88" s="305"/>
      <c r="C88" s="16"/>
      <c r="D88" s="16"/>
      <c r="E88" s="16"/>
      <c r="F88" s="476"/>
      <c r="G88" s="16"/>
      <c r="H88" s="16"/>
      <c r="I88" s="16"/>
      <c r="K88" s="146"/>
    </row>
    <row r="89" ht="15.75" customHeight="1">
      <c r="A89" s="146"/>
      <c r="B89" s="305"/>
      <c r="C89" s="16"/>
      <c r="D89" s="16"/>
      <c r="E89" s="16"/>
      <c r="F89" s="306"/>
      <c r="G89" s="306"/>
      <c r="H89" s="306"/>
      <c r="I89" s="306"/>
      <c r="J89" s="306"/>
      <c r="K89" s="146"/>
    </row>
    <row r="90" ht="15.75" customHeight="1">
      <c r="A90" s="308"/>
      <c r="B90" s="305"/>
      <c r="C90" s="16"/>
      <c r="D90" s="16"/>
      <c r="E90" s="16"/>
      <c r="F90" s="16"/>
      <c r="G90" s="16"/>
      <c r="H90" s="16"/>
      <c r="I90" s="16"/>
    </row>
    <row r="91" ht="15.75" customHeight="1">
      <c r="A91" s="308"/>
      <c r="B91" s="305"/>
      <c r="C91" s="16"/>
      <c r="D91" s="16"/>
      <c r="E91" s="16"/>
      <c r="F91" s="16"/>
      <c r="G91" s="16"/>
      <c r="H91" s="16"/>
      <c r="I91" s="16"/>
    </row>
    <row r="92" ht="15.75" customHeight="1">
      <c r="B92" s="305"/>
      <c r="C92" s="16"/>
      <c r="D92" s="16"/>
      <c r="E92" s="16"/>
      <c r="F92" s="16"/>
      <c r="G92" s="16"/>
      <c r="H92" s="16"/>
      <c r="I92" s="16"/>
    </row>
    <row r="93" ht="15.75" customHeight="1">
      <c r="A93" s="309"/>
      <c r="B93" s="305"/>
      <c r="C93" s="16"/>
      <c r="D93" s="16"/>
      <c r="E93" s="16"/>
      <c r="F93" s="16"/>
      <c r="G93" s="16"/>
      <c r="H93" s="16"/>
      <c r="I93" s="16"/>
    </row>
    <row r="94" ht="15.75" customHeight="1">
      <c r="A94" s="309"/>
      <c r="B94" s="305"/>
      <c r="C94" s="16"/>
      <c r="D94" s="16"/>
      <c r="E94" s="16"/>
      <c r="F94" s="16"/>
      <c r="G94" s="16"/>
      <c r="H94" s="16"/>
      <c r="I94" s="16"/>
    </row>
    <row r="95" ht="15.75" customHeight="1">
      <c r="A95" s="16"/>
      <c r="B95" s="305"/>
      <c r="C95" s="16"/>
      <c r="D95" s="16"/>
      <c r="E95" s="16"/>
      <c r="F95" s="16"/>
      <c r="G95" s="16"/>
      <c r="H95" s="16"/>
      <c r="I95" s="16"/>
    </row>
    <row r="96" ht="15.75" customHeight="1">
      <c r="A96" s="16"/>
      <c r="B96" s="305"/>
      <c r="C96" s="16"/>
      <c r="D96" s="16"/>
      <c r="E96" s="16"/>
      <c r="F96" s="16"/>
      <c r="G96" s="16"/>
      <c r="H96" s="16"/>
      <c r="I96" s="16"/>
    </row>
    <row r="97" ht="15.75" customHeight="1">
      <c r="A97" s="16"/>
      <c r="B97" s="305"/>
      <c r="C97" s="16"/>
      <c r="D97" s="16"/>
      <c r="E97" s="16"/>
      <c r="F97" s="16"/>
      <c r="G97" s="16"/>
      <c r="H97" s="16"/>
      <c r="I97" s="16"/>
    </row>
    <row r="98" ht="15.75" customHeight="1">
      <c r="A98" s="16"/>
      <c r="B98" s="305"/>
      <c r="C98" s="16"/>
      <c r="D98" s="16"/>
      <c r="E98" s="16"/>
      <c r="F98" s="16"/>
      <c r="G98" s="16"/>
      <c r="H98" s="16"/>
      <c r="I98" s="16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</row>
    <row r="101" ht="15.75" customHeight="1">
      <c r="A101" s="16"/>
      <c r="B101" s="305"/>
      <c r="C101" s="16"/>
      <c r="D101" s="16"/>
      <c r="E101" s="16"/>
      <c r="F101" s="16"/>
      <c r="G101" s="16"/>
      <c r="H101" s="16"/>
      <c r="I101" s="16"/>
    </row>
    <row r="102" ht="15.75" customHeight="1">
      <c r="A102" s="16"/>
      <c r="B102" s="305"/>
      <c r="C102" s="16"/>
      <c r="D102" s="16"/>
      <c r="E102" s="16"/>
      <c r="F102" s="16"/>
      <c r="G102" s="16"/>
      <c r="H102" s="16"/>
      <c r="I102" s="16"/>
    </row>
    <row r="103" ht="15.75" customHeight="1">
      <c r="A103" s="16"/>
      <c r="B103" s="305"/>
      <c r="C103" s="16"/>
      <c r="D103" s="16"/>
      <c r="E103" s="16"/>
      <c r="F103" s="16"/>
      <c r="G103" s="16"/>
      <c r="H103" s="16"/>
      <c r="I103" s="16"/>
    </row>
    <row r="104" ht="15.75" customHeight="1">
      <c r="A104" s="16"/>
      <c r="B104" s="305"/>
      <c r="C104" s="16"/>
      <c r="D104" s="16"/>
      <c r="E104" s="16"/>
      <c r="F104" s="16"/>
      <c r="G104" s="16"/>
      <c r="H104" s="16"/>
      <c r="I104" s="16"/>
    </row>
    <row r="105" ht="15.75" customHeight="1">
      <c r="A105" s="16"/>
      <c r="B105" s="305"/>
      <c r="C105" s="16"/>
      <c r="D105" s="16"/>
      <c r="E105" s="16"/>
      <c r="F105" s="16"/>
      <c r="G105" s="16"/>
      <c r="H105" s="16"/>
      <c r="I105" s="16"/>
    </row>
    <row r="106" ht="15.75" customHeight="1">
      <c r="A106" s="16"/>
      <c r="B106" s="305"/>
      <c r="C106" s="16"/>
      <c r="D106" s="16"/>
      <c r="E106" s="16"/>
      <c r="F106" s="16"/>
      <c r="G106" s="16"/>
      <c r="H106" s="16"/>
      <c r="I106" s="16"/>
    </row>
    <row r="107" ht="15.75" customHeight="1">
      <c r="A107" s="16"/>
      <c r="B107" s="305"/>
      <c r="C107" s="16"/>
      <c r="D107" s="16"/>
      <c r="E107" s="16"/>
      <c r="F107" s="16"/>
      <c r="G107" s="16"/>
      <c r="H107" s="16"/>
      <c r="I107" s="16"/>
    </row>
    <row r="108" ht="15.75" customHeight="1">
      <c r="A108" s="16"/>
      <c r="B108" s="305"/>
      <c r="C108" s="16"/>
      <c r="D108" s="16"/>
      <c r="E108" s="16"/>
      <c r="F108" s="16"/>
      <c r="G108" s="16"/>
      <c r="H108" s="16"/>
      <c r="I108" s="16"/>
    </row>
    <row r="109" ht="15.75" customHeight="1">
      <c r="A109" s="16"/>
      <c r="B109" s="305"/>
      <c r="C109" s="16"/>
      <c r="D109" s="16"/>
      <c r="E109" s="16"/>
      <c r="F109" s="16"/>
      <c r="G109" s="16"/>
      <c r="H109" s="16"/>
      <c r="I109" s="16"/>
    </row>
    <row r="110" ht="15.75" customHeight="1">
      <c r="A110" s="16"/>
      <c r="B110" s="305"/>
      <c r="C110" s="16"/>
      <c r="D110" s="16"/>
      <c r="E110" s="16"/>
      <c r="F110" s="16"/>
      <c r="G110" s="16"/>
      <c r="H110" s="16"/>
      <c r="I110" s="16"/>
    </row>
    <row r="111" ht="15.75" customHeight="1">
      <c r="A111" s="16"/>
      <c r="B111" s="305"/>
      <c r="C111" s="16"/>
      <c r="D111" s="16"/>
      <c r="E111" s="16"/>
      <c r="F111" s="16"/>
      <c r="G111" s="16"/>
      <c r="H111" s="16"/>
      <c r="I111" s="1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</row>
  </sheetData>
  <mergeCells count="29">
    <mergeCell ref="F4:F5"/>
    <mergeCell ref="K4:K5"/>
    <mergeCell ref="B2:K2"/>
    <mergeCell ref="A3:K3"/>
    <mergeCell ref="A4:A5"/>
    <mergeCell ref="B4:B5"/>
    <mergeCell ref="C4:C5"/>
    <mergeCell ref="D4:D5"/>
    <mergeCell ref="B6:K6"/>
    <mergeCell ref="E4:E5"/>
    <mergeCell ref="A10:E10"/>
    <mergeCell ref="B11:K11"/>
    <mergeCell ref="A18:E18"/>
    <mergeCell ref="B19:K19"/>
    <mergeCell ref="A26:E26"/>
    <mergeCell ref="B27:K27"/>
    <mergeCell ref="A74:E74"/>
    <mergeCell ref="B75:K75"/>
    <mergeCell ref="A79:E79"/>
    <mergeCell ref="A80:E80"/>
    <mergeCell ref="A81:I81"/>
    <mergeCell ref="B83:M83"/>
    <mergeCell ref="A34:E34"/>
    <mergeCell ref="B35:K35"/>
    <mergeCell ref="A43:E43"/>
    <mergeCell ref="B44:K44"/>
    <mergeCell ref="A48:E48"/>
    <mergeCell ref="B49:K49"/>
    <mergeCell ref="A65:E65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12.57"/>
    <col customWidth="1" min="2" max="2" width="72.29"/>
    <col customWidth="1" min="3" max="3" width="6.29"/>
    <col customWidth="1" min="4" max="4" width="8.29"/>
    <col customWidth="1" min="5" max="5" width="13.86"/>
    <col customWidth="1" min="6" max="6" width="17.0"/>
    <col customWidth="1" min="7" max="7" width="15.86"/>
    <col customWidth="1" min="8" max="8" width="14.86"/>
    <col customWidth="1" min="9" max="9" width="14.29"/>
    <col customWidth="1" min="10" max="10" width="16.14"/>
    <col customWidth="1" min="11" max="11" width="16.71"/>
    <col customWidth="1" min="12" max="12" width="5.29"/>
    <col customWidth="1" min="13" max="13" width="36.29"/>
    <col customWidth="1" min="14" max="14" width="12.71"/>
    <col customWidth="1" min="15" max="26" width="11.43"/>
  </cols>
  <sheetData>
    <row r="1" ht="117.0" customHeight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477" t="s">
        <v>145</v>
      </c>
      <c r="B2" s="478" t="s">
        <v>541</v>
      </c>
      <c r="C2" s="234"/>
      <c r="D2" s="234"/>
      <c r="E2" s="234"/>
      <c r="F2" s="234"/>
      <c r="G2" s="234"/>
      <c r="H2" s="234"/>
      <c r="I2" s="234"/>
      <c r="J2" s="234"/>
      <c r="K2" s="235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</row>
    <row r="3" ht="15.75" customHeight="1">
      <c r="A3" s="477"/>
      <c r="B3" s="478" t="s">
        <v>506</v>
      </c>
      <c r="C3" s="234"/>
      <c r="D3" s="234"/>
      <c r="E3" s="234"/>
      <c r="F3" s="234"/>
      <c r="G3" s="234"/>
      <c r="H3" s="234"/>
      <c r="I3" s="234"/>
      <c r="J3" s="234"/>
      <c r="K3" s="235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>
      <c r="A4" s="479" t="s">
        <v>2</v>
      </c>
      <c r="B4" s="480" t="s">
        <v>3</v>
      </c>
      <c r="C4" s="481" t="s">
        <v>4</v>
      </c>
      <c r="D4" s="482" t="s">
        <v>5</v>
      </c>
      <c r="E4" s="483" t="s">
        <v>6</v>
      </c>
      <c r="F4" s="484" t="s">
        <v>7</v>
      </c>
      <c r="G4" s="485" t="s">
        <v>155</v>
      </c>
      <c r="H4" s="485" t="s">
        <v>156</v>
      </c>
      <c r="I4" s="485" t="s">
        <v>157</v>
      </c>
      <c r="J4" s="485" t="s">
        <v>158</v>
      </c>
      <c r="K4" s="486" t="s">
        <v>9</v>
      </c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>
      <c r="A5" s="340"/>
      <c r="B5" s="487"/>
      <c r="C5" s="487"/>
      <c r="D5" s="487"/>
      <c r="E5" s="487"/>
      <c r="F5" s="487"/>
      <c r="G5" s="488">
        <v>0.04</v>
      </c>
      <c r="H5" s="489">
        <v>0.295</v>
      </c>
      <c r="I5" s="489">
        <v>0.005</v>
      </c>
      <c r="J5" s="489">
        <v>0.05</v>
      </c>
      <c r="K5" s="490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491" t="s">
        <v>148</v>
      </c>
      <c r="B6" s="492" t="s">
        <v>333</v>
      </c>
      <c r="C6" s="493"/>
      <c r="D6" s="493"/>
      <c r="E6" s="493"/>
      <c r="F6" s="493"/>
      <c r="G6" s="493"/>
      <c r="H6" s="493"/>
      <c r="I6" s="493"/>
      <c r="J6" s="493"/>
      <c r="K6" s="494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>
      <c r="A7" s="495" t="s">
        <v>150</v>
      </c>
      <c r="B7" s="456" t="s">
        <v>507</v>
      </c>
      <c r="C7" s="457" t="s">
        <v>38</v>
      </c>
      <c r="D7" s="458" t="str">
        <f>+D12</f>
        <v>#REF!</v>
      </c>
      <c r="E7" s="496" t="str">
        <f>+[56]APU!H274</f>
        <v>#ERROR!</v>
      </c>
      <c r="F7" s="460" t="str">
        <f t="shared" ref="F7:F9" si="1">ROUND(D7*E7,0)</f>
        <v>#REF!</v>
      </c>
      <c r="G7" s="459" t="str">
        <f t="shared" ref="G7:G9" si="2">+ROUND(F7*$G$5,0)</f>
        <v>#REF!</v>
      </c>
      <c r="H7" s="459" t="str">
        <f t="shared" ref="H7:H9" si="3">+ROUND(SUM(F7:G7)*$H$5,0)</f>
        <v>#REF!</v>
      </c>
      <c r="I7" s="459" t="str">
        <f t="shared" ref="I7:I9" si="4">+ROUND(SUM(F7:G7)*$I$5,0)</f>
        <v>#REF!</v>
      </c>
      <c r="J7" s="459" t="str">
        <f t="shared" ref="J7:J9" si="5">+ROUND(SUM(F7:G7)*$J$5,0)</f>
        <v>#REF!</v>
      </c>
      <c r="K7" s="497" t="str">
        <f t="shared" ref="K7:K9" si="6">SUM(F7:J7)</f>
        <v>#REF!</v>
      </c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495" t="s">
        <v>198</v>
      </c>
      <c r="B8" s="456" t="s">
        <v>203</v>
      </c>
      <c r="C8" s="457" t="s">
        <v>21</v>
      </c>
      <c r="D8" s="458" t="str">
        <f>+'[56]CANTIDADES DE OBRA'!G169</f>
        <v>#REF!</v>
      </c>
      <c r="E8" s="496" t="str">
        <f>+[56]APU!H297</f>
        <v>#ERROR!</v>
      </c>
      <c r="F8" s="460" t="str">
        <f t="shared" si="1"/>
        <v>#REF!</v>
      </c>
      <c r="G8" s="459" t="str">
        <f t="shared" si="2"/>
        <v>#REF!</v>
      </c>
      <c r="H8" s="459" t="str">
        <f t="shared" si="3"/>
        <v>#REF!</v>
      </c>
      <c r="I8" s="459" t="str">
        <f t="shared" si="4"/>
        <v>#REF!</v>
      </c>
      <c r="J8" s="459" t="str">
        <f t="shared" si="5"/>
        <v>#REF!</v>
      </c>
      <c r="K8" s="497" t="str">
        <f t="shared" si="6"/>
        <v>#REF!</v>
      </c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495" t="s">
        <v>200</v>
      </c>
      <c r="B9" s="456" t="s">
        <v>335</v>
      </c>
      <c r="C9" s="461" t="s">
        <v>38</v>
      </c>
      <c r="D9" s="458">
        <v>1.0</v>
      </c>
      <c r="E9" s="496" t="str">
        <f>+[56]APU!H326</f>
        <v>#ERROR!</v>
      </c>
      <c r="F9" s="460" t="str">
        <f t="shared" si="1"/>
        <v>#ERROR!</v>
      </c>
      <c r="G9" s="459" t="str">
        <f t="shared" si="2"/>
        <v>#ERROR!</v>
      </c>
      <c r="H9" s="459" t="str">
        <f t="shared" si="3"/>
        <v>#ERROR!</v>
      </c>
      <c r="I9" s="459" t="str">
        <f t="shared" si="4"/>
        <v>#ERROR!</v>
      </c>
      <c r="J9" s="459" t="str">
        <f t="shared" si="5"/>
        <v>#ERROR!</v>
      </c>
      <c r="K9" s="497" t="str">
        <f t="shared" si="6"/>
        <v>#ERROR!</v>
      </c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>
      <c r="A10" s="498" t="s">
        <v>336</v>
      </c>
      <c r="B10" s="5"/>
      <c r="C10" s="5"/>
      <c r="D10" s="5"/>
      <c r="E10" s="6"/>
      <c r="F10" s="463" t="str">
        <f t="shared" ref="F10:K10" si="7">SUM(F7:F9)</f>
        <v>#REF!</v>
      </c>
      <c r="G10" s="463" t="str">
        <f t="shared" si="7"/>
        <v>#REF!</v>
      </c>
      <c r="H10" s="463" t="str">
        <f t="shared" si="7"/>
        <v>#REF!</v>
      </c>
      <c r="I10" s="463" t="str">
        <f t="shared" si="7"/>
        <v>#REF!</v>
      </c>
      <c r="J10" s="463" t="str">
        <f t="shared" si="7"/>
        <v>#REF!</v>
      </c>
      <c r="K10" s="499" t="str">
        <f t="shared" si="7"/>
        <v>#REF!</v>
      </c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 ht="15.75" customHeight="1">
      <c r="A11" s="500" t="s">
        <v>159</v>
      </c>
      <c r="B11" s="454" t="s">
        <v>508</v>
      </c>
      <c r="C11" s="5"/>
      <c r="D11" s="5"/>
      <c r="E11" s="5"/>
      <c r="F11" s="5"/>
      <c r="G11" s="5"/>
      <c r="H11" s="5"/>
      <c r="I11" s="5"/>
      <c r="J11" s="5"/>
      <c r="K11" s="359"/>
      <c r="L11" s="295"/>
      <c r="M11" s="295"/>
      <c r="N11" s="295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495" t="s">
        <v>161</v>
      </c>
      <c r="B12" s="456" t="s">
        <v>338</v>
      </c>
      <c r="C12" s="461" t="s">
        <v>38</v>
      </c>
      <c r="D12" s="458" t="str">
        <f>+'[56]CANTIDADES DE OBRA'!G64</f>
        <v>#REF!</v>
      </c>
      <c r="E12" s="496" t="str">
        <f>+[56]APU!H347</f>
        <v>#ERROR!</v>
      </c>
      <c r="F12" s="460" t="str">
        <f t="shared" ref="F12:F17" si="8">ROUND(D12*E12,0)</f>
        <v>#REF!</v>
      </c>
      <c r="G12" s="459" t="str">
        <f t="shared" ref="G12:G17" si="9">+ROUND(F12*$G$5,0)</f>
        <v>#REF!</v>
      </c>
      <c r="H12" s="459" t="str">
        <f t="shared" ref="H12:H17" si="10">+ROUND(SUM(F12:G12)*$H$5,0)</f>
        <v>#REF!</v>
      </c>
      <c r="I12" s="459" t="str">
        <f t="shared" ref="I12:I17" si="11">+ROUND(SUM(F12:G12)*$I$5,0)</f>
        <v>#REF!</v>
      </c>
      <c r="J12" s="459" t="str">
        <f t="shared" ref="J12:J17" si="12">+ROUND(SUM(F12:G12)*$J$5,0)</f>
        <v>#REF!</v>
      </c>
      <c r="K12" s="497" t="str">
        <f t="shared" ref="K12:K17" si="13">SUM(F12:J12)</f>
        <v>#REF!</v>
      </c>
      <c r="L12" s="146"/>
      <c r="M12" s="60"/>
      <c r="N12" s="60"/>
      <c r="O12" s="41"/>
      <c r="P12" s="60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495" t="s">
        <v>163</v>
      </c>
      <c r="B13" s="456" t="s">
        <v>339</v>
      </c>
      <c r="C13" s="461" t="s">
        <v>38</v>
      </c>
      <c r="D13" s="458" t="str">
        <f>+D12</f>
        <v>#REF!</v>
      </c>
      <c r="E13" s="496" t="str">
        <f>+[56]APU!H367</f>
        <v>#ERROR!</v>
      </c>
      <c r="F13" s="460" t="str">
        <f t="shared" si="8"/>
        <v>#REF!</v>
      </c>
      <c r="G13" s="459" t="str">
        <f t="shared" si="9"/>
        <v>#REF!</v>
      </c>
      <c r="H13" s="459" t="str">
        <f t="shared" si="10"/>
        <v>#REF!</v>
      </c>
      <c r="I13" s="459" t="str">
        <f t="shared" si="11"/>
        <v>#REF!</v>
      </c>
      <c r="J13" s="459" t="str">
        <f t="shared" si="12"/>
        <v>#REF!</v>
      </c>
      <c r="K13" s="497" t="str">
        <f t="shared" si="13"/>
        <v>#REF!</v>
      </c>
      <c r="L13" s="146"/>
      <c r="M13" s="60"/>
      <c r="N13" s="60"/>
      <c r="O13" s="41"/>
      <c r="P13" s="60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 ht="54.0" customHeight="1">
      <c r="A14" s="495" t="s">
        <v>209</v>
      </c>
      <c r="B14" s="456" t="s">
        <v>297</v>
      </c>
      <c r="C14" s="461" t="s">
        <v>207</v>
      </c>
      <c r="D14" s="458" t="str">
        <f>+'[56]CANTIDADES DE OBRA'!G96</f>
        <v>#REF!</v>
      </c>
      <c r="E14" s="496" t="str">
        <f>+[56]APU!H388</f>
        <v>#ERROR!</v>
      </c>
      <c r="F14" s="460" t="str">
        <f t="shared" si="8"/>
        <v>#REF!</v>
      </c>
      <c r="G14" s="459" t="str">
        <f t="shared" si="9"/>
        <v>#REF!</v>
      </c>
      <c r="H14" s="459" t="str">
        <f t="shared" si="10"/>
        <v>#REF!</v>
      </c>
      <c r="I14" s="459" t="str">
        <f t="shared" si="11"/>
        <v>#REF!</v>
      </c>
      <c r="J14" s="459" t="str">
        <f t="shared" si="12"/>
        <v>#REF!</v>
      </c>
      <c r="K14" s="497" t="str">
        <f t="shared" si="13"/>
        <v>#REF!</v>
      </c>
      <c r="L14" s="60"/>
      <c r="M14" s="60"/>
      <c r="N14" s="60"/>
      <c r="O14" s="41"/>
      <c r="P14" s="60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495" t="s">
        <v>211</v>
      </c>
      <c r="B15" s="320" t="s">
        <v>341</v>
      </c>
      <c r="C15" s="461" t="s">
        <v>38</v>
      </c>
      <c r="D15" s="458" t="str">
        <f>+D13</f>
        <v>#REF!</v>
      </c>
      <c r="E15" s="496" t="str">
        <f>+[56]APU!H408</f>
        <v>#ERROR!</v>
      </c>
      <c r="F15" s="460" t="str">
        <f t="shared" si="8"/>
        <v>#REF!</v>
      </c>
      <c r="G15" s="459" t="str">
        <f t="shared" si="9"/>
        <v>#REF!</v>
      </c>
      <c r="H15" s="459" t="str">
        <f t="shared" si="10"/>
        <v>#REF!</v>
      </c>
      <c r="I15" s="459" t="str">
        <f t="shared" si="11"/>
        <v>#REF!</v>
      </c>
      <c r="J15" s="459" t="str">
        <f t="shared" si="12"/>
        <v>#REF!</v>
      </c>
      <c r="K15" s="497" t="str">
        <f t="shared" si="13"/>
        <v>#REF!</v>
      </c>
      <c r="L15" s="146"/>
      <c r="M15" s="60"/>
      <c r="N15" s="60"/>
      <c r="O15" s="41"/>
      <c r="P15" s="60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495" t="s">
        <v>213</v>
      </c>
      <c r="B16" s="456" t="s">
        <v>342</v>
      </c>
      <c r="C16" s="461" t="s">
        <v>21</v>
      </c>
      <c r="D16" s="458">
        <v>30.0</v>
      </c>
      <c r="E16" s="496" t="str">
        <f>+[56]APU!H429</f>
        <v>#ERROR!</v>
      </c>
      <c r="F16" s="460" t="str">
        <f t="shared" si="8"/>
        <v>#ERROR!</v>
      </c>
      <c r="G16" s="459" t="str">
        <f t="shared" si="9"/>
        <v>#ERROR!</v>
      </c>
      <c r="H16" s="459" t="str">
        <f t="shared" si="10"/>
        <v>#ERROR!</v>
      </c>
      <c r="I16" s="459" t="str">
        <f t="shared" si="11"/>
        <v>#ERROR!</v>
      </c>
      <c r="J16" s="459" t="str">
        <f t="shared" si="12"/>
        <v>#ERROR!</v>
      </c>
      <c r="K16" s="497" t="str">
        <f t="shared" si="13"/>
        <v>#ERROR!</v>
      </c>
      <c r="L16" s="146"/>
      <c r="M16" s="60"/>
      <c r="N16" s="60"/>
      <c r="O16" s="41"/>
      <c r="P16" s="60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495" t="s">
        <v>215</v>
      </c>
      <c r="B17" s="456" t="s">
        <v>344</v>
      </c>
      <c r="C17" s="461" t="s">
        <v>38</v>
      </c>
      <c r="D17" s="458" t="str">
        <f>+'[56]CANTIDADES DE OBRA'!G84</f>
        <v>#REF!</v>
      </c>
      <c r="E17" s="496" t="str">
        <f>+[56]APU!H448</f>
        <v>#ERROR!</v>
      </c>
      <c r="F17" s="460" t="str">
        <f t="shared" si="8"/>
        <v>#REF!</v>
      </c>
      <c r="G17" s="459" t="str">
        <f t="shared" si="9"/>
        <v>#REF!</v>
      </c>
      <c r="H17" s="459" t="str">
        <f t="shared" si="10"/>
        <v>#REF!</v>
      </c>
      <c r="I17" s="459" t="str">
        <f t="shared" si="11"/>
        <v>#REF!</v>
      </c>
      <c r="J17" s="459" t="str">
        <f t="shared" si="12"/>
        <v>#REF!</v>
      </c>
      <c r="K17" s="497" t="str">
        <f t="shared" si="13"/>
        <v>#REF!</v>
      </c>
      <c r="L17" s="146"/>
      <c r="M17" s="60"/>
      <c r="N17" s="60"/>
      <c r="O17" s="41"/>
      <c r="P17" s="60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498" t="s">
        <v>509</v>
      </c>
      <c r="B18" s="5"/>
      <c r="C18" s="5"/>
      <c r="D18" s="5"/>
      <c r="E18" s="6"/>
      <c r="F18" s="463" t="str">
        <f t="shared" ref="F18:K18" si="14">SUM(F12:F17)</f>
        <v>#REF!</v>
      </c>
      <c r="G18" s="464" t="str">
        <f t="shared" si="14"/>
        <v>#REF!</v>
      </c>
      <c r="H18" s="464" t="str">
        <f t="shared" si="14"/>
        <v>#REF!</v>
      </c>
      <c r="I18" s="464" t="str">
        <f t="shared" si="14"/>
        <v>#REF!</v>
      </c>
      <c r="J18" s="464" t="str">
        <f t="shared" si="14"/>
        <v>#REF!</v>
      </c>
      <c r="K18" s="501" t="str">
        <f t="shared" si="14"/>
        <v>#REF!</v>
      </c>
      <c r="L18" s="146"/>
      <c r="M18" s="60"/>
      <c r="N18" s="60"/>
      <c r="O18" s="41"/>
      <c r="P18" s="60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500" t="s">
        <v>166</v>
      </c>
      <c r="B19" s="454" t="s">
        <v>510</v>
      </c>
      <c r="C19" s="5"/>
      <c r="D19" s="5"/>
      <c r="E19" s="5"/>
      <c r="F19" s="5"/>
      <c r="G19" s="5"/>
      <c r="H19" s="5"/>
      <c r="I19" s="5"/>
      <c r="J19" s="5"/>
      <c r="K19" s="359"/>
      <c r="L19" s="146"/>
      <c r="M19" s="60"/>
      <c r="N19" s="60"/>
      <c r="O19" s="41"/>
      <c r="P19" s="60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495" t="s">
        <v>168</v>
      </c>
      <c r="B20" s="456" t="s">
        <v>542</v>
      </c>
      <c r="C20" s="461" t="s">
        <v>21</v>
      </c>
      <c r="D20" s="458" t="str">
        <f>+'[56]CANTIDADES DE OBRA'!G127</f>
        <v>#REF!</v>
      </c>
      <c r="E20" s="496" t="str">
        <f>+[56]APU!H470</f>
        <v>#ERROR!</v>
      </c>
      <c r="F20" s="465" t="str">
        <f t="shared" ref="F20:F25" si="15">ROUND(D20*E20,0)</f>
        <v>#REF!</v>
      </c>
      <c r="G20" s="466" t="str">
        <f t="shared" ref="G20:G25" si="16">+ROUND(F20*$G$5,0)</f>
        <v>#REF!</v>
      </c>
      <c r="H20" s="466" t="str">
        <f t="shared" ref="H20:H25" si="17">+ROUND(SUM(F20:G20)*$H$5,0)</f>
        <v>#REF!</v>
      </c>
      <c r="I20" s="466" t="str">
        <f t="shared" ref="I20:I25" si="18">+ROUND(SUM(F20:G20)*$I$5,0)</f>
        <v>#REF!</v>
      </c>
      <c r="J20" s="466" t="str">
        <f t="shared" ref="J20:J25" si="19">+ROUND(SUM(F20:G20)*$J$5,0)</f>
        <v>#REF!</v>
      </c>
      <c r="K20" s="502" t="str">
        <f t="shared" ref="K20:K25" si="20">SUM(F20:J20)</f>
        <v>#REF!</v>
      </c>
      <c r="L20" s="146"/>
      <c r="M20" s="60"/>
      <c r="N20" s="60"/>
      <c r="O20" s="60"/>
      <c r="P20" s="60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495" t="s">
        <v>170</v>
      </c>
      <c r="B21" s="456" t="s">
        <v>512</v>
      </c>
      <c r="C21" s="461" t="s">
        <v>4</v>
      </c>
      <c r="D21" s="458" t="str">
        <f t="shared" ref="D21:D22" si="21">+'[56]CANTIDADES DE OBRA'!G133</f>
        <v>#REF!</v>
      </c>
      <c r="E21" s="496" t="str">
        <f>+[56]APU!H492</f>
        <v>#ERROR!</v>
      </c>
      <c r="F21" s="465" t="str">
        <f t="shared" si="15"/>
        <v>#REF!</v>
      </c>
      <c r="G21" s="466" t="str">
        <f t="shared" si="16"/>
        <v>#REF!</v>
      </c>
      <c r="H21" s="466" t="str">
        <f t="shared" si="17"/>
        <v>#REF!</v>
      </c>
      <c r="I21" s="466" t="str">
        <f t="shared" si="18"/>
        <v>#REF!</v>
      </c>
      <c r="J21" s="466" t="str">
        <f t="shared" si="19"/>
        <v>#REF!</v>
      </c>
      <c r="K21" s="502" t="str">
        <f t="shared" si="20"/>
        <v>#REF!</v>
      </c>
      <c r="L21" s="146"/>
      <c r="M21" s="60"/>
      <c r="N21" s="60"/>
      <c r="O21" s="60"/>
      <c r="P21" s="60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495" t="s">
        <v>244</v>
      </c>
      <c r="B22" s="456" t="s">
        <v>513</v>
      </c>
      <c r="C22" s="461" t="s">
        <v>4</v>
      </c>
      <c r="D22" s="458" t="str">
        <f t="shared" si="21"/>
        <v>#REF!</v>
      </c>
      <c r="E22" s="496" t="str">
        <f>+[56]APU!H514</f>
        <v>#ERROR!</v>
      </c>
      <c r="F22" s="465" t="str">
        <f t="shared" si="15"/>
        <v>#REF!</v>
      </c>
      <c r="G22" s="466" t="str">
        <f t="shared" si="16"/>
        <v>#REF!</v>
      </c>
      <c r="H22" s="466" t="str">
        <f t="shared" si="17"/>
        <v>#REF!</v>
      </c>
      <c r="I22" s="466" t="str">
        <f t="shared" si="18"/>
        <v>#REF!</v>
      </c>
      <c r="J22" s="466" t="str">
        <f t="shared" si="19"/>
        <v>#REF!</v>
      </c>
      <c r="K22" s="502" t="str">
        <f t="shared" si="20"/>
        <v>#REF!</v>
      </c>
      <c r="L22" s="146"/>
      <c r="M22" s="60"/>
      <c r="N22" s="60"/>
      <c r="O22" s="60"/>
      <c r="P22" s="60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495" t="s">
        <v>246</v>
      </c>
      <c r="B23" s="122" t="s">
        <v>514</v>
      </c>
      <c r="C23" s="461" t="s">
        <v>4</v>
      </c>
      <c r="D23" s="458" t="str">
        <f>+'[56]CANTIDADES DE OBRA'!G140</f>
        <v>#REF!</v>
      </c>
      <c r="E23" s="496" t="str">
        <f>+[56]APU!H536</f>
        <v>#ERROR!</v>
      </c>
      <c r="F23" s="465" t="str">
        <f t="shared" si="15"/>
        <v>#REF!</v>
      </c>
      <c r="G23" s="466" t="str">
        <f t="shared" si="16"/>
        <v>#REF!</v>
      </c>
      <c r="H23" s="466" t="str">
        <f t="shared" si="17"/>
        <v>#REF!</v>
      </c>
      <c r="I23" s="466" t="str">
        <f t="shared" si="18"/>
        <v>#REF!</v>
      </c>
      <c r="J23" s="466" t="str">
        <f t="shared" si="19"/>
        <v>#REF!</v>
      </c>
      <c r="K23" s="502" t="str">
        <f t="shared" si="20"/>
        <v>#REF!</v>
      </c>
      <c r="L23" s="146"/>
      <c r="M23" s="60"/>
      <c r="N23" s="60"/>
      <c r="O23" s="60"/>
      <c r="P23" s="60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495" t="s">
        <v>248</v>
      </c>
      <c r="B24" s="122" t="s">
        <v>515</v>
      </c>
      <c r="C24" s="461" t="s">
        <v>4</v>
      </c>
      <c r="D24" s="458">
        <v>1.6591200000000002</v>
      </c>
      <c r="E24" s="496" t="str">
        <f>+[56]APU!H558</f>
        <v>#ERROR!</v>
      </c>
      <c r="F24" s="465" t="str">
        <f t="shared" si="15"/>
        <v>#ERROR!</v>
      </c>
      <c r="G24" s="466" t="str">
        <f t="shared" si="16"/>
        <v>#ERROR!</v>
      </c>
      <c r="H24" s="466" t="str">
        <f t="shared" si="17"/>
        <v>#ERROR!</v>
      </c>
      <c r="I24" s="466" t="str">
        <f t="shared" si="18"/>
        <v>#ERROR!</v>
      </c>
      <c r="J24" s="466" t="str">
        <f t="shared" si="19"/>
        <v>#ERROR!</v>
      </c>
      <c r="K24" s="502" t="str">
        <f t="shared" si="20"/>
        <v>#ERROR!</v>
      </c>
      <c r="L24" s="146"/>
      <c r="M24" s="60"/>
      <c r="N24" s="60"/>
      <c r="O24" s="60"/>
      <c r="P24" s="60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495" t="s">
        <v>250</v>
      </c>
      <c r="B25" s="456" t="s">
        <v>400</v>
      </c>
      <c r="C25" s="461" t="s">
        <v>207</v>
      </c>
      <c r="D25" s="458" t="str">
        <f>+'[56]CANTIDADES DE OBRA'!G105</f>
        <v>#REF!</v>
      </c>
      <c r="E25" s="496" t="str">
        <f>+[56]APU!H578</f>
        <v>#ERROR!</v>
      </c>
      <c r="F25" s="460" t="str">
        <f t="shared" si="15"/>
        <v>#REF!</v>
      </c>
      <c r="G25" s="459" t="str">
        <f t="shared" si="16"/>
        <v>#REF!</v>
      </c>
      <c r="H25" s="459" t="str">
        <f t="shared" si="17"/>
        <v>#REF!</v>
      </c>
      <c r="I25" s="459" t="str">
        <f t="shared" si="18"/>
        <v>#REF!</v>
      </c>
      <c r="J25" s="459" t="str">
        <f t="shared" si="19"/>
        <v>#REF!</v>
      </c>
      <c r="K25" s="497" t="str">
        <f t="shared" si="20"/>
        <v>#REF!</v>
      </c>
      <c r="L25" s="146"/>
      <c r="M25" s="60"/>
      <c r="N25" s="60"/>
      <c r="O25" s="60"/>
      <c r="P25" s="60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498" t="s">
        <v>349</v>
      </c>
      <c r="B26" s="5"/>
      <c r="C26" s="5"/>
      <c r="D26" s="5"/>
      <c r="E26" s="6"/>
      <c r="F26" s="463" t="str">
        <f t="shared" ref="F26:K26" si="22">SUM(F20:F25)</f>
        <v>#REF!</v>
      </c>
      <c r="G26" s="464" t="str">
        <f t="shared" si="22"/>
        <v>#REF!</v>
      </c>
      <c r="H26" s="464" t="str">
        <f t="shared" si="22"/>
        <v>#REF!</v>
      </c>
      <c r="I26" s="464" t="str">
        <f t="shared" si="22"/>
        <v>#REF!</v>
      </c>
      <c r="J26" s="464" t="str">
        <f t="shared" si="22"/>
        <v>#REF!</v>
      </c>
      <c r="K26" s="501" t="str">
        <f t="shared" si="22"/>
        <v>#REF!</v>
      </c>
      <c r="L26" s="146"/>
      <c r="M26" s="60"/>
      <c r="N26" s="60"/>
      <c r="O26" s="60"/>
      <c r="P26" s="60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500" t="s">
        <v>173</v>
      </c>
      <c r="B27" s="454" t="s">
        <v>350</v>
      </c>
      <c r="C27" s="5"/>
      <c r="D27" s="5"/>
      <c r="E27" s="5"/>
      <c r="F27" s="5"/>
      <c r="G27" s="5"/>
      <c r="H27" s="5"/>
      <c r="I27" s="5"/>
      <c r="J27" s="5"/>
      <c r="K27" s="359"/>
      <c r="L27" s="146"/>
      <c r="M27" s="60"/>
      <c r="N27" s="60"/>
      <c r="O27" s="60"/>
      <c r="P27" s="60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495" t="s">
        <v>175</v>
      </c>
      <c r="B28" s="456" t="s">
        <v>516</v>
      </c>
      <c r="C28" s="461" t="s">
        <v>21</v>
      </c>
      <c r="D28" s="458" t="str">
        <f>+'[56]CANTIDADES DE OBRA'!G126</f>
        <v>#REF!</v>
      </c>
      <c r="E28" s="496" t="str">
        <f>+[56]APU!H600</f>
        <v>#ERROR!</v>
      </c>
      <c r="F28" s="465" t="str">
        <f t="shared" ref="F28:F33" si="23">ROUND(D28*E28,0)</f>
        <v>#REF!</v>
      </c>
      <c r="G28" s="466" t="str">
        <f t="shared" ref="G28:G33" si="24">+ROUND(F28*$G$5,0)</f>
        <v>#REF!</v>
      </c>
      <c r="H28" s="466" t="str">
        <f t="shared" ref="H28:H33" si="25">+ROUND(SUM(F28:G28)*$H$5,0)</f>
        <v>#REF!</v>
      </c>
      <c r="I28" s="466" t="str">
        <f t="shared" ref="I28:I33" si="26">+ROUND(SUM(F28:G28)*$I$5,0)</f>
        <v>#REF!</v>
      </c>
      <c r="J28" s="466" t="str">
        <f t="shared" ref="J28:J33" si="27">+ROUND(SUM(F28:G28)*$J$5,0)</f>
        <v>#REF!</v>
      </c>
      <c r="K28" s="502" t="str">
        <f t="shared" ref="K28:K33" si="28">SUM(F28:J28)</f>
        <v>#REF!</v>
      </c>
      <c r="L28" s="146"/>
      <c r="M28" s="60"/>
      <c r="N28" s="60"/>
      <c r="O28" s="60"/>
      <c r="P28" s="60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495" t="s">
        <v>177</v>
      </c>
      <c r="B29" s="456" t="s">
        <v>517</v>
      </c>
      <c r="C29" s="461" t="s">
        <v>4</v>
      </c>
      <c r="D29" s="458">
        <v>2.0</v>
      </c>
      <c r="E29" s="496" t="str">
        <f>+[56]APU!H622</f>
        <v>#ERROR!</v>
      </c>
      <c r="F29" s="465" t="str">
        <f t="shared" si="23"/>
        <v>#ERROR!</v>
      </c>
      <c r="G29" s="466" t="str">
        <f t="shared" si="24"/>
        <v>#ERROR!</v>
      </c>
      <c r="H29" s="466" t="str">
        <f t="shared" si="25"/>
        <v>#ERROR!</v>
      </c>
      <c r="I29" s="466" t="str">
        <f t="shared" si="26"/>
        <v>#ERROR!</v>
      </c>
      <c r="J29" s="466" t="str">
        <f t="shared" si="27"/>
        <v>#ERROR!</v>
      </c>
      <c r="K29" s="502" t="str">
        <f t="shared" si="28"/>
        <v>#ERROR!</v>
      </c>
      <c r="L29" s="146"/>
      <c r="M29" s="60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495" t="s">
        <v>179</v>
      </c>
      <c r="B30" s="456" t="s">
        <v>518</v>
      </c>
      <c r="C30" s="461" t="s">
        <v>4</v>
      </c>
      <c r="D30" s="458">
        <v>4.0</v>
      </c>
      <c r="E30" s="496" t="str">
        <f>+[56]APU!H644</f>
        <v>#ERROR!</v>
      </c>
      <c r="F30" s="465" t="str">
        <f t="shared" si="23"/>
        <v>#ERROR!</v>
      </c>
      <c r="G30" s="466" t="str">
        <f t="shared" si="24"/>
        <v>#ERROR!</v>
      </c>
      <c r="H30" s="466" t="str">
        <f t="shared" si="25"/>
        <v>#ERROR!</v>
      </c>
      <c r="I30" s="466" t="str">
        <f t="shared" si="26"/>
        <v>#ERROR!</v>
      </c>
      <c r="J30" s="466" t="str">
        <f t="shared" si="27"/>
        <v>#ERROR!</v>
      </c>
      <c r="K30" s="502" t="str">
        <f t="shared" si="28"/>
        <v>#ERROR!</v>
      </c>
      <c r="L30" s="146"/>
      <c r="M30" s="60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495" t="s">
        <v>181</v>
      </c>
      <c r="B31" s="456" t="s">
        <v>519</v>
      </c>
      <c r="C31" s="461" t="s">
        <v>4</v>
      </c>
      <c r="D31" s="458">
        <v>8.0</v>
      </c>
      <c r="E31" s="496" t="str">
        <f>+[56]APU!H666</f>
        <v>#ERROR!</v>
      </c>
      <c r="F31" s="465" t="str">
        <f t="shared" si="23"/>
        <v>#ERROR!</v>
      </c>
      <c r="G31" s="466" t="str">
        <f t="shared" si="24"/>
        <v>#ERROR!</v>
      </c>
      <c r="H31" s="466" t="str">
        <f t="shared" si="25"/>
        <v>#ERROR!</v>
      </c>
      <c r="I31" s="466" t="str">
        <f t="shared" si="26"/>
        <v>#ERROR!</v>
      </c>
      <c r="J31" s="466" t="str">
        <f t="shared" si="27"/>
        <v>#ERROR!</v>
      </c>
      <c r="K31" s="502" t="str">
        <f t="shared" si="28"/>
        <v>#ERROR!</v>
      </c>
      <c r="L31" s="146"/>
      <c r="M31" s="60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495" t="s">
        <v>287</v>
      </c>
      <c r="B32" s="456" t="s">
        <v>520</v>
      </c>
      <c r="C32" s="461" t="s">
        <v>4</v>
      </c>
      <c r="D32" s="458">
        <v>10.0</v>
      </c>
      <c r="E32" s="496" t="str">
        <f>+[56]APU!H688</f>
        <v>#ERROR!</v>
      </c>
      <c r="F32" s="465" t="str">
        <f t="shared" si="23"/>
        <v>#ERROR!</v>
      </c>
      <c r="G32" s="466" t="str">
        <f t="shared" si="24"/>
        <v>#ERROR!</v>
      </c>
      <c r="H32" s="466" t="str">
        <f t="shared" si="25"/>
        <v>#ERROR!</v>
      </c>
      <c r="I32" s="466" t="str">
        <f t="shared" si="26"/>
        <v>#ERROR!</v>
      </c>
      <c r="J32" s="466" t="str">
        <f t="shared" si="27"/>
        <v>#ERROR!</v>
      </c>
      <c r="K32" s="502" t="str">
        <f t="shared" si="28"/>
        <v>#ERROR!</v>
      </c>
      <c r="L32" s="146"/>
      <c r="M32" s="60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495" t="s">
        <v>289</v>
      </c>
      <c r="B33" s="456" t="s">
        <v>400</v>
      </c>
      <c r="C33" s="461" t="s">
        <v>207</v>
      </c>
      <c r="D33" s="458" t="str">
        <f>+'[56]CANTIDADES DE OBRA'!G102</f>
        <v>#REF!</v>
      </c>
      <c r="E33" s="496" t="str">
        <f>+[56]APU!H708</f>
        <v>#ERROR!</v>
      </c>
      <c r="F33" s="460" t="str">
        <f t="shared" si="23"/>
        <v>#REF!</v>
      </c>
      <c r="G33" s="459" t="str">
        <f t="shared" si="24"/>
        <v>#REF!</v>
      </c>
      <c r="H33" s="459" t="str">
        <f t="shared" si="25"/>
        <v>#REF!</v>
      </c>
      <c r="I33" s="459" t="str">
        <f t="shared" si="26"/>
        <v>#REF!</v>
      </c>
      <c r="J33" s="459" t="str">
        <f t="shared" si="27"/>
        <v>#REF!</v>
      </c>
      <c r="K33" s="497" t="str">
        <f t="shared" si="28"/>
        <v>#REF!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498" t="s">
        <v>351</v>
      </c>
      <c r="B34" s="5"/>
      <c r="C34" s="5"/>
      <c r="D34" s="5"/>
      <c r="E34" s="6"/>
      <c r="F34" s="463" t="str">
        <f t="shared" ref="F34:K34" si="29">SUM(F28:F33)</f>
        <v>#REF!</v>
      </c>
      <c r="G34" s="464" t="str">
        <f t="shared" si="29"/>
        <v>#REF!</v>
      </c>
      <c r="H34" s="464" t="str">
        <f t="shared" si="29"/>
        <v>#REF!</v>
      </c>
      <c r="I34" s="464" t="str">
        <f t="shared" si="29"/>
        <v>#REF!</v>
      </c>
      <c r="J34" s="464" t="str">
        <f t="shared" si="29"/>
        <v>#REF!</v>
      </c>
      <c r="K34" s="501" t="str">
        <f t="shared" si="29"/>
        <v>#REF!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500" t="s">
        <v>183</v>
      </c>
      <c r="B35" s="454" t="s">
        <v>352</v>
      </c>
      <c r="C35" s="5"/>
      <c r="D35" s="5"/>
      <c r="E35" s="5"/>
      <c r="F35" s="5"/>
      <c r="G35" s="5"/>
      <c r="H35" s="5"/>
      <c r="I35" s="5"/>
      <c r="J35" s="5"/>
      <c r="K35" s="359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495" t="s">
        <v>185</v>
      </c>
      <c r="B36" s="456" t="s">
        <v>516</v>
      </c>
      <c r="C36" s="461" t="s">
        <v>21</v>
      </c>
      <c r="D36" s="458" t="str">
        <f>+'[56]CANTIDADES DE OBRA'!G128</f>
        <v>#REF!</v>
      </c>
      <c r="E36" s="496" t="str">
        <f>+[56]APU!H730</f>
        <v>#ERROR!</v>
      </c>
      <c r="F36" s="465" t="str">
        <f t="shared" ref="F36:F42" si="30">ROUND(D36*E36,0)</f>
        <v>#REF!</v>
      </c>
      <c r="G36" s="466" t="str">
        <f t="shared" ref="G36:G42" si="31">+ROUND(F36*$G$5,0)</f>
        <v>#REF!</v>
      </c>
      <c r="H36" s="466" t="str">
        <f t="shared" ref="H36:H42" si="32">+ROUND(SUM(F36:G36)*$H$5,0)</f>
        <v>#REF!</v>
      </c>
      <c r="I36" s="466" t="str">
        <f t="shared" ref="I36:I42" si="33">+ROUND(SUM(F36:G36)*$I$5,0)</f>
        <v>#REF!</v>
      </c>
      <c r="J36" s="466" t="str">
        <f t="shared" ref="J36:J42" si="34">+ROUND(SUM(F36:G36)*$J$5,0)</f>
        <v>#REF!</v>
      </c>
      <c r="K36" s="502" t="str">
        <f t="shared" ref="K36:K42" si="35">SUM(F36:J36)</f>
        <v>#REF!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495" t="s">
        <v>187</v>
      </c>
      <c r="B37" s="456" t="s">
        <v>517</v>
      </c>
      <c r="C37" s="461" t="s">
        <v>4</v>
      </c>
      <c r="D37" s="458">
        <v>2.0</v>
      </c>
      <c r="E37" s="496" t="str">
        <f>+[56]APU!H752</f>
        <v>#ERROR!</v>
      </c>
      <c r="F37" s="465" t="str">
        <f t="shared" si="30"/>
        <v>#ERROR!</v>
      </c>
      <c r="G37" s="466" t="str">
        <f t="shared" si="31"/>
        <v>#ERROR!</v>
      </c>
      <c r="H37" s="466" t="str">
        <f t="shared" si="32"/>
        <v>#ERROR!</v>
      </c>
      <c r="I37" s="466" t="str">
        <f t="shared" si="33"/>
        <v>#ERROR!</v>
      </c>
      <c r="J37" s="466" t="str">
        <f t="shared" si="34"/>
        <v>#ERROR!</v>
      </c>
      <c r="K37" s="502" t="str">
        <f t="shared" si="35"/>
        <v>#ERROR!</v>
      </c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495" t="s">
        <v>189</v>
      </c>
      <c r="B38" s="456" t="s">
        <v>518</v>
      </c>
      <c r="C38" s="461" t="s">
        <v>4</v>
      </c>
      <c r="D38" s="458">
        <v>4.0</v>
      </c>
      <c r="E38" s="496" t="str">
        <f>+[56]APU!H774</f>
        <v>#ERROR!</v>
      </c>
      <c r="F38" s="465" t="str">
        <f t="shared" si="30"/>
        <v>#ERROR!</v>
      </c>
      <c r="G38" s="466" t="str">
        <f t="shared" si="31"/>
        <v>#ERROR!</v>
      </c>
      <c r="H38" s="466" t="str">
        <f t="shared" si="32"/>
        <v>#ERROR!</v>
      </c>
      <c r="I38" s="466" t="str">
        <f t="shared" si="33"/>
        <v>#ERROR!</v>
      </c>
      <c r="J38" s="466" t="str">
        <f t="shared" si="34"/>
        <v>#ERROR!</v>
      </c>
      <c r="K38" s="502" t="str">
        <f t="shared" si="35"/>
        <v>#ERROR!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495" t="s">
        <v>191</v>
      </c>
      <c r="B39" s="456" t="s">
        <v>519</v>
      </c>
      <c r="C39" s="461" t="s">
        <v>4</v>
      </c>
      <c r="D39" s="458">
        <v>15.0</v>
      </c>
      <c r="E39" s="496" t="str">
        <f>+[56]APU!H796</f>
        <v>#ERROR!</v>
      </c>
      <c r="F39" s="465" t="str">
        <f t="shared" si="30"/>
        <v>#ERROR!</v>
      </c>
      <c r="G39" s="466" t="str">
        <f t="shared" si="31"/>
        <v>#ERROR!</v>
      </c>
      <c r="H39" s="466" t="str">
        <f t="shared" si="32"/>
        <v>#ERROR!</v>
      </c>
      <c r="I39" s="466" t="str">
        <f t="shared" si="33"/>
        <v>#ERROR!</v>
      </c>
      <c r="J39" s="466" t="str">
        <f t="shared" si="34"/>
        <v>#ERROR!</v>
      </c>
      <c r="K39" s="502" t="str">
        <f t="shared" si="35"/>
        <v>#ERROR!</v>
      </c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495" t="s">
        <v>293</v>
      </c>
      <c r="B40" s="456" t="s">
        <v>520</v>
      </c>
      <c r="C40" s="461" t="s">
        <v>4</v>
      </c>
      <c r="D40" s="458">
        <v>10.0</v>
      </c>
      <c r="E40" s="496" t="str">
        <f>+[56]APU!H818</f>
        <v>#ERROR!</v>
      </c>
      <c r="F40" s="465" t="str">
        <f t="shared" si="30"/>
        <v>#ERROR!</v>
      </c>
      <c r="G40" s="466" t="str">
        <f t="shared" si="31"/>
        <v>#ERROR!</v>
      </c>
      <c r="H40" s="466" t="str">
        <f t="shared" si="32"/>
        <v>#ERROR!</v>
      </c>
      <c r="I40" s="466" t="str">
        <f t="shared" si="33"/>
        <v>#ERROR!</v>
      </c>
      <c r="J40" s="466" t="str">
        <f t="shared" si="34"/>
        <v>#ERROR!</v>
      </c>
      <c r="K40" s="502" t="str">
        <f t="shared" si="35"/>
        <v>#ERROR!</v>
      </c>
      <c r="L40" s="146"/>
      <c r="M40" s="60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495" t="s">
        <v>321</v>
      </c>
      <c r="B41" s="456" t="s">
        <v>401</v>
      </c>
      <c r="C41" s="461" t="s">
        <v>207</v>
      </c>
      <c r="D41" s="458" t="str">
        <f t="shared" ref="D41:D42" si="36">+'[56]CANTIDADES DE OBRA'!G98</f>
        <v>#REF!</v>
      </c>
      <c r="E41" s="496" t="str">
        <f>+[56]APU!H837</f>
        <v>#ERROR!</v>
      </c>
      <c r="F41" s="460" t="str">
        <f t="shared" si="30"/>
        <v>#REF!</v>
      </c>
      <c r="G41" s="459" t="str">
        <f t="shared" si="31"/>
        <v>#REF!</v>
      </c>
      <c r="H41" s="459" t="str">
        <f t="shared" si="32"/>
        <v>#REF!</v>
      </c>
      <c r="I41" s="459" t="str">
        <f t="shared" si="33"/>
        <v>#REF!</v>
      </c>
      <c r="J41" s="459" t="str">
        <f t="shared" si="34"/>
        <v>#REF!</v>
      </c>
      <c r="K41" s="497" t="str">
        <f t="shared" si="35"/>
        <v>#REF!</v>
      </c>
      <c r="L41" s="146"/>
      <c r="M41" s="60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495" t="s">
        <v>324</v>
      </c>
      <c r="B42" s="456" t="s">
        <v>400</v>
      </c>
      <c r="C42" s="461" t="s">
        <v>207</v>
      </c>
      <c r="D42" s="458" t="str">
        <f t="shared" si="36"/>
        <v>#REF!</v>
      </c>
      <c r="E42" s="496" t="str">
        <f>+[56]APU!H857</f>
        <v>#ERROR!</v>
      </c>
      <c r="F42" s="460" t="str">
        <f t="shared" si="30"/>
        <v>#REF!</v>
      </c>
      <c r="G42" s="459" t="str">
        <f t="shared" si="31"/>
        <v>#REF!</v>
      </c>
      <c r="H42" s="459" t="str">
        <f t="shared" si="32"/>
        <v>#REF!</v>
      </c>
      <c r="I42" s="459" t="str">
        <f t="shared" si="33"/>
        <v>#REF!</v>
      </c>
      <c r="J42" s="459" t="str">
        <f t="shared" si="34"/>
        <v>#REF!</v>
      </c>
      <c r="K42" s="497" t="str">
        <f t="shared" si="35"/>
        <v>#REF!</v>
      </c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498" t="s">
        <v>521</v>
      </c>
      <c r="B43" s="5"/>
      <c r="C43" s="5"/>
      <c r="D43" s="5"/>
      <c r="E43" s="6"/>
      <c r="F43" s="463" t="str">
        <f t="shared" ref="F43:K43" si="37">SUM(F36:F42)</f>
        <v>#REF!</v>
      </c>
      <c r="G43" s="463" t="str">
        <f t="shared" si="37"/>
        <v>#REF!</v>
      </c>
      <c r="H43" s="463" t="str">
        <f t="shared" si="37"/>
        <v>#REF!</v>
      </c>
      <c r="I43" s="463" t="str">
        <f t="shared" si="37"/>
        <v>#REF!</v>
      </c>
      <c r="J43" s="463" t="str">
        <f t="shared" si="37"/>
        <v>#REF!</v>
      </c>
      <c r="K43" s="499" t="str">
        <f t="shared" si="37"/>
        <v>#REF!</v>
      </c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500" t="s">
        <v>326</v>
      </c>
      <c r="B44" s="454" t="s">
        <v>522</v>
      </c>
      <c r="C44" s="5"/>
      <c r="D44" s="5"/>
      <c r="E44" s="5"/>
      <c r="F44" s="5"/>
      <c r="G44" s="5"/>
      <c r="H44" s="5"/>
      <c r="I44" s="5"/>
      <c r="J44" s="5"/>
      <c r="K44" s="359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495" t="s">
        <v>327</v>
      </c>
      <c r="B45" s="456" t="s">
        <v>357</v>
      </c>
      <c r="C45" s="461" t="s">
        <v>38</v>
      </c>
      <c r="D45" s="458" t="str">
        <f>+'[56]CANTIDADES DE OBRA'!G163</f>
        <v>#REF!</v>
      </c>
      <c r="E45" s="496" t="str">
        <f>+[56]APU!H878</f>
        <v>#ERROR!</v>
      </c>
      <c r="F45" s="460" t="str">
        <f t="shared" ref="F45:F47" si="38">ROUND(D45*E45,0)</f>
        <v>#REF!</v>
      </c>
      <c r="G45" s="459" t="str">
        <f t="shared" ref="G45:G47" si="39">+ROUND(F45*$G$5,0)</f>
        <v>#REF!</v>
      </c>
      <c r="H45" s="459" t="str">
        <f t="shared" ref="H45:H47" si="40">+ROUND(SUM(F45:G45)*$H$5,0)</f>
        <v>#REF!</v>
      </c>
      <c r="I45" s="459" t="str">
        <f t="shared" ref="I45:I47" si="41">+ROUND(SUM(F45:G45)*$I$5,0)</f>
        <v>#REF!</v>
      </c>
      <c r="J45" s="459" t="str">
        <f t="shared" ref="J45:J47" si="42">+ROUND(SUM(F45:G45)*$J$5,0)</f>
        <v>#REF!</v>
      </c>
      <c r="K45" s="497" t="str">
        <f t="shared" ref="K45:K47" si="43">SUM(F45:J45)</f>
        <v>#REF!</v>
      </c>
      <c r="L45" s="60"/>
      <c r="M45" s="60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495" t="s">
        <v>328</v>
      </c>
      <c r="B46" s="168" t="s">
        <v>288</v>
      </c>
      <c r="C46" s="461" t="s">
        <v>38</v>
      </c>
      <c r="D46" s="458" t="str">
        <f t="shared" ref="D46:D47" si="44">+D45</f>
        <v>#REF!</v>
      </c>
      <c r="E46" s="496" t="str">
        <f>+[56]APU!H899</f>
        <v>#ERROR!</v>
      </c>
      <c r="F46" s="460" t="str">
        <f t="shared" si="38"/>
        <v>#REF!</v>
      </c>
      <c r="G46" s="459" t="str">
        <f t="shared" si="39"/>
        <v>#REF!</v>
      </c>
      <c r="H46" s="459" t="str">
        <f t="shared" si="40"/>
        <v>#REF!</v>
      </c>
      <c r="I46" s="459" t="str">
        <f t="shared" si="41"/>
        <v>#REF!</v>
      </c>
      <c r="J46" s="459" t="str">
        <f t="shared" si="42"/>
        <v>#REF!</v>
      </c>
      <c r="K46" s="497" t="str">
        <f t="shared" si="43"/>
        <v>#REF!</v>
      </c>
      <c r="L46" s="60"/>
      <c r="M46" s="60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495" t="s">
        <v>330</v>
      </c>
      <c r="B47" s="168" t="s">
        <v>365</v>
      </c>
      <c r="C47" s="461" t="s">
        <v>38</v>
      </c>
      <c r="D47" s="458" t="str">
        <f t="shared" si="44"/>
        <v>#REF!</v>
      </c>
      <c r="E47" s="496" t="str">
        <f>+[56]APU!H920</f>
        <v>#ERROR!</v>
      </c>
      <c r="F47" s="460" t="str">
        <f t="shared" si="38"/>
        <v>#REF!</v>
      </c>
      <c r="G47" s="459" t="str">
        <f t="shared" si="39"/>
        <v>#REF!</v>
      </c>
      <c r="H47" s="459" t="str">
        <f t="shared" si="40"/>
        <v>#REF!</v>
      </c>
      <c r="I47" s="459" t="str">
        <f t="shared" si="41"/>
        <v>#REF!</v>
      </c>
      <c r="J47" s="459" t="str">
        <f t="shared" si="42"/>
        <v>#REF!</v>
      </c>
      <c r="K47" s="497" t="str">
        <f t="shared" si="43"/>
        <v>#REF!</v>
      </c>
      <c r="L47" s="60"/>
      <c r="M47" s="60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498" t="s">
        <v>371</v>
      </c>
      <c r="B48" s="5"/>
      <c r="C48" s="5"/>
      <c r="D48" s="5"/>
      <c r="E48" s="6"/>
      <c r="F48" s="463" t="str">
        <f t="shared" ref="F48:K48" si="45">SUM(F45:F47)</f>
        <v>#REF!</v>
      </c>
      <c r="G48" s="463" t="str">
        <f t="shared" si="45"/>
        <v>#REF!</v>
      </c>
      <c r="H48" s="463" t="str">
        <f t="shared" si="45"/>
        <v>#REF!</v>
      </c>
      <c r="I48" s="463" t="str">
        <f t="shared" si="45"/>
        <v>#REF!</v>
      </c>
      <c r="J48" s="463" t="str">
        <f t="shared" si="45"/>
        <v>#REF!</v>
      </c>
      <c r="K48" s="499" t="str">
        <f t="shared" si="45"/>
        <v>#REF!</v>
      </c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500" t="s">
        <v>372</v>
      </c>
      <c r="B49" s="454" t="s">
        <v>523</v>
      </c>
      <c r="C49" s="5"/>
      <c r="D49" s="5"/>
      <c r="E49" s="5"/>
      <c r="F49" s="5"/>
      <c r="G49" s="5"/>
      <c r="H49" s="5"/>
      <c r="I49" s="5"/>
      <c r="J49" s="5"/>
      <c r="K49" s="359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495" t="s">
        <v>374</v>
      </c>
      <c r="B50" s="456" t="s">
        <v>543</v>
      </c>
      <c r="C50" s="461" t="s">
        <v>38</v>
      </c>
      <c r="D50" s="458" t="str">
        <f>+'[56]CANTIDADES DE OBRA'!G115</f>
        <v>#REF!</v>
      </c>
      <c r="E50" s="496" t="str">
        <f>+[56]APU!H941</f>
        <v>#ERROR!</v>
      </c>
      <c r="F50" s="460" t="str">
        <f t="shared" ref="F50:F64" si="46">ROUND(D50*E50,0)</f>
        <v>#REF!</v>
      </c>
      <c r="G50" s="459" t="str">
        <f t="shared" ref="G50:G64" si="47">+ROUND(F50*$G$5,0)</f>
        <v>#REF!</v>
      </c>
      <c r="H50" s="459" t="str">
        <f t="shared" ref="H50:H64" si="48">+ROUND(SUM(F50:G50)*$H$5,0)</f>
        <v>#REF!</v>
      </c>
      <c r="I50" s="459" t="str">
        <f t="shared" ref="I50:I64" si="49">+ROUND(SUM(F50:G50)*$I$5,0)</f>
        <v>#REF!</v>
      </c>
      <c r="J50" s="459" t="str">
        <f t="shared" ref="J50:J64" si="50">+ROUND(SUM(F50:G50)*$J$5,0)</f>
        <v>#REF!</v>
      </c>
      <c r="K50" s="497" t="str">
        <f t="shared" ref="K50:K64" si="51">SUM(F50:J50)</f>
        <v>#REF!</v>
      </c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495" t="s">
        <v>375</v>
      </c>
      <c r="B51" s="456" t="s">
        <v>524</v>
      </c>
      <c r="C51" s="461" t="s">
        <v>38</v>
      </c>
      <c r="D51" s="458" t="str">
        <f>+D50</f>
        <v>#REF!</v>
      </c>
      <c r="E51" s="496" t="str">
        <f>+[56]APU!H964</f>
        <v>#ERROR!</v>
      </c>
      <c r="F51" s="460" t="str">
        <f t="shared" si="46"/>
        <v>#REF!</v>
      </c>
      <c r="G51" s="459" t="str">
        <f t="shared" si="47"/>
        <v>#REF!</v>
      </c>
      <c r="H51" s="459" t="str">
        <f t="shared" si="48"/>
        <v>#REF!</v>
      </c>
      <c r="I51" s="459" t="str">
        <f t="shared" si="49"/>
        <v>#REF!</v>
      </c>
      <c r="J51" s="459" t="str">
        <f t="shared" si="50"/>
        <v>#REF!</v>
      </c>
      <c r="K51" s="497" t="str">
        <f t="shared" si="51"/>
        <v>#REF!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495" t="s">
        <v>376</v>
      </c>
      <c r="B52" s="456" t="s">
        <v>501</v>
      </c>
      <c r="C52" s="461" t="s">
        <v>38</v>
      </c>
      <c r="D52" s="458" t="str">
        <f>+'[56]CANTIDADES DE OBRA'!G118</f>
        <v>#REF!</v>
      </c>
      <c r="E52" s="496" t="str">
        <f>+[56]APU!H983</f>
        <v>#ERROR!</v>
      </c>
      <c r="F52" s="460" t="str">
        <f t="shared" si="46"/>
        <v>#REF!</v>
      </c>
      <c r="G52" s="459" t="str">
        <f t="shared" si="47"/>
        <v>#REF!</v>
      </c>
      <c r="H52" s="459" t="str">
        <f t="shared" si="48"/>
        <v>#REF!</v>
      </c>
      <c r="I52" s="459" t="str">
        <f t="shared" si="49"/>
        <v>#REF!</v>
      </c>
      <c r="J52" s="459" t="str">
        <f t="shared" si="50"/>
        <v>#REF!</v>
      </c>
      <c r="K52" s="497" t="str">
        <f t="shared" si="51"/>
        <v>#REF!</v>
      </c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495" t="s">
        <v>403</v>
      </c>
      <c r="B53" s="456" t="s">
        <v>216</v>
      </c>
      <c r="C53" s="461" t="s">
        <v>21</v>
      </c>
      <c r="D53" s="467" t="str">
        <f>+'[56]CANTIDADES DE OBRA'!G120</f>
        <v>#REF!</v>
      </c>
      <c r="E53" s="496" t="str">
        <f>+[56]APU!H1006</f>
        <v>#ERROR!</v>
      </c>
      <c r="F53" s="465" t="str">
        <f t="shared" si="46"/>
        <v>#REF!</v>
      </c>
      <c r="G53" s="466" t="str">
        <f t="shared" si="47"/>
        <v>#REF!</v>
      </c>
      <c r="H53" s="466" t="str">
        <f t="shared" si="48"/>
        <v>#REF!</v>
      </c>
      <c r="I53" s="466" t="str">
        <f t="shared" si="49"/>
        <v>#REF!</v>
      </c>
      <c r="J53" s="466" t="str">
        <f t="shared" si="50"/>
        <v>#REF!</v>
      </c>
      <c r="K53" s="502" t="str">
        <f t="shared" si="51"/>
        <v>#REF!</v>
      </c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495" t="s">
        <v>404</v>
      </c>
      <c r="B54" s="456" t="s">
        <v>525</v>
      </c>
      <c r="C54" s="461" t="s">
        <v>207</v>
      </c>
      <c r="D54" s="468" t="str">
        <f>+'[56]CANTIDADES DE OBRA'!G121+'[56]CANTIDADES DE OBRA'!G117</f>
        <v>#REF!</v>
      </c>
      <c r="E54" s="496" t="str">
        <f>+[56]APU!H1023</f>
        <v>#ERROR!</v>
      </c>
      <c r="F54" s="465" t="str">
        <f t="shared" si="46"/>
        <v>#REF!</v>
      </c>
      <c r="G54" s="466" t="str">
        <f t="shared" si="47"/>
        <v>#REF!</v>
      </c>
      <c r="H54" s="466" t="str">
        <f t="shared" si="48"/>
        <v>#REF!</v>
      </c>
      <c r="I54" s="466" t="str">
        <f t="shared" si="49"/>
        <v>#REF!</v>
      </c>
      <c r="J54" s="466" t="str">
        <f t="shared" si="50"/>
        <v>#REF!</v>
      </c>
      <c r="K54" s="502" t="str">
        <f t="shared" si="51"/>
        <v>#REF!</v>
      </c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495" t="s">
        <v>405</v>
      </c>
      <c r="B55" s="456" t="s">
        <v>526</v>
      </c>
      <c r="C55" s="461" t="s">
        <v>207</v>
      </c>
      <c r="D55" s="469" t="str">
        <f t="shared" ref="D55:D56" si="52">+'[56]CANTIDADES DE OBRA'!G123</f>
        <v>#REF!</v>
      </c>
      <c r="E55" s="496" t="str">
        <f>+[56]APU!H1046</f>
        <v>#ERROR!</v>
      </c>
      <c r="F55" s="465" t="str">
        <f t="shared" si="46"/>
        <v>#REF!</v>
      </c>
      <c r="G55" s="466" t="str">
        <f t="shared" si="47"/>
        <v>#REF!</v>
      </c>
      <c r="H55" s="466" t="str">
        <f t="shared" si="48"/>
        <v>#REF!</v>
      </c>
      <c r="I55" s="466" t="str">
        <f t="shared" si="49"/>
        <v>#REF!</v>
      </c>
      <c r="J55" s="466" t="str">
        <f t="shared" si="50"/>
        <v>#REF!</v>
      </c>
      <c r="K55" s="502" t="str">
        <f t="shared" si="51"/>
        <v>#REF!</v>
      </c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60.75" customHeight="1">
      <c r="A56" s="495" t="s">
        <v>406</v>
      </c>
      <c r="B56" s="456" t="s">
        <v>297</v>
      </c>
      <c r="C56" s="461" t="s">
        <v>207</v>
      </c>
      <c r="D56" s="469" t="str">
        <f t="shared" si="52"/>
        <v>#REF!</v>
      </c>
      <c r="E56" s="496" t="str">
        <f>+[56]APU!H1067</f>
        <v>#ERROR!</v>
      </c>
      <c r="F56" s="465" t="str">
        <f t="shared" si="46"/>
        <v>#REF!</v>
      </c>
      <c r="G56" s="466" t="str">
        <f t="shared" si="47"/>
        <v>#REF!</v>
      </c>
      <c r="H56" s="466" t="str">
        <f t="shared" si="48"/>
        <v>#REF!</v>
      </c>
      <c r="I56" s="466" t="str">
        <f t="shared" si="49"/>
        <v>#REF!</v>
      </c>
      <c r="J56" s="466" t="str">
        <f t="shared" si="50"/>
        <v>#REF!</v>
      </c>
      <c r="K56" s="502" t="str">
        <f t="shared" si="51"/>
        <v>#REF!</v>
      </c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495" t="s">
        <v>407</v>
      </c>
      <c r="B57" s="456" t="s">
        <v>214</v>
      </c>
      <c r="C57" s="461" t="s">
        <v>207</v>
      </c>
      <c r="D57" s="469" t="str">
        <f>+'[56]CANTIDADES DE OBRA'!G122</f>
        <v>#REF!</v>
      </c>
      <c r="E57" s="496" t="str">
        <f>+[56]APU!H1088</f>
        <v>#ERROR!</v>
      </c>
      <c r="F57" s="465" t="str">
        <f t="shared" si="46"/>
        <v>#REF!</v>
      </c>
      <c r="G57" s="466" t="str">
        <f t="shared" si="47"/>
        <v>#REF!</v>
      </c>
      <c r="H57" s="466" t="str">
        <f t="shared" si="48"/>
        <v>#REF!</v>
      </c>
      <c r="I57" s="466" t="str">
        <f t="shared" si="49"/>
        <v>#REF!</v>
      </c>
      <c r="J57" s="466" t="str">
        <f t="shared" si="50"/>
        <v>#REF!</v>
      </c>
      <c r="K57" s="502" t="str">
        <f t="shared" si="51"/>
        <v>#REF!</v>
      </c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495" t="s">
        <v>408</v>
      </c>
      <c r="B58" s="456" t="s">
        <v>527</v>
      </c>
      <c r="C58" s="461" t="s">
        <v>4</v>
      </c>
      <c r="D58" s="469">
        <v>2.0</v>
      </c>
      <c r="E58" s="496" t="str">
        <f>+[56]APU!H1112</f>
        <v>#ERROR!</v>
      </c>
      <c r="F58" s="465" t="str">
        <f t="shared" si="46"/>
        <v>#ERROR!</v>
      </c>
      <c r="G58" s="466" t="str">
        <f t="shared" si="47"/>
        <v>#ERROR!</v>
      </c>
      <c r="H58" s="466" t="str">
        <f t="shared" si="48"/>
        <v>#ERROR!</v>
      </c>
      <c r="I58" s="466" t="str">
        <f t="shared" si="49"/>
        <v>#ERROR!</v>
      </c>
      <c r="J58" s="466" t="str">
        <f t="shared" si="50"/>
        <v>#ERROR!</v>
      </c>
      <c r="K58" s="502" t="str">
        <f t="shared" si="51"/>
        <v>#ERROR!</v>
      </c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495" t="s">
        <v>409</v>
      </c>
      <c r="B59" s="456" t="s">
        <v>528</v>
      </c>
      <c r="C59" s="461" t="s">
        <v>4</v>
      </c>
      <c r="D59" s="469">
        <v>1.0</v>
      </c>
      <c r="E59" s="496" t="str">
        <f>+[56]APU!H1134</f>
        <v>#ERROR!</v>
      </c>
      <c r="F59" s="465" t="str">
        <f t="shared" si="46"/>
        <v>#ERROR!</v>
      </c>
      <c r="G59" s="466" t="str">
        <f t="shared" si="47"/>
        <v>#ERROR!</v>
      </c>
      <c r="H59" s="466" t="str">
        <f t="shared" si="48"/>
        <v>#ERROR!</v>
      </c>
      <c r="I59" s="466" t="str">
        <f t="shared" si="49"/>
        <v>#ERROR!</v>
      </c>
      <c r="J59" s="466" t="str">
        <f t="shared" si="50"/>
        <v>#ERROR!</v>
      </c>
      <c r="K59" s="502" t="str">
        <f t="shared" si="51"/>
        <v>#ERROR!</v>
      </c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495" t="s">
        <v>410</v>
      </c>
      <c r="B60" s="456" t="s">
        <v>529</v>
      </c>
      <c r="C60" s="461" t="s">
        <v>4</v>
      </c>
      <c r="D60" s="469">
        <v>6.0</v>
      </c>
      <c r="E60" s="496" t="str">
        <f>+[56]APU!H1156</f>
        <v>#ERROR!</v>
      </c>
      <c r="F60" s="465" t="str">
        <f t="shared" si="46"/>
        <v>#ERROR!</v>
      </c>
      <c r="G60" s="466" t="str">
        <f t="shared" si="47"/>
        <v>#ERROR!</v>
      </c>
      <c r="H60" s="466" t="str">
        <f t="shared" si="48"/>
        <v>#ERROR!</v>
      </c>
      <c r="I60" s="466" t="str">
        <f t="shared" si="49"/>
        <v>#ERROR!</v>
      </c>
      <c r="J60" s="466" t="str">
        <f t="shared" si="50"/>
        <v>#ERROR!</v>
      </c>
      <c r="K60" s="502" t="str">
        <f t="shared" si="51"/>
        <v>#ERROR!</v>
      </c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495" t="s">
        <v>411</v>
      </c>
      <c r="B61" s="456" t="s">
        <v>530</v>
      </c>
      <c r="C61" s="461" t="s">
        <v>38</v>
      </c>
      <c r="D61" s="469">
        <v>8.0</v>
      </c>
      <c r="E61" s="496" t="str">
        <f>+[56]APU!H1179</f>
        <v>#ERROR!</v>
      </c>
      <c r="F61" s="465" t="str">
        <f t="shared" si="46"/>
        <v>#ERROR!</v>
      </c>
      <c r="G61" s="466" t="str">
        <f t="shared" si="47"/>
        <v>#ERROR!</v>
      </c>
      <c r="H61" s="466" t="str">
        <f t="shared" si="48"/>
        <v>#ERROR!</v>
      </c>
      <c r="I61" s="466" t="str">
        <f t="shared" si="49"/>
        <v>#ERROR!</v>
      </c>
      <c r="J61" s="466" t="str">
        <f t="shared" si="50"/>
        <v>#ERROR!</v>
      </c>
      <c r="K61" s="502" t="str">
        <f t="shared" si="51"/>
        <v>#ERROR!</v>
      </c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495" t="s">
        <v>412</v>
      </c>
      <c r="B62" s="456" t="s">
        <v>531</v>
      </c>
      <c r="C62" s="461" t="s">
        <v>207</v>
      </c>
      <c r="D62" s="469" t="str">
        <f>+'[56]CANTIDADES DE OBRA'!G167</f>
        <v>#REF!</v>
      </c>
      <c r="E62" s="496" t="str">
        <f>+[56]APU!H1202</f>
        <v>#ERROR!</v>
      </c>
      <c r="F62" s="465" t="str">
        <f t="shared" si="46"/>
        <v>#REF!</v>
      </c>
      <c r="G62" s="466" t="str">
        <f t="shared" si="47"/>
        <v>#REF!</v>
      </c>
      <c r="H62" s="466" t="str">
        <f t="shared" si="48"/>
        <v>#REF!</v>
      </c>
      <c r="I62" s="466" t="str">
        <f t="shared" si="49"/>
        <v>#REF!</v>
      </c>
      <c r="J62" s="466" t="str">
        <f t="shared" si="50"/>
        <v>#REF!</v>
      </c>
      <c r="K62" s="502" t="str">
        <f t="shared" si="51"/>
        <v>#REF!</v>
      </c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495" t="s">
        <v>532</v>
      </c>
      <c r="B63" s="456" t="s">
        <v>236</v>
      </c>
      <c r="C63" s="461" t="s">
        <v>207</v>
      </c>
      <c r="D63" s="469" t="str">
        <f>+'[56]CANTIDADES DE OBRA'!G166</f>
        <v>#REF!</v>
      </c>
      <c r="E63" s="496" t="str">
        <f>+[56]APU!H1227</f>
        <v>#ERROR!</v>
      </c>
      <c r="F63" s="465" t="str">
        <f t="shared" si="46"/>
        <v>#REF!</v>
      </c>
      <c r="G63" s="466" t="str">
        <f t="shared" si="47"/>
        <v>#REF!</v>
      </c>
      <c r="H63" s="466" t="str">
        <f t="shared" si="48"/>
        <v>#REF!</v>
      </c>
      <c r="I63" s="466" t="str">
        <f t="shared" si="49"/>
        <v>#REF!</v>
      </c>
      <c r="J63" s="466" t="str">
        <f t="shared" si="50"/>
        <v>#REF!</v>
      </c>
      <c r="K63" s="502" t="str">
        <f t="shared" si="51"/>
        <v>#REF!</v>
      </c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495" t="s">
        <v>533</v>
      </c>
      <c r="B64" s="456" t="s">
        <v>544</v>
      </c>
      <c r="C64" s="461" t="s">
        <v>4</v>
      </c>
      <c r="D64" s="469">
        <v>1.0</v>
      </c>
      <c r="E64" s="496" t="str">
        <f>+[56]APU!H1250</f>
        <v>#ERROR!</v>
      </c>
      <c r="F64" s="465" t="str">
        <f t="shared" si="46"/>
        <v>#ERROR!</v>
      </c>
      <c r="G64" s="466" t="str">
        <f t="shared" si="47"/>
        <v>#ERROR!</v>
      </c>
      <c r="H64" s="466" t="str">
        <f t="shared" si="48"/>
        <v>#ERROR!</v>
      </c>
      <c r="I64" s="466" t="str">
        <f t="shared" si="49"/>
        <v>#ERROR!</v>
      </c>
      <c r="J64" s="466" t="str">
        <f t="shared" si="50"/>
        <v>#ERROR!</v>
      </c>
      <c r="K64" s="502" t="str">
        <f t="shared" si="51"/>
        <v>#ERROR!</v>
      </c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498" t="s">
        <v>535</v>
      </c>
      <c r="B65" s="5"/>
      <c r="C65" s="5"/>
      <c r="D65" s="5"/>
      <c r="E65" s="6"/>
      <c r="F65" s="463" t="str">
        <f t="shared" ref="F65:K65" si="53">SUM(F50:F64)</f>
        <v>#REF!</v>
      </c>
      <c r="G65" s="463" t="str">
        <f t="shared" si="53"/>
        <v>#REF!</v>
      </c>
      <c r="H65" s="463" t="str">
        <f t="shared" si="53"/>
        <v>#REF!</v>
      </c>
      <c r="I65" s="463" t="str">
        <f t="shared" si="53"/>
        <v>#REF!</v>
      </c>
      <c r="J65" s="463" t="str">
        <f t="shared" si="53"/>
        <v>#REF!</v>
      </c>
      <c r="K65" s="499" t="str">
        <f t="shared" si="53"/>
        <v>#REF!</v>
      </c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269" t="s">
        <v>379</v>
      </c>
      <c r="B66" s="270" t="s">
        <v>316</v>
      </c>
      <c r="C66" s="84"/>
      <c r="D66" s="271"/>
      <c r="E66" s="272"/>
      <c r="F66" s="273"/>
      <c r="G66" s="273"/>
      <c r="H66" s="273"/>
      <c r="I66" s="274"/>
      <c r="J66" s="274"/>
      <c r="K66" s="275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255" t="s">
        <v>380</v>
      </c>
      <c r="B67" s="122" t="s">
        <v>317</v>
      </c>
      <c r="C67" s="276" t="s">
        <v>207</v>
      </c>
      <c r="D67" s="23">
        <f>+D69*0.4+D71*0.4*0.3</f>
        <v>25.2399332</v>
      </c>
      <c r="E67" s="496" t="str">
        <f>+[56]APU!H1267</f>
        <v>#ERROR!</v>
      </c>
      <c r="F67" s="465" t="str">
        <f t="shared" ref="F67:F73" si="54">ROUND(D67*E67,0)</f>
        <v>#ERROR!</v>
      </c>
      <c r="G67" s="466" t="str">
        <f t="shared" ref="G67:G73" si="55">+ROUND(F67*$G$5,0)</f>
        <v>#ERROR!</v>
      </c>
      <c r="H67" s="466" t="str">
        <f t="shared" ref="H67:H73" si="56">+ROUND(SUM(F67:G67)*$H$5,0)</f>
        <v>#ERROR!</v>
      </c>
      <c r="I67" s="466" t="str">
        <f t="shared" ref="I67:I73" si="57">+ROUND(SUM(F67:G67)*$I$5,0)</f>
        <v>#ERROR!</v>
      </c>
      <c r="J67" s="466" t="str">
        <f t="shared" ref="J67:J73" si="58">+ROUND(SUM(F67:G67)*$J$5,0)</f>
        <v>#ERROR!</v>
      </c>
      <c r="K67" s="502" t="str">
        <f t="shared" ref="K67:K73" si="59">SUM(F67:J67)</f>
        <v>#ERROR!</v>
      </c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255" t="s">
        <v>381</v>
      </c>
      <c r="B68" s="122" t="s">
        <v>212</v>
      </c>
      <c r="C68" s="276" t="s">
        <v>207</v>
      </c>
      <c r="D68" s="23">
        <f>+D69*0.3+D71*0.4*0.15</f>
        <v>15.7025499</v>
      </c>
      <c r="E68" s="370" t="str">
        <f>+[56]APU!H1291</f>
        <v>#ERROR!</v>
      </c>
      <c r="F68" s="465" t="str">
        <f t="shared" si="54"/>
        <v>#ERROR!</v>
      </c>
      <c r="G68" s="466" t="str">
        <f t="shared" si="55"/>
        <v>#ERROR!</v>
      </c>
      <c r="H68" s="466" t="str">
        <f t="shared" si="56"/>
        <v>#ERROR!</v>
      </c>
      <c r="I68" s="466" t="str">
        <f t="shared" si="57"/>
        <v>#ERROR!</v>
      </c>
      <c r="J68" s="466" t="str">
        <f t="shared" si="58"/>
        <v>#ERROR!</v>
      </c>
      <c r="K68" s="502" t="str">
        <f t="shared" si="59"/>
        <v>#ERROR!</v>
      </c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255" t="s">
        <v>382</v>
      </c>
      <c r="B69" s="122" t="s">
        <v>543</v>
      </c>
      <c r="C69" s="276" t="s">
        <v>38</v>
      </c>
      <c r="D69" s="23">
        <v>30.825833</v>
      </c>
      <c r="E69" s="370" t="str">
        <f>+[56]APU!H1312</f>
        <v>#ERROR!</v>
      </c>
      <c r="F69" s="465" t="str">
        <f t="shared" si="54"/>
        <v>#ERROR!</v>
      </c>
      <c r="G69" s="466" t="str">
        <f t="shared" si="55"/>
        <v>#ERROR!</v>
      </c>
      <c r="H69" s="466" t="str">
        <f t="shared" si="56"/>
        <v>#ERROR!</v>
      </c>
      <c r="I69" s="466" t="str">
        <f t="shared" si="57"/>
        <v>#ERROR!</v>
      </c>
      <c r="J69" s="466" t="str">
        <f t="shared" si="58"/>
        <v>#ERROR!</v>
      </c>
      <c r="K69" s="502" t="str">
        <f t="shared" si="59"/>
        <v>#ERROR!</v>
      </c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255" t="s">
        <v>384</v>
      </c>
      <c r="B70" s="122" t="s">
        <v>318</v>
      </c>
      <c r="C70" s="276" t="s">
        <v>319</v>
      </c>
      <c r="D70" s="23">
        <f>+D69*1.4</f>
        <v>43.1561662</v>
      </c>
      <c r="E70" s="370" t="str">
        <f>+[56]APU!H1332</f>
        <v>#ERROR!</v>
      </c>
      <c r="F70" s="465" t="str">
        <f t="shared" si="54"/>
        <v>#ERROR!</v>
      </c>
      <c r="G70" s="466" t="str">
        <f t="shared" si="55"/>
        <v>#ERROR!</v>
      </c>
      <c r="H70" s="466" t="str">
        <f t="shared" si="56"/>
        <v>#ERROR!</v>
      </c>
      <c r="I70" s="466" t="str">
        <f t="shared" si="57"/>
        <v>#ERROR!</v>
      </c>
      <c r="J70" s="466" t="str">
        <f t="shared" si="58"/>
        <v>#ERROR!</v>
      </c>
      <c r="K70" s="502" t="str">
        <f t="shared" si="59"/>
        <v>#ERROR!</v>
      </c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255" t="s">
        <v>385</v>
      </c>
      <c r="B71" s="122" t="s">
        <v>320</v>
      </c>
      <c r="C71" s="276" t="s">
        <v>21</v>
      </c>
      <c r="D71" s="23">
        <v>107.58</v>
      </c>
      <c r="E71" s="370" t="str">
        <f>+[56]APU!H1356</f>
        <v>#ERROR!</v>
      </c>
      <c r="F71" s="465" t="str">
        <f t="shared" si="54"/>
        <v>#ERROR!</v>
      </c>
      <c r="G71" s="466" t="str">
        <f t="shared" si="55"/>
        <v>#ERROR!</v>
      </c>
      <c r="H71" s="466" t="str">
        <f t="shared" si="56"/>
        <v>#ERROR!</v>
      </c>
      <c r="I71" s="466" t="str">
        <f t="shared" si="57"/>
        <v>#ERROR!</v>
      </c>
      <c r="J71" s="466" t="str">
        <f t="shared" si="58"/>
        <v>#ERROR!</v>
      </c>
      <c r="K71" s="502" t="str">
        <f t="shared" si="59"/>
        <v>#ERROR!</v>
      </c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255" t="s">
        <v>386</v>
      </c>
      <c r="B72" s="122" t="s">
        <v>322</v>
      </c>
      <c r="C72" s="276" t="s">
        <v>323</v>
      </c>
      <c r="D72" s="23">
        <v>110.08446</v>
      </c>
      <c r="E72" s="370" t="str">
        <f>+[56]APU!H1377</f>
        <v>#ERROR!</v>
      </c>
      <c r="F72" s="465" t="str">
        <f t="shared" si="54"/>
        <v>#ERROR!</v>
      </c>
      <c r="G72" s="466" t="str">
        <f t="shared" si="55"/>
        <v>#ERROR!</v>
      </c>
      <c r="H72" s="466" t="str">
        <f t="shared" si="56"/>
        <v>#ERROR!</v>
      </c>
      <c r="I72" s="466" t="str">
        <f t="shared" si="57"/>
        <v>#ERROR!</v>
      </c>
      <c r="J72" s="466" t="str">
        <f t="shared" si="58"/>
        <v>#ERROR!</v>
      </c>
      <c r="K72" s="502" t="str">
        <f t="shared" si="59"/>
        <v>#ERROR!</v>
      </c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255" t="s">
        <v>387</v>
      </c>
      <c r="B73" s="456" t="s">
        <v>297</v>
      </c>
      <c r="C73" s="276" t="s">
        <v>207</v>
      </c>
      <c r="D73" s="23">
        <f>+D67*1.3</f>
        <v>32.81191316</v>
      </c>
      <c r="E73" s="370" t="str">
        <f>+[56]APU!H1398</f>
        <v>#ERROR!</v>
      </c>
      <c r="F73" s="465" t="str">
        <f t="shared" si="54"/>
        <v>#ERROR!</v>
      </c>
      <c r="G73" s="466" t="str">
        <f t="shared" si="55"/>
        <v>#ERROR!</v>
      </c>
      <c r="H73" s="466" t="str">
        <f t="shared" si="56"/>
        <v>#ERROR!</v>
      </c>
      <c r="I73" s="466" t="str">
        <f t="shared" si="57"/>
        <v>#ERROR!</v>
      </c>
      <c r="J73" s="466" t="str">
        <f t="shared" si="58"/>
        <v>#ERROR!</v>
      </c>
      <c r="K73" s="502" t="str">
        <f t="shared" si="59"/>
        <v>#ERROR!</v>
      </c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498" t="s">
        <v>325</v>
      </c>
      <c r="B74" s="5"/>
      <c r="C74" s="5"/>
      <c r="D74" s="5"/>
      <c r="E74" s="6"/>
      <c r="F74" s="279" t="str">
        <f t="shared" ref="F74:K74" si="60">SUM(F67:F73)</f>
        <v>#ERROR!</v>
      </c>
      <c r="G74" s="279" t="str">
        <f t="shared" si="60"/>
        <v>#ERROR!</v>
      </c>
      <c r="H74" s="279" t="str">
        <f t="shared" si="60"/>
        <v>#ERROR!</v>
      </c>
      <c r="I74" s="279" t="str">
        <f t="shared" si="60"/>
        <v>#ERROR!</v>
      </c>
      <c r="J74" s="279" t="str">
        <f t="shared" si="60"/>
        <v>#ERROR!</v>
      </c>
      <c r="K74" s="280" t="str">
        <f t="shared" si="60"/>
        <v>#ERROR!</v>
      </c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500" t="s">
        <v>388</v>
      </c>
      <c r="B75" s="454" t="s">
        <v>536</v>
      </c>
      <c r="C75" s="5"/>
      <c r="D75" s="5"/>
      <c r="E75" s="5"/>
      <c r="F75" s="5"/>
      <c r="G75" s="5"/>
      <c r="H75" s="5"/>
      <c r="I75" s="5"/>
      <c r="J75" s="5"/>
      <c r="K75" s="359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495" t="s">
        <v>390</v>
      </c>
      <c r="B76" s="320" t="s">
        <v>537</v>
      </c>
      <c r="C76" s="470" t="s">
        <v>4</v>
      </c>
      <c r="D76" s="23">
        <v>1.0</v>
      </c>
      <c r="E76" s="503" t="str">
        <f>+[56]APU!H1419</f>
        <v>#ERROR!</v>
      </c>
      <c r="F76" s="467" t="str">
        <f t="shared" ref="F76:F78" si="61">ROUND(D76 * E76,0)</f>
        <v>#ERROR!</v>
      </c>
      <c r="G76" s="459" t="str">
        <f t="shared" ref="G76:G78" si="62">+ROUND(F76*$G$5,0)</f>
        <v>#ERROR!</v>
      </c>
      <c r="H76" s="459" t="str">
        <f t="shared" ref="H76:H78" si="63">+ROUND(SUM(F76:G76)*$H$5,0)</f>
        <v>#ERROR!</v>
      </c>
      <c r="I76" s="459" t="str">
        <f t="shared" ref="I76:I78" si="64">+ROUND(SUM(F76:G76)*$I$5,0)</f>
        <v>#ERROR!</v>
      </c>
      <c r="J76" s="459" t="str">
        <f t="shared" ref="J76:J78" si="65">+ROUND(SUM(F76:G76)*$J$5,0)</f>
        <v>#ERROR!</v>
      </c>
      <c r="K76" s="497" t="str">
        <f t="shared" ref="K76:K78" si="66">SUM(F76:J76)</f>
        <v>#ERROR!</v>
      </c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495" t="s">
        <v>391</v>
      </c>
      <c r="B77" s="320" t="s">
        <v>190</v>
      </c>
      <c r="C77" s="470" t="s">
        <v>4</v>
      </c>
      <c r="D77" s="23">
        <v>4.0</v>
      </c>
      <c r="E77" s="503" t="str">
        <f>+[56]APU!H1439</f>
        <v>#ERROR!</v>
      </c>
      <c r="F77" s="467" t="str">
        <f t="shared" si="61"/>
        <v>#ERROR!</v>
      </c>
      <c r="G77" s="459" t="str">
        <f t="shared" si="62"/>
        <v>#ERROR!</v>
      </c>
      <c r="H77" s="459" t="str">
        <f t="shared" si="63"/>
        <v>#ERROR!</v>
      </c>
      <c r="I77" s="459" t="str">
        <f t="shared" si="64"/>
        <v>#ERROR!</v>
      </c>
      <c r="J77" s="459" t="str">
        <f t="shared" si="65"/>
        <v>#ERROR!</v>
      </c>
      <c r="K77" s="497" t="str">
        <f t="shared" si="66"/>
        <v>#ERROR!</v>
      </c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495" t="s">
        <v>392</v>
      </c>
      <c r="B78" s="320" t="s">
        <v>186</v>
      </c>
      <c r="C78" s="470" t="s">
        <v>4</v>
      </c>
      <c r="D78" s="23">
        <v>10.0</v>
      </c>
      <c r="E78" s="503" t="str">
        <f>+[56]APU!H1459</f>
        <v>#ERROR!</v>
      </c>
      <c r="F78" s="467" t="str">
        <f t="shared" si="61"/>
        <v>#ERROR!</v>
      </c>
      <c r="G78" s="459" t="str">
        <f t="shared" si="62"/>
        <v>#ERROR!</v>
      </c>
      <c r="H78" s="459" t="str">
        <f t="shared" si="63"/>
        <v>#ERROR!</v>
      </c>
      <c r="I78" s="459" t="str">
        <f t="shared" si="64"/>
        <v>#ERROR!</v>
      </c>
      <c r="J78" s="459" t="str">
        <f t="shared" si="65"/>
        <v>#ERROR!</v>
      </c>
      <c r="K78" s="497" t="str">
        <f t="shared" si="66"/>
        <v>#ERROR!</v>
      </c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498" t="s">
        <v>538</v>
      </c>
      <c r="B79" s="5"/>
      <c r="C79" s="5"/>
      <c r="D79" s="5"/>
      <c r="E79" s="6"/>
      <c r="F79" s="463" t="str">
        <f t="shared" ref="F79:K79" si="67">SUM(F76:F78)</f>
        <v>#ERROR!</v>
      </c>
      <c r="G79" s="463" t="str">
        <f t="shared" si="67"/>
        <v>#ERROR!</v>
      </c>
      <c r="H79" s="463" t="str">
        <f t="shared" si="67"/>
        <v>#ERROR!</v>
      </c>
      <c r="I79" s="463" t="str">
        <f t="shared" si="67"/>
        <v>#ERROR!</v>
      </c>
      <c r="J79" s="463" t="str">
        <f t="shared" si="67"/>
        <v>#ERROR!</v>
      </c>
      <c r="K79" s="499" t="str">
        <f t="shared" si="67"/>
        <v>#ERROR!</v>
      </c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504" t="s">
        <v>13</v>
      </c>
      <c r="B80" s="366"/>
      <c r="C80" s="366"/>
      <c r="D80" s="366"/>
      <c r="E80" s="505"/>
      <c r="F80" s="506" t="str">
        <f t="shared" ref="F80:K80" si="68">+F10+F18+F26+F34+F43+F48+F65+F74+F79</f>
        <v>#REF!</v>
      </c>
      <c r="G80" s="506" t="str">
        <f t="shared" si="68"/>
        <v>#REF!</v>
      </c>
      <c r="H80" s="506" t="str">
        <f t="shared" si="68"/>
        <v>#REF!</v>
      </c>
      <c r="I80" s="506" t="str">
        <f t="shared" si="68"/>
        <v>#REF!</v>
      </c>
      <c r="J80" s="506" t="str">
        <f t="shared" si="68"/>
        <v>#REF!</v>
      </c>
      <c r="K80" s="507" t="str">
        <f t="shared" si="68"/>
        <v>#REF!</v>
      </c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508"/>
      <c r="B81" s="509"/>
      <c r="C81" s="510"/>
      <c r="D81" s="510"/>
      <c r="E81" s="510"/>
      <c r="F81" s="510"/>
      <c r="G81" s="510"/>
      <c r="H81" s="510"/>
      <c r="I81" s="511"/>
      <c r="J81" s="512" t="s">
        <v>9</v>
      </c>
      <c r="K81" s="513" t="str">
        <f>K80</f>
        <v>#REF!</v>
      </c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6"/>
      <c r="B82" s="305"/>
      <c r="C82" s="16"/>
      <c r="D82" s="16"/>
      <c r="E82" s="16"/>
      <c r="F82" s="16"/>
      <c r="G82" s="16"/>
      <c r="H82" s="16"/>
      <c r="I82" s="1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4.25" customHeight="1">
      <c r="A83" s="37" t="s">
        <v>539</v>
      </c>
      <c r="B83" s="475" t="s">
        <v>540</v>
      </c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89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84"/>
      <c r="B85" s="146"/>
      <c r="C85" s="146"/>
      <c r="D85" s="146"/>
      <c r="E85" s="146"/>
      <c r="F85" s="146"/>
      <c r="G85" s="146"/>
      <c r="H85" s="146"/>
      <c r="I85" s="14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46"/>
      <c r="B86" s="305"/>
      <c r="C86" s="16"/>
      <c r="D86" s="16"/>
      <c r="E86" s="16"/>
      <c r="F86" s="476"/>
      <c r="G86" s="16"/>
      <c r="H86" s="306"/>
      <c r="I86" s="1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46"/>
      <c r="B87" s="305"/>
      <c r="C87" s="16"/>
      <c r="D87" s="16"/>
      <c r="E87" s="16"/>
      <c r="F87" s="476"/>
      <c r="G87" s="16"/>
      <c r="H87" s="16"/>
      <c r="I87" s="1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46"/>
      <c r="B88" s="305"/>
      <c r="C88" s="16"/>
      <c r="D88" s="16"/>
      <c r="E88" s="16"/>
      <c r="F88" s="476"/>
      <c r="G88" s="16"/>
      <c r="H88" s="16"/>
      <c r="I88" s="1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46"/>
      <c r="B89" s="305"/>
      <c r="C89" s="16"/>
      <c r="D89" s="16"/>
      <c r="E89" s="16"/>
      <c r="F89" s="306"/>
      <c r="G89" s="306"/>
      <c r="H89" s="306"/>
      <c r="I89" s="306"/>
      <c r="J89" s="30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308"/>
      <c r="B90" s="305"/>
      <c r="C90" s="16"/>
      <c r="D90" s="16"/>
      <c r="E90" s="16"/>
      <c r="F90" s="16"/>
      <c r="G90" s="16"/>
      <c r="H90" s="16"/>
      <c r="I90" s="1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308"/>
      <c r="B91" s="305"/>
      <c r="C91" s="16"/>
      <c r="D91" s="16"/>
      <c r="E91" s="16"/>
      <c r="F91" s="16"/>
      <c r="G91" s="16"/>
      <c r="H91" s="16"/>
      <c r="I91" s="1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46"/>
      <c r="B92" s="305"/>
      <c r="C92" s="16"/>
      <c r="D92" s="16"/>
      <c r="E92" s="16"/>
      <c r="F92" s="16"/>
      <c r="G92" s="16"/>
      <c r="H92" s="16"/>
      <c r="I92" s="1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309"/>
      <c r="B93" s="305"/>
      <c r="C93" s="16"/>
      <c r="D93" s="16"/>
      <c r="E93" s="16"/>
      <c r="F93" s="16"/>
      <c r="G93" s="16"/>
      <c r="H93" s="16"/>
      <c r="I93" s="1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309"/>
      <c r="B94" s="305"/>
      <c r="C94" s="16"/>
      <c r="D94" s="16"/>
      <c r="E94" s="16"/>
      <c r="F94" s="16"/>
      <c r="G94" s="16"/>
      <c r="H94" s="16"/>
      <c r="I94" s="1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6"/>
      <c r="B95" s="305"/>
      <c r="C95" s="16"/>
      <c r="D95" s="16"/>
      <c r="E95" s="16"/>
      <c r="F95" s="16"/>
      <c r="G95" s="16"/>
      <c r="H95" s="16"/>
      <c r="I95" s="1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6"/>
      <c r="B96" s="305"/>
      <c r="C96" s="16"/>
      <c r="D96" s="16"/>
      <c r="E96" s="16"/>
      <c r="F96" s="16"/>
      <c r="G96" s="16"/>
      <c r="H96" s="16"/>
      <c r="I96" s="1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6"/>
      <c r="B97" s="305"/>
      <c r="C97" s="16"/>
      <c r="D97" s="16"/>
      <c r="E97" s="16"/>
      <c r="F97" s="16"/>
      <c r="G97" s="16"/>
      <c r="H97" s="16"/>
      <c r="I97" s="1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6"/>
      <c r="B98" s="305"/>
      <c r="C98" s="16"/>
      <c r="D98" s="16"/>
      <c r="E98" s="16"/>
      <c r="F98" s="16"/>
      <c r="G98" s="16"/>
      <c r="H98" s="16"/>
      <c r="I98" s="1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6"/>
      <c r="B101" s="305"/>
      <c r="C101" s="16"/>
      <c r="D101" s="16"/>
      <c r="E101" s="16"/>
      <c r="F101" s="16"/>
      <c r="G101" s="16"/>
      <c r="H101" s="16"/>
      <c r="I101" s="1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6"/>
      <c r="B102" s="305"/>
      <c r="C102" s="16"/>
      <c r="D102" s="16"/>
      <c r="E102" s="16"/>
      <c r="F102" s="16"/>
      <c r="G102" s="16"/>
      <c r="H102" s="16"/>
      <c r="I102" s="1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6"/>
      <c r="B103" s="305"/>
      <c r="C103" s="16"/>
      <c r="D103" s="16"/>
      <c r="E103" s="16"/>
      <c r="F103" s="16"/>
      <c r="G103" s="16"/>
      <c r="H103" s="16"/>
      <c r="I103" s="1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6"/>
      <c r="B104" s="305"/>
      <c r="C104" s="16"/>
      <c r="D104" s="16"/>
      <c r="E104" s="16"/>
      <c r="F104" s="16"/>
      <c r="G104" s="16"/>
      <c r="H104" s="16"/>
      <c r="I104" s="1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6"/>
      <c r="B105" s="305"/>
      <c r="C105" s="16"/>
      <c r="D105" s="16"/>
      <c r="E105" s="16"/>
      <c r="F105" s="16"/>
      <c r="G105" s="16"/>
      <c r="H105" s="16"/>
      <c r="I105" s="1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6"/>
      <c r="B106" s="305"/>
      <c r="C106" s="16"/>
      <c r="D106" s="16"/>
      <c r="E106" s="16"/>
      <c r="F106" s="16"/>
      <c r="G106" s="16"/>
      <c r="H106" s="16"/>
      <c r="I106" s="1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6"/>
      <c r="B107" s="305"/>
      <c r="C107" s="16"/>
      <c r="D107" s="16"/>
      <c r="E107" s="16"/>
      <c r="F107" s="16"/>
      <c r="G107" s="16"/>
      <c r="H107" s="16"/>
      <c r="I107" s="1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6"/>
      <c r="B108" s="305"/>
      <c r="C108" s="16"/>
      <c r="D108" s="16"/>
      <c r="E108" s="16"/>
      <c r="F108" s="16"/>
      <c r="G108" s="16"/>
      <c r="H108" s="16"/>
      <c r="I108" s="1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6"/>
      <c r="B109" s="305"/>
      <c r="C109" s="16"/>
      <c r="D109" s="16"/>
      <c r="E109" s="16"/>
      <c r="F109" s="16"/>
      <c r="G109" s="16"/>
      <c r="H109" s="16"/>
      <c r="I109" s="1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6"/>
      <c r="B110" s="305"/>
      <c r="C110" s="16"/>
      <c r="D110" s="16"/>
      <c r="E110" s="16"/>
      <c r="F110" s="16"/>
      <c r="G110" s="16"/>
      <c r="H110" s="16"/>
      <c r="I110" s="1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6"/>
      <c r="B111" s="305"/>
      <c r="C111" s="16"/>
      <c r="D111" s="16"/>
      <c r="E111" s="16"/>
      <c r="F111" s="16"/>
      <c r="G111" s="16"/>
      <c r="H111" s="16"/>
      <c r="I111" s="1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28">
    <mergeCell ref="F4:F5"/>
    <mergeCell ref="K4:K5"/>
    <mergeCell ref="B2:K2"/>
    <mergeCell ref="B3:K3"/>
    <mergeCell ref="A4:A5"/>
    <mergeCell ref="B4:B5"/>
    <mergeCell ref="C4:C5"/>
    <mergeCell ref="D4:D5"/>
    <mergeCell ref="B6:K6"/>
    <mergeCell ref="E4:E5"/>
    <mergeCell ref="A10:E10"/>
    <mergeCell ref="B11:K11"/>
    <mergeCell ref="A18:E18"/>
    <mergeCell ref="B19:K19"/>
    <mergeCell ref="A26:E26"/>
    <mergeCell ref="B27:K27"/>
    <mergeCell ref="A74:E74"/>
    <mergeCell ref="B75:K75"/>
    <mergeCell ref="A79:E79"/>
    <mergeCell ref="A80:E80"/>
    <mergeCell ref="B83:M83"/>
    <mergeCell ref="A34:E34"/>
    <mergeCell ref="B35:K35"/>
    <mergeCell ref="A43:E43"/>
    <mergeCell ref="B44:K44"/>
    <mergeCell ref="A48:E48"/>
    <mergeCell ref="B49:K49"/>
    <mergeCell ref="A65:E65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 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3.43"/>
    <col customWidth="1" min="2" max="2" width="70.86"/>
    <col customWidth="1" min="3" max="3" width="8.14"/>
    <col customWidth="1" min="4" max="4" width="11.0"/>
    <col customWidth="1" min="5" max="5" width="15.57"/>
    <col customWidth="1" min="6" max="6" width="19.43"/>
    <col customWidth="1" min="7" max="7" width="20.71"/>
    <col customWidth="1" min="8" max="8" width="19.43"/>
    <col customWidth="1" min="9" max="9" width="20.86"/>
    <col customWidth="1" min="10" max="10" width="25.57"/>
    <col customWidth="1" min="11" max="16384" width="10.86"/>
  </cols>
  <sheetData>
    <row r="1" ht="133.5" customHeight="1">
      <c r="A1" s="514"/>
      <c r="B1" s="515"/>
      <c r="C1" s="77"/>
      <c r="D1" s="516"/>
      <c r="E1" s="517"/>
      <c r="F1" s="517"/>
      <c r="G1" s="397"/>
      <c r="H1" s="518"/>
      <c r="I1" s="518"/>
      <c r="J1" s="19"/>
      <c r="K1" s="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/>
      <c r="AB1" s="519"/>
      <c r="AC1" s="519"/>
      <c r="AD1" s="519"/>
      <c r="AE1" s="519"/>
      <c r="AF1" s="519"/>
      <c r="AG1" s="519"/>
      <c r="AH1" s="519"/>
      <c r="AI1" s="519"/>
      <c r="AJ1" s="519"/>
      <c r="AK1" s="519"/>
      <c r="AL1" s="519"/>
      <c r="AM1" s="519"/>
      <c r="AN1" s="519"/>
      <c r="AO1" s="519"/>
      <c r="AP1" s="519"/>
      <c r="AQ1" s="519"/>
      <c r="AR1" s="519"/>
      <c r="AS1" s="519"/>
      <c r="AT1" s="519"/>
      <c r="AU1" s="519"/>
      <c r="AV1" s="519"/>
      <c r="AW1" s="519"/>
      <c r="AX1" s="519"/>
      <c r="AY1" s="519"/>
      <c r="AZ1" s="519"/>
      <c r="BA1" s="519"/>
      <c r="BB1" s="519"/>
      <c r="BC1" s="519"/>
      <c r="BD1" s="519"/>
      <c r="BE1" s="519"/>
      <c r="BF1" s="519"/>
      <c r="BG1" s="519"/>
      <c r="BH1" s="519"/>
      <c r="BI1" s="519"/>
      <c r="BJ1" s="519"/>
      <c r="BK1" s="519"/>
      <c r="BL1" s="519"/>
      <c r="BM1" s="519"/>
      <c r="BN1" s="519"/>
      <c r="BO1" s="519"/>
      <c r="BP1" s="519"/>
      <c r="BQ1" s="519"/>
      <c r="BR1" s="519"/>
      <c r="BS1" s="519"/>
      <c r="BT1" s="519"/>
      <c r="BU1" s="519"/>
      <c r="BV1" s="519"/>
      <c r="BW1" s="519"/>
      <c r="BX1" s="519"/>
      <c r="BY1" s="519"/>
      <c r="BZ1" s="519"/>
      <c r="CA1" s="519"/>
      <c r="CB1" s="519"/>
      <c r="CC1" s="519"/>
      <c r="CD1" s="519"/>
      <c r="CE1" s="519"/>
      <c r="CF1" s="519"/>
      <c r="CG1" s="519"/>
      <c r="CH1" s="519"/>
      <c r="CI1" s="519"/>
      <c r="CJ1" s="519"/>
      <c r="CK1" s="519"/>
      <c r="CL1" s="519"/>
      <c r="CM1" s="519"/>
      <c r="CN1" s="519"/>
      <c r="CO1" s="519"/>
      <c r="CP1" s="519"/>
      <c r="CQ1" s="519"/>
      <c r="CR1" s="519"/>
      <c r="CS1" s="519"/>
      <c r="CT1" s="519"/>
      <c r="CU1" s="519"/>
      <c r="CV1" s="519"/>
      <c r="CW1" s="519"/>
      <c r="CX1" s="519"/>
      <c r="CY1" s="519"/>
      <c r="CZ1" s="519"/>
      <c r="DA1" s="519"/>
      <c r="DB1" s="519"/>
      <c r="DC1" s="519"/>
      <c r="DD1" s="519"/>
      <c r="DE1" s="519"/>
      <c r="DF1" s="519"/>
      <c r="DG1" s="519"/>
      <c r="DH1" s="519"/>
      <c r="DI1" s="519"/>
      <c r="DJ1" s="519"/>
      <c r="DK1" s="519"/>
      <c r="DL1" s="519"/>
      <c r="DM1" s="519"/>
      <c r="DN1" s="519"/>
      <c r="DO1" s="519"/>
      <c r="DP1" s="519"/>
      <c r="DQ1" s="519"/>
      <c r="DR1" s="519"/>
      <c r="DS1" s="519"/>
      <c r="DT1" s="519"/>
      <c r="DU1" s="519"/>
      <c r="DV1" s="519"/>
      <c r="DW1" s="519"/>
      <c r="DX1" s="519"/>
      <c r="DY1" s="519"/>
      <c r="DZ1" s="519"/>
      <c r="EA1" s="519"/>
      <c r="EB1" s="519"/>
      <c r="EC1" s="519"/>
      <c r="ED1" s="519"/>
      <c r="EE1" s="519"/>
      <c r="EF1" s="519"/>
      <c r="EG1" s="519"/>
      <c r="EH1" s="519"/>
      <c r="EI1" s="519"/>
      <c r="EJ1" s="519"/>
      <c r="EK1" s="519"/>
      <c r="EL1" s="519"/>
      <c r="EM1" s="519"/>
      <c r="EN1" s="519"/>
      <c r="EO1" s="519"/>
      <c r="EP1" s="519"/>
      <c r="EQ1" s="519"/>
      <c r="ER1" s="519"/>
      <c r="ES1" s="519"/>
      <c r="ET1" s="519"/>
      <c r="EU1" s="519"/>
      <c r="EV1" s="519"/>
      <c r="EW1" s="519"/>
      <c r="EX1" s="519"/>
      <c r="EY1" s="519"/>
      <c r="EZ1" s="519"/>
      <c r="FA1" s="519"/>
      <c r="FB1" s="519"/>
      <c r="FC1" s="519"/>
      <c r="FD1" s="519"/>
      <c r="FE1" s="519"/>
      <c r="FF1" s="519"/>
      <c r="FG1" s="519"/>
      <c r="FH1" s="519"/>
      <c r="FI1" s="519"/>
      <c r="FJ1" s="519"/>
      <c r="FK1" s="519"/>
      <c r="FL1" s="519"/>
      <c r="FM1" s="519"/>
      <c r="FN1" s="519"/>
      <c r="FO1" s="519"/>
      <c r="FP1" s="519"/>
      <c r="FQ1" s="519"/>
      <c r="FR1" s="519"/>
      <c r="FS1" s="519"/>
      <c r="FT1" s="519"/>
      <c r="FU1" s="519"/>
      <c r="FV1" s="519"/>
      <c r="FW1" s="519"/>
      <c r="FX1" s="519"/>
      <c r="FY1" s="519"/>
      <c r="FZ1" s="519"/>
      <c r="GA1" s="519"/>
      <c r="GB1" s="519"/>
      <c r="GC1" s="519"/>
      <c r="GD1" s="519"/>
      <c r="GE1" s="519"/>
      <c r="GF1" s="519"/>
      <c r="GG1" s="519"/>
      <c r="GH1" s="519"/>
      <c r="GI1" s="519"/>
      <c r="GJ1" s="519"/>
      <c r="GK1" s="519"/>
      <c r="GL1" s="519"/>
      <c r="GM1" s="519"/>
      <c r="GN1" s="519"/>
      <c r="GO1" s="519"/>
      <c r="GP1" s="519"/>
      <c r="GQ1" s="519"/>
      <c r="GR1" s="519"/>
      <c r="GS1" s="519"/>
      <c r="GT1" s="519"/>
      <c r="GU1" s="519"/>
      <c r="GV1" s="519"/>
      <c r="GW1" s="519"/>
      <c r="GX1" s="519"/>
      <c r="GY1" s="519"/>
      <c r="GZ1" s="519"/>
      <c r="HA1" s="519"/>
      <c r="HB1" s="519"/>
      <c r="HC1" s="519"/>
      <c r="HD1" s="519"/>
      <c r="HE1" s="519"/>
      <c r="HF1" s="519"/>
      <c r="HG1" s="519"/>
      <c r="HH1" s="519"/>
      <c r="HI1" s="519"/>
      <c r="HJ1" s="519"/>
      <c r="HK1" s="519"/>
      <c r="HL1" s="519"/>
      <c r="HM1" s="519"/>
      <c r="HN1" s="519"/>
      <c r="HO1" s="519"/>
      <c r="HP1" s="519"/>
      <c r="HQ1" s="519"/>
      <c r="HR1" s="519"/>
      <c r="HS1" s="519"/>
      <c r="HT1" s="519"/>
      <c r="HU1" s="519"/>
      <c r="HV1" s="519"/>
      <c r="HW1" s="519"/>
      <c r="HX1" s="519"/>
      <c r="HY1" s="519"/>
      <c r="HZ1" s="519"/>
      <c r="IA1" s="519"/>
      <c r="IB1" s="519"/>
      <c r="IC1" s="519"/>
      <c r="ID1" s="519"/>
      <c r="IE1" s="519"/>
      <c r="IF1" s="519"/>
      <c r="IG1" s="519"/>
      <c r="IH1" s="519"/>
      <c r="II1" s="519"/>
      <c r="IJ1" s="519"/>
      <c r="IK1" s="519"/>
      <c r="IL1" s="519"/>
      <c r="IM1" s="519"/>
      <c r="IN1" s="519"/>
      <c r="IO1" s="519"/>
      <c r="IP1" s="519"/>
      <c r="IQ1" s="519"/>
      <c r="IR1" s="519"/>
      <c r="IS1" s="519"/>
      <c r="IT1" s="519"/>
      <c r="IU1" s="519"/>
      <c r="IV1" s="519"/>
      <c r="IW1" s="519"/>
      <c r="IX1" s="519"/>
      <c r="IY1" s="519"/>
      <c r="IZ1" s="519"/>
      <c r="JA1" s="519"/>
      <c r="JB1" s="519"/>
      <c r="JC1" s="519"/>
      <c r="JD1" s="519"/>
      <c r="JE1" s="519"/>
      <c r="JF1" s="519"/>
      <c r="JG1" s="519"/>
      <c r="JH1" s="519"/>
      <c r="JI1" s="519"/>
      <c r="JJ1" s="519"/>
      <c r="JK1" s="519"/>
      <c r="JL1" s="519"/>
      <c r="JM1" s="519"/>
      <c r="JN1" s="519"/>
      <c r="JO1" s="519"/>
      <c r="JP1" s="519"/>
      <c r="JQ1" s="519"/>
      <c r="JR1" s="519"/>
      <c r="JS1" s="519"/>
      <c r="JT1" s="519"/>
      <c r="JU1" s="519"/>
      <c r="JV1" s="519"/>
      <c r="JW1" s="519"/>
      <c r="JX1" s="519"/>
      <c r="JY1" s="519"/>
      <c r="JZ1" s="519"/>
      <c r="KA1" s="519"/>
      <c r="KB1" s="519"/>
      <c r="KC1" s="519"/>
      <c r="KD1" s="519"/>
      <c r="KE1" s="519"/>
      <c r="KF1" s="519"/>
      <c r="KG1" s="519"/>
      <c r="KH1" s="519"/>
      <c r="KI1" s="519"/>
      <c r="KJ1" s="519"/>
      <c r="KK1" s="519"/>
      <c r="KL1" s="519"/>
      <c r="KM1" s="519"/>
      <c r="KN1" s="519"/>
      <c r="KO1" s="519"/>
      <c r="KP1" s="519"/>
      <c r="KQ1" s="519"/>
      <c r="KR1" s="519"/>
      <c r="KS1" s="519"/>
      <c r="KT1" s="519"/>
      <c r="KU1" s="519"/>
      <c r="KV1" s="519"/>
      <c r="KW1" s="519"/>
      <c r="KX1" s="519"/>
      <c r="KY1" s="519"/>
      <c r="KZ1" s="519"/>
      <c r="LA1" s="519"/>
      <c r="LB1" s="519"/>
      <c r="LC1" s="519"/>
      <c r="LD1" s="519"/>
      <c r="LE1" s="519"/>
      <c r="LF1" s="519"/>
      <c r="LG1" s="519"/>
      <c r="LH1" s="519"/>
      <c r="LI1" s="519"/>
      <c r="LJ1" s="519"/>
      <c r="LK1" s="519"/>
      <c r="LL1" s="519"/>
      <c r="LM1" s="519"/>
      <c r="LN1" s="519"/>
      <c r="LO1" s="519"/>
      <c r="LP1" s="519"/>
      <c r="LQ1" s="519"/>
      <c r="LR1" s="519"/>
      <c r="LS1" s="519"/>
      <c r="LT1" s="519"/>
      <c r="LU1" s="519"/>
      <c r="LV1" s="519"/>
      <c r="LW1" s="519"/>
      <c r="LX1" s="519"/>
      <c r="LY1" s="519"/>
      <c r="LZ1" s="519"/>
      <c r="MA1" s="519"/>
      <c r="MB1" s="519"/>
      <c r="MC1" s="519"/>
      <c r="MD1" s="519"/>
      <c r="ME1" s="519"/>
      <c r="MF1" s="519"/>
      <c r="MG1" s="519"/>
      <c r="MH1" s="519"/>
      <c r="MI1" s="519"/>
      <c r="MJ1" s="519"/>
      <c r="MK1" s="519"/>
      <c r="ML1" s="519"/>
      <c r="MM1" s="519"/>
      <c r="MN1" s="519"/>
      <c r="MO1" s="519"/>
      <c r="MP1" s="519"/>
      <c r="MQ1" s="519"/>
      <c r="MR1" s="519"/>
      <c r="MS1" s="519"/>
      <c r="MT1" s="519"/>
      <c r="MU1" s="519"/>
      <c r="MV1" s="519"/>
      <c r="MW1" s="519"/>
      <c r="MX1" s="519"/>
      <c r="MY1" s="519"/>
      <c r="MZ1" s="519"/>
      <c r="NA1" s="519"/>
      <c r="NB1" s="519"/>
      <c r="NC1" s="519"/>
      <c r="ND1" s="519"/>
      <c r="NE1" s="519"/>
      <c r="NF1" s="519"/>
      <c r="NG1" s="519"/>
      <c r="NH1" s="519"/>
      <c r="NI1" s="519"/>
      <c r="NJ1" s="519"/>
      <c r="NK1" s="519"/>
      <c r="NL1" s="519"/>
      <c r="NM1" s="519"/>
      <c r="NN1" s="519"/>
      <c r="NO1" s="519"/>
      <c r="NP1" s="519"/>
      <c r="NQ1" s="519"/>
      <c r="NR1" s="519"/>
      <c r="NS1" s="519"/>
      <c r="NT1" s="519"/>
      <c r="NU1" s="519"/>
      <c r="NV1" s="519"/>
      <c r="NW1" s="519"/>
      <c r="NX1" s="519"/>
      <c r="NY1" s="519"/>
      <c r="NZ1" s="519"/>
      <c r="OA1" s="519"/>
      <c r="OB1" s="519"/>
      <c r="OC1" s="519"/>
      <c r="OD1" s="519"/>
      <c r="OE1" s="519"/>
      <c r="OF1" s="519"/>
      <c r="OG1" s="519"/>
      <c r="OH1" s="519"/>
      <c r="OI1" s="519"/>
      <c r="OJ1" s="519"/>
      <c r="OK1" s="519"/>
      <c r="OL1" s="519"/>
      <c r="OM1" s="519"/>
      <c r="ON1" s="519"/>
      <c r="OO1" s="519"/>
      <c r="OP1" s="519"/>
      <c r="OQ1" s="519"/>
      <c r="OR1" s="519"/>
      <c r="OS1" s="519"/>
      <c r="OT1" s="519"/>
      <c r="OU1" s="519"/>
      <c r="OV1" s="519"/>
      <c r="OW1" s="519"/>
      <c r="OX1" s="519"/>
      <c r="OY1" s="519"/>
      <c r="OZ1" s="519"/>
      <c r="PA1" s="519"/>
      <c r="PB1" s="519"/>
      <c r="PC1" s="519"/>
      <c r="PD1" s="519"/>
      <c r="PE1" s="519"/>
      <c r="PF1" s="519"/>
      <c r="PG1" s="519"/>
      <c r="PH1" s="519"/>
      <c r="PI1" s="519"/>
      <c r="PJ1" s="519"/>
      <c r="PK1" s="519"/>
      <c r="PL1" s="519"/>
      <c r="PM1" s="519"/>
      <c r="PN1" s="519"/>
      <c r="PO1" s="519"/>
      <c r="PP1" s="519"/>
      <c r="PQ1" s="519"/>
      <c r="PR1" s="519"/>
      <c r="PS1" s="519"/>
      <c r="PT1" s="519"/>
      <c r="PU1" s="519"/>
      <c r="PV1" s="519"/>
      <c r="PW1" s="519"/>
      <c r="PX1" s="519"/>
      <c r="PY1" s="519"/>
      <c r="PZ1" s="519"/>
      <c r="QA1" s="519"/>
      <c r="QB1" s="519"/>
      <c r="QC1" s="519"/>
      <c r="QD1" s="519"/>
      <c r="QE1" s="519"/>
      <c r="QF1" s="519"/>
      <c r="QG1" s="519"/>
      <c r="QH1" s="519"/>
      <c r="QI1" s="519"/>
      <c r="QJ1" s="519"/>
      <c r="QK1" s="519"/>
      <c r="QL1" s="519"/>
      <c r="QM1" s="519"/>
      <c r="QN1" s="519"/>
      <c r="QO1" s="519"/>
      <c r="QP1" s="519"/>
      <c r="QQ1" s="519"/>
      <c r="QR1" s="519"/>
      <c r="QS1" s="519"/>
      <c r="QT1" s="519"/>
      <c r="QU1" s="519"/>
      <c r="QV1" s="519"/>
      <c r="QW1" s="519"/>
      <c r="QX1" s="519"/>
      <c r="QY1" s="519"/>
      <c r="QZ1" s="519"/>
      <c r="RA1" s="519"/>
      <c r="RB1" s="519"/>
      <c r="RC1" s="519"/>
      <c r="RD1" s="519"/>
      <c r="RE1" s="519"/>
      <c r="RF1" s="519"/>
      <c r="RG1" s="519"/>
      <c r="RH1" s="519"/>
      <c r="RI1" s="519"/>
      <c r="RJ1" s="519"/>
      <c r="RK1" s="519"/>
      <c r="RL1" s="519"/>
      <c r="RM1" s="519"/>
      <c r="RN1" s="519"/>
      <c r="RO1" s="519"/>
      <c r="RP1" s="519"/>
      <c r="RQ1" s="519"/>
      <c r="RR1" s="519"/>
      <c r="RS1" s="519"/>
      <c r="RT1" s="519"/>
      <c r="RU1" s="519"/>
      <c r="RV1" s="519"/>
      <c r="RW1" s="519"/>
      <c r="RX1" s="519"/>
      <c r="RY1" s="519"/>
      <c r="RZ1" s="519"/>
      <c r="SA1" s="519"/>
      <c r="SB1" s="519"/>
      <c r="SC1" s="519"/>
      <c r="SD1" s="519"/>
      <c r="SE1" s="519"/>
      <c r="SF1" s="519"/>
      <c r="SG1" s="519"/>
      <c r="SH1" s="519"/>
      <c r="SI1" s="519"/>
      <c r="SJ1" s="519"/>
      <c r="SK1" s="519"/>
      <c r="SL1" s="519"/>
      <c r="SM1" s="519"/>
      <c r="SN1" s="519"/>
      <c r="SO1" s="519"/>
      <c r="SP1" s="519"/>
      <c r="SQ1" s="519"/>
      <c r="SR1" s="519"/>
      <c r="SS1" s="519"/>
      <c r="ST1" s="519"/>
      <c r="SU1" s="519"/>
      <c r="SV1" s="519"/>
      <c r="SW1" s="519"/>
      <c r="SX1" s="519"/>
      <c r="SY1" s="519"/>
      <c r="SZ1" s="519"/>
      <c r="TA1" s="519"/>
      <c r="TB1" s="519"/>
      <c r="TC1" s="519"/>
      <c r="TD1" s="519"/>
      <c r="TE1" s="519"/>
      <c r="TF1" s="519"/>
      <c r="TG1" s="519"/>
      <c r="TH1" s="519"/>
      <c r="TI1" s="519"/>
      <c r="TJ1" s="519"/>
      <c r="TK1" s="519"/>
      <c r="TL1" s="519"/>
      <c r="TM1" s="519"/>
      <c r="TN1" s="519"/>
      <c r="TO1" s="519"/>
      <c r="TP1" s="519"/>
      <c r="TQ1" s="519"/>
      <c r="TR1" s="519"/>
      <c r="TS1" s="519"/>
      <c r="TT1" s="519"/>
      <c r="TU1" s="519"/>
      <c r="TV1" s="519"/>
      <c r="TW1" s="519"/>
      <c r="TX1" s="519"/>
      <c r="TY1" s="519"/>
      <c r="TZ1" s="519"/>
      <c r="UA1" s="519"/>
      <c r="UB1" s="519"/>
      <c r="UC1" s="519"/>
      <c r="UD1" s="519"/>
      <c r="UE1" s="519"/>
      <c r="UF1" s="519"/>
      <c r="UG1" s="519"/>
      <c r="UH1" s="519"/>
      <c r="UI1" s="519"/>
      <c r="UJ1" s="519"/>
      <c r="UK1" s="519"/>
      <c r="UL1" s="519"/>
      <c r="UM1" s="519"/>
      <c r="UN1" s="519"/>
      <c r="UO1" s="519"/>
      <c r="UP1" s="519"/>
      <c r="UQ1" s="519"/>
      <c r="UR1" s="519"/>
      <c r="US1" s="519"/>
      <c r="UT1" s="519"/>
      <c r="UU1" s="519"/>
      <c r="UV1" s="519"/>
      <c r="UW1" s="519"/>
      <c r="UX1" s="519"/>
      <c r="UY1" s="519"/>
      <c r="UZ1" s="519"/>
      <c r="VA1" s="519"/>
      <c r="VB1" s="519"/>
      <c r="VC1" s="519"/>
      <c r="VD1" s="519"/>
      <c r="VE1" s="519"/>
      <c r="VF1" s="519"/>
      <c r="VG1" s="519"/>
      <c r="VH1" s="519"/>
      <c r="VI1" s="519"/>
      <c r="VJ1" s="519"/>
      <c r="VK1" s="519"/>
      <c r="VL1" s="519"/>
      <c r="VM1" s="519"/>
      <c r="VN1" s="519"/>
      <c r="VO1" s="519"/>
      <c r="VP1" s="519"/>
      <c r="VQ1" s="519"/>
      <c r="VR1" s="519"/>
      <c r="VS1" s="519"/>
      <c r="VT1" s="519"/>
      <c r="VU1" s="519"/>
      <c r="VV1" s="519"/>
      <c r="VW1" s="519"/>
      <c r="VX1" s="519"/>
      <c r="VY1" s="519"/>
      <c r="VZ1" s="519"/>
      <c r="WA1" s="519"/>
      <c r="WB1" s="519"/>
      <c r="WC1" s="519"/>
      <c r="WD1" s="519"/>
      <c r="WE1" s="519"/>
      <c r="WF1" s="519"/>
      <c r="WG1" s="519"/>
      <c r="WH1" s="519"/>
      <c r="WI1" s="519"/>
      <c r="WJ1" s="519"/>
      <c r="WK1" s="519"/>
      <c r="WL1" s="519"/>
      <c r="WM1" s="519"/>
      <c r="WN1" s="519"/>
      <c r="WO1" s="519"/>
      <c r="WP1" s="519"/>
      <c r="WQ1" s="519"/>
      <c r="WR1" s="519"/>
      <c r="WS1" s="519"/>
      <c r="WT1" s="519"/>
      <c r="WU1" s="519"/>
      <c r="WV1" s="519"/>
      <c r="WW1" s="519"/>
      <c r="WX1" s="519"/>
      <c r="WY1" s="519"/>
      <c r="WZ1" s="519"/>
      <c r="XA1" s="519"/>
      <c r="XB1" s="519"/>
      <c r="XC1" s="519"/>
      <c r="XD1" s="519"/>
      <c r="XE1" s="519"/>
      <c r="XF1" s="519"/>
      <c r="XG1" s="519"/>
      <c r="XH1" s="519"/>
      <c r="XI1" s="519"/>
      <c r="XJ1" s="519"/>
      <c r="XK1" s="519"/>
      <c r="XL1" s="519"/>
      <c r="XM1" s="519"/>
      <c r="XN1" s="519"/>
      <c r="XO1" s="519"/>
      <c r="XP1" s="519"/>
      <c r="XQ1" s="519"/>
      <c r="XR1" s="519"/>
      <c r="XS1" s="519"/>
      <c r="XT1" s="519"/>
      <c r="XU1" s="519"/>
      <c r="XV1" s="519"/>
      <c r="XW1" s="519"/>
      <c r="XX1" s="519"/>
      <c r="XY1" s="519"/>
      <c r="XZ1" s="519"/>
      <c r="YA1" s="519"/>
      <c r="YB1" s="519"/>
      <c r="YC1" s="519"/>
      <c r="YD1" s="519"/>
      <c r="YE1" s="519"/>
      <c r="YF1" s="519"/>
      <c r="YG1" s="519"/>
      <c r="YH1" s="519"/>
      <c r="YI1" s="519"/>
      <c r="YJ1" s="519"/>
      <c r="YK1" s="519"/>
      <c r="YL1" s="519"/>
      <c r="YM1" s="519"/>
      <c r="YN1" s="519"/>
      <c r="YO1" s="519"/>
      <c r="YP1" s="519"/>
      <c r="YQ1" s="519"/>
      <c r="YR1" s="519"/>
      <c r="YS1" s="519"/>
      <c r="YT1" s="519"/>
      <c r="YU1" s="519"/>
      <c r="YV1" s="519"/>
      <c r="YW1" s="519"/>
      <c r="YX1" s="519"/>
      <c r="YY1" s="519"/>
      <c r="YZ1" s="519"/>
      <c r="ZA1" s="519"/>
      <c r="ZB1" s="519"/>
      <c r="ZC1" s="519"/>
      <c r="ZD1" s="519"/>
      <c r="ZE1" s="519"/>
      <c r="ZF1" s="519"/>
      <c r="ZG1" s="519"/>
      <c r="ZH1" s="519"/>
      <c r="ZI1" s="519"/>
      <c r="ZJ1" s="519"/>
      <c r="ZK1" s="519"/>
      <c r="ZL1" s="519"/>
      <c r="ZM1" s="519"/>
      <c r="ZN1" s="519"/>
      <c r="ZO1" s="519"/>
      <c r="ZP1" s="519"/>
      <c r="ZQ1" s="519"/>
      <c r="ZR1" s="519"/>
      <c r="ZS1" s="519"/>
      <c r="ZT1" s="519"/>
      <c r="ZU1" s="519"/>
      <c r="ZV1" s="519"/>
      <c r="ZW1" s="519"/>
      <c r="ZX1" s="519"/>
      <c r="ZY1" s="519"/>
      <c r="ZZ1" s="519"/>
      <c r="AAA1" s="519"/>
      <c r="AAB1" s="519"/>
      <c r="AAC1" s="519"/>
      <c r="AAD1" s="519"/>
      <c r="AAE1" s="519"/>
      <c r="AAF1" s="519"/>
      <c r="AAG1" s="519"/>
      <c r="AAH1" s="519"/>
      <c r="AAI1" s="519"/>
      <c r="AAJ1" s="519"/>
      <c r="AAK1" s="519"/>
      <c r="AAL1" s="519"/>
      <c r="AAM1" s="519"/>
      <c r="AAN1" s="519"/>
      <c r="AAO1" s="519"/>
      <c r="AAP1" s="519"/>
      <c r="AAQ1" s="519"/>
      <c r="AAR1" s="519"/>
      <c r="AAS1" s="519"/>
      <c r="AAT1" s="519"/>
      <c r="AAU1" s="519"/>
      <c r="AAV1" s="519"/>
      <c r="AAW1" s="519"/>
      <c r="AAX1" s="519"/>
      <c r="AAY1" s="519"/>
      <c r="AAZ1" s="519"/>
      <c r="ABA1" s="519"/>
      <c r="ABB1" s="519"/>
      <c r="ABC1" s="519"/>
      <c r="ABD1" s="519"/>
      <c r="ABE1" s="519"/>
      <c r="ABF1" s="519"/>
      <c r="ABG1" s="519"/>
      <c r="ABH1" s="519"/>
      <c r="ABI1" s="519"/>
      <c r="ABJ1" s="519"/>
      <c r="ABK1" s="519"/>
      <c r="ABL1" s="519"/>
      <c r="ABM1" s="519"/>
      <c r="ABN1" s="519"/>
      <c r="ABO1" s="519"/>
      <c r="ABP1" s="519"/>
      <c r="ABQ1" s="519"/>
      <c r="ABR1" s="519"/>
      <c r="ABS1" s="519"/>
      <c r="ABT1" s="519"/>
      <c r="ABU1" s="519"/>
      <c r="ABV1" s="519"/>
      <c r="ABW1" s="519"/>
      <c r="ABX1" s="519"/>
      <c r="ABY1" s="519"/>
      <c r="ABZ1" s="519"/>
      <c r="ACA1" s="519"/>
      <c r="ACB1" s="519"/>
      <c r="ACC1" s="519"/>
      <c r="ACD1" s="519"/>
      <c r="ACE1" s="519"/>
      <c r="ACF1" s="519"/>
      <c r="ACG1" s="519"/>
      <c r="ACH1" s="519"/>
      <c r="ACI1" s="519"/>
      <c r="ACJ1" s="519"/>
      <c r="ACK1" s="519"/>
      <c r="ACL1" s="519"/>
      <c r="ACM1" s="519"/>
      <c r="ACN1" s="519"/>
      <c r="ACO1" s="519"/>
      <c r="ACP1" s="519"/>
      <c r="ACQ1" s="519"/>
      <c r="ACR1" s="519"/>
      <c r="ACS1" s="519"/>
      <c r="ACT1" s="519"/>
      <c r="ACU1" s="519"/>
      <c r="ACV1" s="519"/>
      <c r="ACW1" s="519"/>
      <c r="ACX1" s="519"/>
      <c r="ACY1" s="519"/>
      <c r="ACZ1" s="519"/>
      <c r="ADA1" s="519"/>
      <c r="ADB1" s="519"/>
      <c r="ADC1" s="519"/>
      <c r="ADD1" s="519"/>
      <c r="ADE1" s="519"/>
      <c r="ADF1" s="519"/>
      <c r="ADG1" s="519"/>
      <c r="ADH1" s="519"/>
      <c r="ADI1" s="519"/>
      <c r="ADJ1" s="519"/>
      <c r="ADK1" s="519"/>
      <c r="ADL1" s="519"/>
      <c r="ADM1" s="519"/>
      <c r="ADN1" s="519"/>
      <c r="ADO1" s="519"/>
      <c r="ADP1" s="519"/>
      <c r="ADQ1" s="519"/>
      <c r="ADR1" s="519"/>
      <c r="ADS1" s="519"/>
      <c r="ADT1" s="519"/>
      <c r="ADU1" s="519"/>
      <c r="ADV1" s="519"/>
      <c r="ADW1" s="519"/>
      <c r="ADX1" s="519"/>
      <c r="ADY1" s="519"/>
      <c r="ADZ1" s="519"/>
      <c r="AEA1" s="519"/>
      <c r="AEB1" s="519"/>
      <c r="AEC1" s="519"/>
      <c r="AED1" s="519"/>
      <c r="AEE1" s="519"/>
      <c r="AEF1" s="519"/>
      <c r="AEG1" s="519"/>
      <c r="AEH1" s="519"/>
      <c r="AEI1" s="519"/>
      <c r="AEJ1" s="519"/>
      <c r="AEK1" s="519"/>
      <c r="AEL1" s="519"/>
      <c r="AEM1" s="519"/>
      <c r="AEN1" s="519"/>
      <c r="AEO1" s="519"/>
      <c r="AEP1" s="519"/>
      <c r="AEQ1" s="519"/>
      <c r="AER1" s="519"/>
      <c r="AES1" s="519"/>
      <c r="AET1" s="519"/>
      <c r="AEU1" s="519"/>
      <c r="AEV1" s="519"/>
      <c r="AEW1" s="519"/>
      <c r="AEX1" s="519"/>
      <c r="AEY1" s="519"/>
      <c r="AEZ1" s="519"/>
      <c r="AFA1" s="519"/>
      <c r="AFB1" s="519"/>
      <c r="AFC1" s="519"/>
      <c r="AFD1" s="519"/>
      <c r="AFE1" s="519"/>
      <c r="AFF1" s="519"/>
      <c r="AFG1" s="519"/>
      <c r="AFH1" s="519"/>
      <c r="AFI1" s="519"/>
      <c r="AFJ1" s="519"/>
      <c r="AFK1" s="519"/>
      <c r="AFL1" s="519"/>
      <c r="AFM1" s="519"/>
      <c r="AFN1" s="519"/>
      <c r="AFO1" s="519"/>
      <c r="AFP1" s="519"/>
      <c r="AFQ1" s="519"/>
      <c r="AFR1" s="519"/>
      <c r="AFS1" s="519"/>
      <c r="AFT1" s="519"/>
      <c r="AFU1" s="519"/>
      <c r="AFV1" s="519"/>
      <c r="AFW1" s="519"/>
      <c r="AFX1" s="519"/>
      <c r="AFY1" s="519"/>
      <c r="AFZ1" s="519"/>
      <c r="AGA1" s="519"/>
      <c r="AGB1" s="519"/>
      <c r="AGC1" s="519"/>
      <c r="AGD1" s="519"/>
      <c r="AGE1" s="519"/>
      <c r="AGF1" s="519"/>
      <c r="AGG1" s="519"/>
      <c r="AGH1" s="519"/>
      <c r="AGI1" s="519"/>
      <c r="AGJ1" s="519"/>
      <c r="AGK1" s="519"/>
      <c r="AGL1" s="519"/>
      <c r="AGM1" s="519"/>
      <c r="AGN1" s="519"/>
      <c r="AGO1" s="519"/>
      <c r="AGP1" s="519"/>
      <c r="AGQ1" s="519"/>
      <c r="AGR1" s="519"/>
      <c r="AGS1" s="519"/>
      <c r="AGT1" s="519"/>
      <c r="AGU1" s="519"/>
      <c r="AGV1" s="519"/>
      <c r="AGW1" s="519"/>
      <c r="AGX1" s="519"/>
      <c r="AGY1" s="519"/>
      <c r="AGZ1" s="519"/>
      <c r="AHA1" s="519"/>
      <c r="AHB1" s="519"/>
      <c r="AHC1" s="519"/>
      <c r="AHD1" s="519"/>
      <c r="AHE1" s="519"/>
      <c r="AHF1" s="519"/>
      <c r="AHG1" s="519"/>
      <c r="AHH1" s="519"/>
      <c r="AHI1" s="519"/>
      <c r="AHJ1" s="519"/>
      <c r="AHK1" s="519"/>
      <c r="AHL1" s="519"/>
      <c r="AHM1" s="519"/>
      <c r="AHN1" s="519"/>
      <c r="AHO1" s="519"/>
      <c r="AHP1" s="519"/>
      <c r="AHQ1" s="519"/>
      <c r="AHR1" s="519"/>
      <c r="AHS1" s="519"/>
      <c r="AHT1" s="519"/>
      <c r="AHU1" s="519"/>
      <c r="AHV1" s="519"/>
      <c r="AHW1" s="519"/>
      <c r="AHX1" s="519"/>
      <c r="AHY1" s="519"/>
      <c r="AHZ1" s="519"/>
      <c r="AIA1" s="519"/>
      <c r="AIB1" s="519"/>
      <c r="AIC1" s="519"/>
      <c r="AID1" s="519"/>
      <c r="AIE1" s="519"/>
      <c r="AIF1" s="519"/>
      <c r="AIG1" s="519"/>
      <c r="AIH1" s="519"/>
      <c r="AII1" s="519"/>
      <c r="AIJ1" s="519"/>
      <c r="AIK1" s="519"/>
      <c r="AIL1" s="519"/>
      <c r="AIM1" s="519"/>
      <c r="AIN1" s="519"/>
      <c r="AIO1" s="519"/>
      <c r="AIP1" s="519"/>
      <c r="AIQ1" s="519"/>
      <c r="AIR1" s="519"/>
      <c r="AIS1" s="519"/>
      <c r="AIT1" s="519"/>
      <c r="AIU1" s="519"/>
      <c r="AIV1" s="519"/>
      <c r="AIW1" s="519"/>
      <c r="AIX1" s="519"/>
      <c r="AIY1" s="519"/>
      <c r="AIZ1" s="519"/>
      <c r="AJA1" s="519"/>
      <c r="AJB1" s="519"/>
      <c r="AJC1" s="519"/>
      <c r="AJD1" s="519"/>
      <c r="AJE1" s="519"/>
      <c r="AJF1" s="519"/>
      <c r="AJG1" s="519"/>
      <c r="AJH1" s="519"/>
      <c r="AJI1" s="519"/>
      <c r="AJJ1" s="519"/>
      <c r="AJK1" s="519"/>
      <c r="AJL1" s="519"/>
      <c r="AJM1" s="519"/>
      <c r="AJN1" s="519"/>
      <c r="AJO1" s="519"/>
      <c r="AJP1" s="519"/>
      <c r="AJQ1" s="519"/>
      <c r="AJR1" s="519"/>
      <c r="AJS1" s="519"/>
      <c r="AJT1" s="519"/>
      <c r="AJU1" s="519"/>
      <c r="AJV1" s="519"/>
      <c r="AJW1" s="519"/>
      <c r="AJX1" s="519"/>
      <c r="AJY1" s="519"/>
      <c r="AJZ1" s="519"/>
      <c r="AKA1" s="519"/>
      <c r="AKB1" s="519"/>
      <c r="AKC1" s="519"/>
      <c r="AKD1" s="519"/>
      <c r="AKE1" s="519"/>
      <c r="AKF1" s="519"/>
      <c r="AKG1" s="519"/>
      <c r="AKH1" s="519"/>
      <c r="AKI1" s="519"/>
      <c r="AKJ1" s="519"/>
      <c r="AKK1" s="519"/>
      <c r="AKL1" s="519"/>
      <c r="AKM1" s="519"/>
      <c r="AKN1" s="519"/>
      <c r="AKO1" s="519"/>
      <c r="AKP1" s="519"/>
      <c r="AKQ1" s="519"/>
      <c r="AKR1" s="519"/>
      <c r="AKS1" s="519"/>
      <c r="AKT1" s="519"/>
      <c r="AKU1" s="519"/>
      <c r="AKV1" s="519"/>
      <c r="AKW1" s="519"/>
      <c r="AKX1" s="519"/>
      <c r="AKY1" s="519"/>
      <c r="AKZ1" s="519"/>
      <c r="ALA1" s="519"/>
      <c r="ALB1" s="519"/>
      <c r="ALC1" s="519"/>
      <c r="ALD1" s="519"/>
      <c r="ALE1" s="519"/>
      <c r="ALF1" s="519"/>
      <c r="ALG1" s="519"/>
      <c r="ALH1" s="519"/>
      <c r="ALI1" s="519"/>
      <c r="ALJ1" s="519"/>
      <c r="ALK1" s="519"/>
      <c r="ALL1" s="519"/>
      <c r="ALM1" s="519"/>
      <c r="ALN1" s="519"/>
      <c r="ALO1" s="519"/>
      <c r="ALP1" s="519"/>
      <c r="ALQ1" s="519"/>
      <c r="ALR1" s="519"/>
      <c r="ALS1" s="519"/>
      <c r="ALT1" s="519"/>
      <c r="ALU1" s="519"/>
      <c r="ALV1" s="519"/>
      <c r="ALW1" s="519"/>
      <c r="ALX1" s="519"/>
      <c r="ALY1" s="519"/>
      <c r="ALZ1" s="519"/>
      <c r="AMA1" s="519"/>
      <c r="AMB1" s="519"/>
      <c r="AMC1" s="519"/>
      <c r="AMD1" s="519"/>
      <c r="AME1" s="519"/>
      <c r="AMF1" s="519"/>
      <c r="AMG1" s="519"/>
      <c r="AMH1" s="519"/>
      <c r="AMI1" s="519"/>
      <c r="AMJ1" s="519"/>
      <c r="AMK1" s="519"/>
      <c r="AML1" s="519"/>
      <c r="AMM1" s="519"/>
      <c r="AMN1" s="519"/>
      <c r="AMO1" s="519"/>
      <c r="AMP1" s="519"/>
      <c r="AMQ1" s="519"/>
      <c r="AMR1" s="519"/>
      <c r="AMS1" s="519"/>
      <c r="AMT1" s="519"/>
      <c r="AMU1" s="519"/>
      <c r="AMV1" s="519"/>
      <c r="AMW1" s="519"/>
      <c r="AMX1" s="519"/>
      <c r="AMY1" s="519"/>
      <c r="AMZ1" s="519"/>
      <c r="ANA1" s="519"/>
      <c r="ANB1" s="519"/>
      <c r="ANC1" s="519"/>
      <c r="AND1" s="519"/>
      <c r="ANE1" s="519"/>
      <c r="ANF1" s="519"/>
      <c r="ANG1" s="519"/>
      <c r="ANH1" s="519"/>
      <c r="ANI1" s="519"/>
      <c r="ANJ1" s="519"/>
      <c r="ANK1" s="519"/>
      <c r="ANL1" s="519"/>
      <c r="ANM1" s="519"/>
      <c r="ANN1" s="519"/>
      <c r="ANO1" s="519"/>
      <c r="ANP1" s="519"/>
      <c r="ANQ1" s="519"/>
      <c r="ANR1" s="519"/>
      <c r="ANS1" s="519"/>
      <c r="ANT1" s="519"/>
      <c r="ANU1" s="519"/>
      <c r="ANV1" s="519"/>
      <c r="ANW1" s="519"/>
      <c r="ANX1" s="519"/>
      <c r="ANY1" s="519"/>
      <c r="ANZ1" s="519"/>
      <c r="AOA1" s="519"/>
      <c r="AOB1" s="519"/>
      <c r="AOC1" s="519"/>
      <c r="AOD1" s="519"/>
      <c r="AOE1" s="519"/>
      <c r="AOF1" s="519"/>
      <c r="AOG1" s="519"/>
      <c r="AOH1" s="519"/>
      <c r="AOI1" s="519"/>
      <c r="AOJ1" s="519"/>
      <c r="AOK1" s="519"/>
      <c r="AOL1" s="519"/>
      <c r="AOM1" s="519"/>
      <c r="AON1" s="519"/>
      <c r="AOO1" s="519"/>
      <c r="AOP1" s="519"/>
      <c r="AOQ1" s="519"/>
      <c r="AOR1" s="519"/>
      <c r="AOS1" s="519"/>
      <c r="AOT1" s="519"/>
      <c r="AOU1" s="519"/>
      <c r="AOV1" s="519"/>
      <c r="AOW1" s="519"/>
      <c r="AOX1" s="519"/>
      <c r="AOY1" s="519"/>
      <c r="AOZ1" s="519"/>
      <c r="APA1" s="519"/>
      <c r="APB1" s="519"/>
      <c r="APC1" s="519"/>
      <c r="APD1" s="519"/>
      <c r="APE1" s="519"/>
      <c r="APF1" s="519"/>
      <c r="APG1" s="519"/>
      <c r="APH1" s="519"/>
      <c r="API1" s="519"/>
      <c r="APJ1" s="519"/>
      <c r="APK1" s="519"/>
      <c r="APL1" s="519"/>
      <c r="APM1" s="519"/>
      <c r="APN1" s="519"/>
      <c r="APO1" s="519"/>
      <c r="APP1" s="519"/>
      <c r="APQ1" s="519"/>
      <c r="APR1" s="519"/>
      <c r="APS1" s="519"/>
      <c r="APT1" s="519"/>
      <c r="APU1" s="519"/>
      <c r="APV1" s="519"/>
      <c r="APW1" s="519"/>
      <c r="APX1" s="519"/>
      <c r="APY1" s="519"/>
      <c r="APZ1" s="519"/>
      <c r="AQA1" s="519"/>
      <c r="AQB1" s="519"/>
      <c r="AQC1" s="519"/>
      <c r="AQD1" s="519"/>
      <c r="AQE1" s="519"/>
      <c r="AQF1" s="519"/>
      <c r="AQG1" s="519"/>
      <c r="AQH1" s="519"/>
      <c r="AQI1" s="519"/>
      <c r="AQJ1" s="519"/>
      <c r="AQK1" s="519"/>
      <c r="AQL1" s="519"/>
      <c r="AQM1" s="519"/>
      <c r="AQN1" s="519"/>
      <c r="AQO1" s="519"/>
      <c r="AQP1" s="519"/>
      <c r="AQQ1" s="519"/>
      <c r="AQR1" s="519"/>
      <c r="AQS1" s="519"/>
      <c r="AQT1" s="519"/>
      <c r="AQU1" s="519"/>
      <c r="AQV1" s="519"/>
      <c r="AQW1" s="519"/>
      <c r="AQX1" s="519"/>
      <c r="AQY1" s="519"/>
      <c r="AQZ1" s="519"/>
      <c r="ARA1" s="519"/>
      <c r="ARB1" s="519"/>
      <c r="ARC1" s="519"/>
      <c r="ARD1" s="519"/>
      <c r="ARE1" s="519"/>
      <c r="ARF1" s="519"/>
      <c r="ARG1" s="519"/>
      <c r="ARH1" s="519"/>
      <c r="ARI1" s="519"/>
      <c r="ARJ1" s="519"/>
      <c r="ARK1" s="519"/>
      <c r="ARL1" s="519"/>
      <c r="ARM1" s="519"/>
      <c r="ARN1" s="519"/>
      <c r="ARO1" s="519"/>
      <c r="ARP1" s="519"/>
      <c r="ARQ1" s="519"/>
      <c r="ARR1" s="519"/>
      <c r="ARS1" s="519"/>
      <c r="ART1" s="519"/>
      <c r="ARU1" s="519"/>
      <c r="ARV1" s="519"/>
      <c r="ARW1" s="519"/>
      <c r="ARX1" s="519"/>
      <c r="ARY1" s="519"/>
      <c r="ARZ1" s="519"/>
      <c r="ASA1" s="519"/>
      <c r="ASB1" s="519"/>
      <c r="ASC1" s="519"/>
      <c r="ASD1" s="519"/>
      <c r="ASE1" s="519"/>
      <c r="ASF1" s="519"/>
      <c r="ASG1" s="519"/>
      <c r="ASH1" s="519"/>
      <c r="ASI1" s="519"/>
      <c r="ASJ1" s="519"/>
      <c r="ASK1" s="519"/>
      <c r="ASL1" s="519"/>
      <c r="ASM1" s="519"/>
      <c r="ASN1" s="519"/>
      <c r="ASO1" s="519"/>
      <c r="ASP1" s="519"/>
      <c r="ASQ1" s="519"/>
      <c r="ASR1" s="519"/>
      <c r="ASS1" s="519"/>
      <c r="AST1" s="519"/>
      <c r="ASU1" s="519"/>
      <c r="ASV1" s="519"/>
      <c r="ASW1" s="519"/>
      <c r="ASX1" s="519"/>
      <c r="ASY1" s="519"/>
      <c r="ASZ1" s="519"/>
      <c r="ATA1" s="519"/>
      <c r="ATB1" s="519"/>
      <c r="ATC1" s="519"/>
      <c r="ATD1" s="519"/>
      <c r="ATE1" s="519"/>
      <c r="ATF1" s="519"/>
      <c r="ATG1" s="519"/>
      <c r="ATH1" s="519"/>
      <c r="ATI1" s="519"/>
      <c r="ATJ1" s="519"/>
      <c r="ATK1" s="519"/>
      <c r="ATL1" s="519"/>
      <c r="ATM1" s="519"/>
      <c r="ATN1" s="519"/>
      <c r="ATO1" s="519"/>
      <c r="ATP1" s="519"/>
      <c r="ATQ1" s="519"/>
      <c r="ATR1" s="519"/>
      <c r="ATS1" s="519"/>
      <c r="ATT1" s="519"/>
      <c r="ATU1" s="519"/>
      <c r="ATV1" s="519"/>
      <c r="ATW1" s="519"/>
      <c r="ATX1" s="519"/>
      <c r="ATY1" s="519"/>
      <c r="ATZ1" s="519"/>
      <c r="AUA1" s="519"/>
      <c r="AUB1" s="519"/>
      <c r="AUC1" s="519"/>
      <c r="AUD1" s="519"/>
      <c r="AUE1" s="519"/>
      <c r="AUF1" s="519"/>
      <c r="AUG1" s="519"/>
      <c r="AUH1" s="519"/>
      <c r="AUI1" s="519"/>
      <c r="AUJ1" s="519"/>
      <c r="AUK1" s="519"/>
      <c r="AUL1" s="519"/>
      <c r="AUM1" s="519"/>
      <c r="AUN1" s="519"/>
      <c r="AUO1" s="519"/>
      <c r="AUP1" s="519"/>
      <c r="AUQ1" s="519"/>
      <c r="AUR1" s="519"/>
      <c r="AUS1" s="519"/>
      <c r="AUT1" s="519"/>
      <c r="AUU1" s="519"/>
      <c r="AUV1" s="519"/>
      <c r="AUW1" s="519"/>
      <c r="AUX1" s="519"/>
      <c r="AUY1" s="519"/>
      <c r="AUZ1" s="519"/>
      <c r="AVA1" s="519"/>
      <c r="AVB1" s="519"/>
      <c r="AVC1" s="519"/>
      <c r="AVD1" s="519"/>
      <c r="AVE1" s="519"/>
      <c r="AVF1" s="519"/>
      <c r="AVG1" s="519"/>
      <c r="AVH1" s="519"/>
      <c r="AVI1" s="519"/>
      <c r="AVJ1" s="519"/>
      <c r="AVK1" s="519"/>
      <c r="AVL1" s="519"/>
      <c r="AVM1" s="519"/>
      <c r="AVN1" s="519"/>
      <c r="AVO1" s="519"/>
      <c r="AVP1" s="519"/>
      <c r="AVQ1" s="519"/>
      <c r="AVR1" s="519"/>
      <c r="AVS1" s="519"/>
      <c r="AVT1" s="519"/>
      <c r="AVU1" s="519"/>
      <c r="AVV1" s="519"/>
      <c r="AVW1" s="519"/>
      <c r="AVX1" s="519"/>
      <c r="AVY1" s="519"/>
      <c r="AVZ1" s="519"/>
      <c r="AWA1" s="519"/>
      <c r="AWB1" s="519"/>
      <c r="AWC1" s="519"/>
      <c r="AWD1" s="519"/>
      <c r="AWE1" s="519"/>
      <c r="AWF1" s="519"/>
      <c r="AWG1" s="519"/>
      <c r="AWH1" s="519"/>
      <c r="AWI1" s="519"/>
      <c r="AWJ1" s="519"/>
      <c r="AWK1" s="519"/>
      <c r="AWL1" s="519"/>
      <c r="AWM1" s="519"/>
      <c r="AWN1" s="519"/>
      <c r="AWO1" s="519"/>
      <c r="AWP1" s="519"/>
      <c r="AWQ1" s="519"/>
      <c r="AWR1" s="519"/>
      <c r="AWS1" s="519"/>
      <c r="AWT1" s="519"/>
      <c r="AWU1" s="519"/>
      <c r="AWV1" s="519"/>
      <c r="AWW1" s="519"/>
      <c r="AWX1" s="519"/>
      <c r="AWY1" s="519"/>
      <c r="AWZ1" s="519"/>
      <c r="AXA1" s="519"/>
      <c r="AXB1" s="519"/>
      <c r="AXC1" s="519"/>
      <c r="AXD1" s="519"/>
      <c r="AXE1" s="519"/>
      <c r="AXF1" s="519"/>
      <c r="AXG1" s="519"/>
      <c r="AXH1" s="519"/>
      <c r="AXI1" s="519"/>
      <c r="AXJ1" s="519"/>
      <c r="AXK1" s="519"/>
      <c r="AXL1" s="519"/>
      <c r="AXM1" s="519"/>
      <c r="AXN1" s="519"/>
      <c r="AXO1" s="519"/>
      <c r="AXP1" s="519"/>
      <c r="AXQ1" s="519"/>
      <c r="AXR1" s="519"/>
      <c r="AXS1" s="519"/>
      <c r="AXT1" s="519"/>
      <c r="AXU1" s="519"/>
      <c r="AXV1" s="519"/>
      <c r="AXW1" s="519"/>
      <c r="AXX1" s="519"/>
      <c r="AXY1" s="519"/>
      <c r="AXZ1" s="519"/>
      <c r="AYA1" s="519"/>
      <c r="AYB1" s="519"/>
      <c r="AYC1" s="519"/>
      <c r="AYD1" s="519"/>
      <c r="AYE1" s="519"/>
      <c r="AYF1" s="519"/>
      <c r="AYG1" s="519"/>
      <c r="AYH1" s="519"/>
      <c r="AYI1" s="519"/>
      <c r="AYJ1" s="519"/>
      <c r="AYK1" s="519"/>
      <c r="AYL1" s="519"/>
      <c r="AYM1" s="519"/>
      <c r="AYN1" s="519"/>
      <c r="AYO1" s="519"/>
      <c r="AYP1" s="519"/>
      <c r="AYQ1" s="519"/>
      <c r="AYR1" s="519"/>
      <c r="AYS1" s="519"/>
      <c r="AYT1" s="519"/>
      <c r="AYU1" s="519"/>
      <c r="AYV1" s="519"/>
      <c r="AYW1" s="519"/>
      <c r="AYX1" s="519"/>
      <c r="AYY1" s="519"/>
      <c r="AYZ1" s="519"/>
      <c r="AZA1" s="519"/>
      <c r="AZB1" s="519"/>
      <c r="AZC1" s="519"/>
      <c r="AZD1" s="519"/>
      <c r="AZE1" s="519"/>
      <c r="AZF1" s="519"/>
      <c r="AZG1" s="519"/>
      <c r="AZH1" s="519"/>
      <c r="AZI1" s="519"/>
      <c r="AZJ1" s="519"/>
      <c r="AZK1" s="519"/>
      <c r="AZL1" s="519"/>
      <c r="AZM1" s="519"/>
      <c r="AZN1" s="519"/>
      <c r="AZO1" s="519"/>
      <c r="AZP1" s="519"/>
      <c r="AZQ1" s="519"/>
      <c r="AZR1" s="519"/>
      <c r="AZS1" s="519"/>
      <c r="AZT1" s="519"/>
      <c r="AZU1" s="519"/>
      <c r="AZV1" s="519"/>
      <c r="AZW1" s="519"/>
      <c r="AZX1" s="519"/>
      <c r="AZY1" s="519"/>
      <c r="AZZ1" s="519"/>
      <c r="BAA1" s="519"/>
      <c r="BAB1" s="519"/>
      <c r="BAC1" s="519"/>
      <c r="BAD1" s="519"/>
      <c r="BAE1" s="519"/>
      <c r="BAF1" s="519"/>
      <c r="BAG1" s="519"/>
      <c r="BAH1" s="519"/>
      <c r="BAI1" s="519"/>
      <c r="BAJ1" s="519"/>
      <c r="BAK1" s="519"/>
      <c r="BAL1" s="519"/>
      <c r="BAM1" s="519"/>
      <c r="BAN1" s="519"/>
      <c r="BAO1" s="519"/>
      <c r="BAP1" s="519"/>
      <c r="BAQ1" s="519"/>
      <c r="BAR1" s="519"/>
      <c r="BAS1" s="519"/>
      <c r="BAT1" s="519"/>
      <c r="BAU1" s="519"/>
      <c r="BAV1" s="519"/>
      <c r="BAW1" s="519"/>
      <c r="BAX1" s="519"/>
      <c r="BAY1" s="519"/>
      <c r="BAZ1" s="519"/>
      <c r="BBA1" s="519"/>
      <c r="BBB1" s="519"/>
      <c r="BBC1" s="519"/>
      <c r="BBD1" s="519"/>
      <c r="BBE1" s="519"/>
      <c r="BBF1" s="519"/>
      <c r="BBG1" s="519"/>
      <c r="BBH1" s="519"/>
      <c r="BBI1" s="519"/>
      <c r="BBJ1" s="519"/>
      <c r="BBK1" s="519"/>
      <c r="BBL1" s="519"/>
      <c r="BBM1" s="519"/>
      <c r="BBN1" s="519"/>
      <c r="BBO1" s="519"/>
      <c r="BBP1" s="519"/>
      <c r="BBQ1" s="519"/>
      <c r="BBR1" s="519"/>
      <c r="BBS1" s="519"/>
      <c r="BBT1" s="519"/>
      <c r="BBU1" s="519"/>
      <c r="BBV1" s="519"/>
      <c r="BBW1" s="519"/>
      <c r="BBX1" s="519"/>
      <c r="BBY1" s="519"/>
      <c r="BBZ1" s="519"/>
      <c r="BCA1" s="519"/>
      <c r="BCB1" s="519"/>
      <c r="BCC1" s="519"/>
      <c r="BCD1" s="519"/>
      <c r="BCE1" s="519"/>
      <c r="BCF1" s="519"/>
      <c r="BCG1" s="519"/>
      <c r="BCH1" s="519"/>
      <c r="BCI1" s="519"/>
      <c r="BCJ1" s="519"/>
      <c r="BCK1" s="519"/>
      <c r="BCL1" s="519"/>
      <c r="BCM1" s="519"/>
      <c r="BCN1" s="519"/>
      <c r="BCO1" s="519"/>
      <c r="BCP1" s="519"/>
      <c r="BCQ1" s="519"/>
      <c r="BCR1" s="519"/>
      <c r="BCS1" s="519"/>
      <c r="BCT1" s="519"/>
      <c r="BCU1" s="519"/>
      <c r="BCV1" s="519"/>
      <c r="BCW1" s="519"/>
      <c r="BCX1" s="519"/>
      <c r="BCY1" s="519"/>
      <c r="BCZ1" s="519"/>
      <c r="BDA1" s="519"/>
      <c r="BDB1" s="519"/>
      <c r="BDC1" s="519"/>
      <c r="BDD1" s="519"/>
      <c r="BDE1" s="519"/>
      <c r="BDF1" s="519"/>
      <c r="BDG1" s="519"/>
      <c r="BDH1" s="519"/>
      <c r="BDI1" s="519"/>
      <c r="BDJ1" s="519"/>
      <c r="BDK1" s="519"/>
      <c r="BDL1" s="519"/>
      <c r="BDM1" s="519"/>
      <c r="BDN1" s="519"/>
      <c r="BDO1" s="519"/>
      <c r="BDP1" s="519"/>
      <c r="BDQ1" s="519"/>
      <c r="BDR1" s="519"/>
      <c r="BDS1" s="519"/>
      <c r="BDT1" s="519"/>
      <c r="BDU1" s="519"/>
      <c r="BDV1" s="519"/>
      <c r="BDW1" s="519"/>
      <c r="BDX1" s="519"/>
      <c r="BDY1" s="519"/>
      <c r="BDZ1" s="519"/>
      <c r="BEA1" s="519"/>
      <c r="BEB1" s="519"/>
      <c r="BEC1" s="519"/>
      <c r="BED1" s="519"/>
      <c r="BEE1" s="519"/>
      <c r="BEF1" s="519"/>
      <c r="BEG1" s="519"/>
      <c r="BEH1" s="519"/>
      <c r="BEI1" s="519"/>
      <c r="BEJ1" s="519"/>
      <c r="BEK1" s="519"/>
      <c r="BEL1" s="519"/>
      <c r="BEM1" s="519"/>
      <c r="BEN1" s="519"/>
      <c r="BEO1" s="519"/>
      <c r="BEP1" s="519"/>
      <c r="BEQ1" s="519"/>
      <c r="BER1" s="519"/>
      <c r="BES1" s="519"/>
      <c r="BET1" s="519"/>
      <c r="BEU1" s="519"/>
      <c r="BEV1" s="519"/>
      <c r="BEW1" s="519"/>
      <c r="BEX1" s="519"/>
      <c r="BEY1" s="519"/>
      <c r="BEZ1" s="519"/>
      <c r="BFA1" s="519"/>
      <c r="BFB1" s="519"/>
      <c r="BFC1" s="519"/>
      <c r="BFD1" s="519"/>
      <c r="BFE1" s="519"/>
      <c r="BFF1" s="519"/>
      <c r="BFG1" s="519"/>
      <c r="BFH1" s="519"/>
      <c r="BFI1" s="519"/>
      <c r="BFJ1" s="519"/>
      <c r="BFK1" s="519"/>
      <c r="BFL1" s="519"/>
      <c r="BFM1" s="519"/>
      <c r="BFN1" s="519"/>
      <c r="BFO1" s="519"/>
      <c r="BFP1" s="519"/>
      <c r="BFQ1" s="519"/>
      <c r="BFR1" s="519"/>
      <c r="BFS1" s="519"/>
      <c r="BFT1" s="519"/>
      <c r="BFU1" s="519"/>
      <c r="BFV1" s="519"/>
      <c r="BFW1" s="519"/>
      <c r="BFX1" s="519"/>
      <c r="BFY1" s="519"/>
      <c r="BFZ1" s="519"/>
      <c r="BGA1" s="519"/>
      <c r="BGB1" s="519"/>
      <c r="BGC1" s="519"/>
      <c r="BGD1" s="519"/>
      <c r="BGE1" s="519"/>
      <c r="BGF1" s="519"/>
      <c r="BGG1" s="519"/>
      <c r="BGH1" s="519"/>
      <c r="BGI1" s="519"/>
      <c r="BGJ1" s="519"/>
      <c r="BGK1" s="519"/>
      <c r="BGL1" s="519"/>
      <c r="BGM1" s="519"/>
      <c r="BGN1" s="519"/>
      <c r="BGO1" s="519"/>
      <c r="BGP1" s="519"/>
      <c r="BGQ1" s="519"/>
      <c r="BGR1" s="519"/>
      <c r="BGS1" s="519"/>
      <c r="BGT1" s="519"/>
      <c r="BGU1" s="519"/>
      <c r="BGV1" s="519"/>
      <c r="BGW1" s="519"/>
      <c r="BGX1" s="519"/>
      <c r="BGY1" s="519"/>
      <c r="BGZ1" s="519"/>
      <c r="BHA1" s="519"/>
      <c r="BHB1" s="519"/>
      <c r="BHC1" s="519"/>
      <c r="BHD1" s="519"/>
      <c r="BHE1" s="519"/>
      <c r="BHF1" s="519"/>
      <c r="BHG1" s="519"/>
      <c r="BHH1" s="519"/>
      <c r="BHI1" s="519"/>
      <c r="BHJ1" s="519"/>
      <c r="BHK1" s="519"/>
      <c r="BHL1" s="519"/>
      <c r="BHM1" s="519"/>
      <c r="BHN1" s="519"/>
      <c r="BHO1" s="519"/>
      <c r="BHP1" s="519"/>
      <c r="BHQ1" s="519"/>
      <c r="BHR1" s="519"/>
      <c r="BHS1" s="519"/>
      <c r="BHT1" s="519"/>
      <c r="BHU1" s="519"/>
      <c r="BHV1" s="519"/>
      <c r="BHW1" s="519"/>
      <c r="BHX1" s="519"/>
      <c r="BHY1" s="519"/>
      <c r="BHZ1" s="519"/>
      <c r="BIA1" s="519"/>
      <c r="BIB1" s="519"/>
      <c r="BIC1" s="519"/>
      <c r="BID1" s="519"/>
      <c r="BIE1" s="519"/>
      <c r="BIF1" s="519"/>
      <c r="BIG1" s="519"/>
      <c r="BIH1" s="519"/>
      <c r="BII1" s="519"/>
      <c r="BIJ1" s="519"/>
      <c r="BIK1" s="519"/>
      <c r="BIL1" s="519"/>
      <c r="BIM1" s="519"/>
      <c r="BIN1" s="519"/>
      <c r="BIO1" s="519"/>
      <c r="BIP1" s="519"/>
      <c r="BIQ1" s="519"/>
      <c r="BIR1" s="519"/>
      <c r="BIS1" s="519"/>
      <c r="BIT1" s="519"/>
      <c r="BIU1" s="519"/>
      <c r="BIV1" s="519"/>
      <c r="BIW1" s="519"/>
      <c r="BIX1" s="519"/>
      <c r="BIY1" s="519"/>
      <c r="BIZ1" s="519"/>
      <c r="BJA1" s="519"/>
      <c r="BJB1" s="519"/>
      <c r="BJC1" s="519"/>
      <c r="BJD1" s="519"/>
      <c r="BJE1" s="519"/>
      <c r="BJF1" s="519"/>
      <c r="BJG1" s="519"/>
      <c r="BJH1" s="519"/>
      <c r="BJI1" s="519"/>
      <c r="BJJ1" s="519"/>
      <c r="BJK1" s="519"/>
      <c r="BJL1" s="519"/>
      <c r="BJM1" s="519"/>
      <c r="BJN1" s="519"/>
      <c r="BJO1" s="519"/>
      <c r="BJP1" s="519"/>
      <c r="BJQ1" s="519"/>
      <c r="BJR1" s="519"/>
      <c r="BJS1" s="519"/>
      <c r="BJT1" s="519"/>
      <c r="BJU1" s="519"/>
      <c r="BJV1" s="519"/>
      <c r="BJW1" s="519"/>
      <c r="BJX1" s="519"/>
      <c r="BJY1" s="519"/>
      <c r="BJZ1" s="519"/>
      <c r="BKA1" s="519"/>
      <c r="BKB1" s="519"/>
      <c r="BKC1" s="519"/>
      <c r="BKD1" s="519"/>
      <c r="BKE1" s="519"/>
      <c r="BKF1" s="519"/>
      <c r="BKG1" s="519"/>
      <c r="BKH1" s="519"/>
      <c r="BKI1" s="519"/>
      <c r="BKJ1" s="519"/>
      <c r="BKK1" s="519"/>
      <c r="BKL1" s="519"/>
      <c r="BKM1" s="519"/>
      <c r="BKN1" s="519"/>
      <c r="BKO1" s="519"/>
      <c r="BKP1" s="519"/>
      <c r="BKQ1" s="519"/>
      <c r="BKR1" s="519"/>
      <c r="BKS1" s="519"/>
      <c r="BKT1" s="519"/>
      <c r="BKU1" s="519"/>
      <c r="BKV1" s="519"/>
      <c r="BKW1" s="519"/>
      <c r="BKX1" s="519"/>
      <c r="BKY1" s="519"/>
      <c r="BKZ1" s="519"/>
      <c r="BLA1" s="519"/>
      <c r="BLB1" s="519"/>
      <c r="BLC1" s="519"/>
      <c r="BLD1" s="519"/>
      <c r="BLE1" s="519"/>
      <c r="BLF1" s="519"/>
      <c r="BLG1" s="519"/>
      <c r="BLH1" s="519"/>
      <c r="BLI1" s="519"/>
      <c r="BLJ1" s="519"/>
      <c r="BLK1" s="519"/>
      <c r="BLL1" s="519"/>
      <c r="BLM1" s="519"/>
      <c r="BLN1" s="519"/>
      <c r="BLO1" s="519"/>
      <c r="BLP1" s="519"/>
      <c r="BLQ1" s="519"/>
      <c r="BLR1" s="519"/>
      <c r="BLS1" s="519"/>
      <c r="BLT1" s="519"/>
      <c r="BLU1" s="519"/>
      <c r="BLV1" s="519"/>
      <c r="BLW1" s="519"/>
      <c r="BLX1" s="519"/>
      <c r="BLY1" s="519"/>
      <c r="BLZ1" s="519"/>
      <c r="BMA1" s="519"/>
      <c r="BMB1" s="519"/>
      <c r="BMC1" s="519"/>
      <c r="BMD1" s="519"/>
      <c r="BME1" s="519"/>
      <c r="BMF1" s="519"/>
      <c r="BMG1" s="519"/>
      <c r="BMH1" s="519"/>
      <c r="BMI1" s="519"/>
      <c r="BMJ1" s="519"/>
      <c r="BMK1" s="519"/>
      <c r="BML1" s="519"/>
      <c r="BMM1" s="519"/>
      <c r="BMN1" s="519"/>
      <c r="BMO1" s="519"/>
      <c r="BMP1" s="519"/>
      <c r="BMQ1" s="519"/>
      <c r="BMR1" s="519"/>
      <c r="BMS1" s="519"/>
      <c r="BMT1" s="519"/>
      <c r="BMU1" s="519"/>
      <c r="BMV1" s="519"/>
      <c r="BMW1" s="519"/>
      <c r="BMX1" s="519"/>
      <c r="BMY1" s="519"/>
      <c r="BMZ1" s="519"/>
      <c r="BNA1" s="519"/>
      <c r="BNB1" s="519"/>
      <c r="BNC1" s="519"/>
      <c r="BND1" s="519"/>
      <c r="BNE1" s="519"/>
      <c r="BNF1" s="519"/>
      <c r="BNG1" s="519"/>
      <c r="BNH1" s="519"/>
      <c r="BNI1" s="519"/>
      <c r="BNJ1" s="519"/>
      <c r="BNK1" s="519"/>
      <c r="BNL1" s="519"/>
      <c r="BNM1" s="519"/>
      <c r="BNN1" s="519"/>
      <c r="BNO1" s="519"/>
      <c r="BNP1" s="519"/>
      <c r="BNQ1" s="519"/>
      <c r="BNR1" s="519"/>
      <c r="BNS1" s="519"/>
      <c r="BNT1" s="519"/>
      <c r="BNU1" s="519"/>
      <c r="BNV1" s="519"/>
      <c r="BNW1" s="519"/>
      <c r="BNX1" s="519"/>
      <c r="BNY1" s="519"/>
      <c r="BNZ1" s="519"/>
      <c r="BOA1" s="519"/>
      <c r="BOB1" s="519"/>
      <c r="BOC1" s="519"/>
      <c r="BOD1" s="519"/>
      <c r="BOE1" s="519"/>
      <c r="BOF1" s="519"/>
      <c r="BOG1" s="519"/>
      <c r="BOH1" s="519"/>
      <c r="BOI1" s="519"/>
      <c r="BOJ1" s="519"/>
      <c r="BOK1" s="519"/>
      <c r="BOL1" s="519"/>
      <c r="BOM1" s="519"/>
      <c r="BON1" s="519"/>
      <c r="BOO1" s="519"/>
      <c r="BOP1" s="519"/>
      <c r="BOQ1" s="519"/>
      <c r="BOR1" s="519"/>
      <c r="BOS1" s="519"/>
      <c r="BOT1" s="519"/>
      <c r="BOU1" s="519"/>
      <c r="BOV1" s="519"/>
      <c r="BOW1" s="519"/>
      <c r="BOX1" s="519"/>
      <c r="BOY1" s="519"/>
      <c r="BOZ1" s="519"/>
      <c r="BPA1" s="519"/>
      <c r="BPB1" s="519"/>
      <c r="BPC1" s="519"/>
      <c r="BPD1" s="519"/>
      <c r="BPE1" s="519"/>
      <c r="BPF1" s="519"/>
      <c r="BPG1" s="519"/>
      <c r="BPH1" s="519"/>
      <c r="BPI1" s="519"/>
      <c r="BPJ1" s="519"/>
      <c r="BPK1" s="519"/>
      <c r="BPL1" s="519"/>
      <c r="BPM1" s="519"/>
      <c r="BPN1" s="519"/>
      <c r="BPO1" s="519"/>
      <c r="BPP1" s="519"/>
      <c r="BPQ1" s="519"/>
      <c r="BPR1" s="519"/>
      <c r="BPS1" s="519"/>
      <c r="BPT1" s="519"/>
      <c r="BPU1" s="519"/>
      <c r="BPV1" s="519"/>
      <c r="BPW1" s="519"/>
      <c r="BPX1" s="519"/>
      <c r="BPY1" s="519"/>
      <c r="BPZ1" s="519"/>
      <c r="BQA1" s="519"/>
      <c r="BQB1" s="519"/>
      <c r="BQC1" s="519"/>
      <c r="BQD1" s="519"/>
      <c r="BQE1" s="519"/>
      <c r="BQF1" s="519"/>
      <c r="BQG1" s="519"/>
      <c r="BQH1" s="519"/>
      <c r="BQI1" s="519"/>
      <c r="BQJ1" s="519"/>
      <c r="BQK1" s="519"/>
      <c r="BQL1" s="519"/>
      <c r="BQM1" s="519"/>
      <c r="BQN1" s="519"/>
      <c r="BQO1" s="519"/>
      <c r="BQP1" s="519"/>
      <c r="BQQ1" s="519"/>
      <c r="BQR1" s="519"/>
      <c r="BQS1" s="519"/>
      <c r="BQT1" s="519"/>
      <c r="BQU1" s="519"/>
      <c r="BQV1" s="519"/>
      <c r="BQW1" s="519"/>
      <c r="BQX1" s="519"/>
      <c r="BQY1" s="519"/>
      <c r="BQZ1" s="519"/>
      <c r="BRA1" s="519"/>
      <c r="BRB1" s="519"/>
      <c r="BRC1" s="519"/>
      <c r="BRD1" s="519"/>
      <c r="BRE1" s="519"/>
      <c r="BRF1" s="519"/>
      <c r="BRG1" s="519"/>
      <c r="BRH1" s="519"/>
      <c r="BRI1" s="519"/>
      <c r="BRJ1" s="519"/>
      <c r="BRK1" s="519"/>
      <c r="BRL1" s="519"/>
      <c r="BRM1" s="519"/>
      <c r="BRN1" s="519"/>
      <c r="BRO1" s="519"/>
      <c r="BRP1" s="519"/>
      <c r="BRQ1" s="519"/>
      <c r="BRR1" s="519"/>
      <c r="BRS1" s="519"/>
      <c r="BRT1" s="519"/>
      <c r="BRU1" s="519"/>
      <c r="BRV1" s="519"/>
      <c r="BRW1" s="519"/>
      <c r="BRX1" s="519"/>
      <c r="BRY1" s="519"/>
      <c r="BRZ1" s="519"/>
      <c r="BSA1" s="519"/>
      <c r="BSB1" s="519"/>
      <c r="BSC1" s="519"/>
      <c r="BSD1" s="519"/>
      <c r="BSE1" s="519"/>
      <c r="BSF1" s="519"/>
      <c r="BSG1" s="519"/>
      <c r="BSH1" s="519"/>
      <c r="BSI1" s="519"/>
      <c r="BSJ1" s="519"/>
      <c r="BSK1" s="519"/>
      <c r="BSL1" s="519"/>
      <c r="BSM1" s="519"/>
      <c r="BSN1" s="519"/>
      <c r="BSO1" s="519"/>
      <c r="BSP1" s="519"/>
      <c r="BSQ1" s="519"/>
      <c r="BSR1" s="519"/>
      <c r="BSS1" s="519"/>
      <c r="BST1" s="519"/>
      <c r="BSU1" s="519"/>
      <c r="BSV1" s="519"/>
      <c r="BSW1" s="519"/>
      <c r="BSX1" s="519"/>
      <c r="BSY1" s="519"/>
      <c r="BSZ1" s="519"/>
      <c r="BTA1" s="519"/>
      <c r="BTB1" s="519"/>
      <c r="BTC1" s="519"/>
      <c r="BTD1" s="519"/>
      <c r="BTE1" s="519"/>
      <c r="BTF1" s="519"/>
      <c r="BTG1" s="519"/>
      <c r="BTH1" s="519"/>
      <c r="BTI1" s="519"/>
      <c r="BTJ1" s="519"/>
      <c r="BTK1" s="519"/>
      <c r="BTL1" s="519"/>
      <c r="BTM1" s="519"/>
      <c r="BTN1" s="519"/>
      <c r="BTO1" s="519"/>
      <c r="BTP1" s="519"/>
      <c r="BTQ1" s="519"/>
      <c r="BTR1" s="519"/>
      <c r="BTS1" s="519"/>
      <c r="BTT1" s="519"/>
      <c r="BTU1" s="519"/>
      <c r="BTV1" s="519"/>
      <c r="BTW1" s="519"/>
      <c r="BTX1" s="519"/>
      <c r="BTY1" s="519"/>
      <c r="BTZ1" s="519"/>
      <c r="BUA1" s="519"/>
      <c r="BUB1" s="519"/>
      <c r="BUC1" s="519"/>
      <c r="BUD1" s="519"/>
      <c r="BUE1" s="519"/>
      <c r="BUF1" s="519"/>
      <c r="BUG1" s="519"/>
      <c r="BUH1" s="519"/>
      <c r="BUI1" s="519"/>
      <c r="BUJ1" s="519"/>
      <c r="BUK1" s="519"/>
      <c r="BUL1" s="519"/>
      <c r="BUM1" s="519"/>
      <c r="BUN1" s="519"/>
      <c r="BUO1" s="519"/>
      <c r="BUP1" s="519"/>
      <c r="BUQ1" s="519"/>
      <c r="BUR1" s="519"/>
      <c r="BUS1" s="519"/>
      <c r="BUT1" s="519"/>
      <c r="BUU1" s="519"/>
      <c r="BUV1" s="519"/>
      <c r="BUW1" s="519"/>
      <c r="BUX1" s="519"/>
      <c r="BUY1" s="519"/>
      <c r="BUZ1" s="519"/>
      <c r="BVA1" s="519"/>
      <c r="BVB1" s="519"/>
      <c r="BVC1" s="519"/>
      <c r="BVD1" s="519"/>
      <c r="BVE1" s="519"/>
      <c r="BVF1" s="519"/>
      <c r="BVG1" s="519"/>
      <c r="BVH1" s="519"/>
      <c r="BVI1" s="519"/>
      <c r="BVJ1" s="519"/>
      <c r="BVK1" s="519"/>
      <c r="BVL1" s="519"/>
      <c r="BVM1" s="519"/>
      <c r="BVN1" s="519"/>
      <c r="BVO1" s="519"/>
      <c r="BVP1" s="519"/>
      <c r="BVQ1" s="519"/>
      <c r="BVR1" s="519"/>
      <c r="BVS1" s="519"/>
      <c r="BVT1" s="519"/>
      <c r="BVU1" s="519"/>
      <c r="BVV1" s="519"/>
      <c r="BVW1" s="519"/>
      <c r="BVX1" s="519"/>
      <c r="BVY1" s="519"/>
      <c r="BVZ1" s="519"/>
      <c r="BWA1" s="519"/>
      <c r="BWB1" s="519"/>
      <c r="BWC1" s="519"/>
      <c r="BWD1" s="519"/>
      <c r="BWE1" s="519"/>
      <c r="BWF1" s="519"/>
      <c r="BWG1" s="519"/>
      <c r="BWH1" s="519"/>
      <c r="BWI1" s="519"/>
      <c r="BWJ1" s="519"/>
      <c r="BWK1" s="519"/>
      <c r="BWL1" s="519"/>
      <c r="BWM1" s="519"/>
      <c r="BWN1" s="519"/>
      <c r="BWO1" s="519"/>
      <c r="BWP1" s="519"/>
      <c r="BWQ1" s="519"/>
      <c r="BWR1" s="519"/>
      <c r="BWS1" s="519"/>
      <c r="BWT1" s="519"/>
      <c r="BWU1" s="519"/>
      <c r="BWV1" s="519"/>
      <c r="BWW1" s="519"/>
      <c r="BWX1" s="519"/>
      <c r="BWY1" s="519"/>
      <c r="BWZ1" s="519"/>
      <c r="BXA1" s="519"/>
      <c r="BXB1" s="519"/>
      <c r="BXC1" s="519"/>
      <c r="BXD1" s="519"/>
      <c r="BXE1" s="519"/>
      <c r="BXF1" s="519"/>
      <c r="BXG1" s="519"/>
      <c r="BXH1" s="519"/>
      <c r="BXI1" s="519"/>
      <c r="BXJ1" s="519"/>
      <c r="BXK1" s="519"/>
      <c r="BXL1" s="519"/>
      <c r="BXM1" s="519"/>
      <c r="BXN1" s="519"/>
      <c r="BXO1" s="519"/>
      <c r="BXP1" s="519"/>
      <c r="BXQ1" s="519"/>
      <c r="BXR1" s="519"/>
      <c r="BXS1" s="519"/>
      <c r="BXT1" s="519"/>
      <c r="BXU1" s="519"/>
      <c r="BXV1" s="519"/>
      <c r="BXW1" s="519"/>
      <c r="BXX1" s="519"/>
      <c r="BXY1" s="519"/>
      <c r="BXZ1" s="519"/>
      <c r="BYA1" s="519"/>
      <c r="BYB1" s="519"/>
      <c r="BYC1" s="519"/>
      <c r="BYD1" s="519"/>
      <c r="BYE1" s="519"/>
      <c r="BYF1" s="519"/>
      <c r="BYG1" s="519"/>
      <c r="BYH1" s="519"/>
      <c r="BYI1" s="519"/>
      <c r="BYJ1" s="519"/>
      <c r="BYK1" s="519"/>
      <c r="BYL1" s="519"/>
      <c r="BYM1" s="519"/>
      <c r="BYN1" s="519"/>
      <c r="BYO1" s="519"/>
      <c r="BYP1" s="519"/>
      <c r="BYQ1" s="519"/>
      <c r="BYR1" s="519"/>
      <c r="BYS1" s="519"/>
      <c r="BYT1" s="519"/>
      <c r="BYU1" s="519"/>
      <c r="BYV1" s="519"/>
      <c r="BYW1" s="519"/>
      <c r="BYX1" s="519"/>
      <c r="BYY1" s="519"/>
      <c r="BYZ1" s="519"/>
      <c r="BZA1" s="519"/>
      <c r="BZB1" s="519"/>
      <c r="BZC1" s="519"/>
      <c r="BZD1" s="519"/>
      <c r="BZE1" s="519"/>
      <c r="BZF1" s="519"/>
      <c r="BZG1" s="519"/>
      <c r="BZH1" s="519"/>
      <c r="BZI1" s="519"/>
      <c r="BZJ1" s="519"/>
      <c r="BZK1" s="519"/>
      <c r="BZL1" s="519"/>
      <c r="BZM1" s="519"/>
      <c r="BZN1" s="519"/>
      <c r="BZO1" s="519"/>
      <c r="BZP1" s="519"/>
      <c r="BZQ1" s="519"/>
      <c r="BZR1" s="519"/>
      <c r="BZS1" s="519"/>
      <c r="BZT1" s="519"/>
      <c r="BZU1" s="519"/>
      <c r="BZV1" s="519"/>
      <c r="BZW1" s="519"/>
      <c r="BZX1" s="519"/>
      <c r="BZY1" s="519"/>
      <c r="BZZ1" s="519"/>
      <c r="CAA1" s="519"/>
      <c r="CAB1" s="519"/>
      <c r="CAC1" s="519"/>
      <c r="CAD1" s="519"/>
      <c r="CAE1" s="519"/>
      <c r="CAF1" s="519"/>
      <c r="CAG1" s="519"/>
      <c r="CAH1" s="519"/>
      <c r="CAI1" s="519"/>
      <c r="CAJ1" s="519"/>
      <c r="CAK1" s="519"/>
      <c r="CAL1" s="519"/>
      <c r="CAM1" s="519"/>
      <c r="CAN1" s="519"/>
      <c r="CAO1" s="519"/>
      <c r="CAP1" s="519"/>
      <c r="CAQ1" s="519"/>
      <c r="CAR1" s="519"/>
      <c r="CAS1" s="519"/>
      <c r="CAT1" s="519"/>
      <c r="CAU1" s="519"/>
      <c r="CAV1" s="519"/>
      <c r="CAW1" s="519"/>
      <c r="CAX1" s="519"/>
      <c r="CAY1" s="519"/>
      <c r="CAZ1" s="519"/>
      <c r="CBA1" s="519"/>
      <c r="CBB1" s="519"/>
      <c r="CBC1" s="519"/>
      <c r="CBD1" s="519"/>
      <c r="CBE1" s="519"/>
      <c r="CBF1" s="519"/>
      <c r="CBG1" s="519"/>
      <c r="CBH1" s="519"/>
      <c r="CBI1" s="519"/>
      <c r="CBJ1" s="519"/>
      <c r="CBK1" s="519"/>
      <c r="CBL1" s="519"/>
      <c r="CBM1" s="519"/>
      <c r="CBN1" s="519"/>
      <c r="CBO1" s="519"/>
      <c r="CBP1" s="519"/>
      <c r="CBQ1" s="519"/>
      <c r="CBR1" s="519"/>
      <c r="CBS1" s="519"/>
      <c r="CBT1" s="519"/>
      <c r="CBU1" s="519"/>
      <c r="CBV1" s="519"/>
      <c r="CBW1" s="519"/>
      <c r="CBX1" s="519"/>
      <c r="CBY1" s="519"/>
      <c r="CBZ1" s="519"/>
      <c r="CCA1" s="519"/>
      <c r="CCB1" s="519"/>
      <c r="CCC1" s="519"/>
      <c r="CCD1" s="519"/>
      <c r="CCE1" s="519"/>
      <c r="CCF1" s="519"/>
      <c r="CCG1" s="519"/>
      <c r="CCH1" s="519"/>
      <c r="CCI1" s="519"/>
      <c r="CCJ1" s="519"/>
      <c r="CCK1" s="519"/>
      <c r="CCL1" s="519"/>
      <c r="CCM1" s="519"/>
      <c r="CCN1" s="519"/>
      <c r="CCO1" s="519"/>
      <c r="CCP1" s="519"/>
      <c r="CCQ1" s="519"/>
      <c r="CCR1" s="519"/>
      <c r="CCS1" s="519"/>
      <c r="CCT1" s="519"/>
      <c r="CCU1" s="519"/>
      <c r="CCV1" s="519"/>
      <c r="CCW1" s="519"/>
      <c r="CCX1" s="519"/>
      <c r="CCY1" s="519"/>
      <c r="CCZ1" s="519"/>
      <c r="CDA1" s="519"/>
      <c r="CDB1" s="519"/>
      <c r="CDC1" s="519"/>
      <c r="CDD1" s="519"/>
      <c r="CDE1" s="519"/>
      <c r="CDF1" s="519"/>
      <c r="CDG1" s="519"/>
      <c r="CDH1" s="519"/>
      <c r="CDI1" s="519"/>
      <c r="CDJ1" s="519"/>
      <c r="CDK1" s="519"/>
      <c r="CDL1" s="519"/>
      <c r="CDM1" s="519"/>
      <c r="CDN1" s="519"/>
      <c r="CDO1" s="519"/>
      <c r="CDP1" s="519"/>
      <c r="CDQ1" s="519"/>
      <c r="CDR1" s="519"/>
      <c r="CDS1" s="519"/>
      <c r="CDT1" s="519"/>
      <c r="CDU1" s="519"/>
      <c r="CDV1" s="519"/>
      <c r="CDW1" s="519"/>
      <c r="CDX1" s="519"/>
      <c r="CDY1" s="519"/>
      <c r="CDZ1" s="519"/>
      <c r="CEA1" s="519"/>
      <c r="CEB1" s="519"/>
      <c r="CEC1" s="519"/>
      <c r="CED1" s="519"/>
      <c r="CEE1" s="519"/>
      <c r="CEF1" s="519"/>
      <c r="CEG1" s="519"/>
      <c r="CEH1" s="519"/>
      <c r="CEI1" s="519"/>
      <c r="CEJ1" s="519"/>
      <c r="CEK1" s="519"/>
      <c r="CEL1" s="519"/>
      <c r="CEM1" s="519"/>
      <c r="CEN1" s="519"/>
      <c r="CEO1" s="519"/>
      <c r="CEP1" s="519"/>
      <c r="CEQ1" s="519"/>
      <c r="CER1" s="519"/>
      <c r="CES1" s="519"/>
      <c r="CET1" s="519"/>
      <c r="CEU1" s="519"/>
      <c r="CEV1" s="519"/>
      <c r="CEW1" s="519"/>
      <c r="CEX1" s="519"/>
      <c r="CEY1" s="519"/>
      <c r="CEZ1" s="519"/>
      <c r="CFA1" s="519"/>
      <c r="CFB1" s="519"/>
      <c r="CFC1" s="519"/>
      <c r="CFD1" s="519"/>
      <c r="CFE1" s="519"/>
      <c r="CFF1" s="519"/>
      <c r="CFG1" s="519"/>
      <c r="CFH1" s="519"/>
      <c r="CFI1" s="519"/>
      <c r="CFJ1" s="519"/>
      <c r="CFK1" s="519"/>
      <c r="CFL1" s="519"/>
      <c r="CFM1" s="519"/>
      <c r="CFN1" s="519"/>
      <c r="CFO1" s="519"/>
      <c r="CFP1" s="519"/>
      <c r="CFQ1" s="519"/>
      <c r="CFR1" s="519"/>
      <c r="CFS1" s="519"/>
      <c r="CFT1" s="519"/>
      <c r="CFU1" s="519"/>
      <c r="CFV1" s="519"/>
      <c r="CFW1" s="519"/>
      <c r="CFX1" s="519"/>
      <c r="CFY1" s="519"/>
      <c r="CFZ1" s="519"/>
      <c r="CGA1" s="519"/>
      <c r="CGB1" s="519"/>
      <c r="CGC1" s="519"/>
      <c r="CGD1" s="519"/>
      <c r="CGE1" s="519"/>
      <c r="CGF1" s="519"/>
      <c r="CGG1" s="519"/>
      <c r="CGH1" s="519"/>
      <c r="CGI1" s="519"/>
      <c r="CGJ1" s="519"/>
      <c r="CGK1" s="519"/>
      <c r="CGL1" s="519"/>
      <c r="CGM1" s="519"/>
      <c r="CGN1" s="519"/>
      <c r="CGO1" s="519"/>
      <c r="CGP1" s="519"/>
      <c r="CGQ1" s="519"/>
      <c r="CGR1" s="519"/>
      <c r="CGS1" s="519"/>
      <c r="CGT1" s="519"/>
      <c r="CGU1" s="519"/>
      <c r="CGV1" s="519"/>
      <c r="CGW1" s="519"/>
      <c r="CGX1" s="519"/>
      <c r="CGY1" s="519"/>
      <c r="CGZ1" s="519"/>
      <c r="CHA1" s="519"/>
      <c r="CHB1" s="519"/>
      <c r="CHC1" s="519"/>
      <c r="CHD1" s="519"/>
      <c r="CHE1" s="519"/>
      <c r="CHF1" s="519"/>
      <c r="CHG1" s="519"/>
      <c r="CHH1" s="519"/>
      <c r="CHI1" s="519"/>
      <c r="CHJ1" s="519"/>
      <c r="CHK1" s="519"/>
      <c r="CHL1" s="519"/>
      <c r="CHM1" s="519"/>
      <c r="CHN1" s="519"/>
      <c r="CHO1" s="519"/>
      <c r="CHP1" s="519"/>
      <c r="CHQ1" s="519"/>
      <c r="CHR1" s="519"/>
      <c r="CHS1" s="519"/>
      <c r="CHT1" s="519"/>
      <c r="CHU1" s="519"/>
      <c r="CHV1" s="519"/>
      <c r="CHW1" s="519"/>
      <c r="CHX1" s="519"/>
      <c r="CHY1" s="519"/>
      <c r="CHZ1" s="519"/>
      <c r="CIA1" s="519"/>
      <c r="CIB1" s="519"/>
      <c r="CIC1" s="519"/>
      <c r="CID1" s="519"/>
      <c r="CIE1" s="519"/>
      <c r="CIF1" s="519"/>
      <c r="CIG1" s="519"/>
      <c r="CIH1" s="519"/>
      <c r="CII1" s="519"/>
      <c r="CIJ1" s="519"/>
      <c r="CIK1" s="519"/>
      <c r="CIL1" s="519"/>
      <c r="CIM1" s="519"/>
      <c r="CIN1" s="519"/>
      <c r="CIO1" s="519"/>
      <c r="CIP1" s="519"/>
      <c r="CIQ1" s="519"/>
      <c r="CIR1" s="519"/>
      <c r="CIS1" s="519"/>
      <c r="CIT1" s="519"/>
      <c r="CIU1" s="519"/>
      <c r="CIV1" s="519"/>
      <c r="CIW1" s="519"/>
      <c r="CIX1" s="519"/>
      <c r="CIY1" s="519"/>
      <c r="CIZ1" s="519"/>
      <c r="CJA1" s="519"/>
      <c r="CJB1" s="519"/>
      <c r="CJC1" s="519"/>
      <c r="CJD1" s="519"/>
      <c r="CJE1" s="519"/>
      <c r="CJF1" s="519"/>
      <c r="CJG1" s="519"/>
      <c r="CJH1" s="519"/>
      <c r="CJI1" s="519"/>
      <c r="CJJ1" s="519"/>
      <c r="CJK1" s="519"/>
      <c r="CJL1" s="519"/>
      <c r="CJM1" s="519"/>
      <c r="CJN1" s="519"/>
      <c r="CJO1" s="519"/>
      <c r="CJP1" s="519"/>
      <c r="CJQ1" s="519"/>
      <c r="CJR1" s="519"/>
      <c r="CJS1" s="519"/>
      <c r="CJT1" s="519"/>
      <c r="CJU1" s="519"/>
      <c r="CJV1" s="519"/>
      <c r="CJW1" s="519"/>
      <c r="CJX1" s="519"/>
      <c r="CJY1" s="519"/>
      <c r="CJZ1" s="519"/>
      <c r="CKA1" s="519"/>
      <c r="CKB1" s="519"/>
      <c r="CKC1" s="519"/>
      <c r="CKD1" s="519"/>
      <c r="CKE1" s="519"/>
      <c r="CKF1" s="519"/>
      <c r="CKG1" s="519"/>
      <c r="CKH1" s="519"/>
      <c r="CKI1" s="519"/>
      <c r="CKJ1" s="519"/>
      <c r="CKK1" s="519"/>
      <c r="CKL1" s="519"/>
      <c r="CKM1" s="519"/>
      <c r="CKN1" s="519"/>
      <c r="CKO1" s="519"/>
      <c r="CKP1" s="519"/>
      <c r="CKQ1" s="519"/>
      <c r="CKR1" s="519"/>
      <c r="CKS1" s="519"/>
      <c r="CKT1" s="519"/>
      <c r="CKU1" s="519"/>
      <c r="CKV1" s="519"/>
      <c r="CKW1" s="519"/>
      <c r="CKX1" s="519"/>
      <c r="CKY1" s="519"/>
      <c r="CKZ1" s="519"/>
      <c r="CLA1" s="519"/>
      <c r="CLB1" s="519"/>
      <c r="CLC1" s="519"/>
      <c r="CLD1" s="519"/>
      <c r="CLE1" s="519"/>
      <c r="CLF1" s="519"/>
      <c r="CLG1" s="519"/>
      <c r="CLH1" s="519"/>
      <c r="CLI1" s="519"/>
      <c r="CLJ1" s="519"/>
      <c r="CLK1" s="519"/>
      <c r="CLL1" s="519"/>
      <c r="CLM1" s="519"/>
      <c r="CLN1" s="519"/>
      <c r="CLO1" s="519"/>
      <c r="CLP1" s="519"/>
      <c r="CLQ1" s="519"/>
      <c r="CLR1" s="519"/>
      <c r="CLS1" s="519"/>
      <c r="CLT1" s="519"/>
      <c r="CLU1" s="519"/>
      <c r="CLV1" s="519"/>
      <c r="CLW1" s="519"/>
      <c r="CLX1" s="519"/>
      <c r="CLY1" s="519"/>
      <c r="CLZ1" s="519"/>
      <c r="CMA1" s="519"/>
      <c r="CMB1" s="519"/>
      <c r="CMC1" s="519"/>
      <c r="CMD1" s="519"/>
      <c r="CME1" s="519"/>
      <c r="CMF1" s="519"/>
      <c r="CMG1" s="519"/>
      <c r="CMH1" s="519"/>
      <c r="CMI1" s="519"/>
      <c r="CMJ1" s="519"/>
      <c r="CMK1" s="519"/>
      <c r="CML1" s="519"/>
      <c r="CMM1" s="519"/>
      <c r="CMN1" s="519"/>
      <c r="CMO1" s="519"/>
      <c r="CMP1" s="519"/>
      <c r="CMQ1" s="519"/>
      <c r="CMR1" s="519"/>
      <c r="CMS1" s="519"/>
      <c r="CMT1" s="519"/>
      <c r="CMU1" s="519"/>
      <c r="CMV1" s="519"/>
      <c r="CMW1" s="519"/>
      <c r="CMX1" s="519"/>
      <c r="CMY1" s="519"/>
      <c r="CMZ1" s="519"/>
      <c r="CNA1" s="519"/>
      <c r="CNB1" s="519"/>
      <c r="CNC1" s="519"/>
      <c r="CND1" s="519"/>
      <c r="CNE1" s="519"/>
      <c r="CNF1" s="519"/>
      <c r="CNG1" s="519"/>
      <c r="CNH1" s="519"/>
      <c r="CNI1" s="519"/>
      <c r="CNJ1" s="519"/>
      <c r="CNK1" s="519"/>
      <c r="CNL1" s="519"/>
      <c r="CNM1" s="519"/>
      <c r="CNN1" s="519"/>
      <c r="CNO1" s="519"/>
      <c r="CNP1" s="519"/>
      <c r="CNQ1" s="519"/>
      <c r="CNR1" s="519"/>
      <c r="CNS1" s="519"/>
      <c r="CNT1" s="519"/>
      <c r="CNU1" s="519"/>
      <c r="CNV1" s="519"/>
      <c r="CNW1" s="519"/>
      <c r="CNX1" s="519"/>
      <c r="CNY1" s="519"/>
      <c r="CNZ1" s="519"/>
      <c r="COA1" s="519"/>
      <c r="COB1" s="519"/>
      <c r="COC1" s="519"/>
      <c r="COD1" s="519"/>
      <c r="COE1" s="519"/>
      <c r="COF1" s="519"/>
      <c r="COG1" s="519"/>
      <c r="COH1" s="519"/>
      <c r="COI1" s="519"/>
      <c r="COJ1" s="519"/>
      <c r="COK1" s="519"/>
      <c r="COL1" s="519"/>
      <c r="COM1" s="519"/>
      <c r="CON1" s="519"/>
      <c r="COO1" s="519"/>
      <c r="COP1" s="519"/>
      <c r="COQ1" s="519"/>
      <c r="COR1" s="519"/>
      <c r="COS1" s="519"/>
      <c r="COT1" s="519"/>
      <c r="COU1" s="519"/>
      <c r="COV1" s="519"/>
      <c r="COW1" s="519"/>
      <c r="COX1" s="519"/>
      <c r="COY1" s="519"/>
      <c r="COZ1" s="519"/>
      <c r="CPA1" s="519"/>
      <c r="CPB1" s="519"/>
      <c r="CPC1" s="519"/>
      <c r="CPD1" s="519"/>
      <c r="CPE1" s="519"/>
      <c r="CPF1" s="519"/>
      <c r="CPG1" s="519"/>
      <c r="CPH1" s="519"/>
      <c r="CPI1" s="519"/>
      <c r="CPJ1" s="519"/>
      <c r="CPK1" s="519"/>
      <c r="CPL1" s="519"/>
      <c r="CPM1" s="519"/>
      <c r="CPN1" s="519"/>
      <c r="CPO1" s="519"/>
      <c r="CPP1" s="519"/>
      <c r="CPQ1" s="519"/>
      <c r="CPR1" s="519"/>
      <c r="CPS1" s="519"/>
      <c r="CPT1" s="519"/>
      <c r="CPU1" s="519"/>
      <c r="CPV1" s="519"/>
      <c r="CPW1" s="519"/>
      <c r="CPX1" s="519"/>
      <c r="CPY1" s="519"/>
      <c r="CPZ1" s="519"/>
      <c r="CQA1" s="519"/>
      <c r="CQB1" s="519"/>
      <c r="CQC1" s="519"/>
      <c r="CQD1" s="519"/>
      <c r="CQE1" s="519"/>
      <c r="CQF1" s="519"/>
      <c r="CQG1" s="519"/>
      <c r="CQH1" s="519"/>
      <c r="CQI1" s="519"/>
      <c r="CQJ1" s="519"/>
      <c r="CQK1" s="519"/>
      <c r="CQL1" s="519"/>
      <c r="CQM1" s="519"/>
      <c r="CQN1" s="519"/>
      <c r="CQO1" s="519"/>
      <c r="CQP1" s="519"/>
      <c r="CQQ1" s="519"/>
      <c r="CQR1" s="519"/>
      <c r="CQS1" s="519"/>
      <c r="CQT1" s="519"/>
      <c r="CQU1" s="519"/>
      <c r="CQV1" s="519"/>
      <c r="CQW1" s="519"/>
      <c r="CQX1" s="519"/>
      <c r="CQY1" s="519"/>
      <c r="CQZ1" s="519"/>
      <c r="CRA1" s="519"/>
      <c r="CRB1" s="519"/>
      <c r="CRC1" s="519"/>
      <c r="CRD1" s="519"/>
      <c r="CRE1" s="519"/>
      <c r="CRF1" s="519"/>
      <c r="CRG1" s="519"/>
      <c r="CRH1" s="519"/>
      <c r="CRI1" s="519"/>
      <c r="CRJ1" s="519"/>
      <c r="CRK1" s="519"/>
      <c r="CRL1" s="519"/>
      <c r="CRM1" s="519"/>
      <c r="CRN1" s="519"/>
      <c r="CRO1" s="519"/>
      <c r="CRP1" s="519"/>
      <c r="CRQ1" s="519"/>
      <c r="CRR1" s="519"/>
      <c r="CRS1" s="519"/>
      <c r="CRT1" s="519"/>
      <c r="CRU1" s="519"/>
      <c r="CRV1" s="519"/>
      <c r="CRW1" s="519"/>
      <c r="CRX1" s="519"/>
      <c r="CRY1" s="519"/>
      <c r="CRZ1" s="519"/>
      <c r="CSA1" s="519"/>
      <c r="CSB1" s="519"/>
      <c r="CSC1" s="519"/>
      <c r="CSD1" s="519"/>
      <c r="CSE1" s="519"/>
      <c r="CSF1" s="519"/>
      <c r="CSG1" s="519"/>
      <c r="CSH1" s="519"/>
      <c r="CSI1" s="519"/>
      <c r="CSJ1" s="519"/>
      <c r="CSK1" s="519"/>
      <c r="CSL1" s="519"/>
      <c r="CSM1" s="519"/>
      <c r="CSN1" s="519"/>
      <c r="CSO1" s="519"/>
      <c r="CSP1" s="519"/>
      <c r="CSQ1" s="519"/>
      <c r="CSR1" s="519"/>
      <c r="CSS1" s="519"/>
      <c r="CST1" s="519"/>
      <c r="CSU1" s="519"/>
      <c r="CSV1" s="519"/>
      <c r="CSW1" s="519"/>
      <c r="CSX1" s="519"/>
      <c r="CSY1" s="519"/>
      <c r="CSZ1" s="519"/>
      <c r="CTA1" s="519"/>
      <c r="CTB1" s="519"/>
      <c r="CTC1" s="519"/>
      <c r="CTD1" s="519"/>
      <c r="CTE1" s="519"/>
      <c r="CTF1" s="519"/>
      <c r="CTG1" s="519"/>
      <c r="CTH1" s="519"/>
      <c r="CTI1" s="519"/>
      <c r="CTJ1" s="519"/>
      <c r="CTK1" s="519"/>
      <c r="CTL1" s="519"/>
      <c r="CTM1" s="519"/>
      <c r="CTN1" s="519"/>
      <c r="CTO1" s="519"/>
      <c r="CTP1" s="519"/>
      <c r="CTQ1" s="519"/>
      <c r="CTR1" s="519"/>
      <c r="CTS1" s="519"/>
      <c r="CTT1" s="519"/>
      <c r="CTU1" s="519"/>
      <c r="CTV1" s="519"/>
      <c r="CTW1" s="519"/>
      <c r="CTX1" s="519"/>
      <c r="CTY1" s="519"/>
      <c r="CTZ1" s="519"/>
      <c r="CUA1" s="519"/>
      <c r="CUB1" s="519"/>
      <c r="CUC1" s="519"/>
      <c r="CUD1" s="519"/>
      <c r="CUE1" s="519"/>
      <c r="CUF1" s="519"/>
      <c r="CUG1" s="519"/>
      <c r="CUH1" s="519"/>
      <c r="CUI1" s="519"/>
      <c r="CUJ1" s="519"/>
      <c r="CUK1" s="519"/>
      <c r="CUL1" s="519"/>
      <c r="CUM1" s="519"/>
      <c r="CUN1" s="519"/>
      <c r="CUO1" s="519"/>
      <c r="CUP1" s="519"/>
      <c r="CUQ1" s="519"/>
      <c r="CUR1" s="519"/>
      <c r="CUS1" s="519"/>
      <c r="CUT1" s="519"/>
      <c r="CUU1" s="519"/>
      <c r="CUV1" s="519"/>
      <c r="CUW1" s="519"/>
      <c r="CUX1" s="519"/>
      <c r="CUY1" s="519"/>
      <c r="CUZ1" s="519"/>
      <c r="CVA1" s="519"/>
      <c r="CVB1" s="519"/>
      <c r="CVC1" s="519"/>
      <c r="CVD1" s="519"/>
      <c r="CVE1" s="519"/>
      <c r="CVF1" s="519"/>
      <c r="CVG1" s="519"/>
      <c r="CVH1" s="519"/>
      <c r="CVI1" s="519"/>
      <c r="CVJ1" s="519"/>
      <c r="CVK1" s="519"/>
      <c r="CVL1" s="519"/>
      <c r="CVM1" s="519"/>
      <c r="CVN1" s="519"/>
      <c r="CVO1" s="519"/>
      <c r="CVP1" s="519"/>
      <c r="CVQ1" s="519"/>
      <c r="CVR1" s="519"/>
      <c r="CVS1" s="519"/>
      <c r="CVT1" s="519"/>
      <c r="CVU1" s="519"/>
      <c r="CVV1" s="519"/>
      <c r="CVW1" s="519"/>
      <c r="CVX1" s="519"/>
      <c r="CVY1" s="519"/>
      <c r="CVZ1" s="519"/>
      <c r="CWA1" s="519"/>
      <c r="CWB1" s="519"/>
      <c r="CWC1" s="519"/>
      <c r="CWD1" s="519"/>
      <c r="CWE1" s="519"/>
      <c r="CWF1" s="519"/>
      <c r="CWG1" s="519"/>
      <c r="CWH1" s="519"/>
      <c r="CWI1" s="519"/>
      <c r="CWJ1" s="519"/>
      <c r="CWK1" s="519"/>
      <c r="CWL1" s="519"/>
      <c r="CWM1" s="519"/>
      <c r="CWN1" s="519"/>
      <c r="CWO1" s="519"/>
      <c r="CWP1" s="519"/>
      <c r="CWQ1" s="519"/>
      <c r="CWR1" s="519"/>
      <c r="CWS1" s="519"/>
      <c r="CWT1" s="519"/>
      <c r="CWU1" s="519"/>
      <c r="CWV1" s="519"/>
      <c r="CWW1" s="519"/>
      <c r="CWX1" s="519"/>
      <c r="CWY1" s="519"/>
      <c r="CWZ1" s="519"/>
      <c r="CXA1" s="519"/>
      <c r="CXB1" s="519"/>
      <c r="CXC1" s="519"/>
      <c r="CXD1" s="519"/>
      <c r="CXE1" s="519"/>
      <c r="CXF1" s="519"/>
      <c r="CXG1" s="519"/>
      <c r="CXH1" s="519"/>
      <c r="CXI1" s="519"/>
      <c r="CXJ1" s="519"/>
      <c r="CXK1" s="519"/>
      <c r="CXL1" s="519"/>
      <c r="CXM1" s="519"/>
      <c r="CXN1" s="519"/>
      <c r="CXO1" s="519"/>
      <c r="CXP1" s="519"/>
      <c r="CXQ1" s="519"/>
      <c r="CXR1" s="519"/>
      <c r="CXS1" s="519"/>
      <c r="CXT1" s="519"/>
      <c r="CXU1" s="519"/>
      <c r="CXV1" s="519"/>
      <c r="CXW1" s="519"/>
      <c r="CXX1" s="519"/>
      <c r="CXY1" s="519"/>
      <c r="CXZ1" s="519"/>
      <c r="CYA1" s="519"/>
      <c r="CYB1" s="519"/>
      <c r="CYC1" s="519"/>
      <c r="CYD1" s="519"/>
      <c r="CYE1" s="519"/>
      <c r="CYF1" s="519"/>
      <c r="CYG1" s="519"/>
      <c r="CYH1" s="519"/>
      <c r="CYI1" s="519"/>
      <c r="CYJ1" s="519"/>
      <c r="CYK1" s="519"/>
      <c r="CYL1" s="519"/>
      <c r="CYM1" s="519"/>
      <c r="CYN1" s="519"/>
      <c r="CYO1" s="519"/>
      <c r="CYP1" s="519"/>
      <c r="CYQ1" s="519"/>
      <c r="CYR1" s="519"/>
      <c r="CYS1" s="519"/>
      <c r="CYT1" s="519"/>
      <c r="CYU1" s="519"/>
      <c r="CYV1" s="519"/>
      <c r="CYW1" s="519"/>
      <c r="CYX1" s="519"/>
      <c r="CYY1" s="519"/>
      <c r="CYZ1" s="519"/>
      <c r="CZA1" s="519"/>
      <c r="CZB1" s="519"/>
      <c r="CZC1" s="519"/>
      <c r="CZD1" s="519"/>
      <c r="CZE1" s="519"/>
      <c r="CZF1" s="519"/>
      <c r="CZG1" s="519"/>
      <c r="CZH1" s="519"/>
      <c r="CZI1" s="519"/>
      <c r="CZJ1" s="519"/>
      <c r="CZK1" s="519"/>
      <c r="CZL1" s="519"/>
      <c r="CZM1" s="519"/>
      <c r="CZN1" s="519"/>
      <c r="CZO1" s="519"/>
      <c r="CZP1" s="519"/>
      <c r="CZQ1" s="519"/>
      <c r="CZR1" s="519"/>
      <c r="CZS1" s="519"/>
      <c r="CZT1" s="519"/>
      <c r="CZU1" s="519"/>
      <c r="CZV1" s="519"/>
      <c r="CZW1" s="519"/>
      <c r="CZX1" s="519"/>
      <c r="CZY1" s="519"/>
      <c r="CZZ1" s="519"/>
      <c r="DAA1" s="519"/>
      <c r="DAB1" s="519"/>
      <c r="DAC1" s="519"/>
      <c r="DAD1" s="519"/>
      <c r="DAE1" s="519"/>
      <c r="DAF1" s="519"/>
      <c r="DAG1" s="519"/>
      <c r="DAH1" s="519"/>
      <c r="DAI1" s="519"/>
      <c r="DAJ1" s="519"/>
      <c r="DAK1" s="519"/>
      <c r="DAL1" s="519"/>
      <c r="DAM1" s="519"/>
      <c r="DAN1" s="519"/>
      <c r="DAO1" s="519"/>
      <c r="DAP1" s="519"/>
      <c r="DAQ1" s="519"/>
      <c r="DAR1" s="519"/>
      <c r="DAS1" s="519"/>
      <c r="DAT1" s="519"/>
      <c r="DAU1" s="519"/>
      <c r="DAV1" s="519"/>
      <c r="DAW1" s="519"/>
      <c r="DAX1" s="519"/>
      <c r="DAY1" s="519"/>
      <c r="DAZ1" s="519"/>
      <c r="DBA1" s="519"/>
      <c r="DBB1" s="519"/>
      <c r="DBC1" s="519"/>
      <c r="DBD1" s="519"/>
      <c r="DBE1" s="519"/>
      <c r="DBF1" s="519"/>
      <c r="DBG1" s="519"/>
      <c r="DBH1" s="519"/>
      <c r="DBI1" s="519"/>
      <c r="DBJ1" s="519"/>
      <c r="DBK1" s="519"/>
      <c r="DBL1" s="519"/>
      <c r="DBM1" s="519"/>
      <c r="DBN1" s="519"/>
      <c r="DBO1" s="519"/>
      <c r="DBP1" s="519"/>
      <c r="DBQ1" s="519"/>
      <c r="DBR1" s="519"/>
      <c r="DBS1" s="519"/>
      <c r="DBT1" s="519"/>
      <c r="DBU1" s="519"/>
      <c r="DBV1" s="519"/>
      <c r="DBW1" s="519"/>
      <c r="DBX1" s="519"/>
      <c r="DBY1" s="519"/>
      <c r="DBZ1" s="519"/>
      <c r="DCA1" s="519"/>
      <c r="DCB1" s="519"/>
      <c r="DCC1" s="519"/>
      <c r="DCD1" s="519"/>
      <c r="DCE1" s="519"/>
      <c r="DCF1" s="519"/>
      <c r="DCG1" s="519"/>
      <c r="DCH1" s="519"/>
      <c r="DCI1" s="519"/>
      <c r="DCJ1" s="519"/>
      <c r="DCK1" s="519"/>
      <c r="DCL1" s="519"/>
      <c r="DCM1" s="519"/>
      <c r="DCN1" s="519"/>
      <c r="DCO1" s="519"/>
      <c r="DCP1" s="519"/>
      <c r="DCQ1" s="519"/>
      <c r="DCR1" s="519"/>
      <c r="DCS1" s="519"/>
      <c r="DCT1" s="519"/>
      <c r="DCU1" s="519"/>
      <c r="DCV1" s="519"/>
      <c r="DCW1" s="519"/>
      <c r="DCX1" s="519"/>
      <c r="DCY1" s="519"/>
      <c r="DCZ1" s="519"/>
      <c r="DDA1" s="519"/>
      <c r="DDB1" s="519"/>
      <c r="DDC1" s="519"/>
      <c r="DDD1" s="519"/>
      <c r="DDE1" s="519"/>
      <c r="DDF1" s="519"/>
      <c r="DDG1" s="519"/>
      <c r="DDH1" s="519"/>
      <c r="DDI1" s="519"/>
      <c r="DDJ1" s="519"/>
      <c r="DDK1" s="519"/>
      <c r="DDL1" s="519"/>
      <c r="DDM1" s="519"/>
      <c r="DDN1" s="519"/>
      <c r="DDO1" s="519"/>
      <c r="DDP1" s="519"/>
      <c r="DDQ1" s="519"/>
      <c r="DDR1" s="519"/>
      <c r="DDS1" s="519"/>
      <c r="DDT1" s="519"/>
      <c r="DDU1" s="519"/>
      <c r="DDV1" s="519"/>
      <c r="DDW1" s="519"/>
      <c r="DDX1" s="519"/>
      <c r="DDY1" s="519"/>
      <c r="DDZ1" s="519"/>
      <c r="DEA1" s="519"/>
      <c r="DEB1" s="519"/>
      <c r="DEC1" s="519"/>
      <c r="DED1" s="519"/>
      <c r="DEE1" s="519"/>
      <c r="DEF1" s="519"/>
      <c r="DEG1" s="519"/>
      <c r="DEH1" s="519"/>
      <c r="DEI1" s="519"/>
      <c r="DEJ1" s="519"/>
      <c r="DEK1" s="519"/>
      <c r="DEL1" s="519"/>
      <c r="DEM1" s="519"/>
      <c r="DEN1" s="519"/>
      <c r="DEO1" s="519"/>
      <c r="DEP1" s="519"/>
      <c r="DEQ1" s="519"/>
      <c r="DER1" s="519"/>
      <c r="DES1" s="519"/>
      <c r="DET1" s="519"/>
      <c r="DEU1" s="519"/>
      <c r="DEV1" s="519"/>
      <c r="DEW1" s="519"/>
      <c r="DEX1" s="519"/>
      <c r="DEY1" s="519"/>
      <c r="DEZ1" s="519"/>
      <c r="DFA1" s="519"/>
      <c r="DFB1" s="519"/>
      <c r="DFC1" s="519"/>
      <c r="DFD1" s="519"/>
      <c r="DFE1" s="519"/>
      <c r="DFF1" s="519"/>
      <c r="DFG1" s="519"/>
      <c r="DFH1" s="519"/>
      <c r="DFI1" s="519"/>
      <c r="DFJ1" s="519"/>
      <c r="DFK1" s="519"/>
      <c r="DFL1" s="519"/>
      <c r="DFM1" s="519"/>
      <c r="DFN1" s="519"/>
      <c r="DFO1" s="519"/>
      <c r="DFP1" s="519"/>
      <c r="DFQ1" s="519"/>
      <c r="DFR1" s="519"/>
      <c r="DFS1" s="519"/>
      <c r="DFT1" s="519"/>
      <c r="DFU1" s="519"/>
      <c r="DFV1" s="519"/>
      <c r="DFW1" s="519"/>
      <c r="DFX1" s="519"/>
      <c r="DFY1" s="519"/>
      <c r="DFZ1" s="519"/>
      <c r="DGA1" s="519"/>
      <c r="DGB1" s="519"/>
      <c r="DGC1" s="519"/>
      <c r="DGD1" s="519"/>
      <c r="DGE1" s="519"/>
      <c r="DGF1" s="519"/>
      <c r="DGG1" s="519"/>
      <c r="DGH1" s="519"/>
      <c r="DGI1" s="519"/>
      <c r="DGJ1" s="519"/>
      <c r="DGK1" s="519"/>
      <c r="DGL1" s="519"/>
      <c r="DGM1" s="519"/>
      <c r="DGN1" s="519"/>
      <c r="DGO1" s="519"/>
      <c r="DGP1" s="519"/>
      <c r="DGQ1" s="519"/>
      <c r="DGR1" s="519"/>
      <c r="DGS1" s="519"/>
      <c r="DGT1" s="519"/>
      <c r="DGU1" s="519"/>
      <c r="DGV1" s="519"/>
      <c r="DGW1" s="519"/>
      <c r="DGX1" s="519"/>
      <c r="DGY1" s="519"/>
      <c r="DGZ1" s="519"/>
      <c r="DHA1" s="519"/>
      <c r="DHB1" s="519"/>
      <c r="DHC1" s="519"/>
      <c r="DHD1" s="519"/>
      <c r="DHE1" s="519"/>
      <c r="DHF1" s="519"/>
      <c r="DHG1" s="519"/>
      <c r="DHH1" s="519"/>
      <c r="DHI1" s="519"/>
      <c r="DHJ1" s="519"/>
      <c r="DHK1" s="519"/>
      <c r="DHL1" s="519"/>
      <c r="DHM1" s="519"/>
      <c r="DHN1" s="519"/>
      <c r="DHO1" s="519"/>
      <c r="DHP1" s="519"/>
      <c r="DHQ1" s="519"/>
      <c r="DHR1" s="519"/>
      <c r="DHS1" s="519"/>
      <c r="DHT1" s="519"/>
      <c r="DHU1" s="519"/>
      <c r="DHV1" s="519"/>
      <c r="DHW1" s="519"/>
      <c r="DHX1" s="519"/>
      <c r="DHY1" s="519"/>
      <c r="DHZ1" s="519"/>
      <c r="DIA1" s="519"/>
      <c r="DIB1" s="519"/>
      <c r="DIC1" s="519"/>
      <c r="DID1" s="519"/>
      <c r="DIE1" s="519"/>
      <c r="DIF1" s="519"/>
      <c r="DIG1" s="519"/>
      <c r="DIH1" s="519"/>
      <c r="DII1" s="519"/>
      <c r="DIJ1" s="519"/>
      <c r="DIK1" s="519"/>
      <c r="DIL1" s="519"/>
      <c r="DIM1" s="519"/>
      <c r="DIN1" s="519"/>
      <c r="DIO1" s="519"/>
      <c r="DIP1" s="519"/>
      <c r="DIQ1" s="519"/>
      <c r="DIR1" s="519"/>
      <c r="DIS1" s="519"/>
      <c r="DIT1" s="519"/>
      <c r="DIU1" s="519"/>
      <c r="DIV1" s="519"/>
      <c r="DIW1" s="519"/>
      <c r="DIX1" s="519"/>
      <c r="DIY1" s="519"/>
      <c r="DIZ1" s="519"/>
      <c r="DJA1" s="519"/>
      <c r="DJB1" s="519"/>
      <c r="DJC1" s="519"/>
      <c r="DJD1" s="519"/>
      <c r="DJE1" s="519"/>
      <c r="DJF1" s="519"/>
      <c r="DJG1" s="519"/>
      <c r="DJH1" s="519"/>
      <c r="DJI1" s="519"/>
      <c r="DJJ1" s="519"/>
      <c r="DJK1" s="519"/>
      <c r="DJL1" s="519"/>
      <c r="DJM1" s="519"/>
      <c r="DJN1" s="519"/>
      <c r="DJO1" s="519"/>
      <c r="DJP1" s="519"/>
      <c r="DJQ1" s="519"/>
      <c r="DJR1" s="519"/>
      <c r="DJS1" s="519"/>
      <c r="DJT1" s="519"/>
      <c r="DJU1" s="519"/>
      <c r="DJV1" s="519"/>
      <c r="DJW1" s="519"/>
      <c r="DJX1" s="519"/>
      <c r="DJY1" s="519"/>
      <c r="DJZ1" s="519"/>
      <c r="DKA1" s="519"/>
      <c r="DKB1" s="519"/>
      <c r="DKC1" s="519"/>
      <c r="DKD1" s="519"/>
      <c r="DKE1" s="519"/>
      <c r="DKF1" s="519"/>
      <c r="DKG1" s="519"/>
      <c r="DKH1" s="519"/>
      <c r="DKI1" s="519"/>
      <c r="DKJ1" s="519"/>
      <c r="DKK1" s="519"/>
      <c r="DKL1" s="519"/>
      <c r="DKM1" s="519"/>
      <c r="DKN1" s="519"/>
      <c r="DKO1" s="519"/>
      <c r="DKP1" s="519"/>
      <c r="DKQ1" s="519"/>
      <c r="DKR1" s="519"/>
      <c r="DKS1" s="519"/>
      <c r="DKT1" s="519"/>
      <c r="DKU1" s="519"/>
      <c r="DKV1" s="519"/>
      <c r="DKW1" s="519"/>
      <c r="DKX1" s="519"/>
      <c r="DKY1" s="519"/>
      <c r="DKZ1" s="519"/>
      <c r="DLA1" s="519"/>
      <c r="DLB1" s="519"/>
      <c r="DLC1" s="519"/>
      <c r="DLD1" s="519"/>
      <c r="DLE1" s="519"/>
      <c r="DLF1" s="519"/>
      <c r="DLG1" s="519"/>
      <c r="DLH1" s="519"/>
      <c r="DLI1" s="519"/>
      <c r="DLJ1" s="519"/>
      <c r="DLK1" s="519"/>
      <c r="DLL1" s="519"/>
      <c r="DLM1" s="519"/>
      <c r="DLN1" s="519"/>
      <c r="DLO1" s="519"/>
      <c r="DLP1" s="519"/>
      <c r="DLQ1" s="519"/>
      <c r="DLR1" s="519"/>
      <c r="DLS1" s="519"/>
      <c r="DLT1" s="519"/>
      <c r="DLU1" s="519"/>
      <c r="DLV1" s="519"/>
      <c r="DLW1" s="519"/>
      <c r="DLX1" s="519"/>
      <c r="DLY1" s="519"/>
      <c r="DLZ1" s="519"/>
      <c r="DMA1" s="519"/>
      <c r="DMB1" s="519"/>
      <c r="DMC1" s="519"/>
      <c r="DMD1" s="519"/>
      <c r="DME1" s="519"/>
      <c r="DMF1" s="519"/>
      <c r="DMG1" s="519"/>
      <c r="DMH1" s="519"/>
      <c r="DMI1" s="519"/>
      <c r="DMJ1" s="519"/>
      <c r="DMK1" s="519"/>
      <c r="DML1" s="519"/>
      <c r="DMM1" s="519"/>
      <c r="DMN1" s="519"/>
      <c r="DMO1" s="519"/>
      <c r="DMP1" s="519"/>
      <c r="DMQ1" s="519"/>
      <c r="DMR1" s="519"/>
      <c r="DMS1" s="519"/>
      <c r="DMT1" s="519"/>
      <c r="DMU1" s="519"/>
      <c r="DMV1" s="519"/>
      <c r="DMW1" s="519"/>
      <c r="DMX1" s="519"/>
      <c r="DMY1" s="519"/>
      <c r="DMZ1" s="519"/>
      <c r="DNA1" s="519"/>
      <c r="DNB1" s="519"/>
      <c r="DNC1" s="519"/>
      <c r="DND1" s="519"/>
      <c r="DNE1" s="519"/>
      <c r="DNF1" s="519"/>
      <c r="DNG1" s="519"/>
      <c r="DNH1" s="519"/>
      <c r="DNI1" s="519"/>
      <c r="DNJ1" s="519"/>
      <c r="DNK1" s="519"/>
      <c r="DNL1" s="519"/>
      <c r="DNM1" s="519"/>
      <c r="DNN1" s="519"/>
      <c r="DNO1" s="519"/>
      <c r="DNP1" s="519"/>
      <c r="DNQ1" s="519"/>
      <c r="DNR1" s="519"/>
      <c r="DNS1" s="519"/>
      <c r="DNT1" s="519"/>
      <c r="DNU1" s="519"/>
      <c r="DNV1" s="519"/>
      <c r="DNW1" s="519"/>
      <c r="DNX1" s="519"/>
      <c r="DNY1" s="519"/>
      <c r="DNZ1" s="519"/>
      <c r="DOA1" s="519"/>
      <c r="DOB1" s="519"/>
      <c r="DOC1" s="519"/>
      <c r="DOD1" s="519"/>
      <c r="DOE1" s="519"/>
      <c r="DOF1" s="519"/>
      <c r="DOG1" s="519"/>
      <c r="DOH1" s="519"/>
      <c r="DOI1" s="519"/>
      <c r="DOJ1" s="519"/>
      <c r="DOK1" s="519"/>
      <c r="DOL1" s="519"/>
      <c r="DOM1" s="519"/>
      <c r="DON1" s="519"/>
      <c r="DOO1" s="519"/>
      <c r="DOP1" s="519"/>
      <c r="DOQ1" s="519"/>
      <c r="DOR1" s="519"/>
      <c r="DOS1" s="519"/>
      <c r="DOT1" s="519"/>
      <c r="DOU1" s="519"/>
      <c r="DOV1" s="519"/>
      <c r="DOW1" s="519"/>
      <c r="DOX1" s="519"/>
      <c r="DOY1" s="519"/>
      <c r="DOZ1" s="519"/>
      <c r="DPA1" s="519"/>
      <c r="DPB1" s="519"/>
      <c r="DPC1" s="519"/>
      <c r="DPD1" s="519"/>
      <c r="DPE1" s="519"/>
      <c r="DPF1" s="519"/>
      <c r="DPG1" s="519"/>
      <c r="DPH1" s="519"/>
      <c r="DPI1" s="519"/>
      <c r="DPJ1" s="519"/>
      <c r="DPK1" s="519"/>
      <c r="DPL1" s="519"/>
      <c r="DPM1" s="519"/>
      <c r="DPN1" s="519"/>
      <c r="DPO1" s="519"/>
      <c r="DPP1" s="519"/>
      <c r="DPQ1" s="519"/>
      <c r="DPR1" s="519"/>
      <c r="DPS1" s="519"/>
      <c r="DPT1" s="519"/>
      <c r="DPU1" s="519"/>
      <c r="DPV1" s="519"/>
      <c r="DPW1" s="519"/>
      <c r="DPX1" s="519"/>
      <c r="DPY1" s="519"/>
      <c r="DPZ1" s="519"/>
      <c r="DQA1" s="519"/>
      <c r="DQB1" s="519"/>
      <c r="DQC1" s="519"/>
      <c r="DQD1" s="519"/>
      <c r="DQE1" s="519"/>
      <c r="DQF1" s="519"/>
      <c r="DQG1" s="519"/>
      <c r="DQH1" s="519"/>
      <c r="DQI1" s="519"/>
      <c r="DQJ1" s="519"/>
      <c r="DQK1" s="519"/>
      <c r="DQL1" s="519"/>
      <c r="DQM1" s="519"/>
      <c r="DQN1" s="519"/>
      <c r="DQO1" s="519"/>
      <c r="DQP1" s="519"/>
      <c r="DQQ1" s="519"/>
      <c r="DQR1" s="519"/>
      <c r="DQS1" s="519"/>
      <c r="DQT1" s="519"/>
      <c r="DQU1" s="519"/>
      <c r="DQV1" s="519"/>
      <c r="DQW1" s="519"/>
      <c r="DQX1" s="519"/>
      <c r="DQY1" s="519"/>
      <c r="DQZ1" s="519"/>
      <c r="DRA1" s="519"/>
      <c r="DRB1" s="519"/>
      <c r="DRC1" s="519"/>
      <c r="DRD1" s="519"/>
      <c r="DRE1" s="519"/>
      <c r="DRF1" s="519"/>
      <c r="DRG1" s="519"/>
      <c r="DRH1" s="519"/>
      <c r="DRI1" s="519"/>
      <c r="DRJ1" s="519"/>
      <c r="DRK1" s="519"/>
      <c r="DRL1" s="519"/>
      <c r="DRM1" s="519"/>
      <c r="DRN1" s="519"/>
      <c r="DRO1" s="519"/>
      <c r="DRP1" s="519"/>
      <c r="DRQ1" s="519"/>
      <c r="DRR1" s="519"/>
      <c r="DRS1" s="519"/>
      <c r="DRT1" s="519"/>
      <c r="DRU1" s="519"/>
      <c r="DRV1" s="519"/>
      <c r="DRW1" s="519"/>
      <c r="DRX1" s="519"/>
      <c r="DRY1" s="519"/>
      <c r="DRZ1" s="519"/>
      <c r="DSA1" s="519"/>
      <c r="DSB1" s="519"/>
      <c r="DSC1" s="519"/>
      <c r="DSD1" s="519"/>
      <c r="DSE1" s="519"/>
      <c r="DSF1" s="519"/>
      <c r="DSG1" s="519"/>
      <c r="DSH1" s="519"/>
      <c r="DSI1" s="519"/>
      <c r="DSJ1" s="519"/>
      <c r="DSK1" s="519"/>
      <c r="DSL1" s="519"/>
      <c r="DSM1" s="519"/>
      <c r="DSN1" s="519"/>
      <c r="DSO1" s="519"/>
      <c r="DSP1" s="519"/>
      <c r="DSQ1" s="519"/>
      <c r="DSR1" s="519"/>
      <c r="DSS1" s="519"/>
      <c r="DST1" s="519"/>
      <c r="DSU1" s="519"/>
      <c r="DSV1" s="519"/>
      <c r="DSW1" s="519"/>
      <c r="DSX1" s="519"/>
      <c r="DSY1" s="519"/>
      <c r="DSZ1" s="519"/>
      <c r="DTA1" s="519"/>
      <c r="DTB1" s="519"/>
      <c r="DTC1" s="519"/>
      <c r="DTD1" s="519"/>
      <c r="DTE1" s="519"/>
      <c r="DTF1" s="519"/>
      <c r="DTG1" s="519"/>
      <c r="DTH1" s="519"/>
      <c r="DTI1" s="519"/>
      <c r="DTJ1" s="519"/>
      <c r="DTK1" s="519"/>
      <c r="DTL1" s="519"/>
      <c r="DTM1" s="519"/>
      <c r="DTN1" s="519"/>
      <c r="DTO1" s="519"/>
      <c r="DTP1" s="519"/>
      <c r="DTQ1" s="519"/>
      <c r="DTR1" s="519"/>
      <c r="DTS1" s="519"/>
      <c r="DTT1" s="519"/>
      <c r="DTU1" s="519"/>
      <c r="DTV1" s="519"/>
      <c r="DTW1" s="519"/>
      <c r="DTX1" s="519"/>
      <c r="DTY1" s="519"/>
      <c r="DTZ1" s="519"/>
      <c r="DUA1" s="519"/>
      <c r="DUB1" s="519"/>
      <c r="DUC1" s="519"/>
      <c r="DUD1" s="519"/>
      <c r="DUE1" s="519"/>
      <c r="DUF1" s="519"/>
      <c r="DUG1" s="519"/>
      <c r="DUH1" s="519"/>
      <c r="DUI1" s="519"/>
      <c r="DUJ1" s="519"/>
      <c r="DUK1" s="519"/>
      <c r="DUL1" s="519"/>
      <c r="DUM1" s="519"/>
      <c r="DUN1" s="519"/>
      <c r="DUO1" s="519"/>
      <c r="DUP1" s="519"/>
      <c r="DUQ1" s="519"/>
      <c r="DUR1" s="519"/>
      <c r="DUS1" s="519"/>
      <c r="DUT1" s="519"/>
      <c r="DUU1" s="519"/>
      <c r="DUV1" s="519"/>
      <c r="DUW1" s="519"/>
      <c r="DUX1" s="519"/>
      <c r="DUY1" s="519"/>
      <c r="DUZ1" s="519"/>
      <c r="DVA1" s="519"/>
      <c r="DVB1" s="519"/>
      <c r="DVC1" s="519"/>
      <c r="DVD1" s="519"/>
      <c r="DVE1" s="519"/>
      <c r="DVF1" s="519"/>
      <c r="DVG1" s="519"/>
      <c r="DVH1" s="519"/>
      <c r="DVI1" s="519"/>
      <c r="DVJ1" s="519"/>
      <c r="DVK1" s="519"/>
      <c r="DVL1" s="519"/>
      <c r="DVM1" s="519"/>
      <c r="DVN1" s="519"/>
      <c r="DVO1" s="519"/>
      <c r="DVP1" s="519"/>
      <c r="DVQ1" s="519"/>
      <c r="DVR1" s="519"/>
      <c r="DVS1" s="519"/>
      <c r="DVT1" s="519"/>
      <c r="DVU1" s="519"/>
      <c r="DVV1" s="519"/>
      <c r="DVW1" s="519"/>
      <c r="DVX1" s="519"/>
      <c r="DVY1" s="519"/>
      <c r="DVZ1" s="519"/>
      <c r="DWA1" s="519"/>
      <c r="DWB1" s="519"/>
      <c r="DWC1" s="519"/>
      <c r="DWD1" s="519"/>
      <c r="DWE1" s="519"/>
      <c r="DWF1" s="519"/>
      <c r="DWG1" s="519"/>
      <c r="DWH1" s="519"/>
      <c r="DWI1" s="519"/>
      <c r="DWJ1" s="519"/>
      <c r="DWK1" s="519"/>
      <c r="DWL1" s="519"/>
      <c r="DWM1" s="519"/>
      <c r="DWN1" s="519"/>
      <c r="DWO1" s="519"/>
      <c r="DWP1" s="519"/>
      <c r="DWQ1" s="519"/>
      <c r="DWR1" s="519"/>
      <c r="DWS1" s="519"/>
      <c r="DWT1" s="519"/>
      <c r="DWU1" s="519"/>
      <c r="DWV1" s="519"/>
      <c r="DWW1" s="519"/>
      <c r="DWX1" s="519"/>
      <c r="DWY1" s="519"/>
      <c r="DWZ1" s="519"/>
      <c r="DXA1" s="519"/>
      <c r="DXB1" s="519"/>
      <c r="DXC1" s="519"/>
      <c r="DXD1" s="519"/>
      <c r="DXE1" s="519"/>
      <c r="DXF1" s="519"/>
      <c r="DXG1" s="519"/>
      <c r="DXH1" s="519"/>
      <c r="DXI1" s="519"/>
      <c r="DXJ1" s="519"/>
      <c r="DXK1" s="519"/>
      <c r="DXL1" s="519"/>
      <c r="DXM1" s="519"/>
      <c r="DXN1" s="519"/>
      <c r="DXO1" s="519"/>
      <c r="DXP1" s="519"/>
      <c r="DXQ1" s="519"/>
      <c r="DXR1" s="519"/>
      <c r="DXS1" s="519"/>
      <c r="DXT1" s="519"/>
      <c r="DXU1" s="519"/>
      <c r="DXV1" s="519"/>
      <c r="DXW1" s="519"/>
      <c r="DXX1" s="519"/>
      <c r="DXY1" s="519"/>
      <c r="DXZ1" s="519"/>
      <c r="DYA1" s="519"/>
      <c r="DYB1" s="519"/>
      <c r="DYC1" s="519"/>
      <c r="DYD1" s="519"/>
      <c r="DYE1" s="519"/>
      <c r="DYF1" s="519"/>
      <c r="DYG1" s="519"/>
      <c r="DYH1" s="519"/>
      <c r="DYI1" s="519"/>
      <c r="DYJ1" s="519"/>
      <c r="DYK1" s="519"/>
      <c r="DYL1" s="519"/>
      <c r="DYM1" s="519"/>
      <c r="DYN1" s="519"/>
      <c r="DYO1" s="519"/>
      <c r="DYP1" s="519"/>
      <c r="DYQ1" s="519"/>
      <c r="DYR1" s="519"/>
      <c r="DYS1" s="519"/>
      <c r="DYT1" s="519"/>
      <c r="DYU1" s="519"/>
      <c r="DYV1" s="519"/>
      <c r="DYW1" s="519"/>
      <c r="DYX1" s="519"/>
      <c r="DYY1" s="519"/>
      <c r="DYZ1" s="519"/>
      <c r="DZA1" s="519"/>
      <c r="DZB1" s="519"/>
      <c r="DZC1" s="519"/>
      <c r="DZD1" s="519"/>
      <c r="DZE1" s="519"/>
      <c r="DZF1" s="519"/>
      <c r="DZG1" s="519"/>
      <c r="DZH1" s="519"/>
      <c r="DZI1" s="519"/>
      <c r="DZJ1" s="519"/>
      <c r="DZK1" s="519"/>
      <c r="DZL1" s="519"/>
      <c r="DZM1" s="519"/>
      <c r="DZN1" s="519"/>
      <c r="DZO1" s="519"/>
      <c r="DZP1" s="519"/>
      <c r="DZQ1" s="519"/>
      <c r="DZR1" s="519"/>
      <c r="DZS1" s="519"/>
      <c r="DZT1" s="519"/>
      <c r="DZU1" s="519"/>
      <c r="DZV1" s="519"/>
      <c r="DZW1" s="519"/>
      <c r="DZX1" s="519"/>
      <c r="DZY1" s="519"/>
      <c r="DZZ1" s="519"/>
      <c r="EAA1" s="519"/>
      <c r="EAB1" s="519"/>
      <c r="EAC1" s="519"/>
      <c r="EAD1" s="519"/>
      <c r="EAE1" s="519"/>
      <c r="EAF1" s="519"/>
      <c r="EAG1" s="519"/>
      <c r="EAH1" s="519"/>
      <c r="EAI1" s="519"/>
      <c r="EAJ1" s="519"/>
      <c r="EAK1" s="519"/>
      <c r="EAL1" s="519"/>
      <c r="EAM1" s="519"/>
      <c r="EAN1" s="519"/>
      <c r="EAO1" s="519"/>
      <c r="EAP1" s="519"/>
      <c r="EAQ1" s="519"/>
      <c r="EAR1" s="519"/>
      <c r="EAS1" s="519"/>
      <c r="EAT1" s="519"/>
      <c r="EAU1" s="519"/>
      <c r="EAV1" s="519"/>
      <c r="EAW1" s="519"/>
      <c r="EAX1" s="519"/>
      <c r="EAY1" s="519"/>
      <c r="EAZ1" s="519"/>
      <c r="EBA1" s="519"/>
      <c r="EBB1" s="519"/>
      <c r="EBC1" s="519"/>
      <c r="EBD1" s="519"/>
      <c r="EBE1" s="519"/>
      <c r="EBF1" s="519"/>
      <c r="EBG1" s="519"/>
      <c r="EBH1" s="519"/>
      <c r="EBI1" s="519"/>
      <c r="EBJ1" s="519"/>
      <c r="EBK1" s="519"/>
      <c r="EBL1" s="519"/>
      <c r="EBM1" s="519"/>
      <c r="EBN1" s="519"/>
      <c r="EBO1" s="519"/>
      <c r="EBP1" s="519"/>
      <c r="EBQ1" s="519"/>
      <c r="EBR1" s="519"/>
      <c r="EBS1" s="519"/>
      <c r="EBT1" s="519"/>
      <c r="EBU1" s="519"/>
      <c r="EBV1" s="519"/>
      <c r="EBW1" s="519"/>
      <c r="EBX1" s="519"/>
      <c r="EBY1" s="519"/>
      <c r="EBZ1" s="519"/>
      <c r="ECA1" s="519"/>
      <c r="ECB1" s="519"/>
      <c r="ECC1" s="519"/>
      <c r="ECD1" s="519"/>
      <c r="ECE1" s="519"/>
      <c r="ECF1" s="519"/>
      <c r="ECG1" s="519"/>
      <c r="ECH1" s="519"/>
      <c r="ECI1" s="519"/>
      <c r="ECJ1" s="519"/>
      <c r="ECK1" s="519"/>
      <c r="ECL1" s="519"/>
      <c r="ECM1" s="519"/>
      <c r="ECN1" s="519"/>
      <c r="ECO1" s="519"/>
      <c r="ECP1" s="519"/>
      <c r="ECQ1" s="519"/>
      <c r="ECR1" s="519"/>
      <c r="ECS1" s="519"/>
      <c r="ECT1" s="519"/>
      <c r="ECU1" s="519"/>
      <c r="ECV1" s="519"/>
      <c r="ECW1" s="519"/>
      <c r="ECX1" s="519"/>
      <c r="ECY1" s="519"/>
      <c r="ECZ1" s="519"/>
      <c r="EDA1" s="519"/>
      <c r="EDB1" s="519"/>
      <c r="EDC1" s="519"/>
      <c r="EDD1" s="519"/>
      <c r="EDE1" s="519"/>
      <c r="EDF1" s="519"/>
      <c r="EDG1" s="519"/>
      <c r="EDH1" s="519"/>
      <c r="EDI1" s="519"/>
      <c r="EDJ1" s="519"/>
      <c r="EDK1" s="519"/>
      <c r="EDL1" s="519"/>
      <c r="EDM1" s="519"/>
      <c r="EDN1" s="519"/>
      <c r="EDO1" s="519"/>
      <c r="EDP1" s="519"/>
      <c r="EDQ1" s="519"/>
      <c r="EDR1" s="519"/>
      <c r="EDS1" s="519"/>
      <c r="EDT1" s="519"/>
      <c r="EDU1" s="519"/>
      <c r="EDV1" s="519"/>
      <c r="EDW1" s="519"/>
      <c r="EDX1" s="519"/>
      <c r="EDY1" s="519"/>
      <c r="EDZ1" s="519"/>
      <c r="EEA1" s="519"/>
      <c r="EEB1" s="519"/>
      <c r="EEC1" s="519"/>
      <c r="EED1" s="519"/>
      <c r="EEE1" s="519"/>
      <c r="EEF1" s="519"/>
      <c r="EEG1" s="519"/>
      <c r="EEH1" s="519"/>
      <c r="EEI1" s="519"/>
      <c r="EEJ1" s="519"/>
      <c r="EEK1" s="519"/>
      <c r="EEL1" s="519"/>
      <c r="EEM1" s="519"/>
      <c r="EEN1" s="519"/>
      <c r="EEO1" s="519"/>
      <c r="EEP1" s="519"/>
      <c r="EEQ1" s="519"/>
      <c r="EER1" s="519"/>
      <c r="EES1" s="519"/>
      <c r="EET1" s="519"/>
      <c r="EEU1" s="519"/>
      <c r="EEV1" s="519"/>
      <c r="EEW1" s="519"/>
      <c r="EEX1" s="519"/>
      <c r="EEY1" s="519"/>
      <c r="EEZ1" s="519"/>
      <c r="EFA1" s="519"/>
      <c r="EFB1" s="519"/>
      <c r="EFC1" s="519"/>
      <c r="EFD1" s="519"/>
      <c r="EFE1" s="519"/>
      <c r="EFF1" s="519"/>
      <c r="EFG1" s="519"/>
      <c r="EFH1" s="519"/>
      <c r="EFI1" s="519"/>
      <c r="EFJ1" s="519"/>
      <c r="EFK1" s="519"/>
      <c r="EFL1" s="519"/>
      <c r="EFM1" s="519"/>
      <c r="EFN1" s="519"/>
      <c r="EFO1" s="519"/>
      <c r="EFP1" s="519"/>
      <c r="EFQ1" s="519"/>
      <c r="EFR1" s="519"/>
      <c r="EFS1" s="519"/>
      <c r="EFT1" s="519"/>
      <c r="EFU1" s="519"/>
      <c r="EFV1" s="519"/>
      <c r="EFW1" s="519"/>
      <c r="EFX1" s="519"/>
      <c r="EFY1" s="519"/>
      <c r="EFZ1" s="519"/>
      <c r="EGA1" s="519"/>
      <c r="EGB1" s="519"/>
      <c r="EGC1" s="519"/>
      <c r="EGD1" s="519"/>
      <c r="EGE1" s="519"/>
      <c r="EGF1" s="519"/>
      <c r="EGG1" s="519"/>
      <c r="EGH1" s="519"/>
      <c r="EGI1" s="519"/>
      <c r="EGJ1" s="519"/>
      <c r="EGK1" s="519"/>
      <c r="EGL1" s="519"/>
      <c r="EGM1" s="519"/>
      <c r="EGN1" s="519"/>
      <c r="EGO1" s="519"/>
      <c r="EGP1" s="519"/>
      <c r="EGQ1" s="519"/>
      <c r="EGR1" s="519"/>
      <c r="EGS1" s="519"/>
      <c r="EGT1" s="519"/>
      <c r="EGU1" s="519"/>
      <c r="EGV1" s="519"/>
      <c r="EGW1" s="519"/>
      <c r="EGX1" s="519"/>
      <c r="EGY1" s="519"/>
      <c r="EGZ1" s="519"/>
      <c r="EHA1" s="519"/>
      <c r="EHB1" s="519"/>
      <c r="EHC1" s="519"/>
      <c r="EHD1" s="519"/>
      <c r="EHE1" s="519"/>
      <c r="EHF1" s="519"/>
      <c r="EHG1" s="519"/>
      <c r="EHH1" s="519"/>
      <c r="EHI1" s="519"/>
      <c r="EHJ1" s="519"/>
      <c r="EHK1" s="519"/>
      <c r="EHL1" s="519"/>
      <c r="EHM1" s="519"/>
      <c r="EHN1" s="519"/>
      <c r="EHO1" s="519"/>
      <c r="EHP1" s="519"/>
      <c r="EHQ1" s="519"/>
      <c r="EHR1" s="519"/>
      <c r="EHS1" s="519"/>
      <c r="EHT1" s="519"/>
      <c r="EHU1" s="519"/>
      <c r="EHV1" s="519"/>
      <c r="EHW1" s="519"/>
      <c r="EHX1" s="519"/>
      <c r="EHY1" s="519"/>
      <c r="EHZ1" s="519"/>
      <c r="EIA1" s="519"/>
      <c r="EIB1" s="519"/>
      <c r="EIC1" s="519"/>
      <c r="EID1" s="519"/>
      <c r="EIE1" s="519"/>
      <c r="EIF1" s="519"/>
      <c r="EIG1" s="519"/>
      <c r="EIH1" s="519"/>
      <c r="EII1" s="519"/>
      <c r="EIJ1" s="519"/>
      <c r="EIK1" s="519"/>
      <c r="EIL1" s="519"/>
      <c r="EIM1" s="519"/>
      <c r="EIN1" s="519"/>
      <c r="EIO1" s="519"/>
      <c r="EIP1" s="519"/>
      <c r="EIQ1" s="519"/>
      <c r="EIR1" s="519"/>
      <c r="EIS1" s="519"/>
      <c r="EIT1" s="519"/>
      <c r="EIU1" s="519"/>
      <c r="EIV1" s="519"/>
      <c r="EIW1" s="519"/>
      <c r="EIX1" s="519"/>
      <c r="EIY1" s="519"/>
      <c r="EIZ1" s="519"/>
      <c r="EJA1" s="519"/>
      <c r="EJB1" s="519"/>
      <c r="EJC1" s="519"/>
      <c r="EJD1" s="519"/>
      <c r="EJE1" s="519"/>
      <c r="EJF1" s="519"/>
      <c r="EJG1" s="519"/>
      <c r="EJH1" s="519"/>
      <c r="EJI1" s="519"/>
      <c r="EJJ1" s="519"/>
      <c r="EJK1" s="519"/>
      <c r="EJL1" s="519"/>
      <c r="EJM1" s="519"/>
      <c r="EJN1" s="519"/>
      <c r="EJO1" s="519"/>
      <c r="EJP1" s="519"/>
      <c r="EJQ1" s="519"/>
      <c r="EJR1" s="519"/>
      <c r="EJS1" s="519"/>
      <c r="EJT1" s="519"/>
      <c r="EJU1" s="519"/>
      <c r="EJV1" s="519"/>
      <c r="EJW1" s="519"/>
      <c r="EJX1" s="519"/>
      <c r="EJY1" s="519"/>
      <c r="EJZ1" s="519"/>
      <c r="EKA1" s="519"/>
      <c r="EKB1" s="519"/>
      <c r="EKC1" s="519"/>
      <c r="EKD1" s="519"/>
      <c r="EKE1" s="519"/>
      <c r="EKF1" s="519"/>
      <c r="EKG1" s="519"/>
      <c r="EKH1" s="519"/>
      <c r="EKI1" s="519"/>
      <c r="EKJ1" s="519"/>
      <c r="EKK1" s="519"/>
      <c r="EKL1" s="519"/>
      <c r="EKM1" s="519"/>
      <c r="EKN1" s="519"/>
      <c r="EKO1" s="519"/>
      <c r="EKP1" s="519"/>
      <c r="EKQ1" s="519"/>
      <c r="EKR1" s="519"/>
      <c r="EKS1" s="519"/>
      <c r="EKT1" s="519"/>
      <c r="EKU1" s="519"/>
      <c r="EKV1" s="519"/>
      <c r="EKW1" s="519"/>
      <c r="EKX1" s="519"/>
      <c r="EKY1" s="519"/>
      <c r="EKZ1" s="519"/>
      <c r="ELA1" s="519"/>
      <c r="ELB1" s="519"/>
      <c r="ELC1" s="519"/>
      <c r="ELD1" s="519"/>
      <c r="ELE1" s="519"/>
      <c r="ELF1" s="519"/>
      <c r="ELG1" s="519"/>
      <c r="ELH1" s="519"/>
      <c r="ELI1" s="519"/>
      <c r="ELJ1" s="519"/>
      <c r="ELK1" s="519"/>
      <c r="ELL1" s="519"/>
      <c r="ELM1" s="519"/>
      <c r="ELN1" s="519"/>
      <c r="ELO1" s="519"/>
      <c r="ELP1" s="519"/>
      <c r="ELQ1" s="519"/>
      <c r="ELR1" s="519"/>
      <c r="ELS1" s="519"/>
      <c r="ELT1" s="519"/>
      <c r="ELU1" s="519"/>
      <c r="ELV1" s="519"/>
      <c r="ELW1" s="519"/>
      <c r="ELX1" s="519"/>
      <c r="ELY1" s="519"/>
      <c r="ELZ1" s="519"/>
      <c r="EMA1" s="519"/>
      <c r="EMB1" s="519"/>
      <c r="EMC1" s="519"/>
      <c r="EMD1" s="519"/>
      <c r="EME1" s="519"/>
      <c r="EMF1" s="519"/>
      <c r="EMG1" s="519"/>
      <c r="EMH1" s="519"/>
      <c r="EMI1" s="519"/>
      <c r="EMJ1" s="519"/>
      <c r="EMK1" s="519"/>
      <c r="EML1" s="519"/>
      <c r="EMM1" s="519"/>
      <c r="EMN1" s="519"/>
      <c r="EMO1" s="519"/>
      <c r="EMP1" s="519"/>
      <c r="EMQ1" s="519"/>
      <c r="EMR1" s="519"/>
      <c r="EMS1" s="519"/>
      <c r="EMT1" s="519"/>
      <c r="EMU1" s="519"/>
      <c r="EMV1" s="519"/>
      <c r="EMW1" s="519"/>
      <c r="EMX1" s="519"/>
      <c r="EMY1" s="519"/>
      <c r="EMZ1" s="519"/>
      <c r="ENA1" s="519"/>
      <c r="ENB1" s="519"/>
      <c r="ENC1" s="519"/>
      <c r="END1" s="519"/>
      <c r="ENE1" s="519"/>
      <c r="ENF1" s="519"/>
      <c r="ENG1" s="519"/>
      <c r="ENH1" s="519"/>
      <c r="ENI1" s="519"/>
      <c r="ENJ1" s="519"/>
      <c r="ENK1" s="519"/>
      <c r="ENL1" s="519"/>
      <c r="ENM1" s="519"/>
      <c r="ENN1" s="519"/>
      <c r="ENO1" s="519"/>
      <c r="ENP1" s="519"/>
      <c r="ENQ1" s="519"/>
      <c r="ENR1" s="519"/>
      <c r="ENS1" s="519"/>
      <c r="ENT1" s="519"/>
      <c r="ENU1" s="519"/>
      <c r="ENV1" s="519"/>
      <c r="ENW1" s="519"/>
      <c r="ENX1" s="519"/>
      <c r="ENY1" s="519"/>
      <c r="ENZ1" s="519"/>
      <c r="EOA1" s="519"/>
      <c r="EOB1" s="519"/>
      <c r="EOC1" s="519"/>
      <c r="EOD1" s="519"/>
      <c r="EOE1" s="519"/>
      <c r="EOF1" s="519"/>
      <c r="EOG1" s="519"/>
      <c r="EOH1" s="519"/>
      <c r="EOI1" s="519"/>
      <c r="EOJ1" s="519"/>
      <c r="EOK1" s="519"/>
      <c r="EOL1" s="519"/>
      <c r="EOM1" s="519"/>
      <c r="EON1" s="519"/>
      <c r="EOO1" s="519"/>
      <c r="EOP1" s="519"/>
      <c r="EOQ1" s="519"/>
      <c r="EOR1" s="519"/>
      <c r="EOS1" s="519"/>
      <c r="EOT1" s="519"/>
      <c r="EOU1" s="519"/>
      <c r="EOV1" s="519"/>
      <c r="EOW1" s="519"/>
      <c r="EOX1" s="519"/>
      <c r="EOY1" s="519"/>
      <c r="EOZ1" s="519"/>
      <c r="EPA1" s="519"/>
      <c r="EPB1" s="519"/>
      <c r="EPC1" s="519"/>
      <c r="EPD1" s="519"/>
      <c r="EPE1" s="519"/>
      <c r="EPF1" s="519"/>
      <c r="EPG1" s="519"/>
      <c r="EPH1" s="519"/>
      <c r="EPI1" s="519"/>
      <c r="EPJ1" s="519"/>
      <c r="EPK1" s="519"/>
      <c r="EPL1" s="519"/>
      <c r="EPM1" s="519"/>
      <c r="EPN1" s="519"/>
      <c r="EPO1" s="519"/>
      <c r="EPP1" s="519"/>
      <c r="EPQ1" s="519"/>
      <c r="EPR1" s="519"/>
      <c r="EPS1" s="519"/>
      <c r="EPT1" s="519"/>
      <c r="EPU1" s="519"/>
      <c r="EPV1" s="519"/>
      <c r="EPW1" s="519"/>
      <c r="EPX1" s="519"/>
      <c r="EPY1" s="519"/>
      <c r="EPZ1" s="519"/>
      <c r="EQA1" s="519"/>
      <c r="EQB1" s="519"/>
      <c r="EQC1" s="519"/>
      <c r="EQD1" s="519"/>
      <c r="EQE1" s="519"/>
      <c r="EQF1" s="519"/>
      <c r="EQG1" s="519"/>
      <c r="EQH1" s="519"/>
      <c r="EQI1" s="519"/>
      <c r="EQJ1" s="519"/>
      <c r="EQK1" s="519"/>
      <c r="EQL1" s="519"/>
      <c r="EQM1" s="519"/>
      <c r="EQN1" s="519"/>
      <c r="EQO1" s="519"/>
      <c r="EQP1" s="519"/>
      <c r="EQQ1" s="519"/>
      <c r="EQR1" s="519"/>
      <c r="EQS1" s="519"/>
      <c r="EQT1" s="519"/>
      <c r="EQU1" s="519"/>
      <c r="EQV1" s="519"/>
      <c r="EQW1" s="519"/>
      <c r="EQX1" s="519"/>
      <c r="EQY1" s="519"/>
      <c r="EQZ1" s="519"/>
      <c r="ERA1" s="519"/>
      <c r="ERB1" s="519"/>
      <c r="ERC1" s="519"/>
      <c r="ERD1" s="519"/>
      <c r="ERE1" s="519"/>
      <c r="ERF1" s="519"/>
      <c r="ERG1" s="519"/>
      <c r="ERH1" s="519"/>
      <c r="ERI1" s="519"/>
      <c r="ERJ1" s="519"/>
      <c r="ERK1" s="519"/>
      <c r="ERL1" s="519"/>
      <c r="ERM1" s="519"/>
      <c r="ERN1" s="519"/>
      <c r="ERO1" s="519"/>
      <c r="ERP1" s="519"/>
      <c r="ERQ1" s="519"/>
      <c r="ERR1" s="519"/>
      <c r="ERS1" s="519"/>
      <c r="ERT1" s="519"/>
      <c r="ERU1" s="519"/>
      <c r="ERV1" s="519"/>
      <c r="ERW1" s="519"/>
      <c r="ERX1" s="519"/>
      <c r="ERY1" s="519"/>
      <c r="ERZ1" s="519"/>
      <c r="ESA1" s="519"/>
      <c r="ESB1" s="519"/>
      <c r="ESC1" s="519"/>
      <c r="ESD1" s="519"/>
      <c r="ESE1" s="519"/>
      <c r="ESF1" s="519"/>
      <c r="ESG1" s="519"/>
      <c r="ESH1" s="519"/>
      <c r="ESI1" s="519"/>
      <c r="ESJ1" s="519"/>
      <c r="ESK1" s="519"/>
      <c r="ESL1" s="519"/>
      <c r="ESM1" s="519"/>
      <c r="ESN1" s="519"/>
      <c r="ESO1" s="519"/>
      <c r="ESP1" s="519"/>
      <c r="ESQ1" s="519"/>
      <c r="ESR1" s="519"/>
      <c r="ESS1" s="519"/>
      <c r="EST1" s="519"/>
      <c r="ESU1" s="519"/>
      <c r="ESV1" s="519"/>
      <c r="ESW1" s="519"/>
      <c r="ESX1" s="519"/>
      <c r="ESY1" s="519"/>
      <c r="ESZ1" s="519"/>
      <c r="ETA1" s="519"/>
      <c r="ETB1" s="519"/>
      <c r="ETC1" s="519"/>
      <c r="ETD1" s="519"/>
      <c r="ETE1" s="519"/>
      <c r="ETF1" s="519"/>
      <c r="ETG1" s="519"/>
      <c r="ETH1" s="519"/>
      <c r="ETI1" s="519"/>
      <c r="ETJ1" s="519"/>
      <c r="ETK1" s="519"/>
      <c r="ETL1" s="519"/>
      <c r="ETM1" s="519"/>
      <c r="ETN1" s="519"/>
      <c r="ETO1" s="519"/>
      <c r="ETP1" s="519"/>
      <c r="ETQ1" s="519"/>
      <c r="ETR1" s="519"/>
      <c r="ETS1" s="519"/>
      <c r="ETT1" s="519"/>
      <c r="ETU1" s="519"/>
      <c r="ETV1" s="519"/>
      <c r="ETW1" s="519"/>
      <c r="ETX1" s="519"/>
      <c r="ETY1" s="519"/>
      <c r="ETZ1" s="519"/>
      <c r="EUA1" s="519"/>
      <c r="EUB1" s="519"/>
      <c r="EUC1" s="519"/>
      <c r="EUD1" s="519"/>
      <c r="EUE1" s="519"/>
      <c r="EUF1" s="519"/>
      <c r="EUG1" s="519"/>
      <c r="EUH1" s="519"/>
      <c r="EUI1" s="519"/>
      <c r="EUJ1" s="519"/>
      <c r="EUK1" s="519"/>
      <c r="EUL1" s="519"/>
      <c r="EUM1" s="519"/>
      <c r="EUN1" s="519"/>
      <c r="EUO1" s="519"/>
      <c r="EUP1" s="519"/>
      <c r="EUQ1" s="519"/>
      <c r="EUR1" s="519"/>
      <c r="EUS1" s="519"/>
      <c r="EUT1" s="519"/>
      <c r="EUU1" s="519"/>
      <c r="EUV1" s="519"/>
      <c r="EUW1" s="519"/>
      <c r="EUX1" s="519"/>
      <c r="EUY1" s="519"/>
      <c r="EUZ1" s="519"/>
      <c r="EVA1" s="519"/>
      <c r="EVB1" s="519"/>
      <c r="EVC1" s="519"/>
      <c r="EVD1" s="519"/>
      <c r="EVE1" s="519"/>
      <c r="EVF1" s="519"/>
      <c r="EVG1" s="519"/>
      <c r="EVH1" s="519"/>
      <c r="EVI1" s="519"/>
      <c r="EVJ1" s="519"/>
      <c r="EVK1" s="519"/>
      <c r="EVL1" s="519"/>
      <c r="EVM1" s="519"/>
      <c r="EVN1" s="519"/>
      <c r="EVO1" s="519"/>
      <c r="EVP1" s="519"/>
      <c r="EVQ1" s="519"/>
      <c r="EVR1" s="519"/>
      <c r="EVS1" s="519"/>
      <c r="EVT1" s="519"/>
      <c r="EVU1" s="519"/>
      <c r="EVV1" s="519"/>
      <c r="EVW1" s="519"/>
      <c r="EVX1" s="519"/>
      <c r="EVY1" s="519"/>
      <c r="EVZ1" s="519"/>
      <c r="EWA1" s="519"/>
      <c r="EWB1" s="519"/>
      <c r="EWC1" s="519"/>
      <c r="EWD1" s="519"/>
      <c r="EWE1" s="519"/>
      <c r="EWF1" s="519"/>
      <c r="EWG1" s="519"/>
      <c r="EWH1" s="519"/>
      <c r="EWI1" s="519"/>
      <c r="EWJ1" s="519"/>
      <c r="EWK1" s="519"/>
      <c r="EWL1" s="519"/>
      <c r="EWM1" s="519"/>
      <c r="EWN1" s="519"/>
      <c r="EWO1" s="519"/>
      <c r="EWP1" s="519"/>
      <c r="EWQ1" s="519"/>
      <c r="EWR1" s="519"/>
      <c r="EWS1" s="519"/>
      <c r="EWT1" s="519"/>
      <c r="EWU1" s="519"/>
      <c r="EWV1" s="519"/>
      <c r="EWW1" s="519"/>
      <c r="EWX1" s="519"/>
      <c r="EWY1" s="519"/>
      <c r="EWZ1" s="519"/>
      <c r="EXA1" s="519"/>
      <c r="EXB1" s="519"/>
      <c r="EXC1" s="519"/>
      <c r="EXD1" s="519"/>
      <c r="EXE1" s="519"/>
      <c r="EXF1" s="519"/>
      <c r="EXG1" s="519"/>
      <c r="EXH1" s="519"/>
      <c r="EXI1" s="519"/>
      <c r="EXJ1" s="519"/>
      <c r="EXK1" s="519"/>
      <c r="EXL1" s="519"/>
      <c r="EXM1" s="519"/>
      <c r="EXN1" s="519"/>
      <c r="EXO1" s="519"/>
      <c r="EXP1" s="519"/>
      <c r="EXQ1" s="519"/>
      <c r="EXR1" s="519"/>
      <c r="EXS1" s="519"/>
      <c r="EXT1" s="519"/>
      <c r="EXU1" s="519"/>
      <c r="EXV1" s="519"/>
      <c r="EXW1" s="519"/>
      <c r="EXX1" s="519"/>
      <c r="EXY1" s="519"/>
      <c r="EXZ1" s="519"/>
      <c r="EYA1" s="519"/>
      <c r="EYB1" s="519"/>
      <c r="EYC1" s="519"/>
      <c r="EYD1" s="519"/>
      <c r="EYE1" s="519"/>
      <c r="EYF1" s="519"/>
      <c r="EYG1" s="519"/>
      <c r="EYH1" s="519"/>
      <c r="EYI1" s="519"/>
      <c r="EYJ1" s="519"/>
      <c r="EYK1" s="519"/>
      <c r="EYL1" s="519"/>
      <c r="EYM1" s="519"/>
      <c r="EYN1" s="519"/>
      <c r="EYO1" s="519"/>
      <c r="EYP1" s="519"/>
      <c r="EYQ1" s="519"/>
      <c r="EYR1" s="519"/>
      <c r="EYS1" s="519"/>
      <c r="EYT1" s="519"/>
      <c r="EYU1" s="519"/>
      <c r="EYV1" s="519"/>
      <c r="EYW1" s="519"/>
      <c r="EYX1" s="519"/>
      <c r="EYY1" s="519"/>
      <c r="EYZ1" s="519"/>
      <c r="EZA1" s="519"/>
      <c r="EZB1" s="519"/>
      <c r="EZC1" s="519"/>
      <c r="EZD1" s="519"/>
      <c r="EZE1" s="519"/>
      <c r="EZF1" s="519"/>
      <c r="EZG1" s="519"/>
      <c r="EZH1" s="519"/>
      <c r="EZI1" s="519"/>
      <c r="EZJ1" s="519"/>
      <c r="EZK1" s="519"/>
      <c r="EZL1" s="519"/>
      <c r="EZM1" s="519"/>
      <c r="EZN1" s="519"/>
      <c r="EZO1" s="519"/>
      <c r="EZP1" s="519"/>
      <c r="EZQ1" s="519"/>
      <c r="EZR1" s="519"/>
      <c r="EZS1" s="519"/>
      <c r="EZT1" s="519"/>
      <c r="EZU1" s="519"/>
      <c r="EZV1" s="519"/>
      <c r="EZW1" s="519"/>
      <c r="EZX1" s="519"/>
      <c r="EZY1" s="519"/>
      <c r="EZZ1" s="519"/>
      <c r="FAA1" s="519"/>
      <c r="FAB1" s="519"/>
      <c r="FAC1" s="519"/>
      <c r="FAD1" s="519"/>
      <c r="FAE1" s="519"/>
      <c r="FAF1" s="519"/>
      <c r="FAG1" s="519"/>
      <c r="FAH1" s="519"/>
      <c r="FAI1" s="519"/>
      <c r="FAJ1" s="519"/>
      <c r="FAK1" s="519"/>
      <c r="FAL1" s="519"/>
      <c r="FAM1" s="519"/>
      <c r="FAN1" s="519"/>
      <c r="FAO1" s="519"/>
      <c r="FAP1" s="519"/>
      <c r="FAQ1" s="519"/>
      <c r="FAR1" s="519"/>
      <c r="FAS1" s="519"/>
      <c r="FAT1" s="519"/>
      <c r="FAU1" s="519"/>
      <c r="FAV1" s="519"/>
      <c r="FAW1" s="519"/>
      <c r="FAX1" s="519"/>
      <c r="FAY1" s="519"/>
      <c r="FAZ1" s="519"/>
      <c r="FBA1" s="519"/>
      <c r="FBB1" s="519"/>
      <c r="FBC1" s="519"/>
      <c r="FBD1" s="519"/>
      <c r="FBE1" s="519"/>
      <c r="FBF1" s="519"/>
      <c r="FBG1" s="519"/>
      <c r="FBH1" s="519"/>
      <c r="FBI1" s="519"/>
      <c r="FBJ1" s="519"/>
      <c r="FBK1" s="519"/>
      <c r="FBL1" s="519"/>
      <c r="FBM1" s="519"/>
      <c r="FBN1" s="519"/>
      <c r="FBO1" s="519"/>
      <c r="FBP1" s="519"/>
      <c r="FBQ1" s="519"/>
      <c r="FBR1" s="519"/>
      <c r="FBS1" s="519"/>
      <c r="FBT1" s="519"/>
      <c r="FBU1" s="519"/>
      <c r="FBV1" s="519"/>
      <c r="FBW1" s="519"/>
      <c r="FBX1" s="519"/>
      <c r="FBY1" s="519"/>
      <c r="FBZ1" s="519"/>
      <c r="FCA1" s="519"/>
      <c r="FCB1" s="519"/>
      <c r="FCC1" s="519"/>
      <c r="FCD1" s="519"/>
      <c r="FCE1" s="519"/>
      <c r="FCF1" s="519"/>
      <c r="FCG1" s="519"/>
      <c r="FCH1" s="519"/>
      <c r="FCI1" s="519"/>
      <c r="FCJ1" s="519"/>
      <c r="FCK1" s="519"/>
      <c r="FCL1" s="519"/>
      <c r="FCM1" s="519"/>
      <c r="FCN1" s="519"/>
      <c r="FCO1" s="519"/>
      <c r="FCP1" s="519"/>
      <c r="FCQ1" s="519"/>
      <c r="FCR1" s="519"/>
      <c r="FCS1" s="519"/>
      <c r="FCT1" s="519"/>
      <c r="FCU1" s="519"/>
      <c r="FCV1" s="519"/>
      <c r="FCW1" s="519"/>
      <c r="FCX1" s="519"/>
      <c r="FCY1" s="519"/>
      <c r="FCZ1" s="519"/>
      <c r="FDA1" s="519"/>
      <c r="FDB1" s="519"/>
      <c r="FDC1" s="519"/>
      <c r="FDD1" s="519"/>
      <c r="FDE1" s="519"/>
      <c r="FDF1" s="519"/>
      <c r="FDG1" s="519"/>
      <c r="FDH1" s="519"/>
      <c r="FDI1" s="519"/>
      <c r="FDJ1" s="519"/>
      <c r="FDK1" s="519"/>
      <c r="FDL1" s="519"/>
      <c r="FDM1" s="519"/>
      <c r="FDN1" s="519"/>
      <c r="FDO1" s="519"/>
      <c r="FDP1" s="519"/>
      <c r="FDQ1" s="519"/>
      <c r="FDR1" s="519"/>
      <c r="FDS1" s="519"/>
      <c r="FDT1" s="519"/>
      <c r="FDU1" s="519"/>
      <c r="FDV1" s="519"/>
      <c r="FDW1" s="519"/>
      <c r="FDX1" s="519"/>
      <c r="FDY1" s="519"/>
      <c r="FDZ1" s="519"/>
      <c r="FEA1" s="519"/>
      <c r="FEB1" s="519"/>
      <c r="FEC1" s="519"/>
      <c r="FED1" s="519"/>
      <c r="FEE1" s="519"/>
      <c r="FEF1" s="519"/>
      <c r="FEG1" s="519"/>
      <c r="FEH1" s="519"/>
      <c r="FEI1" s="519"/>
      <c r="FEJ1" s="519"/>
      <c r="FEK1" s="519"/>
      <c r="FEL1" s="519"/>
      <c r="FEM1" s="519"/>
      <c r="FEN1" s="519"/>
      <c r="FEO1" s="519"/>
      <c r="FEP1" s="519"/>
      <c r="FEQ1" s="519"/>
      <c r="FER1" s="519"/>
      <c r="FES1" s="519"/>
      <c r="FET1" s="519"/>
      <c r="FEU1" s="519"/>
      <c r="FEV1" s="519"/>
      <c r="FEW1" s="519"/>
      <c r="FEX1" s="519"/>
      <c r="FEY1" s="519"/>
      <c r="FEZ1" s="519"/>
      <c r="FFA1" s="519"/>
      <c r="FFB1" s="519"/>
      <c r="FFC1" s="519"/>
      <c r="FFD1" s="519"/>
      <c r="FFE1" s="519"/>
      <c r="FFF1" s="519"/>
      <c r="FFG1" s="519"/>
      <c r="FFH1" s="519"/>
      <c r="FFI1" s="519"/>
      <c r="FFJ1" s="519"/>
      <c r="FFK1" s="519"/>
      <c r="FFL1" s="519"/>
      <c r="FFM1" s="519"/>
      <c r="FFN1" s="519"/>
      <c r="FFO1" s="519"/>
      <c r="FFP1" s="519"/>
      <c r="FFQ1" s="519"/>
      <c r="FFR1" s="519"/>
      <c r="FFS1" s="519"/>
      <c r="FFT1" s="519"/>
      <c r="FFU1" s="519"/>
      <c r="FFV1" s="519"/>
      <c r="FFW1" s="519"/>
      <c r="FFX1" s="519"/>
      <c r="FFY1" s="519"/>
      <c r="FFZ1" s="519"/>
      <c r="FGA1" s="519"/>
      <c r="FGB1" s="519"/>
      <c r="FGC1" s="519"/>
      <c r="FGD1" s="519"/>
      <c r="FGE1" s="519"/>
      <c r="FGF1" s="519"/>
      <c r="FGG1" s="519"/>
      <c r="FGH1" s="519"/>
      <c r="FGI1" s="519"/>
      <c r="FGJ1" s="519"/>
      <c r="FGK1" s="519"/>
      <c r="FGL1" s="519"/>
      <c r="FGM1" s="519"/>
      <c r="FGN1" s="519"/>
      <c r="FGO1" s="519"/>
      <c r="FGP1" s="519"/>
      <c r="FGQ1" s="519"/>
      <c r="FGR1" s="519"/>
      <c r="FGS1" s="519"/>
      <c r="FGT1" s="519"/>
      <c r="FGU1" s="519"/>
      <c r="FGV1" s="519"/>
      <c r="FGW1" s="519"/>
      <c r="FGX1" s="519"/>
      <c r="FGY1" s="519"/>
      <c r="FGZ1" s="519"/>
      <c r="FHA1" s="519"/>
      <c r="FHB1" s="519"/>
      <c r="FHC1" s="519"/>
      <c r="FHD1" s="519"/>
      <c r="FHE1" s="519"/>
      <c r="FHF1" s="519"/>
      <c r="FHG1" s="519"/>
      <c r="FHH1" s="519"/>
      <c r="FHI1" s="519"/>
      <c r="FHJ1" s="519"/>
      <c r="FHK1" s="519"/>
      <c r="FHL1" s="519"/>
      <c r="FHM1" s="519"/>
      <c r="FHN1" s="519"/>
      <c r="FHO1" s="519"/>
      <c r="FHP1" s="519"/>
      <c r="FHQ1" s="519"/>
      <c r="FHR1" s="519"/>
      <c r="FHS1" s="519"/>
      <c r="FHT1" s="519"/>
      <c r="FHU1" s="519"/>
      <c r="FHV1" s="519"/>
      <c r="FHW1" s="519"/>
      <c r="FHX1" s="519"/>
      <c r="FHY1" s="519"/>
      <c r="FHZ1" s="519"/>
      <c r="FIA1" s="519"/>
      <c r="FIB1" s="519"/>
      <c r="FIC1" s="519"/>
      <c r="FID1" s="519"/>
      <c r="FIE1" s="519"/>
      <c r="FIF1" s="519"/>
      <c r="FIG1" s="519"/>
      <c r="FIH1" s="519"/>
      <c r="FII1" s="519"/>
      <c r="FIJ1" s="519"/>
      <c r="FIK1" s="519"/>
      <c r="FIL1" s="519"/>
      <c r="FIM1" s="519"/>
      <c r="FIN1" s="519"/>
      <c r="FIO1" s="519"/>
      <c r="FIP1" s="519"/>
      <c r="FIQ1" s="519"/>
      <c r="FIR1" s="519"/>
      <c r="FIS1" s="519"/>
      <c r="FIT1" s="519"/>
      <c r="FIU1" s="519"/>
      <c r="FIV1" s="519"/>
      <c r="FIW1" s="519"/>
      <c r="FIX1" s="519"/>
      <c r="FIY1" s="519"/>
      <c r="FIZ1" s="519"/>
      <c r="FJA1" s="519"/>
      <c r="FJB1" s="519"/>
      <c r="FJC1" s="519"/>
      <c r="FJD1" s="519"/>
      <c r="FJE1" s="519"/>
      <c r="FJF1" s="519"/>
      <c r="FJG1" s="519"/>
      <c r="FJH1" s="519"/>
      <c r="FJI1" s="519"/>
      <c r="FJJ1" s="519"/>
      <c r="FJK1" s="519"/>
      <c r="FJL1" s="519"/>
      <c r="FJM1" s="519"/>
      <c r="FJN1" s="519"/>
      <c r="FJO1" s="519"/>
      <c r="FJP1" s="519"/>
      <c r="FJQ1" s="519"/>
      <c r="FJR1" s="519"/>
      <c r="FJS1" s="519"/>
      <c r="FJT1" s="519"/>
      <c r="FJU1" s="519"/>
      <c r="FJV1" s="519"/>
      <c r="FJW1" s="519"/>
      <c r="FJX1" s="519"/>
      <c r="FJY1" s="519"/>
      <c r="FJZ1" s="519"/>
      <c r="FKA1" s="519"/>
      <c r="FKB1" s="519"/>
      <c r="FKC1" s="519"/>
      <c r="FKD1" s="519"/>
      <c r="FKE1" s="519"/>
      <c r="FKF1" s="519"/>
      <c r="FKG1" s="519"/>
      <c r="FKH1" s="519"/>
      <c r="FKI1" s="519"/>
      <c r="FKJ1" s="519"/>
      <c r="FKK1" s="519"/>
      <c r="FKL1" s="519"/>
      <c r="FKM1" s="519"/>
      <c r="FKN1" s="519"/>
      <c r="FKO1" s="519"/>
      <c r="FKP1" s="519"/>
      <c r="FKQ1" s="519"/>
      <c r="FKR1" s="519"/>
      <c r="FKS1" s="519"/>
      <c r="FKT1" s="519"/>
      <c r="FKU1" s="519"/>
      <c r="FKV1" s="519"/>
      <c r="FKW1" s="519"/>
      <c r="FKX1" s="519"/>
      <c r="FKY1" s="519"/>
      <c r="FKZ1" s="519"/>
      <c r="FLA1" s="519"/>
      <c r="FLB1" s="519"/>
      <c r="FLC1" s="519"/>
      <c r="FLD1" s="519"/>
      <c r="FLE1" s="519"/>
      <c r="FLF1" s="519"/>
      <c r="FLG1" s="519"/>
      <c r="FLH1" s="519"/>
      <c r="FLI1" s="519"/>
      <c r="FLJ1" s="519"/>
      <c r="FLK1" s="519"/>
      <c r="FLL1" s="519"/>
      <c r="FLM1" s="519"/>
      <c r="FLN1" s="519"/>
      <c r="FLO1" s="519"/>
      <c r="FLP1" s="519"/>
      <c r="FLQ1" s="519"/>
      <c r="FLR1" s="519"/>
      <c r="FLS1" s="519"/>
      <c r="FLT1" s="519"/>
      <c r="FLU1" s="519"/>
      <c r="FLV1" s="519"/>
      <c r="FLW1" s="519"/>
      <c r="FLX1" s="519"/>
      <c r="FLY1" s="519"/>
      <c r="FLZ1" s="519"/>
      <c r="FMA1" s="519"/>
      <c r="FMB1" s="519"/>
      <c r="FMC1" s="519"/>
      <c r="FMD1" s="519"/>
      <c r="FME1" s="519"/>
      <c r="FMF1" s="519"/>
      <c r="FMG1" s="519"/>
      <c r="FMH1" s="519"/>
      <c r="FMI1" s="519"/>
      <c r="FMJ1" s="519"/>
      <c r="FMK1" s="519"/>
      <c r="FML1" s="519"/>
      <c r="FMM1" s="519"/>
      <c r="FMN1" s="519"/>
      <c r="FMO1" s="519"/>
      <c r="FMP1" s="519"/>
      <c r="FMQ1" s="519"/>
      <c r="FMR1" s="519"/>
      <c r="FMS1" s="519"/>
      <c r="FMT1" s="519"/>
      <c r="FMU1" s="519"/>
      <c r="FMV1" s="519"/>
      <c r="FMW1" s="519"/>
      <c r="FMX1" s="519"/>
      <c r="FMY1" s="519"/>
      <c r="FMZ1" s="519"/>
      <c r="FNA1" s="519"/>
      <c r="FNB1" s="519"/>
      <c r="FNC1" s="519"/>
      <c r="FND1" s="519"/>
      <c r="FNE1" s="519"/>
      <c r="FNF1" s="519"/>
      <c r="FNG1" s="519"/>
      <c r="FNH1" s="519"/>
      <c r="FNI1" s="519"/>
      <c r="FNJ1" s="519"/>
      <c r="FNK1" s="519"/>
      <c r="FNL1" s="519"/>
      <c r="FNM1" s="519"/>
      <c r="FNN1" s="519"/>
      <c r="FNO1" s="519"/>
      <c r="FNP1" s="519"/>
      <c r="FNQ1" s="519"/>
      <c r="FNR1" s="519"/>
      <c r="FNS1" s="519"/>
      <c r="FNT1" s="519"/>
      <c r="FNU1" s="519"/>
      <c r="FNV1" s="519"/>
      <c r="FNW1" s="519"/>
      <c r="FNX1" s="519"/>
      <c r="FNY1" s="519"/>
      <c r="FNZ1" s="519"/>
      <c r="FOA1" s="519"/>
      <c r="FOB1" s="519"/>
      <c r="FOC1" s="519"/>
      <c r="FOD1" s="519"/>
      <c r="FOE1" s="519"/>
      <c r="FOF1" s="519"/>
      <c r="FOG1" s="519"/>
      <c r="FOH1" s="519"/>
      <c r="FOI1" s="519"/>
      <c r="FOJ1" s="519"/>
      <c r="FOK1" s="519"/>
      <c r="FOL1" s="519"/>
      <c r="FOM1" s="519"/>
      <c r="FON1" s="519"/>
      <c r="FOO1" s="519"/>
      <c r="FOP1" s="519"/>
      <c r="FOQ1" s="519"/>
      <c r="FOR1" s="519"/>
      <c r="FOS1" s="519"/>
      <c r="FOT1" s="519"/>
      <c r="FOU1" s="519"/>
      <c r="FOV1" s="519"/>
      <c r="FOW1" s="519"/>
      <c r="FOX1" s="519"/>
      <c r="FOY1" s="519"/>
      <c r="FOZ1" s="519"/>
      <c r="FPA1" s="519"/>
      <c r="FPB1" s="519"/>
      <c r="FPC1" s="519"/>
      <c r="FPD1" s="519"/>
      <c r="FPE1" s="519"/>
      <c r="FPF1" s="519"/>
      <c r="FPG1" s="519"/>
      <c r="FPH1" s="519"/>
      <c r="FPI1" s="519"/>
      <c r="FPJ1" s="519"/>
      <c r="FPK1" s="519"/>
      <c r="FPL1" s="519"/>
      <c r="FPM1" s="519"/>
      <c r="FPN1" s="519"/>
      <c r="FPO1" s="519"/>
      <c r="FPP1" s="519"/>
      <c r="FPQ1" s="519"/>
      <c r="FPR1" s="519"/>
      <c r="FPS1" s="519"/>
      <c r="FPT1" s="519"/>
      <c r="FPU1" s="519"/>
      <c r="FPV1" s="519"/>
      <c r="FPW1" s="519"/>
      <c r="FPX1" s="519"/>
      <c r="FPY1" s="519"/>
      <c r="FPZ1" s="519"/>
      <c r="FQA1" s="519"/>
      <c r="FQB1" s="519"/>
      <c r="FQC1" s="519"/>
      <c r="FQD1" s="519"/>
      <c r="FQE1" s="519"/>
      <c r="FQF1" s="519"/>
      <c r="FQG1" s="519"/>
      <c r="FQH1" s="519"/>
      <c r="FQI1" s="519"/>
      <c r="FQJ1" s="519"/>
      <c r="FQK1" s="519"/>
      <c r="FQL1" s="519"/>
      <c r="FQM1" s="519"/>
      <c r="FQN1" s="519"/>
      <c r="FQO1" s="519"/>
      <c r="FQP1" s="519"/>
      <c r="FQQ1" s="519"/>
      <c r="FQR1" s="519"/>
      <c r="FQS1" s="519"/>
      <c r="FQT1" s="519"/>
      <c r="FQU1" s="519"/>
      <c r="FQV1" s="519"/>
      <c r="FQW1" s="519"/>
      <c r="FQX1" s="519"/>
      <c r="FQY1" s="519"/>
      <c r="FQZ1" s="519"/>
      <c r="FRA1" s="519"/>
      <c r="FRB1" s="519"/>
      <c r="FRC1" s="519"/>
      <c r="FRD1" s="519"/>
      <c r="FRE1" s="519"/>
      <c r="FRF1" s="519"/>
      <c r="FRG1" s="519"/>
      <c r="FRH1" s="519"/>
      <c r="FRI1" s="519"/>
      <c r="FRJ1" s="519"/>
      <c r="FRK1" s="519"/>
      <c r="FRL1" s="519"/>
      <c r="FRM1" s="519"/>
      <c r="FRN1" s="519"/>
      <c r="FRO1" s="519"/>
      <c r="FRP1" s="519"/>
      <c r="FRQ1" s="519"/>
      <c r="FRR1" s="519"/>
      <c r="FRS1" s="519"/>
      <c r="FRT1" s="519"/>
      <c r="FRU1" s="519"/>
      <c r="FRV1" s="519"/>
      <c r="FRW1" s="519"/>
      <c r="FRX1" s="519"/>
      <c r="FRY1" s="519"/>
      <c r="FRZ1" s="519"/>
      <c r="FSA1" s="519"/>
      <c r="FSB1" s="519"/>
      <c r="FSC1" s="519"/>
      <c r="FSD1" s="519"/>
      <c r="FSE1" s="519"/>
      <c r="FSF1" s="519"/>
      <c r="FSG1" s="519"/>
      <c r="FSH1" s="519"/>
      <c r="FSI1" s="519"/>
      <c r="FSJ1" s="519"/>
      <c r="FSK1" s="519"/>
      <c r="FSL1" s="519"/>
      <c r="FSM1" s="519"/>
      <c r="FSN1" s="519"/>
      <c r="FSO1" s="519"/>
      <c r="FSP1" s="519"/>
      <c r="FSQ1" s="519"/>
      <c r="FSR1" s="519"/>
      <c r="FSS1" s="519"/>
      <c r="FST1" s="519"/>
      <c r="FSU1" s="519"/>
      <c r="FSV1" s="519"/>
      <c r="FSW1" s="519"/>
      <c r="FSX1" s="519"/>
      <c r="FSY1" s="519"/>
      <c r="FSZ1" s="519"/>
      <c r="FTA1" s="519"/>
      <c r="FTB1" s="519"/>
      <c r="FTC1" s="519"/>
      <c r="FTD1" s="519"/>
      <c r="FTE1" s="519"/>
      <c r="FTF1" s="519"/>
      <c r="FTG1" s="519"/>
      <c r="FTH1" s="519"/>
      <c r="FTI1" s="519"/>
      <c r="FTJ1" s="519"/>
      <c r="FTK1" s="519"/>
      <c r="FTL1" s="519"/>
      <c r="FTM1" s="519"/>
      <c r="FTN1" s="519"/>
      <c r="FTO1" s="519"/>
      <c r="FTP1" s="519"/>
      <c r="FTQ1" s="519"/>
      <c r="FTR1" s="519"/>
      <c r="FTS1" s="519"/>
      <c r="FTT1" s="519"/>
      <c r="FTU1" s="519"/>
      <c r="FTV1" s="519"/>
      <c r="FTW1" s="519"/>
      <c r="FTX1" s="519"/>
      <c r="FTY1" s="519"/>
      <c r="FTZ1" s="519"/>
      <c r="FUA1" s="519"/>
      <c r="FUB1" s="519"/>
      <c r="FUC1" s="519"/>
      <c r="FUD1" s="519"/>
      <c r="FUE1" s="519"/>
      <c r="FUF1" s="519"/>
      <c r="FUG1" s="519"/>
      <c r="FUH1" s="519"/>
      <c r="FUI1" s="519"/>
      <c r="FUJ1" s="519"/>
      <c r="FUK1" s="519"/>
      <c r="FUL1" s="519"/>
      <c r="FUM1" s="519"/>
      <c r="FUN1" s="519"/>
      <c r="FUO1" s="519"/>
      <c r="FUP1" s="519"/>
      <c r="FUQ1" s="519"/>
      <c r="FUR1" s="519"/>
      <c r="FUS1" s="519"/>
      <c r="FUT1" s="519"/>
      <c r="FUU1" s="519"/>
      <c r="FUV1" s="519"/>
      <c r="FUW1" s="519"/>
      <c r="FUX1" s="519"/>
      <c r="FUY1" s="519"/>
      <c r="FUZ1" s="519"/>
      <c r="FVA1" s="519"/>
      <c r="FVB1" s="519"/>
      <c r="FVC1" s="519"/>
      <c r="FVD1" s="519"/>
      <c r="FVE1" s="519"/>
      <c r="FVF1" s="519"/>
      <c r="FVG1" s="519"/>
      <c r="FVH1" s="519"/>
      <c r="FVI1" s="519"/>
      <c r="FVJ1" s="519"/>
      <c r="FVK1" s="519"/>
      <c r="FVL1" s="519"/>
      <c r="FVM1" s="519"/>
      <c r="FVN1" s="519"/>
      <c r="FVO1" s="519"/>
      <c r="FVP1" s="519"/>
      <c r="FVQ1" s="519"/>
      <c r="FVR1" s="519"/>
      <c r="FVS1" s="519"/>
      <c r="FVT1" s="519"/>
      <c r="FVU1" s="519"/>
      <c r="FVV1" s="519"/>
      <c r="FVW1" s="519"/>
      <c r="FVX1" s="519"/>
      <c r="FVY1" s="519"/>
      <c r="FVZ1" s="519"/>
      <c r="FWA1" s="519"/>
      <c r="FWB1" s="519"/>
      <c r="FWC1" s="519"/>
      <c r="FWD1" s="519"/>
      <c r="FWE1" s="519"/>
      <c r="FWF1" s="519"/>
      <c r="FWG1" s="519"/>
      <c r="FWH1" s="519"/>
      <c r="FWI1" s="519"/>
      <c r="FWJ1" s="519"/>
      <c r="FWK1" s="519"/>
      <c r="FWL1" s="519"/>
      <c r="FWM1" s="519"/>
      <c r="FWN1" s="519"/>
      <c r="FWO1" s="519"/>
      <c r="FWP1" s="519"/>
      <c r="FWQ1" s="519"/>
      <c r="FWR1" s="519"/>
      <c r="FWS1" s="519"/>
      <c r="FWT1" s="519"/>
      <c r="FWU1" s="519"/>
      <c r="FWV1" s="519"/>
      <c r="FWW1" s="519"/>
      <c r="FWX1" s="519"/>
      <c r="FWY1" s="519"/>
      <c r="FWZ1" s="519"/>
      <c r="FXA1" s="519"/>
      <c r="FXB1" s="519"/>
      <c r="FXC1" s="519"/>
      <c r="FXD1" s="519"/>
      <c r="FXE1" s="519"/>
      <c r="FXF1" s="519"/>
      <c r="FXG1" s="519"/>
      <c r="FXH1" s="519"/>
      <c r="FXI1" s="519"/>
      <c r="FXJ1" s="519"/>
      <c r="FXK1" s="519"/>
      <c r="FXL1" s="519"/>
      <c r="FXM1" s="519"/>
      <c r="FXN1" s="519"/>
      <c r="FXO1" s="519"/>
      <c r="FXP1" s="519"/>
      <c r="FXQ1" s="519"/>
      <c r="FXR1" s="519"/>
      <c r="FXS1" s="519"/>
      <c r="FXT1" s="519"/>
      <c r="FXU1" s="519"/>
      <c r="FXV1" s="519"/>
      <c r="FXW1" s="519"/>
      <c r="FXX1" s="519"/>
      <c r="FXY1" s="519"/>
      <c r="FXZ1" s="519"/>
      <c r="FYA1" s="519"/>
      <c r="FYB1" s="519"/>
      <c r="FYC1" s="519"/>
      <c r="FYD1" s="519"/>
      <c r="FYE1" s="519"/>
      <c r="FYF1" s="519"/>
      <c r="FYG1" s="519"/>
      <c r="FYH1" s="519"/>
      <c r="FYI1" s="519"/>
      <c r="FYJ1" s="519"/>
      <c r="FYK1" s="519"/>
      <c r="FYL1" s="519"/>
      <c r="FYM1" s="519"/>
      <c r="FYN1" s="519"/>
      <c r="FYO1" s="519"/>
      <c r="FYP1" s="519"/>
      <c r="FYQ1" s="519"/>
      <c r="FYR1" s="519"/>
      <c r="FYS1" s="519"/>
      <c r="FYT1" s="519"/>
      <c r="FYU1" s="519"/>
      <c r="FYV1" s="519"/>
      <c r="FYW1" s="519"/>
      <c r="FYX1" s="519"/>
      <c r="FYY1" s="519"/>
      <c r="FYZ1" s="519"/>
      <c r="FZA1" s="519"/>
      <c r="FZB1" s="519"/>
      <c r="FZC1" s="519"/>
      <c r="FZD1" s="519"/>
      <c r="FZE1" s="519"/>
      <c r="FZF1" s="519"/>
      <c r="FZG1" s="519"/>
      <c r="FZH1" s="519"/>
      <c r="FZI1" s="519"/>
      <c r="FZJ1" s="519"/>
      <c r="FZK1" s="519"/>
      <c r="FZL1" s="519"/>
      <c r="FZM1" s="519"/>
      <c r="FZN1" s="519"/>
      <c r="FZO1" s="519"/>
      <c r="FZP1" s="519"/>
      <c r="FZQ1" s="519"/>
      <c r="FZR1" s="519"/>
      <c r="FZS1" s="519"/>
      <c r="FZT1" s="519"/>
      <c r="FZU1" s="519"/>
      <c r="FZV1" s="519"/>
      <c r="FZW1" s="519"/>
      <c r="FZX1" s="519"/>
      <c r="FZY1" s="519"/>
      <c r="FZZ1" s="519"/>
      <c r="GAA1" s="519"/>
      <c r="GAB1" s="519"/>
      <c r="GAC1" s="519"/>
      <c r="GAD1" s="519"/>
      <c r="GAE1" s="519"/>
      <c r="GAF1" s="519"/>
      <c r="GAG1" s="519"/>
      <c r="GAH1" s="519"/>
      <c r="GAI1" s="519"/>
      <c r="GAJ1" s="519"/>
      <c r="GAK1" s="519"/>
      <c r="GAL1" s="519"/>
      <c r="GAM1" s="519"/>
      <c r="GAN1" s="519"/>
      <c r="GAO1" s="519"/>
      <c r="GAP1" s="519"/>
      <c r="GAQ1" s="519"/>
      <c r="GAR1" s="519"/>
      <c r="GAS1" s="519"/>
      <c r="GAT1" s="519"/>
      <c r="GAU1" s="519"/>
      <c r="GAV1" s="519"/>
      <c r="GAW1" s="519"/>
      <c r="GAX1" s="519"/>
      <c r="GAY1" s="519"/>
      <c r="GAZ1" s="519"/>
      <c r="GBA1" s="519"/>
      <c r="GBB1" s="519"/>
      <c r="GBC1" s="519"/>
      <c r="GBD1" s="519"/>
      <c r="GBE1" s="519"/>
      <c r="GBF1" s="519"/>
      <c r="GBG1" s="519"/>
      <c r="GBH1" s="519"/>
      <c r="GBI1" s="519"/>
      <c r="GBJ1" s="519"/>
      <c r="GBK1" s="519"/>
      <c r="GBL1" s="519"/>
      <c r="GBM1" s="519"/>
      <c r="GBN1" s="519"/>
      <c r="GBO1" s="519"/>
      <c r="GBP1" s="519"/>
      <c r="GBQ1" s="519"/>
      <c r="GBR1" s="519"/>
      <c r="GBS1" s="519"/>
      <c r="GBT1" s="519"/>
      <c r="GBU1" s="519"/>
      <c r="GBV1" s="519"/>
      <c r="GBW1" s="519"/>
      <c r="GBX1" s="519"/>
      <c r="GBY1" s="519"/>
      <c r="GBZ1" s="519"/>
      <c r="GCA1" s="519"/>
      <c r="GCB1" s="519"/>
      <c r="GCC1" s="519"/>
      <c r="GCD1" s="519"/>
      <c r="GCE1" s="519"/>
      <c r="GCF1" s="519"/>
      <c r="GCG1" s="519"/>
      <c r="GCH1" s="519"/>
      <c r="GCI1" s="519"/>
      <c r="GCJ1" s="519"/>
      <c r="GCK1" s="519"/>
      <c r="GCL1" s="519"/>
      <c r="GCM1" s="519"/>
      <c r="GCN1" s="519"/>
      <c r="GCO1" s="519"/>
      <c r="GCP1" s="519"/>
      <c r="GCQ1" s="519"/>
      <c r="GCR1" s="519"/>
      <c r="GCS1" s="519"/>
      <c r="GCT1" s="519"/>
      <c r="GCU1" s="519"/>
      <c r="GCV1" s="519"/>
      <c r="GCW1" s="519"/>
      <c r="GCX1" s="519"/>
      <c r="GCY1" s="519"/>
      <c r="GCZ1" s="519"/>
      <c r="GDA1" s="519"/>
      <c r="GDB1" s="519"/>
      <c r="GDC1" s="519"/>
      <c r="GDD1" s="519"/>
      <c r="GDE1" s="519"/>
      <c r="GDF1" s="519"/>
      <c r="GDG1" s="519"/>
      <c r="GDH1" s="519"/>
      <c r="GDI1" s="519"/>
      <c r="GDJ1" s="519"/>
      <c r="GDK1" s="519"/>
      <c r="GDL1" s="519"/>
      <c r="GDM1" s="519"/>
      <c r="GDN1" s="519"/>
      <c r="GDO1" s="519"/>
      <c r="GDP1" s="519"/>
      <c r="GDQ1" s="519"/>
      <c r="GDR1" s="519"/>
      <c r="GDS1" s="519"/>
      <c r="GDT1" s="519"/>
      <c r="GDU1" s="519"/>
      <c r="GDV1" s="519"/>
      <c r="GDW1" s="519"/>
      <c r="GDX1" s="519"/>
      <c r="GDY1" s="519"/>
      <c r="GDZ1" s="519"/>
      <c r="GEA1" s="519"/>
      <c r="GEB1" s="519"/>
      <c r="GEC1" s="519"/>
      <c r="GED1" s="519"/>
      <c r="GEE1" s="519"/>
      <c r="GEF1" s="519"/>
      <c r="GEG1" s="519"/>
      <c r="GEH1" s="519"/>
      <c r="GEI1" s="519"/>
      <c r="GEJ1" s="519"/>
      <c r="GEK1" s="519"/>
      <c r="GEL1" s="519"/>
      <c r="GEM1" s="519"/>
      <c r="GEN1" s="519"/>
      <c r="GEO1" s="519"/>
      <c r="GEP1" s="519"/>
      <c r="GEQ1" s="519"/>
      <c r="GER1" s="519"/>
      <c r="GES1" s="519"/>
      <c r="GET1" s="519"/>
      <c r="GEU1" s="519"/>
      <c r="GEV1" s="519"/>
      <c r="GEW1" s="519"/>
      <c r="GEX1" s="519"/>
      <c r="GEY1" s="519"/>
      <c r="GEZ1" s="519"/>
      <c r="GFA1" s="519"/>
      <c r="GFB1" s="519"/>
      <c r="GFC1" s="519"/>
      <c r="GFD1" s="519"/>
      <c r="GFE1" s="519"/>
      <c r="GFF1" s="519"/>
      <c r="GFG1" s="519"/>
      <c r="GFH1" s="519"/>
      <c r="GFI1" s="519"/>
      <c r="GFJ1" s="519"/>
      <c r="GFK1" s="519"/>
      <c r="GFL1" s="519"/>
      <c r="GFM1" s="519"/>
      <c r="GFN1" s="519"/>
      <c r="GFO1" s="519"/>
      <c r="GFP1" s="519"/>
      <c r="GFQ1" s="519"/>
      <c r="GFR1" s="519"/>
      <c r="GFS1" s="519"/>
      <c r="GFT1" s="519"/>
      <c r="GFU1" s="519"/>
      <c r="GFV1" s="519"/>
      <c r="GFW1" s="519"/>
      <c r="GFX1" s="519"/>
      <c r="GFY1" s="519"/>
      <c r="GFZ1" s="519"/>
      <c r="GGA1" s="519"/>
      <c r="GGB1" s="519"/>
      <c r="GGC1" s="519"/>
      <c r="GGD1" s="519"/>
      <c r="GGE1" s="519"/>
      <c r="GGF1" s="519"/>
      <c r="GGG1" s="519"/>
      <c r="GGH1" s="519"/>
      <c r="GGI1" s="519"/>
      <c r="GGJ1" s="519"/>
      <c r="GGK1" s="519"/>
      <c r="GGL1" s="519"/>
      <c r="GGM1" s="519"/>
      <c r="GGN1" s="519"/>
      <c r="GGO1" s="519"/>
      <c r="GGP1" s="519"/>
      <c r="GGQ1" s="519"/>
      <c r="GGR1" s="519"/>
      <c r="GGS1" s="519"/>
      <c r="GGT1" s="519"/>
      <c r="GGU1" s="519"/>
      <c r="GGV1" s="519"/>
      <c r="GGW1" s="519"/>
      <c r="GGX1" s="519"/>
      <c r="GGY1" s="519"/>
      <c r="GGZ1" s="519"/>
      <c r="GHA1" s="519"/>
      <c r="GHB1" s="519"/>
      <c r="GHC1" s="519"/>
      <c r="GHD1" s="519"/>
      <c r="GHE1" s="519"/>
      <c r="GHF1" s="519"/>
      <c r="GHG1" s="519"/>
      <c r="GHH1" s="519"/>
      <c r="GHI1" s="519"/>
      <c r="GHJ1" s="519"/>
      <c r="GHK1" s="519"/>
      <c r="GHL1" s="519"/>
      <c r="GHM1" s="519"/>
      <c r="GHN1" s="519"/>
      <c r="GHO1" s="519"/>
      <c r="GHP1" s="519"/>
      <c r="GHQ1" s="519"/>
      <c r="GHR1" s="519"/>
      <c r="GHS1" s="519"/>
      <c r="GHT1" s="519"/>
      <c r="GHU1" s="519"/>
      <c r="GHV1" s="519"/>
      <c r="GHW1" s="519"/>
      <c r="GHX1" s="519"/>
      <c r="GHY1" s="519"/>
      <c r="GHZ1" s="519"/>
      <c r="GIA1" s="519"/>
      <c r="GIB1" s="519"/>
      <c r="GIC1" s="519"/>
      <c r="GID1" s="519"/>
      <c r="GIE1" s="519"/>
      <c r="GIF1" s="519"/>
      <c r="GIG1" s="519"/>
      <c r="GIH1" s="519"/>
      <c r="GII1" s="519"/>
      <c r="GIJ1" s="519"/>
      <c r="GIK1" s="519"/>
      <c r="GIL1" s="519"/>
      <c r="GIM1" s="519"/>
      <c r="GIN1" s="519"/>
      <c r="GIO1" s="519"/>
      <c r="GIP1" s="519"/>
      <c r="GIQ1" s="519"/>
      <c r="GIR1" s="519"/>
      <c r="GIS1" s="519"/>
      <c r="GIT1" s="519"/>
      <c r="GIU1" s="519"/>
      <c r="GIV1" s="519"/>
      <c r="GIW1" s="519"/>
      <c r="GIX1" s="519"/>
      <c r="GIY1" s="519"/>
      <c r="GIZ1" s="519"/>
      <c r="GJA1" s="519"/>
      <c r="GJB1" s="519"/>
      <c r="GJC1" s="519"/>
      <c r="GJD1" s="519"/>
      <c r="GJE1" s="519"/>
      <c r="GJF1" s="519"/>
      <c r="GJG1" s="519"/>
      <c r="GJH1" s="519"/>
      <c r="GJI1" s="519"/>
      <c r="GJJ1" s="519"/>
      <c r="GJK1" s="519"/>
      <c r="GJL1" s="519"/>
      <c r="GJM1" s="519"/>
      <c r="GJN1" s="519"/>
      <c r="GJO1" s="519"/>
      <c r="GJP1" s="519"/>
      <c r="GJQ1" s="519"/>
      <c r="GJR1" s="519"/>
      <c r="GJS1" s="519"/>
      <c r="GJT1" s="519"/>
      <c r="GJU1" s="519"/>
      <c r="GJV1" s="519"/>
      <c r="GJW1" s="519"/>
      <c r="GJX1" s="519"/>
      <c r="GJY1" s="519"/>
      <c r="GJZ1" s="519"/>
      <c r="GKA1" s="519"/>
      <c r="GKB1" s="519"/>
      <c r="GKC1" s="519"/>
      <c r="GKD1" s="519"/>
      <c r="GKE1" s="519"/>
      <c r="GKF1" s="519"/>
      <c r="GKG1" s="519"/>
      <c r="GKH1" s="519"/>
      <c r="GKI1" s="519"/>
      <c r="GKJ1" s="519"/>
      <c r="GKK1" s="519"/>
      <c r="GKL1" s="519"/>
      <c r="GKM1" s="519"/>
      <c r="GKN1" s="519"/>
      <c r="GKO1" s="519"/>
      <c r="GKP1" s="519"/>
      <c r="GKQ1" s="519"/>
      <c r="GKR1" s="519"/>
      <c r="GKS1" s="519"/>
      <c r="GKT1" s="519"/>
      <c r="GKU1" s="519"/>
      <c r="GKV1" s="519"/>
      <c r="GKW1" s="519"/>
      <c r="GKX1" s="519"/>
      <c r="GKY1" s="519"/>
      <c r="GKZ1" s="519"/>
      <c r="GLA1" s="519"/>
      <c r="GLB1" s="519"/>
      <c r="GLC1" s="519"/>
      <c r="GLD1" s="519"/>
      <c r="GLE1" s="519"/>
      <c r="GLF1" s="519"/>
      <c r="GLG1" s="519"/>
      <c r="GLH1" s="519"/>
      <c r="GLI1" s="519"/>
      <c r="GLJ1" s="519"/>
      <c r="GLK1" s="519"/>
      <c r="GLL1" s="519"/>
      <c r="GLM1" s="519"/>
      <c r="GLN1" s="519"/>
      <c r="GLO1" s="519"/>
      <c r="GLP1" s="519"/>
      <c r="GLQ1" s="519"/>
      <c r="GLR1" s="519"/>
      <c r="GLS1" s="519"/>
      <c r="GLT1" s="519"/>
      <c r="GLU1" s="519"/>
      <c r="GLV1" s="519"/>
      <c r="GLW1" s="519"/>
      <c r="GLX1" s="519"/>
      <c r="GLY1" s="519"/>
      <c r="GLZ1" s="519"/>
      <c r="GMA1" s="519"/>
      <c r="GMB1" s="519"/>
      <c r="GMC1" s="519"/>
      <c r="GMD1" s="519"/>
      <c r="GME1" s="519"/>
      <c r="GMF1" s="519"/>
      <c r="GMG1" s="519"/>
      <c r="GMH1" s="519"/>
      <c r="GMI1" s="519"/>
      <c r="GMJ1" s="519"/>
      <c r="GMK1" s="519"/>
      <c r="GML1" s="519"/>
      <c r="GMM1" s="519"/>
      <c r="GMN1" s="519"/>
      <c r="GMO1" s="519"/>
      <c r="GMP1" s="519"/>
      <c r="GMQ1" s="519"/>
      <c r="GMR1" s="519"/>
      <c r="GMS1" s="519"/>
      <c r="GMT1" s="519"/>
      <c r="GMU1" s="519"/>
      <c r="GMV1" s="519"/>
      <c r="GMW1" s="519"/>
      <c r="GMX1" s="519"/>
      <c r="GMY1" s="519"/>
      <c r="GMZ1" s="519"/>
      <c r="GNA1" s="519"/>
      <c r="GNB1" s="519"/>
      <c r="GNC1" s="519"/>
      <c r="GND1" s="519"/>
      <c r="GNE1" s="519"/>
      <c r="GNF1" s="519"/>
      <c r="GNG1" s="519"/>
      <c r="GNH1" s="519"/>
      <c r="GNI1" s="519"/>
      <c r="GNJ1" s="519"/>
      <c r="GNK1" s="519"/>
      <c r="GNL1" s="519"/>
      <c r="GNM1" s="519"/>
      <c r="GNN1" s="519"/>
      <c r="GNO1" s="519"/>
      <c r="GNP1" s="519"/>
      <c r="GNQ1" s="519"/>
      <c r="GNR1" s="519"/>
      <c r="GNS1" s="519"/>
      <c r="GNT1" s="519"/>
      <c r="GNU1" s="519"/>
      <c r="GNV1" s="519"/>
      <c r="GNW1" s="519"/>
      <c r="GNX1" s="519"/>
      <c r="GNY1" s="519"/>
      <c r="GNZ1" s="519"/>
      <c r="GOA1" s="519"/>
      <c r="GOB1" s="519"/>
      <c r="GOC1" s="519"/>
      <c r="GOD1" s="519"/>
      <c r="GOE1" s="519"/>
      <c r="GOF1" s="519"/>
      <c r="GOG1" s="519"/>
      <c r="GOH1" s="519"/>
      <c r="GOI1" s="519"/>
      <c r="GOJ1" s="519"/>
      <c r="GOK1" s="519"/>
      <c r="GOL1" s="519"/>
      <c r="GOM1" s="519"/>
      <c r="GON1" s="519"/>
      <c r="GOO1" s="519"/>
      <c r="GOP1" s="519"/>
      <c r="GOQ1" s="519"/>
      <c r="GOR1" s="519"/>
      <c r="GOS1" s="519"/>
      <c r="GOT1" s="519"/>
      <c r="GOU1" s="519"/>
      <c r="GOV1" s="519"/>
      <c r="GOW1" s="519"/>
      <c r="GOX1" s="519"/>
      <c r="GOY1" s="519"/>
      <c r="GOZ1" s="519"/>
      <c r="GPA1" s="519"/>
      <c r="GPB1" s="519"/>
      <c r="GPC1" s="519"/>
      <c r="GPD1" s="519"/>
      <c r="GPE1" s="519"/>
      <c r="GPF1" s="519"/>
      <c r="GPG1" s="519"/>
      <c r="GPH1" s="519"/>
      <c r="GPI1" s="519"/>
      <c r="GPJ1" s="519"/>
      <c r="GPK1" s="519"/>
      <c r="GPL1" s="519"/>
      <c r="GPM1" s="519"/>
      <c r="GPN1" s="519"/>
      <c r="GPO1" s="519"/>
      <c r="GPP1" s="519"/>
      <c r="GPQ1" s="519"/>
      <c r="GPR1" s="519"/>
      <c r="GPS1" s="519"/>
      <c r="GPT1" s="519"/>
      <c r="GPU1" s="519"/>
      <c r="GPV1" s="519"/>
      <c r="GPW1" s="519"/>
      <c r="GPX1" s="519"/>
      <c r="GPY1" s="519"/>
      <c r="GPZ1" s="519"/>
      <c r="GQA1" s="519"/>
      <c r="GQB1" s="519"/>
      <c r="GQC1" s="519"/>
      <c r="GQD1" s="519"/>
      <c r="GQE1" s="519"/>
      <c r="GQF1" s="519"/>
      <c r="GQG1" s="519"/>
      <c r="GQH1" s="519"/>
      <c r="GQI1" s="519"/>
      <c r="GQJ1" s="519"/>
      <c r="GQK1" s="519"/>
      <c r="GQL1" s="519"/>
      <c r="GQM1" s="519"/>
      <c r="GQN1" s="519"/>
      <c r="GQO1" s="519"/>
      <c r="GQP1" s="519"/>
      <c r="GQQ1" s="519"/>
      <c r="GQR1" s="519"/>
      <c r="GQS1" s="519"/>
      <c r="GQT1" s="519"/>
      <c r="GQU1" s="519"/>
      <c r="GQV1" s="519"/>
      <c r="GQW1" s="519"/>
      <c r="GQX1" s="519"/>
      <c r="GQY1" s="519"/>
      <c r="GQZ1" s="519"/>
      <c r="GRA1" s="519"/>
      <c r="GRB1" s="519"/>
      <c r="GRC1" s="519"/>
      <c r="GRD1" s="519"/>
      <c r="GRE1" s="519"/>
      <c r="GRF1" s="519"/>
      <c r="GRG1" s="519"/>
      <c r="GRH1" s="519"/>
      <c r="GRI1" s="519"/>
      <c r="GRJ1" s="519"/>
      <c r="GRK1" s="519"/>
      <c r="GRL1" s="519"/>
      <c r="GRM1" s="519"/>
      <c r="GRN1" s="519"/>
      <c r="GRO1" s="519"/>
      <c r="GRP1" s="519"/>
      <c r="GRQ1" s="519"/>
      <c r="GRR1" s="519"/>
      <c r="GRS1" s="519"/>
      <c r="GRT1" s="519"/>
      <c r="GRU1" s="519"/>
      <c r="GRV1" s="519"/>
      <c r="GRW1" s="519"/>
      <c r="GRX1" s="519"/>
      <c r="GRY1" s="519"/>
      <c r="GRZ1" s="519"/>
      <c r="GSA1" s="519"/>
      <c r="GSB1" s="519"/>
      <c r="GSC1" s="519"/>
      <c r="GSD1" s="519"/>
      <c r="GSE1" s="519"/>
      <c r="GSF1" s="519"/>
      <c r="GSG1" s="519"/>
      <c r="GSH1" s="519"/>
      <c r="GSI1" s="519"/>
      <c r="GSJ1" s="519"/>
      <c r="GSK1" s="519"/>
      <c r="GSL1" s="519"/>
      <c r="GSM1" s="519"/>
      <c r="GSN1" s="519"/>
      <c r="GSO1" s="519"/>
      <c r="GSP1" s="519"/>
      <c r="GSQ1" s="519"/>
      <c r="GSR1" s="519"/>
      <c r="GSS1" s="519"/>
      <c r="GST1" s="519"/>
      <c r="GSU1" s="519"/>
      <c r="GSV1" s="519"/>
      <c r="GSW1" s="519"/>
      <c r="GSX1" s="519"/>
      <c r="GSY1" s="519"/>
      <c r="GSZ1" s="519"/>
      <c r="GTA1" s="519"/>
      <c r="GTB1" s="519"/>
      <c r="GTC1" s="519"/>
      <c r="GTD1" s="519"/>
      <c r="GTE1" s="519"/>
      <c r="GTF1" s="519"/>
      <c r="GTG1" s="519"/>
      <c r="GTH1" s="519"/>
      <c r="GTI1" s="519"/>
      <c r="GTJ1" s="519"/>
      <c r="GTK1" s="519"/>
      <c r="GTL1" s="519"/>
      <c r="GTM1" s="519"/>
      <c r="GTN1" s="519"/>
      <c r="GTO1" s="519"/>
      <c r="GTP1" s="519"/>
      <c r="GTQ1" s="519"/>
      <c r="GTR1" s="519"/>
      <c r="GTS1" s="519"/>
      <c r="GTT1" s="519"/>
      <c r="GTU1" s="519"/>
      <c r="GTV1" s="519"/>
      <c r="GTW1" s="519"/>
      <c r="GTX1" s="519"/>
      <c r="GTY1" s="519"/>
      <c r="GTZ1" s="519"/>
      <c r="GUA1" s="519"/>
      <c r="GUB1" s="519"/>
      <c r="GUC1" s="519"/>
      <c r="GUD1" s="519"/>
      <c r="GUE1" s="519"/>
      <c r="GUF1" s="519"/>
      <c r="GUG1" s="519"/>
      <c r="GUH1" s="519"/>
      <c r="GUI1" s="519"/>
      <c r="GUJ1" s="519"/>
      <c r="GUK1" s="519"/>
      <c r="GUL1" s="519"/>
      <c r="GUM1" s="519"/>
      <c r="GUN1" s="519"/>
      <c r="GUO1" s="519"/>
      <c r="GUP1" s="519"/>
      <c r="GUQ1" s="519"/>
      <c r="GUR1" s="519"/>
      <c r="GUS1" s="519"/>
      <c r="GUT1" s="519"/>
      <c r="GUU1" s="519"/>
      <c r="GUV1" s="519"/>
      <c r="GUW1" s="519"/>
      <c r="GUX1" s="519"/>
      <c r="GUY1" s="519"/>
      <c r="GUZ1" s="519"/>
      <c r="GVA1" s="519"/>
      <c r="GVB1" s="519"/>
      <c r="GVC1" s="519"/>
      <c r="GVD1" s="519"/>
      <c r="GVE1" s="519"/>
      <c r="GVF1" s="519"/>
      <c r="GVG1" s="519"/>
      <c r="GVH1" s="519"/>
      <c r="GVI1" s="519"/>
      <c r="GVJ1" s="519"/>
      <c r="GVK1" s="519"/>
      <c r="GVL1" s="519"/>
      <c r="GVM1" s="519"/>
      <c r="GVN1" s="519"/>
      <c r="GVO1" s="519"/>
      <c r="GVP1" s="519"/>
      <c r="GVQ1" s="519"/>
      <c r="GVR1" s="519"/>
      <c r="GVS1" s="519"/>
      <c r="GVT1" s="519"/>
      <c r="GVU1" s="519"/>
      <c r="GVV1" s="519"/>
      <c r="GVW1" s="519"/>
      <c r="GVX1" s="519"/>
      <c r="GVY1" s="519"/>
      <c r="GVZ1" s="519"/>
      <c r="GWA1" s="519"/>
      <c r="GWB1" s="519"/>
      <c r="GWC1" s="519"/>
      <c r="GWD1" s="519"/>
      <c r="GWE1" s="519"/>
      <c r="GWF1" s="519"/>
      <c r="GWG1" s="519"/>
      <c r="GWH1" s="519"/>
      <c r="GWI1" s="519"/>
      <c r="GWJ1" s="519"/>
      <c r="GWK1" s="519"/>
      <c r="GWL1" s="519"/>
      <c r="GWM1" s="519"/>
      <c r="GWN1" s="519"/>
      <c r="GWO1" s="519"/>
      <c r="GWP1" s="519"/>
      <c r="GWQ1" s="519"/>
      <c r="GWR1" s="519"/>
      <c r="GWS1" s="519"/>
      <c r="GWT1" s="519"/>
      <c r="GWU1" s="519"/>
      <c r="GWV1" s="519"/>
      <c r="GWW1" s="519"/>
      <c r="GWX1" s="519"/>
      <c r="GWY1" s="519"/>
      <c r="GWZ1" s="519"/>
      <c r="GXA1" s="519"/>
      <c r="GXB1" s="519"/>
      <c r="GXC1" s="519"/>
      <c r="GXD1" s="519"/>
      <c r="GXE1" s="519"/>
      <c r="GXF1" s="519"/>
      <c r="GXG1" s="519"/>
      <c r="GXH1" s="519"/>
      <c r="GXI1" s="519"/>
      <c r="GXJ1" s="519"/>
      <c r="GXK1" s="519"/>
      <c r="GXL1" s="519"/>
      <c r="GXM1" s="519"/>
      <c r="GXN1" s="519"/>
      <c r="GXO1" s="519"/>
      <c r="GXP1" s="519"/>
      <c r="GXQ1" s="519"/>
      <c r="GXR1" s="519"/>
      <c r="GXS1" s="519"/>
      <c r="GXT1" s="519"/>
      <c r="GXU1" s="519"/>
      <c r="GXV1" s="519"/>
      <c r="GXW1" s="519"/>
      <c r="GXX1" s="519"/>
      <c r="GXY1" s="519"/>
      <c r="GXZ1" s="519"/>
      <c r="GYA1" s="519"/>
      <c r="GYB1" s="519"/>
      <c r="GYC1" s="519"/>
      <c r="GYD1" s="519"/>
      <c r="GYE1" s="519"/>
      <c r="GYF1" s="519"/>
      <c r="GYG1" s="519"/>
      <c r="GYH1" s="519"/>
      <c r="GYI1" s="519"/>
      <c r="GYJ1" s="519"/>
      <c r="GYK1" s="519"/>
      <c r="GYL1" s="519"/>
      <c r="GYM1" s="519"/>
      <c r="GYN1" s="519"/>
      <c r="GYO1" s="519"/>
      <c r="GYP1" s="519"/>
      <c r="GYQ1" s="519"/>
      <c r="GYR1" s="519"/>
      <c r="GYS1" s="519"/>
      <c r="GYT1" s="519"/>
      <c r="GYU1" s="519"/>
      <c r="GYV1" s="519"/>
      <c r="GYW1" s="519"/>
      <c r="GYX1" s="519"/>
      <c r="GYY1" s="519"/>
      <c r="GYZ1" s="519"/>
      <c r="GZA1" s="519"/>
      <c r="GZB1" s="519"/>
      <c r="GZC1" s="519"/>
      <c r="GZD1" s="519"/>
      <c r="GZE1" s="519"/>
      <c r="GZF1" s="519"/>
      <c r="GZG1" s="519"/>
      <c r="GZH1" s="519"/>
      <c r="GZI1" s="519"/>
      <c r="GZJ1" s="519"/>
      <c r="GZK1" s="519"/>
      <c r="GZL1" s="519"/>
      <c r="GZM1" s="519"/>
      <c r="GZN1" s="519"/>
      <c r="GZO1" s="519"/>
      <c r="GZP1" s="519"/>
      <c r="GZQ1" s="519"/>
      <c r="GZR1" s="519"/>
      <c r="GZS1" s="519"/>
      <c r="GZT1" s="519"/>
      <c r="GZU1" s="519"/>
      <c r="GZV1" s="519"/>
      <c r="GZW1" s="519"/>
      <c r="GZX1" s="519"/>
      <c r="GZY1" s="519"/>
      <c r="GZZ1" s="519"/>
      <c r="HAA1" s="519"/>
      <c r="HAB1" s="519"/>
      <c r="HAC1" s="519"/>
      <c r="HAD1" s="519"/>
      <c r="HAE1" s="519"/>
      <c r="HAF1" s="519"/>
      <c r="HAG1" s="519"/>
      <c r="HAH1" s="519"/>
      <c r="HAI1" s="519"/>
      <c r="HAJ1" s="519"/>
      <c r="HAK1" s="519"/>
      <c r="HAL1" s="519"/>
      <c r="HAM1" s="519"/>
      <c r="HAN1" s="519"/>
      <c r="HAO1" s="519"/>
      <c r="HAP1" s="519"/>
      <c r="HAQ1" s="519"/>
      <c r="HAR1" s="519"/>
      <c r="HAS1" s="519"/>
      <c r="HAT1" s="519"/>
      <c r="HAU1" s="519"/>
      <c r="HAV1" s="519"/>
      <c r="HAW1" s="519"/>
      <c r="HAX1" s="519"/>
      <c r="HAY1" s="519"/>
      <c r="HAZ1" s="519"/>
      <c r="HBA1" s="519"/>
      <c r="HBB1" s="519"/>
      <c r="HBC1" s="519"/>
      <c r="HBD1" s="519"/>
      <c r="HBE1" s="519"/>
      <c r="HBF1" s="519"/>
      <c r="HBG1" s="519"/>
      <c r="HBH1" s="519"/>
      <c r="HBI1" s="519"/>
      <c r="HBJ1" s="519"/>
      <c r="HBK1" s="519"/>
      <c r="HBL1" s="519"/>
      <c r="HBM1" s="519"/>
      <c r="HBN1" s="519"/>
      <c r="HBO1" s="519"/>
      <c r="HBP1" s="519"/>
      <c r="HBQ1" s="519"/>
      <c r="HBR1" s="519"/>
      <c r="HBS1" s="519"/>
      <c r="HBT1" s="519"/>
      <c r="HBU1" s="519"/>
      <c r="HBV1" s="519"/>
      <c r="HBW1" s="519"/>
      <c r="HBX1" s="519"/>
      <c r="HBY1" s="519"/>
      <c r="HBZ1" s="519"/>
      <c r="HCA1" s="519"/>
      <c r="HCB1" s="519"/>
      <c r="HCC1" s="519"/>
      <c r="HCD1" s="519"/>
      <c r="HCE1" s="519"/>
      <c r="HCF1" s="519"/>
      <c r="HCG1" s="519"/>
      <c r="HCH1" s="519"/>
      <c r="HCI1" s="519"/>
      <c r="HCJ1" s="519"/>
      <c r="HCK1" s="519"/>
      <c r="HCL1" s="519"/>
      <c r="HCM1" s="519"/>
      <c r="HCN1" s="519"/>
      <c r="HCO1" s="519"/>
      <c r="HCP1" s="519"/>
      <c r="HCQ1" s="519"/>
      <c r="HCR1" s="519"/>
      <c r="HCS1" s="519"/>
      <c r="HCT1" s="519"/>
      <c r="HCU1" s="519"/>
      <c r="HCV1" s="519"/>
      <c r="HCW1" s="519"/>
      <c r="HCX1" s="519"/>
      <c r="HCY1" s="519"/>
      <c r="HCZ1" s="519"/>
      <c r="HDA1" s="519"/>
      <c r="HDB1" s="519"/>
      <c r="HDC1" s="519"/>
      <c r="HDD1" s="519"/>
      <c r="HDE1" s="519"/>
      <c r="HDF1" s="519"/>
      <c r="HDG1" s="519"/>
      <c r="HDH1" s="519"/>
      <c r="HDI1" s="519"/>
      <c r="HDJ1" s="519"/>
      <c r="HDK1" s="519"/>
      <c r="HDL1" s="519"/>
      <c r="HDM1" s="519"/>
      <c r="HDN1" s="519"/>
      <c r="HDO1" s="519"/>
      <c r="HDP1" s="519"/>
      <c r="HDQ1" s="519"/>
      <c r="HDR1" s="519"/>
      <c r="HDS1" s="519"/>
      <c r="HDT1" s="519"/>
      <c r="HDU1" s="519"/>
      <c r="HDV1" s="519"/>
      <c r="HDW1" s="519"/>
      <c r="HDX1" s="519"/>
      <c r="HDY1" s="519"/>
      <c r="HDZ1" s="519"/>
      <c r="HEA1" s="519"/>
      <c r="HEB1" s="519"/>
      <c r="HEC1" s="519"/>
      <c r="HED1" s="519"/>
      <c r="HEE1" s="519"/>
      <c r="HEF1" s="519"/>
      <c r="HEG1" s="519"/>
      <c r="HEH1" s="519"/>
      <c r="HEI1" s="519"/>
      <c r="HEJ1" s="519"/>
      <c r="HEK1" s="519"/>
      <c r="HEL1" s="519"/>
      <c r="HEM1" s="519"/>
      <c r="HEN1" s="519"/>
      <c r="HEO1" s="519"/>
      <c r="HEP1" s="519"/>
      <c r="HEQ1" s="519"/>
      <c r="HER1" s="519"/>
      <c r="HES1" s="519"/>
      <c r="HET1" s="519"/>
      <c r="HEU1" s="519"/>
      <c r="HEV1" s="519"/>
      <c r="HEW1" s="519"/>
      <c r="HEX1" s="519"/>
      <c r="HEY1" s="519"/>
      <c r="HEZ1" s="519"/>
      <c r="HFA1" s="519"/>
      <c r="HFB1" s="519"/>
      <c r="HFC1" s="519"/>
      <c r="HFD1" s="519"/>
      <c r="HFE1" s="519"/>
      <c r="HFF1" s="519"/>
      <c r="HFG1" s="519"/>
      <c r="HFH1" s="519"/>
      <c r="HFI1" s="519"/>
      <c r="HFJ1" s="519"/>
      <c r="HFK1" s="519"/>
      <c r="HFL1" s="519"/>
      <c r="HFM1" s="519"/>
      <c r="HFN1" s="519"/>
      <c r="HFO1" s="519"/>
      <c r="HFP1" s="519"/>
      <c r="HFQ1" s="519"/>
      <c r="HFR1" s="519"/>
      <c r="HFS1" s="519"/>
      <c r="HFT1" s="519"/>
      <c r="HFU1" s="519"/>
      <c r="HFV1" s="519"/>
      <c r="HFW1" s="519"/>
      <c r="HFX1" s="519"/>
      <c r="HFY1" s="519"/>
      <c r="HFZ1" s="519"/>
      <c r="HGA1" s="519"/>
      <c r="HGB1" s="519"/>
      <c r="HGC1" s="519"/>
      <c r="HGD1" s="519"/>
      <c r="HGE1" s="519"/>
      <c r="HGF1" s="519"/>
      <c r="HGG1" s="519"/>
      <c r="HGH1" s="519"/>
      <c r="HGI1" s="519"/>
      <c r="HGJ1" s="519"/>
      <c r="HGK1" s="519"/>
      <c r="HGL1" s="519"/>
      <c r="HGM1" s="519"/>
      <c r="HGN1" s="519"/>
      <c r="HGO1" s="519"/>
      <c r="HGP1" s="519"/>
      <c r="HGQ1" s="519"/>
      <c r="HGR1" s="519"/>
      <c r="HGS1" s="519"/>
      <c r="HGT1" s="519"/>
      <c r="HGU1" s="519"/>
      <c r="HGV1" s="519"/>
      <c r="HGW1" s="519"/>
      <c r="HGX1" s="519"/>
      <c r="HGY1" s="519"/>
      <c r="HGZ1" s="519"/>
      <c r="HHA1" s="519"/>
      <c r="HHB1" s="519"/>
      <c r="HHC1" s="519"/>
      <c r="HHD1" s="519"/>
      <c r="HHE1" s="519"/>
      <c r="HHF1" s="519"/>
      <c r="HHG1" s="519"/>
      <c r="HHH1" s="519"/>
      <c r="HHI1" s="519"/>
      <c r="HHJ1" s="519"/>
      <c r="HHK1" s="519"/>
      <c r="HHL1" s="519"/>
      <c r="HHM1" s="519"/>
      <c r="HHN1" s="519"/>
      <c r="HHO1" s="519"/>
      <c r="HHP1" s="519"/>
      <c r="HHQ1" s="519"/>
      <c r="HHR1" s="519"/>
      <c r="HHS1" s="519"/>
      <c r="HHT1" s="519"/>
      <c r="HHU1" s="519"/>
      <c r="HHV1" s="519"/>
      <c r="HHW1" s="519"/>
      <c r="HHX1" s="519"/>
      <c r="HHY1" s="519"/>
      <c r="HHZ1" s="519"/>
      <c r="HIA1" s="519"/>
      <c r="HIB1" s="519"/>
      <c r="HIC1" s="519"/>
      <c r="HID1" s="519"/>
      <c r="HIE1" s="519"/>
      <c r="HIF1" s="519"/>
      <c r="HIG1" s="519"/>
      <c r="HIH1" s="519"/>
      <c r="HII1" s="519"/>
      <c r="HIJ1" s="519"/>
      <c r="HIK1" s="519"/>
      <c r="HIL1" s="519"/>
      <c r="HIM1" s="519"/>
      <c r="HIN1" s="519"/>
      <c r="HIO1" s="519"/>
      <c r="HIP1" s="519"/>
      <c r="HIQ1" s="519"/>
      <c r="HIR1" s="519"/>
      <c r="HIS1" s="519"/>
      <c r="HIT1" s="519"/>
      <c r="HIU1" s="519"/>
      <c r="HIV1" s="519"/>
      <c r="HIW1" s="519"/>
      <c r="HIX1" s="519"/>
      <c r="HIY1" s="519"/>
      <c r="HIZ1" s="519"/>
      <c r="HJA1" s="519"/>
      <c r="HJB1" s="519"/>
      <c r="HJC1" s="519"/>
      <c r="HJD1" s="519"/>
      <c r="HJE1" s="519"/>
      <c r="HJF1" s="519"/>
      <c r="HJG1" s="519"/>
      <c r="HJH1" s="519"/>
      <c r="HJI1" s="519"/>
      <c r="HJJ1" s="519"/>
      <c r="HJK1" s="519"/>
      <c r="HJL1" s="519"/>
      <c r="HJM1" s="519"/>
      <c r="HJN1" s="519"/>
      <c r="HJO1" s="519"/>
      <c r="HJP1" s="519"/>
      <c r="HJQ1" s="519"/>
      <c r="HJR1" s="519"/>
      <c r="HJS1" s="519"/>
      <c r="HJT1" s="519"/>
      <c r="HJU1" s="519"/>
      <c r="HJV1" s="519"/>
      <c r="HJW1" s="519"/>
      <c r="HJX1" s="519"/>
      <c r="HJY1" s="519"/>
      <c r="HJZ1" s="519"/>
      <c r="HKA1" s="519"/>
      <c r="HKB1" s="519"/>
      <c r="HKC1" s="519"/>
      <c r="HKD1" s="519"/>
      <c r="HKE1" s="519"/>
      <c r="HKF1" s="519"/>
      <c r="HKG1" s="519"/>
      <c r="HKH1" s="519"/>
      <c r="HKI1" s="519"/>
      <c r="HKJ1" s="519"/>
      <c r="HKK1" s="519"/>
      <c r="HKL1" s="519"/>
      <c r="HKM1" s="519"/>
      <c r="HKN1" s="519"/>
      <c r="HKO1" s="519"/>
      <c r="HKP1" s="519"/>
      <c r="HKQ1" s="519"/>
      <c r="HKR1" s="519"/>
      <c r="HKS1" s="519"/>
      <c r="HKT1" s="519"/>
      <c r="HKU1" s="519"/>
      <c r="HKV1" s="519"/>
      <c r="HKW1" s="519"/>
      <c r="HKX1" s="519"/>
      <c r="HKY1" s="519"/>
      <c r="HKZ1" s="519"/>
      <c r="HLA1" s="519"/>
      <c r="HLB1" s="519"/>
      <c r="HLC1" s="519"/>
      <c r="HLD1" s="519"/>
      <c r="HLE1" s="519"/>
      <c r="HLF1" s="519"/>
      <c r="HLG1" s="519"/>
      <c r="HLH1" s="519"/>
      <c r="HLI1" s="519"/>
      <c r="HLJ1" s="519"/>
      <c r="HLK1" s="519"/>
      <c r="HLL1" s="519"/>
      <c r="HLM1" s="519"/>
      <c r="HLN1" s="519"/>
      <c r="HLO1" s="519"/>
      <c r="HLP1" s="519"/>
      <c r="HLQ1" s="519"/>
      <c r="HLR1" s="519"/>
      <c r="HLS1" s="519"/>
      <c r="HLT1" s="519"/>
      <c r="HLU1" s="519"/>
      <c r="HLV1" s="519"/>
      <c r="HLW1" s="519"/>
      <c r="HLX1" s="519"/>
      <c r="HLY1" s="519"/>
      <c r="HLZ1" s="519"/>
      <c r="HMA1" s="519"/>
      <c r="HMB1" s="519"/>
      <c r="HMC1" s="519"/>
      <c r="HMD1" s="519"/>
      <c r="HME1" s="519"/>
      <c r="HMF1" s="519"/>
      <c r="HMG1" s="519"/>
      <c r="HMH1" s="519"/>
      <c r="HMI1" s="519"/>
      <c r="HMJ1" s="519"/>
      <c r="HMK1" s="519"/>
      <c r="HML1" s="519"/>
      <c r="HMM1" s="519"/>
      <c r="HMN1" s="519"/>
      <c r="HMO1" s="519"/>
      <c r="HMP1" s="519"/>
      <c r="HMQ1" s="519"/>
      <c r="HMR1" s="519"/>
      <c r="HMS1" s="519"/>
      <c r="HMT1" s="519"/>
      <c r="HMU1" s="519"/>
      <c r="HMV1" s="519"/>
      <c r="HMW1" s="519"/>
      <c r="HMX1" s="519"/>
      <c r="HMY1" s="519"/>
      <c r="HMZ1" s="519"/>
      <c r="HNA1" s="519"/>
      <c r="HNB1" s="519"/>
      <c r="HNC1" s="519"/>
      <c r="HND1" s="519"/>
      <c r="HNE1" s="519"/>
      <c r="HNF1" s="519"/>
      <c r="HNG1" s="519"/>
      <c r="HNH1" s="519"/>
      <c r="HNI1" s="519"/>
      <c r="HNJ1" s="519"/>
      <c r="HNK1" s="519"/>
      <c r="HNL1" s="519"/>
      <c r="HNM1" s="519"/>
      <c r="HNN1" s="519"/>
      <c r="HNO1" s="519"/>
      <c r="HNP1" s="519"/>
      <c r="HNQ1" s="519"/>
      <c r="HNR1" s="519"/>
      <c r="HNS1" s="519"/>
      <c r="HNT1" s="519"/>
      <c r="HNU1" s="519"/>
      <c r="HNV1" s="519"/>
      <c r="HNW1" s="519"/>
      <c r="HNX1" s="519"/>
      <c r="HNY1" s="519"/>
      <c r="HNZ1" s="519"/>
      <c r="HOA1" s="519"/>
      <c r="HOB1" s="519"/>
      <c r="HOC1" s="519"/>
      <c r="HOD1" s="519"/>
      <c r="HOE1" s="519"/>
      <c r="HOF1" s="519"/>
      <c r="HOG1" s="519"/>
      <c r="HOH1" s="519"/>
      <c r="HOI1" s="519"/>
      <c r="HOJ1" s="519"/>
      <c r="HOK1" s="519"/>
      <c r="HOL1" s="519"/>
      <c r="HOM1" s="519"/>
      <c r="HON1" s="519"/>
      <c r="HOO1" s="519"/>
      <c r="HOP1" s="519"/>
      <c r="HOQ1" s="519"/>
      <c r="HOR1" s="519"/>
      <c r="HOS1" s="519"/>
      <c r="HOT1" s="519"/>
      <c r="HOU1" s="519"/>
      <c r="HOV1" s="519"/>
      <c r="HOW1" s="519"/>
      <c r="HOX1" s="519"/>
      <c r="HOY1" s="519"/>
      <c r="HOZ1" s="519"/>
      <c r="HPA1" s="519"/>
      <c r="HPB1" s="519"/>
      <c r="HPC1" s="519"/>
      <c r="HPD1" s="519"/>
      <c r="HPE1" s="519"/>
      <c r="HPF1" s="519"/>
      <c r="HPG1" s="519"/>
      <c r="HPH1" s="519"/>
      <c r="HPI1" s="519"/>
      <c r="HPJ1" s="519"/>
      <c r="HPK1" s="519"/>
      <c r="HPL1" s="519"/>
      <c r="HPM1" s="519"/>
      <c r="HPN1" s="519"/>
      <c r="HPO1" s="519"/>
      <c r="HPP1" s="519"/>
      <c r="HPQ1" s="519"/>
      <c r="HPR1" s="519"/>
      <c r="HPS1" s="519"/>
      <c r="HPT1" s="519"/>
      <c r="HPU1" s="519"/>
      <c r="HPV1" s="519"/>
      <c r="HPW1" s="519"/>
      <c r="HPX1" s="519"/>
      <c r="HPY1" s="519"/>
      <c r="HPZ1" s="519"/>
      <c r="HQA1" s="519"/>
      <c r="HQB1" s="519"/>
      <c r="HQC1" s="519"/>
      <c r="HQD1" s="519"/>
      <c r="HQE1" s="519"/>
      <c r="HQF1" s="519"/>
      <c r="HQG1" s="519"/>
      <c r="HQH1" s="519"/>
      <c r="HQI1" s="519"/>
      <c r="HQJ1" s="519"/>
      <c r="HQK1" s="519"/>
      <c r="HQL1" s="519"/>
      <c r="HQM1" s="519"/>
      <c r="HQN1" s="519"/>
      <c r="HQO1" s="519"/>
      <c r="HQP1" s="519"/>
      <c r="HQQ1" s="519"/>
      <c r="HQR1" s="519"/>
      <c r="HQS1" s="519"/>
      <c r="HQT1" s="519"/>
      <c r="HQU1" s="519"/>
      <c r="HQV1" s="519"/>
      <c r="HQW1" s="519"/>
      <c r="HQX1" s="519"/>
      <c r="HQY1" s="519"/>
      <c r="HQZ1" s="519"/>
      <c r="HRA1" s="519"/>
      <c r="HRB1" s="519"/>
      <c r="HRC1" s="519"/>
      <c r="HRD1" s="519"/>
      <c r="HRE1" s="519"/>
      <c r="HRF1" s="519"/>
      <c r="HRG1" s="519"/>
      <c r="HRH1" s="519"/>
      <c r="HRI1" s="519"/>
      <c r="HRJ1" s="519"/>
      <c r="HRK1" s="519"/>
      <c r="HRL1" s="519"/>
      <c r="HRM1" s="519"/>
      <c r="HRN1" s="519"/>
      <c r="HRO1" s="519"/>
      <c r="HRP1" s="519"/>
      <c r="HRQ1" s="519"/>
      <c r="HRR1" s="519"/>
      <c r="HRS1" s="519"/>
      <c r="HRT1" s="519"/>
      <c r="HRU1" s="519"/>
      <c r="HRV1" s="519"/>
      <c r="HRW1" s="519"/>
      <c r="HRX1" s="519"/>
      <c r="HRY1" s="519"/>
      <c r="HRZ1" s="519"/>
      <c r="HSA1" s="519"/>
      <c r="HSB1" s="519"/>
      <c r="HSC1" s="519"/>
      <c r="HSD1" s="519"/>
      <c r="HSE1" s="519"/>
      <c r="HSF1" s="519"/>
      <c r="HSG1" s="519"/>
      <c r="HSH1" s="519"/>
      <c r="HSI1" s="519"/>
      <c r="HSJ1" s="519"/>
      <c r="HSK1" s="519"/>
      <c r="HSL1" s="519"/>
      <c r="HSM1" s="519"/>
      <c r="HSN1" s="519"/>
      <c r="HSO1" s="519"/>
      <c r="HSP1" s="519"/>
      <c r="HSQ1" s="519"/>
      <c r="HSR1" s="519"/>
      <c r="HSS1" s="519"/>
      <c r="HST1" s="519"/>
      <c r="HSU1" s="519"/>
      <c r="HSV1" s="519"/>
      <c r="HSW1" s="519"/>
      <c r="HSX1" s="519"/>
      <c r="HSY1" s="519"/>
      <c r="HSZ1" s="519"/>
      <c r="HTA1" s="519"/>
      <c r="HTB1" s="519"/>
      <c r="HTC1" s="519"/>
      <c r="HTD1" s="519"/>
      <c r="HTE1" s="519"/>
      <c r="HTF1" s="519"/>
      <c r="HTG1" s="519"/>
      <c r="HTH1" s="519"/>
      <c r="HTI1" s="519"/>
      <c r="HTJ1" s="519"/>
      <c r="HTK1" s="519"/>
      <c r="HTL1" s="519"/>
      <c r="HTM1" s="519"/>
      <c r="HTN1" s="519"/>
      <c r="HTO1" s="519"/>
      <c r="HTP1" s="519"/>
      <c r="HTQ1" s="519"/>
      <c r="HTR1" s="519"/>
      <c r="HTS1" s="519"/>
      <c r="HTT1" s="519"/>
      <c r="HTU1" s="519"/>
      <c r="HTV1" s="519"/>
      <c r="HTW1" s="519"/>
      <c r="HTX1" s="519"/>
      <c r="HTY1" s="519"/>
      <c r="HTZ1" s="519"/>
      <c r="HUA1" s="519"/>
      <c r="HUB1" s="519"/>
      <c r="HUC1" s="519"/>
      <c r="HUD1" s="519"/>
      <c r="HUE1" s="519"/>
      <c r="HUF1" s="519"/>
      <c r="HUG1" s="519"/>
      <c r="HUH1" s="519"/>
      <c r="HUI1" s="519"/>
      <c r="HUJ1" s="519"/>
      <c r="HUK1" s="519"/>
      <c r="HUL1" s="519"/>
      <c r="HUM1" s="519"/>
      <c r="HUN1" s="519"/>
      <c r="HUO1" s="519"/>
      <c r="HUP1" s="519"/>
      <c r="HUQ1" s="519"/>
      <c r="HUR1" s="519"/>
      <c r="HUS1" s="519"/>
      <c r="HUT1" s="519"/>
      <c r="HUU1" s="519"/>
      <c r="HUV1" s="519"/>
      <c r="HUW1" s="519"/>
      <c r="HUX1" s="519"/>
      <c r="HUY1" s="519"/>
      <c r="HUZ1" s="519"/>
      <c r="HVA1" s="519"/>
      <c r="HVB1" s="519"/>
      <c r="HVC1" s="519"/>
      <c r="HVD1" s="519"/>
      <c r="HVE1" s="519"/>
      <c r="HVF1" s="519"/>
      <c r="HVG1" s="519"/>
      <c r="HVH1" s="519"/>
      <c r="HVI1" s="519"/>
      <c r="HVJ1" s="519"/>
      <c r="HVK1" s="519"/>
      <c r="HVL1" s="519"/>
      <c r="HVM1" s="519"/>
      <c r="HVN1" s="519"/>
      <c r="HVO1" s="519"/>
      <c r="HVP1" s="519"/>
      <c r="HVQ1" s="519"/>
      <c r="HVR1" s="519"/>
      <c r="HVS1" s="519"/>
      <c r="HVT1" s="519"/>
      <c r="HVU1" s="519"/>
      <c r="HVV1" s="519"/>
      <c r="HVW1" s="519"/>
      <c r="HVX1" s="519"/>
      <c r="HVY1" s="519"/>
      <c r="HVZ1" s="519"/>
      <c r="HWA1" s="519"/>
      <c r="HWB1" s="519"/>
      <c r="HWC1" s="519"/>
      <c r="HWD1" s="519"/>
      <c r="HWE1" s="519"/>
      <c r="HWF1" s="519"/>
      <c r="HWG1" s="519"/>
      <c r="HWH1" s="519"/>
      <c r="HWI1" s="519"/>
      <c r="HWJ1" s="519"/>
      <c r="HWK1" s="519"/>
      <c r="HWL1" s="519"/>
      <c r="HWM1" s="519"/>
      <c r="HWN1" s="519"/>
      <c r="HWO1" s="519"/>
      <c r="HWP1" s="519"/>
      <c r="HWQ1" s="519"/>
      <c r="HWR1" s="519"/>
      <c r="HWS1" s="519"/>
      <c r="HWT1" s="519"/>
      <c r="HWU1" s="519"/>
      <c r="HWV1" s="519"/>
      <c r="HWW1" s="519"/>
      <c r="HWX1" s="519"/>
      <c r="HWY1" s="519"/>
      <c r="HWZ1" s="519"/>
      <c r="HXA1" s="519"/>
      <c r="HXB1" s="519"/>
      <c r="HXC1" s="519"/>
      <c r="HXD1" s="519"/>
      <c r="HXE1" s="519"/>
      <c r="HXF1" s="519"/>
      <c r="HXG1" s="519"/>
      <c r="HXH1" s="519"/>
      <c r="HXI1" s="519"/>
      <c r="HXJ1" s="519"/>
      <c r="HXK1" s="519"/>
      <c r="HXL1" s="519"/>
      <c r="HXM1" s="519"/>
      <c r="HXN1" s="519"/>
      <c r="HXO1" s="519"/>
      <c r="HXP1" s="519"/>
      <c r="HXQ1" s="519"/>
      <c r="HXR1" s="519"/>
      <c r="HXS1" s="519"/>
      <c r="HXT1" s="519"/>
      <c r="HXU1" s="519"/>
      <c r="HXV1" s="519"/>
      <c r="HXW1" s="519"/>
      <c r="HXX1" s="519"/>
      <c r="HXY1" s="519"/>
      <c r="HXZ1" s="519"/>
      <c r="HYA1" s="519"/>
      <c r="HYB1" s="519"/>
      <c r="HYC1" s="519"/>
      <c r="HYD1" s="519"/>
      <c r="HYE1" s="519"/>
      <c r="HYF1" s="519"/>
      <c r="HYG1" s="519"/>
      <c r="HYH1" s="519"/>
      <c r="HYI1" s="519"/>
      <c r="HYJ1" s="519"/>
      <c r="HYK1" s="519"/>
      <c r="HYL1" s="519"/>
      <c r="HYM1" s="519"/>
      <c r="HYN1" s="519"/>
      <c r="HYO1" s="519"/>
      <c r="HYP1" s="519"/>
      <c r="HYQ1" s="519"/>
      <c r="HYR1" s="519"/>
      <c r="HYS1" s="519"/>
      <c r="HYT1" s="519"/>
      <c r="HYU1" s="519"/>
      <c r="HYV1" s="519"/>
      <c r="HYW1" s="519"/>
      <c r="HYX1" s="519"/>
      <c r="HYY1" s="519"/>
      <c r="HYZ1" s="519"/>
      <c r="HZA1" s="519"/>
      <c r="HZB1" s="519"/>
      <c r="HZC1" s="519"/>
      <c r="HZD1" s="519"/>
      <c r="HZE1" s="519"/>
      <c r="HZF1" s="519"/>
      <c r="HZG1" s="519"/>
      <c r="HZH1" s="519"/>
      <c r="HZI1" s="519"/>
      <c r="HZJ1" s="519"/>
      <c r="HZK1" s="519"/>
      <c r="HZL1" s="519"/>
      <c r="HZM1" s="519"/>
      <c r="HZN1" s="519"/>
      <c r="HZO1" s="519"/>
      <c r="HZP1" s="519"/>
      <c r="HZQ1" s="519"/>
      <c r="HZR1" s="519"/>
      <c r="HZS1" s="519"/>
      <c r="HZT1" s="519"/>
      <c r="HZU1" s="519"/>
      <c r="HZV1" s="519"/>
      <c r="HZW1" s="519"/>
      <c r="HZX1" s="519"/>
      <c r="HZY1" s="519"/>
      <c r="HZZ1" s="519"/>
      <c r="IAA1" s="519"/>
      <c r="IAB1" s="519"/>
      <c r="IAC1" s="519"/>
      <c r="IAD1" s="519"/>
      <c r="IAE1" s="519"/>
      <c r="IAF1" s="519"/>
      <c r="IAG1" s="519"/>
      <c r="IAH1" s="519"/>
      <c r="IAI1" s="519"/>
      <c r="IAJ1" s="519"/>
      <c r="IAK1" s="519"/>
      <c r="IAL1" s="519"/>
      <c r="IAM1" s="519"/>
      <c r="IAN1" s="519"/>
      <c r="IAO1" s="519"/>
      <c r="IAP1" s="519"/>
      <c r="IAQ1" s="519"/>
      <c r="IAR1" s="519"/>
      <c r="IAS1" s="519"/>
      <c r="IAT1" s="519"/>
      <c r="IAU1" s="519"/>
      <c r="IAV1" s="519"/>
      <c r="IAW1" s="519"/>
      <c r="IAX1" s="519"/>
      <c r="IAY1" s="519"/>
      <c r="IAZ1" s="519"/>
      <c r="IBA1" s="519"/>
      <c r="IBB1" s="519"/>
      <c r="IBC1" s="519"/>
      <c r="IBD1" s="519"/>
      <c r="IBE1" s="519"/>
      <c r="IBF1" s="519"/>
      <c r="IBG1" s="519"/>
      <c r="IBH1" s="519"/>
      <c r="IBI1" s="519"/>
      <c r="IBJ1" s="519"/>
      <c r="IBK1" s="519"/>
      <c r="IBL1" s="519"/>
      <c r="IBM1" s="519"/>
      <c r="IBN1" s="519"/>
      <c r="IBO1" s="519"/>
      <c r="IBP1" s="519"/>
      <c r="IBQ1" s="519"/>
      <c r="IBR1" s="519"/>
      <c r="IBS1" s="519"/>
      <c r="IBT1" s="519"/>
      <c r="IBU1" s="519"/>
      <c r="IBV1" s="519"/>
      <c r="IBW1" s="519"/>
      <c r="IBX1" s="519"/>
      <c r="IBY1" s="519"/>
      <c r="IBZ1" s="519"/>
      <c r="ICA1" s="519"/>
      <c r="ICB1" s="519"/>
      <c r="ICC1" s="519"/>
      <c r="ICD1" s="519"/>
      <c r="ICE1" s="519"/>
      <c r="ICF1" s="519"/>
      <c r="ICG1" s="519"/>
      <c r="ICH1" s="519"/>
      <c r="ICI1" s="519"/>
      <c r="ICJ1" s="519"/>
      <c r="ICK1" s="519"/>
      <c r="ICL1" s="519"/>
      <c r="ICM1" s="519"/>
      <c r="ICN1" s="519"/>
      <c r="ICO1" s="519"/>
      <c r="ICP1" s="519"/>
      <c r="ICQ1" s="519"/>
      <c r="ICR1" s="519"/>
      <c r="ICS1" s="519"/>
      <c r="ICT1" s="519"/>
      <c r="ICU1" s="519"/>
      <c r="ICV1" s="519"/>
      <c r="ICW1" s="519"/>
      <c r="ICX1" s="519"/>
      <c r="ICY1" s="519"/>
      <c r="ICZ1" s="519"/>
      <c r="IDA1" s="519"/>
      <c r="IDB1" s="519"/>
      <c r="IDC1" s="519"/>
      <c r="IDD1" s="519"/>
      <c r="IDE1" s="519"/>
      <c r="IDF1" s="519"/>
      <c r="IDG1" s="519"/>
      <c r="IDH1" s="519"/>
      <c r="IDI1" s="519"/>
      <c r="IDJ1" s="519"/>
      <c r="IDK1" s="519"/>
      <c r="IDL1" s="519"/>
      <c r="IDM1" s="519"/>
      <c r="IDN1" s="519"/>
      <c r="IDO1" s="519"/>
      <c r="IDP1" s="519"/>
      <c r="IDQ1" s="519"/>
      <c r="IDR1" s="519"/>
      <c r="IDS1" s="519"/>
      <c r="IDT1" s="519"/>
      <c r="IDU1" s="519"/>
      <c r="IDV1" s="519"/>
      <c r="IDW1" s="519"/>
      <c r="IDX1" s="519"/>
      <c r="IDY1" s="519"/>
      <c r="IDZ1" s="519"/>
      <c r="IEA1" s="519"/>
      <c r="IEB1" s="519"/>
      <c r="IEC1" s="519"/>
      <c r="IED1" s="519"/>
      <c r="IEE1" s="519"/>
      <c r="IEF1" s="519"/>
      <c r="IEG1" s="519"/>
      <c r="IEH1" s="519"/>
      <c r="IEI1" s="519"/>
      <c r="IEJ1" s="519"/>
      <c r="IEK1" s="519"/>
      <c r="IEL1" s="519"/>
      <c r="IEM1" s="519"/>
      <c r="IEN1" s="519"/>
      <c r="IEO1" s="519"/>
      <c r="IEP1" s="519"/>
      <c r="IEQ1" s="519"/>
      <c r="IER1" s="519"/>
      <c r="IES1" s="519"/>
      <c r="IET1" s="519"/>
      <c r="IEU1" s="519"/>
      <c r="IEV1" s="519"/>
      <c r="IEW1" s="519"/>
      <c r="IEX1" s="519"/>
      <c r="IEY1" s="519"/>
      <c r="IEZ1" s="519"/>
      <c r="IFA1" s="519"/>
      <c r="IFB1" s="519"/>
      <c r="IFC1" s="519"/>
      <c r="IFD1" s="519"/>
      <c r="IFE1" s="519"/>
      <c r="IFF1" s="519"/>
      <c r="IFG1" s="519"/>
      <c r="IFH1" s="519"/>
      <c r="IFI1" s="519"/>
      <c r="IFJ1" s="519"/>
      <c r="IFK1" s="519"/>
      <c r="IFL1" s="519"/>
      <c r="IFM1" s="519"/>
      <c r="IFN1" s="519"/>
      <c r="IFO1" s="519"/>
      <c r="IFP1" s="519"/>
      <c r="IFQ1" s="519"/>
      <c r="IFR1" s="519"/>
      <c r="IFS1" s="519"/>
      <c r="IFT1" s="519"/>
      <c r="IFU1" s="519"/>
      <c r="IFV1" s="519"/>
      <c r="IFW1" s="519"/>
      <c r="IFX1" s="519"/>
      <c r="IFY1" s="519"/>
      <c r="IFZ1" s="519"/>
      <c r="IGA1" s="519"/>
      <c r="IGB1" s="519"/>
      <c r="IGC1" s="519"/>
      <c r="IGD1" s="519"/>
      <c r="IGE1" s="519"/>
      <c r="IGF1" s="519"/>
      <c r="IGG1" s="519"/>
      <c r="IGH1" s="519"/>
      <c r="IGI1" s="519"/>
      <c r="IGJ1" s="519"/>
      <c r="IGK1" s="519"/>
      <c r="IGL1" s="519"/>
      <c r="IGM1" s="519"/>
      <c r="IGN1" s="519"/>
      <c r="IGO1" s="519"/>
      <c r="IGP1" s="519"/>
      <c r="IGQ1" s="519"/>
      <c r="IGR1" s="519"/>
      <c r="IGS1" s="519"/>
      <c r="IGT1" s="519"/>
      <c r="IGU1" s="519"/>
      <c r="IGV1" s="519"/>
      <c r="IGW1" s="519"/>
      <c r="IGX1" s="519"/>
      <c r="IGY1" s="519"/>
      <c r="IGZ1" s="519"/>
      <c r="IHA1" s="519"/>
      <c r="IHB1" s="519"/>
      <c r="IHC1" s="519"/>
      <c r="IHD1" s="519"/>
      <c r="IHE1" s="519"/>
      <c r="IHF1" s="519"/>
      <c r="IHG1" s="519"/>
      <c r="IHH1" s="519"/>
      <c r="IHI1" s="519"/>
      <c r="IHJ1" s="519"/>
      <c r="IHK1" s="519"/>
      <c r="IHL1" s="519"/>
      <c r="IHM1" s="519"/>
      <c r="IHN1" s="519"/>
      <c r="IHO1" s="519"/>
      <c r="IHP1" s="519"/>
      <c r="IHQ1" s="519"/>
      <c r="IHR1" s="519"/>
      <c r="IHS1" s="519"/>
      <c r="IHT1" s="519"/>
      <c r="IHU1" s="519"/>
      <c r="IHV1" s="519"/>
      <c r="IHW1" s="519"/>
      <c r="IHX1" s="519"/>
      <c r="IHY1" s="519"/>
      <c r="IHZ1" s="519"/>
      <c r="IIA1" s="519"/>
      <c r="IIB1" s="519"/>
      <c r="IIC1" s="519"/>
      <c r="IID1" s="519"/>
      <c r="IIE1" s="519"/>
      <c r="IIF1" s="519"/>
      <c r="IIG1" s="519"/>
      <c r="IIH1" s="519"/>
      <c r="III1" s="519"/>
      <c r="IIJ1" s="519"/>
      <c r="IIK1" s="519"/>
      <c r="IIL1" s="519"/>
      <c r="IIM1" s="519"/>
      <c r="IIN1" s="519"/>
      <c r="IIO1" s="519"/>
      <c r="IIP1" s="519"/>
      <c r="IIQ1" s="519"/>
      <c r="IIR1" s="519"/>
      <c r="IIS1" s="519"/>
      <c r="IIT1" s="519"/>
      <c r="IIU1" s="519"/>
      <c r="IIV1" s="519"/>
      <c r="IIW1" s="519"/>
      <c r="IIX1" s="519"/>
      <c r="IIY1" s="519"/>
      <c r="IIZ1" s="519"/>
      <c r="IJA1" s="519"/>
      <c r="IJB1" s="519"/>
      <c r="IJC1" s="519"/>
      <c r="IJD1" s="519"/>
      <c r="IJE1" s="519"/>
      <c r="IJF1" s="519"/>
      <c r="IJG1" s="519"/>
      <c r="IJH1" s="519"/>
      <c r="IJI1" s="519"/>
      <c r="IJJ1" s="519"/>
      <c r="IJK1" s="519"/>
      <c r="IJL1" s="519"/>
      <c r="IJM1" s="519"/>
      <c r="IJN1" s="519"/>
      <c r="IJO1" s="519"/>
      <c r="IJP1" s="519"/>
      <c r="IJQ1" s="519"/>
      <c r="IJR1" s="519"/>
      <c r="IJS1" s="519"/>
      <c r="IJT1" s="519"/>
      <c r="IJU1" s="519"/>
      <c r="IJV1" s="519"/>
      <c r="IJW1" s="519"/>
      <c r="IJX1" s="519"/>
      <c r="IJY1" s="519"/>
      <c r="IJZ1" s="519"/>
      <c r="IKA1" s="519"/>
      <c r="IKB1" s="519"/>
      <c r="IKC1" s="519"/>
      <c r="IKD1" s="519"/>
      <c r="IKE1" s="519"/>
      <c r="IKF1" s="519"/>
      <c r="IKG1" s="519"/>
      <c r="IKH1" s="519"/>
      <c r="IKI1" s="519"/>
      <c r="IKJ1" s="519"/>
      <c r="IKK1" s="519"/>
      <c r="IKL1" s="519"/>
      <c r="IKM1" s="519"/>
      <c r="IKN1" s="519"/>
      <c r="IKO1" s="519"/>
      <c r="IKP1" s="519"/>
      <c r="IKQ1" s="519"/>
      <c r="IKR1" s="519"/>
      <c r="IKS1" s="519"/>
      <c r="IKT1" s="519"/>
      <c r="IKU1" s="519"/>
      <c r="IKV1" s="519"/>
      <c r="IKW1" s="519"/>
      <c r="IKX1" s="519"/>
      <c r="IKY1" s="519"/>
      <c r="IKZ1" s="519"/>
      <c r="ILA1" s="519"/>
      <c r="ILB1" s="519"/>
      <c r="ILC1" s="519"/>
      <c r="ILD1" s="519"/>
      <c r="ILE1" s="519"/>
      <c r="ILF1" s="519"/>
      <c r="ILG1" s="519"/>
      <c r="ILH1" s="519"/>
      <c r="ILI1" s="519"/>
      <c r="ILJ1" s="519"/>
      <c r="ILK1" s="519"/>
      <c r="ILL1" s="519"/>
      <c r="ILM1" s="519"/>
      <c r="ILN1" s="519"/>
      <c r="ILO1" s="519"/>
      <c r="ILP1" s="519"/>
      <c r="ILQ1" s="519"/>
      <c r="ILR1" s="519"/>
      <c r="ILS1" s="519"/>
      <c r="ILT1" s="519"/>
      <c r="ILU1" s="519"/>
      <c r="ILV1" s="519"/>
      <c r="ILW1" s="519"/>
      <c r="ILX1" s="519"/>
      <c r="ILY1" s="519"/>
      <c r="ILZ1" s="519"/>
      <c r="IMA1" s="519"/>
      <c r="IMB1" s="519"/>
      <c r="IMC1" s="519"/>
      <c r="IMD1" s="519"/>
      <c r="IME1" s="519"/>
      <c r="IMF1" s="519"/>
      <c r="IMG1" s="519"/>
      <c r="IMH1" s="519"/>
      <c r="IMI1" s="519"/>
      <c r="IMJ1" s="519"/>
      <c r="IMK1" s="519"/>
      <c r="IML1" s="519"/>
      <c r="IMM1" s="519"/>
      <c r="IMN1" s="519"/>
      <c r="IMO1" s="519"/>
      <c r="IMP1" s="519"/>
      <c r="IMQ1" s="519"/>
      <c r="IMR1" s="519"/>
      <c r="IMS1" s="519"/>
      <c r="IMT1" s="519"/>
      <c r="IMU1" s="519"/>
      <c r="IMV1" s="519"/>
      <c r="IMW1" s="519"/>
      <c r="IMX1" s="519"/>
      <c r="IMY1" s="519"/>
      <c r="IMZ1" s="519"/>
      <c r="INA1" s="519"/>
      <c r="INB1" s="519"/>
      <c r="INC1" s="519"/>
      <c r="IND1" s="519"/>
      <c r="INE1" s="519"/>
      <c r="INF1" s="519"/>
      <c r="ING1" s="519"/>
      <c r="INH1" s="519"/>
      <c r="INI1" s="519"/>
      <c r="INJ1" s="519"/>
      <c r="INK1" s="519"/>
      <c r="INL1" s="519"/>
      <c r="INM1" s="519"/>
      <c r="INN1" s="519"/>
      <c r="INO1" s="519"/>
      <c r="INP1" s="519"/>
      <c r="INQ1" s="519"/>
      <c r="INR1" s="519"/>
      <c r="INS1" s="519"/>
      <c r="INT1" s="519"/>
      <c r="INU1" s="519"/>
      <c r="INV1" s="519"/>
      <c r="INW1" s="519"/>
      <c r="INX1" s="519"/>
      <c r="INY1" s="519"/>
      <c r="INZ1" s="519"/>
      <c r="IOA1" s="519"/>
      <c r="IOB1" s="519"/>
      <c r="IOC1" s="519"/>
      <c r="IOD1" s="519"/>
      <c r="IOE1" s="519"/>
      <c r="IOF1" s="519"/>
      <c r="IOG1" s="519"/>
      <c r="IOH1" s="519"/>
      <c r="IOI1" s="519"/>
      <c r="IOJ1" s="519"/>
      <c r="IOK1" s="519"/>
      <c r="IOL1" s="519"/>
      <c r="IOM1" s="519"/>
      <c r="ION1" s="519"/>
      <c r="IOO1" s="519"/>
      <c r="IOP1" s="519"/>
      <c r="IOQ1" s="519"/>
      <c r="IOR1" s="519"/>
      <c r="IOS1" s="519"/>
      <c r="IOT1" s="519"/>
      <c r="IOU1" s="519"/>
      <c r="IOV1" s="519"/>
      <c r="IOW1" s="519"/>
      <c r="IOX1" s="519"/>
      <c r="IOY1" s="519"/>
      <c r="IOZ1" s="519"/>
      <c r="IPA1" s="519"/>
      <c r="IPB1" s="519"/>
      <c r="IPC1" s="519"/>
      <c r="IPD1" s="519"/>
      <c r="IPE1" s="519"/>
      <c r="IPF1" s="519"/>
      <c r="IPG1" s="519"/>
      <c r="IPH1" s="519"/>
      <c r="IPI1" s="519"/>
      <c r="IPJ1" s="519"/>
      <c r="IPK1" s="519"/>
      <c r="IPL1" s="519"/>
      <c r="IPM1" s="519"/>
      <c r="IPN1" s="519"/>
      <c r="IPO1" s="519"/>
      <c r="IPP1" s="519"/>
      <c r="IPQ1" s="519"/>
      <c r="IPR1" s="519"/>
      <c r="IPS1" s="519"/>
      <c r="IPT1" s="519"/>
      <c r="IPU1" s="519"/>
      <c r="IPV1" s="519"/>
      <c r="IPW1" s="519"/>
      <c r="IPX1" s="519"/>
      <c r="IPY1" s="519"/>
      <c r="IPZ1" s="519"/>
      <c r="IQA1" s="519"/>
      <c r="IQB1" s="519"/>
      <c r="IQC1" s="519"/>
      <c r="IQD1" s="519"/>
      <c r="IQE1" s="519"/>
      <c r="IQF1" s="519"/>
      <c r="IQG1" s="519"/>
      <c r="IQH1" s="519"/>
      <c r="IQI1" s="519"/>
      <c r="IQJ1" s="519"/>
      <c r="IQK1" s="519"/>
      <c r="IQL1" s="519"/>
      <c r="IQM1" s="519"/>
      <c r="IQN1" s="519"/>
      <c r="IQO1" s="519"/>
      <c r="IQP1" s="519"/>
      <c r="IQQ1" s="519"/>
      <c r="IQR1" s="519"/>
      <c r="IQS1" s="519"/>
      <c r="IQT1" s="519"/>
      <c r="IQU1" s="519"/>
      <c r="IQV1" s="519"/>
      <c r="IQW1" s="519"/>
      <c r="IQX1" s="519"/>
      <c r="IQY1" s="519"/>
      <c r="IQZ1" s="519"/>
      <c r="IRA1" s="519"/>
      <c r="IRB1" s="519"/>
      <c r="IRC1" s="519"/>
      <c r="IRD1" s="519"/>
      <c r="IRE1" s="519"/>
      <c r="IRF1" s="519"/>
      <c r="IRG1" s="519"/>
      <c r="IRH1" s="519"/>
      <c r="IRI1" s="519"/>
      <c r="IRJ1" s="519"/>
      <c r="IRK1" s="519"/>
      <c r="IRL1" s="519"/>
      <c r="IRM1" s="519"/>
      <c r="IRN1" s="519"/>
      <c r="IRO1" s="519"/>
      <c r="IRP1" s="519"/>
      <c r="IRQ1" s="519"/>
      <c r="IRR1" s="519"/>
      <c r="IRS1" s="519"/>
      <c r="IRT1" s="519"/>
      <c r="IRU1" s="519"/>
      <c r="IRV1" s="519"/>
      <c r="IRW1" s="519"/>
      <c r="IRX1" s="519"/>
      <c r="IRY1" s="519"/>
      <c r="IRZ1" s="519"/>
      <c r="ISA1" s="519"/>
      <c r="ISB1" s="519"/>
      <c r="ISC1" s="519"/>
      <c r="ISD1" s="519"/>
      <c r="ISE1" s="519"/>
      <c r="ISF1" s="519"/>
      <c r="ISG1" s="519"/>
      <c r="ISH1" s="519"/>
      <c r="ISI1" s="519"/>
      <c r="ISJ1" s="519"/>
      <c r="ISK1" s="519"/>
      <c r="ISL1" s="519"/>
      <c r="ISM1" s="519"/>
      <c r="ISN1" s="519"/>
      <c r="ISO1" s="519"/>
      <c r="ISP1" s="519"/>
      <c r="ISQ1" s="519"/>
      <c r="ISR1" s="519"/>
      <c r="ISS1" s="519"/>
      <c r="IST1" s="519"/>
      <c r="ISU1" s="519"/>
      <c r="ISV1" s="519"/>
      <c r="ISW1" s="519"/>
      <c r="ISX1" s="519"/>
      <c r="ISY1" s="519"/>
      <c r="ISZ1" s="519"/>
      <c r="ITA1" s="519"/>
      <c r="ITB1" s="519"/>
      <c r="ITC1" s="519"/>
      <c r="ITD1" s="519"/>
      <c r="ITE1" s="519"/>
      <c r="ITF1" s="519"/>
      <c r="ITG1" s="519"/>
      <c r="ITH1" s="519"/>
      <c r="ITI1" s="519"/>
      <c r="ITJ1" s="519"/>
      <c r="ITK1" s="519"/>
      <c r="ITL1" s="519"/>
      <c r="ITM1" s="519"/>
      <c r="ITN1" s="519"/>
      <c r="ITO1" s="519"/>
      <c r="ITP1" s="519"/>
      <c r="ITQ1" s="519"/>
      <c r="ITR1" s="519"/>
      <c r="ITS1" s="519"/>
      <c r="ITT1" s="519"/>
      <c r="ITU1" s="519"/>
      <c r="ITV1" s="519"/>
      <c r="ITW1" s="519"/>
      <c r="ITX1" s="519"/>
      <c r="ITY1" s="519"/>
      <c r="ITZ1" s="519"/>
      <c r="IUA1" s="519"/>
      <c r="IUB1" s="519"/>
      <c r="IUC1" s="519"/>
      <c r="IUD1" s="519"/>
      <c r="IUE1" s="519"/>
      <c r="IUF1" s="519"/>
      <c r="IUG1" s="519"/>
      <c r="IUH1" s="519"/>
      <c r="IUI1" s="519"/>
      <c r="IUJ1" s="519"/>
      <c r="IUK1" s="519"/>
      <c r="IUL1" s="519"/>
      <c r="IUM1" s="519"/>
      <c r="IUN1" s="519"/>
      <c r="IUO1" s="519"/>
      <c r="IUP1" s="519"/>
      <c r="IUQ1" s="519"/>
      <c r="IUR1" s="519"/>
      <c r="IUS1" s="519"/>
      <c r="IUT1" s="519"/>
      <c r="IUU1" s="519"/>
      <c r="IUV1" s="519"/>
      <c r="IUW1" s="519"/>
      <c r="IUX1" s="519"/>
      <c r="IUY1" s="519"/>
      <c r="IUZ1" s="519"/>
      <c r="IVA1" s="519"/>
      <c r="IVB1" s="519"/>
      <c r="IVC1" s="519"/>
      <c r="IVD1" s="519"/>
      <c r="IVE1" s="519"/>
      <c r="IVF1" s="519"/>
      <c r="IVG1" s="519"/>
      <c r="IVH1" s="519"/>
      <c r="IVI1" s="519"/>
      <c r="IVJ1" s="519"/>
      <c r="IVK1" s="519"/>
      <c r="IVL1" s="519"/>
      <c r="IVM1" s="519"/>
      <c r="IVN1" s="519"/>
      <c r="IVO1" s="519"/>
      <c r="IVP1" s="519"/>
      <c r="IVQ1" s="519"/>
      <c r="IVR1" s="519"/>
      <c r="IVS1" s="519"/>
      <c r="IVT1" s="519"/>
      <c r="IVU1" s="519"/>
      <c r="IVV1" s="519"/>
      <c r="IVW1" s="519"/>
      <c r="IVX1" s="519"/>
      <c r="IVY1" s="519"/>
      <c r="IVZ1" s="519"/>
      <c r="IWA1" s="519"/>
      <c r="IWB1" s="519"/>
      <c r="IWC1" s="519"/>
      <c r="IWD1" s="519"/>
      <c r="IWE1" s="519"/>
      <c r="IWF1" s="519"/>
      <c r="IWG1" s="519"/>
      <c r="IWH1" s="519"/>
      <c r="IWI1" s="519"/>
      <c r="IWJ1" s="519"/>
      <c r="IWK1" s="519"/>
      <c r="IWL1" s="519"/>
      <c r="IWM1" s="519"/>
      <c r="IWN1" s="519"/>
      <c r="IWO1" s="519"/>
      <c r="IWP1" s="519"/>
      <c r="IWQ1" s="519"/>
      <c r="IWR1" s="519"/>
      <c r="IWS1" s="519"/>
      <c r="IWT1" s="519"/>
      <c r="IWU1" s="519"/>
      <c r="IWV1" s="519"/>
      <c r="IWW1" s="519"/>
      <c r="IWX1" s="519"/>
      <c r="IWY1" s="519"/>
      <c r="IWZ1" s="519"/>
      <c r="IXA1" s="519"/>
      <c r="IXB1" s="519"/>
      <c r="IXC1" s="519"/>
      <c r="IXD1" s="519"/>
      <c r="IXE1" s="519"/>
      <c r="IXF1" s="519"/>
      <c r="IXG1" s="519"/>
      <c r="IXH1" s="519"/>
      <c r="IXI1" s="519"/>
      <c r="IXJ1" s="519"/>
      <c r="IXK1" s="519"/>
      <c r="IXL1" s="519"/>
      <c r="IXM1" s="519"/>
      <c r="IXN1" s="519"/>
      <c r="IXO1" s="519"/>
      <c r="IXP1" s="519"/>
      <c r="IXQ1" s="519"/>
      <c r="IXR1" s="519"/>
      <c r="IXS1" s="519"/>
      <c r="IXT1" s="519"/>
      <c r="IXU1" s="519"/>
      <c r="IXV1" s="519"/>
      <c r="IXW1" s="519"/>
      <c r="IXX1" s="519"/>
      <c r="IXY1" s="519"/>
      <c r="IXZ1" s="519"/>
      <c r="IYA1" s="519"/>
      <c r="IYB1" s="519"/>
      <c r="IYC1" s="519"/>
      <c r="IYD1" s="519"/>
      <c r="IYE1" s="519"/>
      <c r="IYF1" s="519"/>
      <c r="IYG1" s="519"/>
      <c r="IYH1" s="519"/>
      <c r="IYI1" s="519"/>
      <c r="IYJ1" s="519"/>
      <c r="IYK1" s="519"/>
      <c r="IYL1" s="519"/>
      <c r="IYM1" s="519"/>
      <c r="IYN1" s="519"/>
      <c r="IYO1" s="519"/>
      <c r="IYP1" s="519"/>
      <c r="IYQ1" s="519"/>
      <c r="IYR1" s="519"/>
      <c r="IYS1" s="519"/>
      <c r="IYT1" s="519"/>
      <c r="IYU1" s="519"/>
      <c r="IYV1" s="519"/>
      <c r="IYW1" s="519"/>
      <c r="IYX1" s="519"/>
      <c r="IYY1" s="519"/>
      <c r="IYZ1" s="519"/>
      <c r="IZA1" s="519"/>
      <c r="IZB1" s="519"/>
      <c r="IZC1" s="519"/>
      <c r="IZD1" s="519"/>
      <c r="IZE1" s="519"/>
      <c r="IZF1" s="519"/>
      <c r="IZG1" s="519"/>
      <c r="IZH1" s="519"/>
      <c r="IZI1" s="519"/>
      <c r="IZJ1" s="519"/>
      <c r="IZK1" s="519"/>
      <c r="IZL1" s="519"/>
      <c r="IZM1" s="519"/>
      <c r="IZN1" s="519"/>
      <c r="IZO1" s="519"/>
      <c r="IZP1" s="519"/>
      <c r="IZQ1" s="519"/>
      <c r="IZR1" s="519"/>
      <c r="IZS1" s="519"/>
      <c r="IZT1" s="519"/>
      <c r="IZU1" s="519"/>
      <c r="IZV1" s="519"/>
      <c r="IZW1" s="519"/>
      <c r="IZX1" s="519"/>
      <c r="IZY1" s="519"/>
      <c r="IZZ1" s="519"/>
      <c r="JAA1" s="519"/>
      <c r="JAB1" s="519"/>
      <c r="JAC1" s="519"/>
      <c r="JAD1" s="519"/>
      <c r="JAE1" s="519"/>
      <c r="JAF1" s="519"/>
      <c r="JAG1" s="519"/>
      <c r="JAH1" s="519"/>
      <c r="JAI1" s="519"/>
      <c r="JAJ1" s="519"/>
      <c r="JAK1" s="519"/>
      <c r="JAL1" s="519"/>
      <c r="JAM1" s="519"/>
      <c r="JAN1" s="519"/>
      <c r="JAO1" s="519"/>
      <c r="JAP1" s="519"/>
      <c r="JAQ1" s="519"/>
      <c r="JAR1" s="519"/>
      <c r="JAS1" s="519"/>
      <c r="JAT1" s="519"/>
      <c r="JAU1" s="519"/>
      <c r="JAV1" s="519"/>
      <c r="JAW1" s="519"/>
      <c r="JAX1" s="519"/>
      <c r="JAY1" s="519"/>
      <c r="JAZ1" s="519"/>
      <c r="JBA1" s="519"/>
      <c r="JBB1" s="519"/>
      <c r="JBC1" s="519"/>
      <c r="JBD1" s="519"/>
      <c r="JBE1" s="519"/>
      <c r="JBF1" s="519"/>
      <c r="JBG1" s="519"/>
      <c r="JBH1" s="519"/>
      <c r="JBI1" s="519"/>
      <c r="JBJ1" s="519"/>
      <c r="JBK1" s="519"/>
      <c r="JBL1" s="519"/>
      <c r="JBM1" s="519"/>
      <c r="JBN1" s="519"/>
      <c r="JBO1" s="519"/>
      <c r="JBP1" s="519"/>
      <c r="JBQ1" s="519"/>
      <c r="JBR1" s="519"/>
      <c r="JBS1" s="519"/>
      <c r="JBT1" s="519"/>
      <c r="JBU1" s="519"/>
      <c r="JBV1" s="519"/>
      <c r="JBW1" s="519"/>
      <c r="JBX1" s="519"/>
      <c r="JBY1" s="519"/>
      <c r="JBZ1" s="519"/>
      <c r="JCA1" s="519"/>
      <c r="JCB1" s="519"/>
      <c r="JCC1" s="519"/>
      <c r="JCD1" s="519"/>
      <c r="JCE1" s="519"/>
      <c r="JCF1" s="519"/>
      <c r="JCG1" s="519"/>
      <c r="JCH1" s="519"/>
      <c r="JCI1" s="519"/>
      <c r="JCJ1" s="519"/>
      <c r="JCK1" s="519"/>
      <c r="JCL1" s="519"/>
      <c r="JCM1" s="519"/>
      <c r="JCN1" s="519"/>
      <c r="JCO1" s="519"/>
      <c r="JCP1" s="519"/>
      <c r="JCQ1" s="519"/>
      <c r="JCR1" s="519"/>
      <c r="JCS1" s="519"/>
      <c r="JCT1" s="519"/>
      <c r="JCU1" s="519"/>
      <c r="JCV1" s="519"/>
      <c r="JCW1" s="519"/>
      <c r="JCX1" s="519"/>
      <c r="JCY1" s="519"/>
      <c r="JCZ1" s="519"/>
      <c r="JDA1" s="519"/>
      <c r="JDB1" s="519"/>
      <c r="JDC1" s="519"/>
      <c r="JDD1" s="519"/>
      <c r="JDE1" s="519"/>
      <c r="JDF1" s="519"/>
      <c r="JDG1" s="519"/>
      <c r="JDH1" s="519"/>
      <c r="JDI1" s="519"/>
      <c r="JDJ1" s="519"/>
      <c r="JDK1" s="519"/>
      <c r="JDL1" s="519"/>
      <c r="JDM1" s="519"/>
      <c r="JDN1" s="519"/>
      <c r="JDO1" s="519"/>
      <c r="JDP1" s="519"/>
      <c r="JDQ1" s="519"/>
      <c r="JDR1" s="519"/>
      <c r="JDS1" s="519"/>
      <c r="JDT1" s="519"/>
      <c r="JDU1" s="519"/>
      <c r="JDV1" s="519"/>
      <c r="JDW1" s="519"/>
      <c r="JDX1" s="519"/>
      <c r="JDY1" s="519"/>
      <c r="JDZ1" s="519"/>
      <c r="JEA1" s="519"/>
      <c r="JEB1" s="519"/>
      <c r="JEC1" s="519"/>
      <c r="JED1" s="519"/>
      <c r="JEE1" s="519"/>
      <c r="JEF1" s="519"/>
      <c r="JEG1" s="519"/>
      <c r="JEH1" s="519"/>
      <c r="JEI1" s="519"/>
      <c r="JEJ1" s="519"/>
      <c r="JEK1" s="519"/>
      <c r="JEL1" s="519"/>
      <c r="JEM1" s="519"/>
      <c r="JEN1" s="519"/>
      <c r="JEO1" s="519"/>
      <c r="JEP1" s="519"/>
      <c r="JEQ1" s="519"/>
      <c r="JER1" s="519"/>
      <c r="JES1" s="519"/>
      <c r="JET1" s="519"/>
      <c r="JEU1" s="519"/>
      <c r="JEV1" s="519"/>
      <c r="JEW1" s="519"/>
      <c r="JEX1" s="519"/>
      <c r="JEY1" s="519"/>
      <c r="JEZ1" s="519"/>
      <c r="JFA1" s="519"/>
      <c r="JFB1" s="519"/>
      <c r="JFC1" s="519"/>
      <c r="JFD1" s="519"/>
      <c r="JFE1" s="519"/>
      <c r="JFF1" s="519"/>
      <c r="JFG1" s="519"/>
      <c r="JFH1" s="519"/>
      <c r="JFI1" s="519"/>
      <c r="JFJ1" s="519"/>
      <c r="JFK1" s="519"/>
      <c r="JFL1" s="519"/>
      <c r="JFM1" s="519"/>
      <c r="JFN1" s="519"/>
      <c r="JFO1" s="519"/>
      <c r="JFP1" s="519"/>
      <c r="JFQ1" s="519"/>
      <c r="JFR1" s="519"/>
      <c r="JFS1" s="519"/>
      <c r="JFT1" s="519"/>
      <c r="JFU1" s="519"/>
      <c r="JFV1" s="519"/>
      <c r="JFW1" s="519"/>
      <c r="JFX1" s="519"/>
      <c r="JFY1" s="519"/>
      <c r="JFZ1" s="519"/>
      <c r="JGA1" s="519"/>
      <c r="JGB1" s="519"/>
      <c r="JGC1" s="519"/>
      <c r="JGD1" s="519"/>
      <c r="JGE1" s="519"/>
      <c r="JGF1" s="519"/>
      <c r="JGG1" s="519"/>
      <c r="JGH1" s="519"/>
      <c r="JGI1" s="519"/>
      <c r="JGJ1" s="519"/>
      <c r="JGK1" s="519"/>
      <c r="JGL1" s="519"/>
      <c r="JGM1" s="519"/>
      <c r="JGN1" s="519"/>
      <c r="JGO1" s="519"/>
      <c r="JGP1" s="519"/>
      <c r="JGQ1" s="519"/>
      <c r="JGR1" s="519"/>
      <c r="JGS1" s="519"/>
      <c r="JGT1" s="519"/>
      <c r="JGU1" s="519"/>
      <c r="JGV1" s="519"/>
      <c r="JGW1" s="519"/>
      <c r="JGX1" s="519"/>
      <c r="JGY1" s="519"/>
      <c r="JGZ1" s="519"/>
      <c r="JHA1" s="519"/>
      <c r="JHB1" s="519"/>
      <c r="JHC1" s="519"/>
      <c r="JHD1" s="519"/>
      <c r="JHE1" s="519"/>
      <c r="JHF1" s="519"/>
      <c r="JHG1" s="519"/>
      <c r="JHH1" s="519"/>
      <c r="JHI1" s="519"/>
      <c r="JHJ1" s="519"/>
      <c r="JHK1" s="519"/>
      <c r="JHL1" s="519"/>
      <c r="JHM1" s="519"/>
      <c r="JHN1" s="519"/>
      <c r="JHO1" s="519"/>
      <c r="JHP1" s="519"/>
      <c r="JHQ1" s="519"/>
      <c r="JHR1" s="519"/>
      <c r="JHS1" s="519"/>
      <c r="JHT1" s="519"/>
      <c r="JHU1" s="519"/>
      <c r="JHV1" s="519"/>
      <c r="JHW1" s="519"/>
      <c r="JHX1" s="519"/>
      <c r="JHY1" s="519"/>
      <c r="JHZ1" s="519"/>
      <c r="JIA1" s="519"/>
      <c r="JIB1" s="519"/>
      <c r="JIC1" s="519"/>
      <c r="JID1" s="519"/>
      <c r="JIE1" s="519"/>
      <c r="JIF1" s="519"/>
      <c r="JIG1" s="519"/>
      <c r="JIH1" s="519"/>
      <c r="JII1" s="519"/>
      <c r="JIJ1" s="519"/>
      <c r="JIK1" s="519"/>
      <c r="JIL1" s="519"/>
      <c r="JIM1" s="519"/>
      <c r="JIN1" s="519"/>
      <c r="JIO1" s="519"/>
      <c r="JIP1" s="519"/>
      <c r="JIQ1" s="519"/>
      <c r="JIR1" s="519"/>
      <c r="JIS1" s="519"/>
      <c r="JIT1" s="519"/>
      <c r="JIU1" s="519"/>
      <c r="JIV1" s="519"/>
      <c r="JIW1" s="519"/>
      <c r="JIX1" s="519"/>
      <c r="JIY1" s="519"/>
      <c r="JIZ1" s="519"/>
      <c r="JJA1" s="519"/>
      <c r="JJB1" s="519"/>
      <c r="JJC1" s="519"/>
      <c r="JJD1" s="519"/>
      <c r="JJE1" s="519"/>
      <c r="JJF1" s="519"/>
      <c r="JJG1" s="519"/>
      <c r="JJH1" s="519"/>
      <c r="JJI1" s="519"/>
      <c r="JJJ1" s="519"/>
      <c r="JJK1" s="519"/>
      <c r="JJL1" s="519"/>
      <c r="JJM1" s="519"/>
      <c r="JJN1" s="519"/>
      <c r="JJO1" s="519"/>
      <c r="JJP1" s="519"/>
      <c r="JJQ1" s="519"/>
      <c r="JJR1" s="519"/>
      <c r="JJS1" s="519"/>
      <c r="JJT1" s="519"/>
      <c r="JJU1" s="519"/>
      <c r="JJV1" s="519"/>
      <c r="JJW1" s="519"/>
      <c r="JJX1" s="519"/>
      <c r="JJY1" s="519"/>
      <c r="JJZ1" s="519"/>
      <c r="JKA1" s="519"/>
      <c r="JKB1" s="519"/>
      <c r="JKC1" s="519"/>
      <c r="JKD1" s="519"/>
      <c r="JKE1" s="519"/>
      <c r="JKF1" s="519"/>
      <c r="JKG1" s="519"/>
      <c r="JKH1" s="519"/>
      <c r="JKI1" s="519"/>
      <c r="JKJ1" s="519"/>
      <c r="JKK1" s="519"/>
      <c r="JKL1" s="519"/>
      <c r="JKM1" s="519"/>
      <c r="JKN1" s="519"/>
      <c r="JKO1" s="519"/>
      <c r="JKP1" s="519"/>
      <c r="JKQ1" s="519"/>
      <c r="JKR1" s="519"/>
      <c r="JKS1" s="519"/>
      <c r="JKT1" s="519"/>
      <c r="JKU1" s="519"/>
      <c r="JKV1" s="519"/>
      <c r="JKW1" s="519"/>
      <c r="JKX1" s="519"/>
      <c r="JKY1" s="519"/>
      <c r="JKZ1" s="519"/>
      <c r="JLA1" s="519"/>
      <c r="JLB1" s="519"/>
      <c r="JLC1" s="519"/>
      <c r="JLD1" s="519"/>
      <c r="JLE1" s="519"/>
      <c r="JLF1" s="519"/>
      <c r="JLG1" s="519"/>
      <c r="JLH1" s="519"/>
      <c r="JLI1" s="519"/>
      <c r="JLJ1" s="519"/>
      <c r="JLK1" s="519"/>
      <c r="JLL1" s="519"/>
      <c r="JLM1" s="519"/>
      <c r="JLN1" s="519"/>
      <c r="JLO1" s="519"/>
      <c r="JLP1" s="519"/>
      <c r="JLQ1" s="519"/>
      <c r="JLR1" s="519"/>
      <c r="JLS1" s="519"/>
      <c r="JLT1" s="519"/>
      <c r="JLU1" s="519"/>
      <c r="JLV1" s="519"/>
      <c r="JLW1" s="519"/>
      <c r="JLX1" s="519"/>
      <c r="JLY1" s="519"/>
      <c r="JLZ1" s="519"/>
      <c r="JMA1" s="519"/>
      <c r="JMB1" s="519"/>
      <c r="JMC1" s="519"/>
      <c r="JMD1" s="519"/>
      <c r="JME1" s="519"/>
      <c r="JMF1" s="519"/>
      <c r="JMG1" s="519"/>
      <c r="JMH1" s="519"/>
      <c r="JMI1" s="519"/>
      <c r="JMJ1" s="519"/>
      <c r="JMK1" s="519"/>
      <c r="JML1" s="519"/>
      <c r="JMM1" s="519"/>
      <c r="JMN1" s="519"/>
      <c r="JMO1" s="519"/>
      <c r="JMP1" s="519"/>
      <c r="JMQ1" s="519"/>
      <c r="JMR1" s="519"/>
      <c r="JMS1" s="519"/>
      <c r="JMT1" s="519"/>
      <c r="JMU1" s="519"/>
      <c r="JMV1" s="519"/>
      <c r="JMW1" s="519"/>
      <c r="JMX1" s="519"/>
      <c r="JMY1" s="519"/>
      <c r="JMZ1" s="519"/>
      <c r="JNA1" s="519"/>
      <c r="JNB1" s="519"/>
      <c r="JNC1" s="519"/>
      <c r="JND1" s="519"/>
      <c r="JNE1" s="519"/>
      <c r="JNF1" s="519"/>
      <c r="JNG1" s="519"/>
      <c r="JNH1" s="519"/>
      <c r="JNI1" s="519"/>
      <c r="JNJ1" s="519"/>
      <c r="JNK1" s="519"/>
      <c r="JNL1" s="519"/>
      <c r="JNM1" s="519"/>
      <c r="JNN1" s="519"/>
      <c r="JNO1" s="519"/>
      <c r="JNP1" s="519"/>
      <c r="JNQ1" s="519"/>
      <c r="JNR1" s="519"/>
      <c r="JNS1" s="519"/>
      <c r="JNT1" s="519"/>
      <c r="JNU1" s="519"/>
      <c r="JNV1" s="519"/>
      <c r="JNW1" s="519"/>
      <c r="JNX1" s="519"/>
      <c r="JNY1" s="519"/>
      <c r="JNZ1" s="519"/>
      <c r="JOA1" s="519"/>
      <c r="JOB1" s="519"/>
      <c r="JOC1" s="519"/>
      <c r="JOD1" s="519"/>
      <c r="JOE1" s="519"/>
      <c r="JOF1" s="519"/>
      <c r="JOG1" s="519"/>
      <c r="JOH1" s="519"/>
      <c r="JOI1" s="519"/>
      <c r="JOJ1" s="519"/>
      <c r="JOK1" s="519"/>
      <c r="JOL1" s="519"/>
      <c r="JOM1" s="519"/>
      <c r="JON1" s="519"/>
      <c r="JOO1" s="519"/>
      <c r="JOP1" s="519"/>
      <c r="JOQ1" s="519"/>
      <c r="JOR1" s="519"/>
      <c r="JOS1" s="519"/>
      <c r="JOT1" s="519"/>
      <c r="JOU1" s="519"/>
      <c r="JOV1" s="519"/>
      <c r="JOW1" s="519"/>
      <c r="JOX1" s="519"/>
      <c r="JOY1" s="519"/>
      <c r="JOZ1" s="519"/>
      <c r="JPA1" s="519"/>
      <c r="JPB1" s="519"/>
      <c r="JPC1" s="519"/>
      <c r="JPD1" s="519"/>
      <c r="JPE1" s="519"/>
      <c r="JPF1" s="519"/>
      <c r="JPG1" s="519"/>
      <c r="JPH1" s="519"/>
      <c r="JPI1" s="519"/>
      <c r="JPJ1" s="519"/>
      <c r="JPK1" s="519"/>
      <c r="JPL1" s="519"/>
      <c r="JPM1" s="519"/>
      <c r="JPN1" s="519"/>
      <c r="JPO1" s="519"/>
      <c r="JPP1" s="519"/>
      <c r="JPQ1" s="519"/>
      <c r="JPR1" s="519"/>
      <c r="JPS1" s="519"/>
      <c r="JPT1" s="519"/>
      <c r="JPU1" s="519"/>
      <c r="JPV1" s="519"/>
      <c r="JPW1" s="519"/>
      <c r="JPX1" s="519"/>
      <c r="JPY1" s="519"/>
      <c r="JPZ1" s="519"/>
      <c r="JQA1" s="519"/>
      <c r="JQB1" s="519"/>
      <c r="JQC1" s="519"/>
      <c r="JQD1" s="519"/>
      <c r="JQE1" s="519"/>
      <c r="JQF1" s="519"/>
      <c r="JQG1" s="519"/>
      <c r="JQH1" s="519"/>
      <c r="JQI1" s="519"/>
      <c r="JQJ1" s="519"/>
      <c r="JQK1" s="519"/>
      <c r="JQL1" s="519"/>
      <c r="JQM1" s="519"/>
      <c r="JQN1" s="519"/>
      <c r="JQO1" s="519"/>
      <c r="JQP1" s="519"/>
      <c r="JQQ1" s="519"/>
      <c r="JQR1" s="519"/>
      <c r="JQS1" s="519"/>
      <c r="JQT1" s="519"/>
      <c r="JQU1" s="519"/>
      <c r="JQV1" s="519"/>
      <c r="JQW1" s="519"/>
      <c r="JQX1" s="519"/>
      <c r="JQY1" s="519"/>
      <c r="JQZ1" s="519"/>
      <c r="JRA1" s="519"/>
      <c r="JRB1" s="519"/>
      <c r="JRC1" s="519"/>
      <c r="JRD1" s="519"/>
      <c r="JRE1" s="519"/>
      <c r="JRF1" s="519"/>
      <c r="JRG1" s="519"/>
      <c r="JRH1" s="519"/>
      <c r="JRI1" s="519"/>
      <c r="JRJ1" s="519"/>
      <c r="JRK1" s="519"/>
      <c r="JRL1" s="519"/>
      <c r="JRM1" s="519"/>
      <c r="JRN1" s="519"/>
      <c r="JRO1" s="519"/>
      <c r="JRP1" s="519"/>
      <c r="JRQ1" s="519"/>
      <c r="JRR1" s="519"/>
      <c r="JRS1" s="519"/>
      <c r="JRT1" s="519"/>
      <c r="JRU1" s="519"/>
      <c r="JRV1" s="519"/>
      <c r="JRW1" s="519"/>
      <c r="JRX1" s="519"/>
      <c r="JRY1" s="519"/>
      <c r="JRZ1" s="519"/>
      <c r="JSA1" s="519"/>
      <c r="JSB1" s="519"/>
      <c r="JSC1" s="519"/>
      <c r="JSD1" s="519"/>
      <c r="JSE1" s="519"/>
      <c r="JSF1" s="519"/>
      <c r="JSG1" s="519"/>
      <c r="JSH1" s="519"/>
      <c r="JSI1" s="519"/>
      <c r="JSJ1" s="519"/>
      <c r="JSK1" s="519"/>
      <c r="JSL1" s="519"/>
      <c r="JSM1" s="519"/>
      <c r="JSN1" s="519"/>
      <c r="JSO1" s="519"/>
      <c r="JSP1" s="519"/>
      <c r="JSQ1" s="519"/>
      <c r="JSR1" s="519"/>
      <c r="JSS1" s="519"/>
      <c r="JST1" s="519"/>
      <c r="JSU1" s="519"/>
      <c r="JSV1" s="519"/>
      <c r="JSW1" s="519"/>
      <c r="JSX1" s="519"/>
      <c r="JSY1" s="519"/>
      <c r="JSZ1" s="519"/>
      <c r="JTA1" s="519"/>
      <c r="JTB1" s="519"/>
      <c r="JTC1" s="519"/>
      <c r="JTD1" s="519"/>
      <c r="JTE1" s="519"/>
      <c r="JTF1" s="519"/>
      <c r="JTG1" s="519"/>
      <c r="JTH1" s="519"/>
      <c r="JTI1" s="519"/>
      <c r="JTJ1" s="519"/>
      <c r="JTK1" s="519"/>
      <c r="JTL1" s="519"/>
      <c r="JTM1" s="519"/>
      <c r="JTN1" s="519"/>
      <c r="JTO1" s="519"/>
      <c r="JTP1" s="519"/>
      <c r="JTQ1" s="519"/>
      <c r="JTR1" s="519"/>
      <c r="JTS1" s="519"/>
      <c r="JTT1" s="519"/>
      <c r="JTU1" s="519"/>
      <c r="JTV1" s="519"/>
      <c r="JTW1" s="519"/>
      <c r="JTX1" s="519"/>
      <c r="JTY1" s="519"/>
      <c r="JTZ1" s="519"/>
      <c r="JUA1" s="519"/>
      <c r="JUB1" s="519"/>
      <c r="JUC1" s="519"/>
      <c r="JUD1" s="519"/>
      <c r="JUE1" s="519"/>
      <c r="JUF1" s="519"/>
      <c r="JUG1" s="519"/>
      <c r="JUH1" s="519"/>
      <c r="JUI1" s="519"/>
      <c r="JUJ1" s="519"/>
      <c r="JUK1" s="519"/>
      <c r="JUL1" s="519"/>
      <c r="JUM1" s="519"/>
      <c r="JUN1" s="519"/>
      <c r="JUO1" s="519"/>
      <c r="JUP1" s="519"/>
      <c r="JUQ1" s="519"/>
      <c r="JUR1" s="519"/>
      <c r="JUS1" s="519"/>
      <c r="JUT1" s="519"/>
      <c r="JUU1" s="519"/>
      <c r="JUV1" s="519"/>
      <c r="JUW1" s="519"/>
      <c r="JUX1" s="519"/>
      <c r="JUY1" s="519"/>
      <c r="JUZ1" s="519"/>
      <c r="JVA1" s="519"/>
      <c r="JVB1" s="519"/>
      <c r="JVC1" s="519"/>
      <c r="JVD1" s="519"/>
      <c r="JVE1" s="519"/>
      <c r="JVF1" s="519"/>
      <c r="JVG1" s="519"/>
      <c r="JVH1" s="519"/>
      <c r="JVI1" s="519"/>
      <c r="JVJ1" s="519"/>
      <c r="JVK1" s="519"/>
      <c r="JVL1" s="519"/>
      <c r="JVM1" s="519"/>
      <c r="JVN1" s="519"/>
      <c r="JVO1" s="519"/>
      <c r="JVP1" s="519"/>
      <c r="JVQ1" s="519"/>
      <c r="JVR1" s="519"/>
      <c r="JVS1" s="519"/>
      <c r="JVT1" s="519"/>
      <c r="JVU1" s="519"/>
      <c r="JVV1" s="519"/>
      <c r="JVW1" s="519"/>
      <c r="JVX1" s="519"/>
      <c r="JVY1" s="519"/>
      <c r="JVZ1" s="519"/>
      <c r="JWA1" s="519"/>
      <c r="JWB1" s="519"/>
      <c r="JWC1" s="519"/>
      <c r="JWD1" s="519"/>
      <c r="JWE1" s="519"/>
      <c r="JWF1" s="519"/>
      <c r="JWG1" s="519"/>
      <c r="JWH1" s="519"/>
      <c r="JWI1" s="519"/>
      <c r="JWJ1" s="519"/>
      <c r="JWK1" s="519"/>
      <c r="JWL1" s="519"/>
      <c r="JWM1" s="519"/>
      <c r="JWN1" s="519"/>
      <c r="JWO1" s="519"/>
      <c r="JWP1" s="519"/>
      <c r="JWQ1" s="519"/>
      <c r="JWR1" s="519"/>
      <c r="JWS1" s="519"/>
      <c r="JWT1" s="519"/>
      <c r="JWU1" s="519"/>
      <c r="JWV1" s="519"/>
      <c r="JWW1" s="519"/>
      <c r="JWX1" s="519"/>
      <c r="JWY1" s="519"/>
      <c r="JWZ1" s="519"/>
      <c r="JXA1" s="519"/>
      <c r="JXB1" s="519"/>
      <c r="JXC1" s="519"/>
      <c r="JXD1" s="519"/>
      <c r="JXE1" s="519"/>
      <c r="JXF1" s="519"/>
      <c r="JXG1" s="519"/>
      <c r="JXH1" s="519"/>
      <c r="JXI1" s="519"/>
      <c r="JXJ1" s="519"/>
      <c r="JXK1" s="519"/>
      <c r="JXL1" s="519"/>
      <c r="JXM1" s="519"/>
      <c r="JXN1" s="519"/>
      <c r="JXO1" s="519"/>
      <c r="JXP1" s="519"/>
      <c r="JXQ1" s="519"/>
      <c r="JXR1" s="519"/>
      <c r="JXS1" s="519"/>
      <c r="JXT1" s="519"/>
      <c r="JXU1" s="519"/>
      <c r="JXV1" s="519"/>
      <c r="JXW1" s="519"/>
      <c r="JXX1" s="519"/>
      <c r="JXY1" s="519"/>
      <c r="JXZ1" s="519"/>
      <c r="JYA1" s="519"/>
      <c r="JYB1" s="519"/>
      <c r="JYC1" s="519"/>
      <c r="JYD1" s="519"/>
      <c r="JYE1" s="519"/>
      <c r="JYF1" s="519"/>
      <c r="JYG1" s="519"/>
      <c r="JYH1" s="519"/>
      <c r="JYI1" s="519"/>
      <c r="JYJ1" s="519"/>
      <c r="JYK1" s="519"/>
      <c r="JYL1" s="519"/>
      <c r="JYM1" s="519"/>
      <c r="JYN1" s="519"/>
      <c r="JYO1" s="519"/>
      <c r="JYP1" s="519"/>
      <c r="JYQ1" s="519"/>
      <c r="JYR1" s="519"/>
      <c r="JYS1" s="519"/>
      <c r="JYT1" s="519"/>
      <c r="JYU1" s="519"/>
      <c r="JYV1" s="519"/>
      <c r="JYW1" s="519"/>
      <c r="JYX1" s="519"/>
      <c r="JYY1" s="519"/>
      <c r="JYZ1" s="519"/>
      <c r="JZA1" s="519"/>
      <c r="JZB1" s="519"/>
      <c r="JZC1" s="519"/>
      <c r="JZD1" s="519"/>
      <c r="JZE1" s="519"/>
      <c r="JZF1" s="519"/>
      <c r="JZG1" s="519"/>
      <c r="JZH1" s="519"/>
      <c r="JZI1" s="519"/>
      <c r="JZJ1" s="519"/>
      <c r="JZK1" s="519"/>
      <c r="JZL1" s="519"/>
      <c r="JZM1" s="519"/>
      <c r="JZN1" s="519"/>
      <c r="JZO1" s="519"/>
      <c r="JZP1" s="519"/>
      <c r="JZQ1" s="519"/>
      <c r="JZR1" s="519"/>
      <c r="JZS1" s="519"/>
      <c r="JZT1" s="519"/>
      <c r="JZU1" s="519"/>
      <c r="JZV1" s="519"/>
      <c r="JZW1" s="519"/>
      <c r="JZX1" s="519"/>
      <c r="JZY1" s="519"/>
      <c r="JZZ1" s="519"/>
      <c r="KAA1" s="519"/>
      <c r="KAB1" s="519"/>
      <c r="KAC1" s="519"/>
      <c r="KAD1" s="519"/>
      <c r="KAE1" s="519"/>
      <c r="KAF1" s="519"/>
      <c r="KAG1" s="519"/>
      <c r="KAH1" s="519"/>
      <c r="KAI1" s="519"/>
      <c r="KAJ1" s="519"/>
      <c r="KAK1" s="519"/>
      <c r="KAL1" s="519"/>
      <c r="KAM1" s="519"/>
      <c r="KAN1" s="519"/>
      <c r="KAO1" s="519"/>
      <c r="KAP1" s="519"/>
      <c r="KAQ1" s="519"/>
      <c r="KAR1" s="519"/>
      <c r="KAS1" s="519"/>
      <c r="KAT1" s="519"/>
      <c r="KAU1" s="519"/>
      <c r="KAV1" s="519"/>
      <c r="KAW1" s="519"/>
      <c r="KAX1" s="519"/>
      <c r="KAY1" s="519"/>
      <c r="KAZ1" s="519"/>
      <c r="KBA1" s="519"/>
      <c r="KBB1" s="519"/>
      <c r="KBC1" s="519"/>
      <c r="KBD1" s="519"/>
      <c r="KBE1" s="519"/>
      <c r="KBF1" s="519"/>
      <c r="KBG1" s="519"/>
      <c r="KBH1" s="519"/>
      <c r="KBI1" s="519"/>
      <c r="KBJ1" s="519"/>
      <c r="KBK1" s="519"/>
      <c r="KBL1" s="519"/>
      <c r="KBM1" s="519"/>
      <c r="KBN1" s="519"/>
      <c r="KBO1" s="519"/>
      <c r="KBP1" s="519"/>
      <c r="KBQ1" s="519"/>
      <c r="KBR1" s="519"/>
      <c r="KBS1" s="519"/>
      <c r="KBT1" s="519"/>
      <c r="KBU1" s="519"/>
      <c r="KBV1" s="519"/>
      <c r="KBW1" s="519"/>
      <c r="KBX1" s="519"/>
      <c r="KBY1" s="519"/>
      <c r="KBZ1" s="519"/>
      <c r="KCA1" s="519"/>
      <c r="KCB1" s="519"/>
      <c r="KCC1" s="519"/>
      <c r="KCD1" s="519"/>
      <c r="KCE1" s="519"/>
      <c r="KCF1" s="519"/>
      <c r="KCG1" s="519"/>
      <c r="KCH1" s="519"/>
      <c r="KCI1" s="519"/>
      <c r="KCJ1" s="519"/>
      <c r="KCK1" s="519"/>
      <c r="KCL1" s="519"/>
      <c r="KCM1" s="519"/>
      <c r="KCN1" s="519"/>
      <c r="KCO1" s="519"/>
      <c r="KCP1" s="519"/>
      <c r="KCQ1" s="519"/>
      <c r="KCR1" s="519"/>
      <c r="KCS1" s="519"/>
      <c r="KCT1" s="519"/>
      <c r="KCU1" s="519"/>
      <c r="KCV1" s="519"/>
      <c r="KCW1" s="519"/>
      <c r="KCX1" s="519"/>
      <c r="KCY1" s="519"/>
      <c r="KCZ1" s="519"/>
      <c r="KDA1" s="519"/>
      <c r="KDB1" s="519"/>
      <c r="KDC1" s="519"/>
      <c r="KDD1" s="519"/>
      <c r="KDE1" s="519"/>
      <c r="KDF1" s="519"/>
      <c r="KDG1" s="519"/>
      <c r="KDH1" s="519"/>
      <c r="KDI1" s="519"/>
      <c r="KDJ1" s="519"/>
      <c r="KDK1" s="519"/>
      <c r="KDL1" s="519"/>
      <c r="KDM1" s="519"/>
      <c r="KDN1" s="519"/>
      <c r="KDO1" s="519"/>
      <c r="KDP1" s="519"/>
      <c r="KDQ1" s="519"/>
      <c r="KDR1" s="519"/>
      <c r="KDS1" s="519"/>
      <c r="KDT1" s="519"/>
      <c r="KDU1" s="519"/>
      <c r="KDV1" s="519"/>
      <c r="KDW1" s="519"/>
      <c r="KDX1" s="519"/>
      <c r="KDY1" s="519"/>
      <c r="KDZ1" s="519"/>
      <c r="KEA1" s="519"/>
      <c r="KEB1" s="519"/>
      <c r="KEC1" s="519"/>
      <c r="KED1" s="519"/>
      <c r="KEE1" s="519"/>
      <c r="KEF1" s="519"/>
      <c r="KEG1" s="519"/>
      <c r="KEH1" s="519"/>
      <c r="KEI1" s="519"/>
      <c r="KEJ1" s="519"/>
      <c r="KEK1" s="519"/>
      <c r="KEL1" s="519"/>
      <c r="KEM1" s="519"/>
      <c r="KEN1" s="519"/>
      <c r="KEO1" s="519"/>
      <c r="KEP1" s="519"/>
      <c r="KEQ1" s="519"/>
      <c r="KER1" s="519"/>
      <c r="KES1" s="519"/>
      <c r="KET1" s="519"/>
      <c r="KEU1" s="519"/>
      <c r="KEV1" s="519"/>
      <c r="KEW1" s="519"/>
      <c r="KEX1" s="519"/>
      <c r="KEY1" s="519"/>
      <c r="KEZ1" s="519"/>
      <c r="KFA1" s="519"/>
      <c r="KFB1" s="519"/>
      <c r="KFC1" s="519"/>
      <c r="KFD1" s="519"/>
      <c r="KFE1" s="519"/>
      <c r="KFF1" s="519"/>
      <c r="KFG1" s="519"/>
      <c r="KFH1" s="519"/>
      <c r="KFI1" s="519"/>
      <c r="KFJ1" s="519"/>
      <c r="KFK1" s="519"/>
      <c r="KFL1" s="519"/>
      <c r="KFM1" s="519"/>
      <c r="KFN1" s="519"/>
      <c r="KFO1" s="519"/>
      <c r="KFP1" s="519"/>
      <c r="KFQ1" s="519"/>
      <c r="KFR1" s="519"/>
      <c r="KFS1" s="519"/>
      <c r="KFT1" s="519"/>
      <c r="KFU1" s="519"/>
      <c r="KFV1" s="519"/>
      <c r="KFW1" s="519"/>
      <c r="KFX1" s="519"/>
      <c r="KFY1" s="519"/>
      <c r="KFZ1" s="519"/>
      <c r="KGA1" s="519"/>
      <c r="KGB1" s="519"/>
      <c r="KGC1" s="519"/>
      <c r="KGD1" s="519"/>
      <c r="KGE1" s="519"/>
      <c r="KGF1" s="519"/>
      <c r="KGG1" s="519"/>
      <c r="KGH1" s="519"/>
      <c r="KGI1" s="519"/>
      <c r="KGJ1" s="519"/>
      <c r="KGK1" s="519"/>
      <c r="KGL1" s="519"/>
      <c r="KGM1" s="519"/>
      <c r="KGN1" s="519"/>
      <c r="KGO1" s="519"/>
      <c r="KGP1" s="519"/>
      <c r="KGQ1" s="519"/>
      <c r="KGR1" s="519"/>
      <c r="KGS1" s="519"/>
      <c r="KGT1" s="519"/>
      <c r="KGU1" s="519"/>
      <c r="KGV1" s="519"/>
      <c r="KGW1" s="519"/>
      <c r="KGX1" s="519"/>
      <c r="KGY1" s="519"/>
      <c r="KGZ1" s="519"/>
      <c r="KHA1" s="519"/>
      <c r="KHB1" s="519"/>
      <c r="KHC1" s="519"/>
      <c r="KHD1" s="519"/>
      <c r="KHE1" s="519"/>
      <c r="KHF1" s="519"/>
      <c r="KHG1" s="519"/>
      <c r="KHH1" s="519"/>
      <c r="KHI1" s="519"/>
      <c r="KHJ1" s="519"/>
      <c r="KHK1" s="519"/>
      <c r="KHL1" s="519"/>
      <c r="KHM1" s="519"/>
      <c r="KHN1" s="519"/>
      <c r="KHO1" s="519"/>
      <c r="KHP1" s="519"/>
      <c r="KHQ1" s="519"/>
      <c r="KHR1" s="519"/>
      <c r="KHS1" s="519"/>
      <c r="KHT1" s="519"/>
      <c r="KHU1" s="519"/>
      <c r="KHV1" s="519"/>
      <c r="KHW1" s="519"/>
      <c r="KHX1" s="519"/>
      <c r="KHY1" s="519"/>
      <c r="KHZ1" s="519"/>
      <c r="KIA1" s="519"/>
      <c r="KIB1" s="519"/>
      <c r="KIC1" s="519"/>
      <c r="KID1" s="519"/>
      <c r="KIE1" s="519"/>
      <c r="KIF1" s="519"/>
      <c r="KIG1" s="519"/>
      <c r="KIH1" s="519"/>
      <c r="KII1" s="519"/>
      <c r="KIJ1" s="519"/>
      <c r="KIK1" s="519"/>
      <c r="KIL1" s="519"/>
      <c r="KIM1" s="519"/>
      <c r="KIN1" s="519"/>
      <c r="KIO1" s="519"/>
      <c r="KIP1" s="519"/>
      <c r="KIQ1" s="519"/>
      <c r="KIR1" s="519"/>
      <c r="KIS1" s="519"/>
      <c r="KIT1" s="519"/>
      <c r="KIU1" s="519"/>
      <c r="KIV1" s="519"/>
      <c r="KIW1" s="519"/>
      <c r="KIX1" s="519"/>
      <c r="KIY1" s="519"/>
      <c r="KIZ1" s="519"/>
      <c r="KJA1" s="519"/>
      <c r="KJB1" s="519"/>
      <c r="KJC1" s="519"/>
      <c r="KJD1" s="519"/>
      <c r="KJE1" s="519"/>
      <c r="KJF1" s="519"/>
      <c r="KJG1" s="519"/>
      <c r="KJH1" s="519"/>
      <c r="KJI1" s="519"/>
      <c r="KJJ1" s="519"/>
      <c r="KJK1" s="519"/>
      <c r="KJL1" s="519"/>
      <c r="KJM1" s="519"/>
      <c r="KJN1" s="519"/>
      <c r="KJO1" s="519"/>
      <c r="KJP1" s="519"/>
      <c r="KJQ1" s="519"/>
      <c r="KJR1" s="519"/>
      <c r="KJS1" s="519"/>
      <c r="KJT1" s="519"/>
      <c r="KJU1" s="519"/>
      <c r="KJV1" s="519"/>
      <c r="KJW1" s="519"/>
      <c r="KJX1" s="519"/>
      <c r="KJY1" s="519"/>
      <c r="KJZ1" s="519"/>
      <c r="KKA1" s="519"/>
      <c r="KKB1" s="519"/>
      <c r="KKC1" s="519"/>
      <c r="KKD1" s="519"/>
      <c r="KKE1" s="519"/>
      <c r="KKF1" s="519"/>
      <c r="KKG1" s="519"/>
      <c r="KKH1" s="519"/>
      <c r="KKI1" s="519"/>
      <c r="KKJ1" s="519"/>
      <c r="KKK1" s="519"/>
      <c r="KKL1" s="519"/>
      <c r="KKM1" s="519"/>
      <c r="KKN1" s="519"/>
      <c r="KKO1" s="519"/>
      <c r="KKP1" s="519"/>
      <c r="KKQ1" s="519"/>
      <c r="KKR1" s="519"/>
      <c r="KKS1" s="519"/>
      <c r="KKT1" s="519"/>
      <c r="KKU1" s="519"/>
      <c r="KKV1" s="519"/>
      <c r="KKW1" s="519"/>
      <c r="KKX1" s="519"/>
      <c r="KKY1" s="519"/>
      <c r="KKZ1" s="519"/>
      <c r="KLA1" s="519"/>
      <c r="KLB1" s="519"/>
      <c r="KLC1" s="519"/>
      <c r="KLD1" s="519"/>
      <c r="KLE1" s="519"/>
      <c r="KLF1" s="519"/>
      <c r="KLG1" s="519"/>
      <c r="KLH1" s="519"/>
      <c r="KLI1" s="519"/>
      <c r="KLJ1" s="519"/>
      <c r="KLK1" s="519"/>
      <c r="KLL1" s="519"/>
      <c r="KLM1" s="519"/>
      <c r="KLN1" s="519"/>
      <c r="KLO1" s="519"/>
      <c r="KLP1" s="519"/>
      <c r="KLQ1" s="519"/>
      <c r="KLR1" s="519"/>
      <c r="KLS1" s="519"/>
      <c r="KLT1" s="519"/>
      <c r="KLU1" s="519"/>
      <c r="KLV1" s="519"/>
      <c r="KLW1" s="519"/>
      <c r="KLX1" s="519"/>
      <c r="KLY1" s="519"/>
      <c r="KLZ1" s="519"/>
      <c r="KMA1" s="519"/>
      <c r="KMB1" s="519"/>
      <c r="KMC1" s="519"/>
      <c r="KMD1" s="519"/>
      <c r="KME1" s="519"/>
      <c r="KMF1" s="519"/>
      <c r="KMG1" s="519"/>
      <c r="KMH1" s="519"/>
      <c r="KMI1" s="519"/>
      <c r="KMJ1" s="519"/>
      <c r="KMK1" s="519"/>
      <c r="KML1" s="519"/>
      <c r="KMM1" s="519"/>
      <c r="KMN1" s="519"/>
      <c r="KMO1" s="519"/>
      <c r="KMP1" s="519"/>
      <c r="KMQ1" s="519"/>
      <c r="KMR1" s="519"/>
      <c r="KMS1" s="519"/>
      <c r="KMT1" s="519"/>
      <c r="KMU1" s="519"/>
      <c r="KMV1" s="519"/>
      <c r="KMW1" s="519"/>
      <c r="KMX1" s="519"/>
      <c r="KMY1" s="519"/>
      <c r="KMZ1" s="519"/>
      <c r="KNA1" s="519"/>
      <c r="KNB1" s="519"/>
      <c r="KNC1" s="519"/>
      <c r="KND1" s="519"/>
      <c r="KNE1" s="519"/>
      <c r="KNF1" s="519"/>
      <c r="KNG1" s="519"/>
      <c r="KNH1" s="519"/>
      <c r="KNI1" s="519"/>
      <c r="KNJ1" s="519"/>
      <c r="KNK1" s="519"/>
      <c r="KNL1" s="519"/>
      <c r="KNM1" s="519"/>
      <c r="KNN1" s="519"/>
      <c r="KNO1" s="519"/>
      <c r="KNP1" s="519"/>
      <c r="KNQ1" s="519"/>
      <c r="KNR1" s="519"/>
      <c r="KNS1" s="519"/>
      <c r="KNT1" s="519"/>
      <c r="KNU1" s="519"/>
      <c r="KNV1" s="519"/>
      <c r="KNW1" s="519"/>
      <c r="KNX1" s="519"/>
      <c r="KNY1" s="519"/>
      <c r="KNZ1" s="519"/>
      <c r="KOA1" s="519"/>
      <c r="KOB1" s="519"/>
      <c r="KOC1" s="519"/>
      <c r="KOD1" s="519"/>
      <c r="KOE1" s="519"/>
      <c r="KOF1" s="519"/>
      <c r="KOG1" s="519"/>
      <c r="KOH1" s="519"/>
      <c r="KOI1" s="519"/>
      <c r="KOJ1" s="519"/>
      <c r="KOK1" s="519"/>
      <c r="KOL1" s="519"/>
      <c r="KOM1" s="519"/>
      <c r="KON1" s="519"/>
      <c r="KOO1" s="519"/>
      <c r="KOP1" s="519"/>
      <c r="KOQ1" s="519"/>
      <c r="KOR1" s="519"/>
      <c r="KOS1" s="519"/>
      <c r="KOT1" s="519"/>
      <c r="KOU1" s="519"/>
      <c r="KOV1" s="519"/>
      <c r="KOW1" s="519"/>
      <c r="KOX1" s="519"/>
      <c r="KOY1" s="519"/>
      <c r="KOZ1" s="519"/>
      <c r="KPA1" s="519"/>
      <c r="KPB1" s="519"/>
      <c r="KPC1" s="519"/>
      <c r="KPD1" s="519"/>
      <c r="KPE1" s="519"/>
      <c r="KPF1" s="519"/>
      <c r="KPG1" s="519"/>
      <c r="KPH1" s="519"/>
      <c r="KPI1" s="519"/>
      <c r="KPJ1" s="519"/>
      <c r="KPK1" s="519"/>
      <c r="KPL1" s="519"/>
      <c r="KPM1" s="519"/>
      <c r="KPN1" s="519"/>
      <c r="KPO1" s="519"/>
      <c r="KPP1" s="519"/>
      <c r="KPQ1" s="519"/>
      <c r="KPR1" s="519"/>
      <c r="KPS1" s="519"/>
      <c r="KPT1" s="519"/>
      <c r="KPU1" s="519"/>
      <c r="KPV1" s="519"/>
      <c r="KPW1" s="519"/>
      <c r="KPX1" s="519"/>
      <c r="KPY1" s="519"/>
      <c r="KPZ1" s="519"/>
      <c r="KQA1" s="519"/>
      <c r="KQB1" s="519"/>
      <c r="KQC1" s="519"/>
      <c r="KQD1" s="519"/>
      <c r="KQE1" s="519"/>
      <c r="KQF1" s="519"/>
      <c r="KQG1" s="519"/>
      <c r="KQH1" s="519"/>
      <c r="KQI1" s="519"/>
      <c r="KQJ1" s="519"/>
      <c r="KQK1" s="519"/>
      <c r="KQL1" s="519"/>
      <c r="KQM1" s="519"/>
      <c r="KQN1" s="519"/>
      <c r="KQO1" s="519"/>
      <c r="KQP1" s="519"/>
      <c r="KQQ1" s="519"/>
      <c r="KQR1" s="519"/>
      <c r="KQS1" s="519"/>
      <c r="KQT1" s="519"/>
      <c r="KQU1" s="519"/>
      <c r="KQV1" s="519"/>
      <c r="KQW1" s="519"/>
      <c r="KQX1" s="519"/>
      <c r="KQY1" s="519"/>
      <c r="KQZ1" s="519"/>
      <c r="KRA1" s="519"/>
      <c r="KRB1" s="519"/>
      <c r="KRC1" s="519"/>
      <c r="KRD1" s="519"/>
      <c r="KRE1" s="519"/>
      <c r="KRF1" s="519"/>
      <c r="KRG1" s="519"/>
      <c r="KRH1" s="519"/>
      <c r="KRI1" s="519"/>
      <c r="KRJ1" s="519"/>
      <c r="KRK1" s="519"/>
      <c r="KRL1" s="519"/>
      <c r="KRM1" s="519"/>
      <c r="KRN1" s="519"/>
      <c r="KRO1" s="519"/>
      <c r="KRP1" s="519"/>
      <c r="KRQ1" s="519"/>
      <c r="KRR1" s="519"/>
      <c r="KRS1" s="519"/>
      <c r="KRT1" s="519"/>
      <c r="KRU1" s="519"/>
      <c r="KRV1" s="519"/>
      <c r="KRW1" s="519"/>
      <c r="KRX1" s="519"/>
      <c r="KRY1" s="519"/>
      <c r="KRZ1" s="519"/>
      <c r="KSA1" s="519"/>
      <c r="KSB1" s="519"/>
      <c r="KSC1" s="519"/>
      <c r="KSD1" s="519"/>
      <c r="KSE1" s="519"/>
      <c r="KSF1" s="519"/>
      <c r="KSG1" s="519"/>
      <c r="KSH1" s="519"/>
      <c r="KSI1" s="519"/>
      <c r="KSJ1" s="519"/>
      <c r="KSK1" s="519"/>
      <c r="KSL1" s="519"/>
      <c r="KSM1" s="519"/>
      <c r="KSN1" s="519"/>
      <c r="KSO1" s="519"/>
      <c r="KSP1" s="519"/>
      <c r="KSQ1" s="519"/>
      <c r="KSR1" s="519"/>
      <c r="KSS1" s="519"/>
      <c r="KST1" s="519"/>
      <c r="KSU1" s="519"/>
      <c r="KSV1" s="519"/>
      <c r="KSW1" s="519"/>
      <c r="KSX1" s="519"/>
      <c r="KSY1" s="519"/>
      <c r="KSZ1" s="519"/>
      <c r="KTA1" s="519"/>
      <c r="KTB1" s="519"/>
      <c r="KTC1" s="519"/>
      <c r="KTD1" s="519"/>
      <c r="KTE1" s="519"/>
      <c r="KTF1" s="519"/>
      <c r="KTG1" s="519"/>
      <c r="KTH1" s="519"/>
      <c r="KTI1" s="519"/>
      <c r="KTJ1" s="519"/>
      <c r="KTK1" s="519"/>
      <c r="KTL1" s="519"/>
      <c r="KTM1" s="519"/>
      <c r="KTN1" s="519"/>
      <c r="KTO1" s="519"/>
      <c r="KTP1" s="519"/>
      <c r="KTQ1" s="519"/>
      <c r="KTR1" s="519"/>
      <c r="KTS1" s="519"/>
      <c r="KTT1" s="519"/>
      <c r="KTU1" s="519"/>
      <c r="KTV1" s="519"/>
      <c r="KTW1" s="519"/>
      <c r="KTX1" s="519"/>
      <c r="KTY1" s="519"/>
      <c r="KTZ1" s="519"/>
      <c r="KUA1" s="519"/>
      <c r="KUB1" s="519"/>
      <c r="KUC1" s="519"/>
      <c r="KUD1" s="519"/>
      <c r="KUE1" s="519"/>
      <c r="KUF1" s="519"/>
      <c r="KUG1" s="519"/>
      <c r="KUH1" s="519"/>
      <c r="KUI1" s="519"/>
      <c r="KUJ1" s="519"/>
      <c r="KUK1" s="519"/>
      <c r="KUL1" s="519"/>
      <c r="KUM1" s="519"/>
      <c r="KUN1" s="519"/>
      <c r="KUO1" s="519"/>
      <c r="KUP1" s="519"/>
      <c r="KUQ1" s="519"/>
      <c r="KUR1" s="519"/>
      <c r="KUS1" s="519"/>
      <c r="KUT1" s="519"/>
      <c r="KUU1" s="519"/>
      <c r="KUV1" s="519"/>
      <c r="KUW1" s="519"/>
      <c r="KUX1" s="519"/>
      <c r="KUY1" s="519"/>
      <c r="KUZ1" s="519"/>
      <c r="KVA1" s="519"/>
      <c r="KVB1" s="519"/>
      <c r="KVC1" s="519"/>
      <c r="KVD1" s="519"/>
      <c r="KVE1" s="519"/>
      <c r="KVF1" s="519"/>
      <c r="KVG1" s="519"/>
      <c r="KVH1" s="519"/>
      <c r="KVI1" s="519"/>
      <c r="KVJ1" s="519"/>
      <c r="KVK1" s="519"/>
      <c r="KVL1" s="519"/>
      <c r="KVM1" s="519"/>
      <c r="KVN1" s="519"/>
      <c r="KVO1" s="519"/>
      <c r="KVP1" s="519"/>
      <c r="KVQ1" s="519"/>
      <c r="KVR1" s="519"/>
      <c r="KVS1" s="519"/>
      <c r="KVT1" s="519"/>
      <c r="KVU1" s="519"/>
      <c r="KVV1" s="519"/>
      <c r="KVW1" s="519"/>
      <c r="KVX1" s="519"/>
      <c r="KVY1" s="519"/>
      <c r="KVZ1" s="519"/>
      <c r="KWA1" s="519"/>
      <c r="KWB1" s="519"/>
      <c r="KWC1" s="519"/>
      <c r="KWD1" s="519"/>
      <c r="KWE1" s="519"/>
      <c r="KWF1" s="519"/>
      <c r="KWG1" s="519"/>
      <c r="KWH1" s="519"/>
      <c r="KWI1" s="519"/>
      <c r="KWJ1" s="519"/>
      <c r="KWK1" s="519"/>
      <c r="KWL1" s="519"/>
      <c r="KWM1" s="519"/>
      <c r="KWN1" s="519"/>
      <c r="KWO1" s="519"/>
      <c r="KWP1" s="519"/>
      <c r="KWQ1" s="519"/>
      <c r="KWR1" s="519"/>
      <c r="KWS1" s="519"/>
      <c r="KWT1" s="519"/>
      <c r="KWU1" s="519"/>
      <c r="KWV1" s="519"/>
      <c r="KWW1" s="519"/>
      <c r="KWX1" s="519"/>
      <c r="KWY1" s="519"/>
      <c r="KWZ1" s="519"/>
      <c r="KXA1" s="519"/>
      <c r="KXB1" s="519"/>
      <c r="KXC1" s="519"/>
      <c r="KXD1" s="519"/>
      <c r="KXE1" s="519"/>
      <c r="KXF1" s="519"/>
      <c r="KXG1" s="519"/>
      <c r="KXH1" s="519"/>
      <c r="KXI1" s="519"/>
      <c r="KXJ1" s="519"/>
      <c r="KXK1" s="519"/>
      <c r="KXL1" s="519"/>
      <c r="KXM1" s="519"/>
      <c r="KXN1" s="519"/>
      <c r="KXO1" s="519"/>
      <c r="KXP1" s="519"/>
      <c r="KXQ1" s="519"/>
      <c r="KXR1" s="519"/>
      <c r="KXS1" s="519"/>
      <c r="KXT1" s="519"/>
      <c r="KXU1" s="519"/>
      <c r="KXV1" s="519"/>
      <c r="KXW1" s="519"/>
      <c r="KXX1" s="519"/>
      <c r="KXY1" s="519"/>
      <c r="KXZ1" s="519"/>
      <c r="KYA1" s="519"/>
      <c r="KYB1" s="519"/>
      <c r="KYC1" s="519"/>
      <c r="KYD1" s="519"/>
      <c r="KYE1" s="519"/>
      <c r="KYF1" s="519"/>
      <c r="KYG1" s="519"/>
      <c r="KYH1" s="519"/>
      <c r="KYI1" s="519"/>
      <c r="KYJ1" s="519"/>
      <c r="KYK1" s="519"/>
      <c r="KYL1" s="519"/>
      <c r="KYM1" s="519"/>
      <c r="KYN1" s="519"/>
      <c r="KYO1" s="519"/>
      <c r="KYP1" s="519"/>
      <c r="KYQ1" s="519"/>
      <c r="KYR1" s="519"/>
      <c r="KYS1" s="519"/>
      <c r="KYT1" s="519"/>
      <c r="KYU1" s="519"/>
      <c r="KYV1" s="519"/>
      <c r="KYW1" s="519"/>
      <c r="KYX1" s="519"/>
      <c r="KYY1" s="519"/>
      <c r="KYZ1" s="519"/>
      <c r="KZA1" s="519"/>
      <c r="KZB1" s="519"/>
      <c r="KZC1" s="519"/>
      <c r="KZD1" s="519"/>
      <c r="KZE1" s="519"/>
      <c r="KZF1" s="519"/>
      <c r="KZG1" s="519"/>
      <c r="KZH1" s="519"/>
      <c r="KZI1" s="519"/>
      <c r="KZJ1" s="519"/>
      <c r="KZK1" s="519"/>
      <c r="KZL1" s="519"/>
      <c r="KZM1" s="519"/>
      <c r="KZN1" s="519"/>
      <c r="KZO1" s="519"/>
      <c r="KZP1" s="519"/>
      <c r="KZQ1" s="519"/>
      <c r="KZR1" s="519"/>
      <c r="KZS1" s="519"/>
      <c r="KZT1" s="519"/>
      <c r="KZU1" s="519"/>
      <c r="KZV1" s="519"/>
      <c r="KZW1" s="519"/>
      <c r="KZX1" s="519"/>
      <c r="KZY1" s="519"/>
      <c r="KZZ1" s="519"/>
      <c r="LAA1" s="519"/>
      <c r="LAB1" s="519"/>
      <c r="LAC1" s="519"/>
      <c r="LAD1" s="519"/>
      <c r="LAE1" s="519"/>
      <c r="LAF1" s="519"/>
      <c r="LAG1" s="519"/>
      <c r="LAH1" s="519"/>
      <c r="LAI1" s="519"/>
      <c r="LAJ1" s="519"/>
      <c r="LAK1" s="519"/>
      <c r="LAL1" s="519"/>
      <c r="LAM1" s="519"/>
      <c r="LAN1" s="519"/>
      <c r="LAO1" s="519"/>
      <c r="LAP1" s="519"/>
      <c r="LAQ1" s="519"/>
      <c r="LAR1" s="519"/>
      <c r="LAS1" s="519"/>
      <c r="LAT1" s="519"/>
      <c r="LAU1" s="519"/>
      <c r="LAV1" s="519"/>
      <c r="LAW1" s="519"/>
      <c r="LAX1" s="519"/>
      <c r="LAY1" s="519"/>
      <c r="LAZ1" s="519"/>
      <c r="LBA1" s="519"/>
      <c r="LBB1" s="519"/>
      <c r="LBC1" s="519"/>
      <c r="LBD1" s="519"/>
      <c r="LBE1" s="519"/>
      <c r="LBF1" s="519"/>
      <c r="LBG1" s="519"/>
      <c r="LBH1" s="519"/>
      <c r="LBI1" s="519"/>
      <c r="LBJ1" s="519"/>
      <c r="LBK1" s="519"/>
      <c r="LBL1" s="519"/>
      <c r="LBM1" s="519"/>
      <c r="LBN1" s="519"/>
      <c r="LBO1" s="519"/>
      <c r="LBP1" s="519"/>
      <c r="LBQ1" s="519"/>
      <c r="LBR1" s="519"/>
      <c r="LBS1" s="519"/>
      <c r="LBT1" s="519"/>
      <c r="LBU1" s="519"/>
      <c r="LBV1" s="519"/>
      <c r="LBW1" s="519"/>
      <c r="LBX1" s="519"/>
      <c r="LBY1" s="519"/>
      <c r="LBZ1" s="519"/>
      <c r="LCA1" s="519"/>
      <c r="LCB1" s="519"/>
      <c r="LCC1" s="519"/>
      <c r="LCD1" s="519"/>
      <c r="LCE1" s="519"/>
      <c r="LCF1" s="519"/>
      <c r="LCG1" s="519"/>
      <c r="LCH1" s="519"/>
      <c r="LCI1" s="519"/>
      <c r="LCJ1" s="519"/>
      <c r="LCK1" s="519"/>
      <c r="LCL1" s="519"/>
      <c r="LCM1" s="519"/>
      <c r="LCN1" s="519"/>
      <c r="LCO1" s="519"/>
      <c r="LCP1" s="519"/>
      <c r="LCQ1" s="519"/>
      <c r="LCR1" s="519"/>
      <c r="LCS1" s="519"/>
      <c r="LCT1" s="519"/>
      <c r="LCU1" s="519"/>
      <c r="LCV1" s="519"/>
      <c r="LCW1" s="519"/>
      <c r="LCX1" s="519"/>
      <c r="LCY1" s="519"/>
      <c r="LCZ1" s="519"/>
      <c r="LDA1" s="519"/>
      <c r="LDB1" s="519"/>
      <c r="LDC1" s="519"/>
      <c r="LDD1" s="519"/>
      <c r="LDE1" s="519"/>
      <c r="LDF1" s="519"/>
      <c r="LDG1" s="519"/>
      <c r="LDH1" s="519"/>
      <c r="LDI1" s="519"/>
      <c r="LDJ1" s="519"/>
      <c r="LDK1" s="519"/>
      <c r="LDL1" s="519"/>
      <c r="LDM1" s="519"/>
      <c r="LDN1" s="519"/>
      <c r="LDO1" s="519"/>
      <c r="LDP1" s="519"/>
      <c r="LDQ1" s="519"/>
      <c r="LDR1" s="519"/>
      <c r="LDS1" s="519"/>
      <c r="LDT1" s="519"/>
      <c r="LDU1" s="519"/>
      <c r="LDV1" s="519"/>
      <c r="LDW1" s="519"/>
      <c r="LDX1" s="519"/>
      <c r="LDY1" s="519"/>
      <c r="LDZ1" s="519"/>
      <c r="LEA1" s="519"/>
      <c r="LEB1" s="519"/>
      <c r="LEC1" s="519"/>
      <c r="LED1" s="519"/>
      <c r="LEE1" s="519"/>
      <c r="LEF1" s="519"/>
      <c r="LEG1" s="519"/>
      <c r="LEH1" s="519"/>
      <c r="LEI1" s="519"/>
      <c r="LEJ1" s="519"/>
      <c r="LEK1" s="519"/>
      <c r="LEL1" s="519"/>
      <c r="LEM1" s="519"/>
      <c r="LEN1" s="519"/>
      <c r="LEO1" s="519"/>
      <c r="LEP1" s="519"/>
      <c r="LEQ1" s="519"/>
      <c r="LER1" s="519"/>
      <c r="LES1" s="519"/>
      <c r="LET1" s="519"/>
      <c r="LEU1" s="519"/>
      <c r="LEV1" s="519"/>
      <c r="LEW1" s="519"/>
      <c r="LEX1" s="519"/>
      <c r="LEY1" s="519"/>
      <c r="LEZ1" s="519"/>
      <c r="LFA1" s="519"/>
      <c r="LFB1" s="519"/>
      <c r="LFC1" s="519"/>
      <c r="LFD1" s="519"/>
      <c r="LFE1" s="519"/>
      <c r="LFF1" s="519"/>
      <c r="LFG1" s="519"/>
      <c r="LFH1" s="519"/>
      <c r="LFI1" s="519"/>
      <c r="LFJ1" s="519"/>
      <c r="LFK1" s="519"/>
      <c r="LFL1" s="519"/>
      <c r="LFM1" s="519"/>
      <c r="LFN1" s="519"/>
      <c r="LFO1" s="519"/>
      <c r="LFP1" s="519"/>
      <c r="LFQ1" s="519"/>
      <c r="LFR1" s="519"/>
      <c r="LFS1" s="519"/>
      <c r="LFT1" s="519"/>
      <c r="LFU1" s="519"/>
      <c r="LFV1" s="519"/>
      <c r="LFW1" s="519"/>
      <c r="LFX1" s="519"/>
      <c r="LFY1" s="519"/>
      <c r="LFZ1" s="519"/>
      <c r="LGA1" s="519"/>
      <c r="LGB1" s="519"/>
      <c r="LGC1" s="519"/>
      <c r="LGD1" s="519"/>
      <c r="LGE1" s="519"/>
      <c r="LGF1" s="519"/>
      <c r="LGG1" s="519"/>
      <c r="LGH1" s="519"/>
      <c r="LGI1" s="519"/>
      <c r="LGJ1" s="519"/>
      <c r="LGK1" s="519"/>
      <c r="LGL1" s="519"/>
      <c r="LGM1" s="519"/>
      <c r="LGN1" s="519"/>
      <c r="LGO1" s="519"/>
      <c r="LGP1" s="519"/>
      <c r="LGQ1" s="519"/>
      <c r="LGR1" s="519"/>
      <c r="LGS1" s="519"/>
      <c r="LGT1" s="519"/>
      <c r="LGU1" s="519"/>
      <c r="LGV1" s="519"/>
      <c r="LGW1" s="519"/>
      <c r="LGX1" s="519"/>
      <c r="LGY1" s="519"/>
      <c r="LGZ1" s="519"/>
      <c r="LHA1" s="519"/>
      <c r="LHB1" s="519"/>
      <c r="LHC1" s="519"/>
      <c r="LHD1" s="519"/>
      <c r="LHE1" s="519"/>
      <c r="LHF1" s="519"/>
      <c r="LHG1" s="519"/>
      <c r="LHH1" s="519"/>
      <c r="LHI1" s="519"/>
      <c r="LHJ1" s="519"/>
      <c r="LHK1" s="519"/>
      <c r="LHL1" s="519"/>
      <c r="LHM1" s="519"/>
      <c r="LHN1" s="519"/>
      <c r="LHO1" s="519"/>
      <c r="LHP1" s="519"/>
      <c r="LHQ1" s="519"/>
      <c r="LHR1" s="519"/>
      <c r="LHS1" s="519"/>
      <c r="LHT1" s="519"/>
      <c r="LHU1" s="519"/>
      <c r="LHV1" s="519"/>
      <c r="LHW1" s="519"/>
      <c r="LHX1" s="519"/>
      <c r="LHY1" s="519"/>
      <c r="LHZ1" s="519"/>
      <c r="LIA1" s="519"/>
      <c r="LIB1" s="519"/>
      <c r="LIC1" s="519"/>
      <c r="LID1" s="519"/>
      <c r="LIE1" s="519"/>
      <c r="LIF1" s="519"/>
      <c r="LIG1" s="519"/>
      <c r="LIH1" s="519"/>
      <c r="LII1" s="519"/>
      <c r="LIJ1" s="519"/>
      <c r="LIK1" s="519"/>
      <c r="LIL1" s="519"/>
      <c r="LIM1" s="519"/>
      <c r="LIN1" s="519"/>
      <c r="LIO1" s="519"/>
      <c r="LIP1" s="519"/>
      <c r="LIQ1" s="519"/>
      <c r="LIR1" s="519"/>
      <c r="LIS1" s="519"/>
      <c r="LIT1" s="519"/>
      <c r="LIU1" s="519"/>
      <c r="LIV1" s="519"/>
      <c r="LIW1" s="519"/>
      <c r="LIX1" s="519"/>
      <c r="LIY1" s="519"/>
      <c r="LIZ1" s="519"/>
      <c r="LJA1" s="519"/>
      <c r="LJB1" s="519"/>
      <c r="LJC1" s="519"/>
      <c r="LJD1" s="519"/>
      <c r="LJE1" s="519"/>
      <c r="LJF1" s="519"/>
      <c r="LJG1" s="519"/>
      <c r="LJH1" s="519"/>
      <c r="LJI1" s="519"/>
      <c r="LJJ1" s="519"/>
      <c r="LJK1" s="519"/>
      <c r="LJL1" s="519"/>
      <c r="LJM1" s="519"/>
      <c r="LJN1" s="519"/>
      <c r="LJO1" s="519"/>
      <c r="LJP1" s="519"/>
      <c r="LJQ1" s="519"/>
      <c r="LJR1" s="519"/>
      <c r="LJS1" s="519"/>
      <c r="LJT1" s="519"/>
      <c r="LJU1" s="519"/>
      <c r="LJV1" s="519"/>
      <c r="LJW1" s="519"/>
      <c r="LJX1" s="519"/>
      <c r="LJY1" s="519"/>
      <c r="LJZ1" s="519"/>
      <c r="LKA1" s="519"/>
      <c r="LKB1" s="519"/>
      <c r="LKC1" s="519"/>
      <c r="LKD1" s="519"/>
      <c r="LKE1" s="519"/>
      <c r="LKF1" s="519"/>
      <c r="LKG1" s="519"/>
      <c r="LKH1" s="519"/>
      <c r="LKI1" s="519"/>
      <c r="LKJ1" s="519"/>
      <c r="LKK1" s="519"/>
      <c r="LKL1" s="519"/>
      <c r="LKM1" s="519"/>
      <c r="LKN1" s="519"/>
      <c r="LKO1" s="519"/>
      <c r="LKP1" s="519"/>
      <c r="LKQ1" s="519"/>
      <c r="LKR1" s="519"/>
      <c r="LKS1" s="519"/>
      <c r="LKT1" s="519"/>
      <c r="LKU1" s="519"/>
      <c r="LKV1" s="519"/>
      <c r="LKW1" s="519"/>
      <c r="LKX1" s="519"/>
      <c r="LKY1" s="519"/>
      <c r="LKZ1" s="519"/>
      <c r="LLA1" s="519"/>
      <c r="LLB1" s="519"/>
      <c r="LLC1" s="519"/>
      <c r="LLD1" s="519"/>
      <c r="LLE1" s="519"/>
      <c r="LLF1" s="519"/>
      <c r="LLG1" s="519"/>
      <c r="LLH1" s="519"/>
      <c r="LLI1" s="519"/>
      <c r="LLJ1" s="519"/>
      <c r="LLK1" s="519"/>
      <c r="LLL1" s="519"/>
      <c r="LLM1" s="519"/>
      <c r="LLN1" s="519"/>
      <c r="LLO1" s="519"/>
      <c r="LLP1" s="519"/>
      <c r="LLQ1" s="519"/>
      <c r="LLR1" s="519"/>
      <c r="LLS1" s="519"/>
      <c r="LLT1" s="519"/>
      <c r="LLU1" s="519"/>
      <c r="LLV1" s="519"/>
      <c r="LLW1" s="519"/>
      <c r="LLX1" s="519"/>
      <c r="LLY1" s="519"/>
      <c r="LLZ1" s="519"/>
      <c r="LMA1" s="519"/>
      <c r="LMB1" s="519"/>
      <c r="LMC1" s="519"/>
      <c r="LMD1" s="519"/>
      <c r="LME1" s="519"/>
      <c r="LMF1" s="519"/>
      <c r="LMG1" s="519"/>
      <c r="LMH1" s="519"/>
      <c r="LMI1" s="519"/>
      <c r="LMJ1" s="519"/>
      <c r="LMK1" s="519"/>
      <c r="LML1" s="519"/>
      <c r="LMM1" s="519"/>
      <c r="LMN1" s="519"/>
      <c r="LMO1" s="519"/>
      <c r="LMP1" s="519"/>
      <c r="LMQ1" s="519"/>
      <c r="LMR1" s="519"/>
      <c r="LMS1" s="519"/>
      <c r="LMT1" s="519"/>
      <c r="LMU1" s="519"/>
      <c r="LMV1" s="519"/>
      <c r="LMW1" s="519"/>
      <c r="LMX1" s="519"/>
      <c r="LMY1" s="519"/>
      <c r="LMZ1" s="519"/>
      <c r="LNA1" s="519"/>
      <c r="LNB1" s="519"/>
      <c r="LNC1" s="519"/>
      <c r="LND1" s="519"/>
      <c r="LNE1" s="519"/>
      <c r="LNF1" s="519"/>
      <c r="LNG1" s="519"/>
      <c r="LNH1" s="519"/>
      <c r="LNI1" s="519"/>
      <c r="LNJ1" s="519"/>
      <c r="LNK1" s="519"/>
      <c r="LNL1" s="519"/>
      <c r="LNM1" s="519"/>
      <c r="LNN1" s="519"/>
      <c r="LNO1" s="519"/>
      <c r="LNP1" s="519"/>
      <c r="LNQ1" s="519"/>
      <c r="LNR1" s="519"/>
      <c r="LNS1" s="519"/>
      <c r="LNT1" s="519"/>
      <c r="LNU1" s="519"/>
      <c r="LNV1" s="519"/>
      <c r="LNW1" s="519"/>
      <c r="LNX1" s="519"/>
      <c r="LNY1" s="519"/>
      <c r="LNZ1" s="519"/>
      <c r="LOA1" s="519"/>
      <c r="LOB1" s="519"/>
      <c r="LOC1" s="519"/>
      <c r="LOD1" s="519"/>
      <c r="LOE1" s="519"/>
      <c r="LOF1" s="519"/>
      <c r="LOG1" s="519"/>
      <c r="LOH1" s="519"/>
      <c r="LOI1" s="519"/>
      <c r="LOJ1" s="519"/>
      <c r="LOK1" s="519"/>
      <c r="LOL1" s="519"/>
      <c r="LOM1" s="519"/>
      <c r="LON1" s="519"/>
      <c r="LOO1" s="519"/>
      <c r="LOP1" s="519"/>
      <c r="LOQ1" s="519"/>
      <c r="LOR1" s="519"/>
      <c r="LOS1" s="519"/>
      <c r="LOT1" s="519"/>
      <c r="LOU1" s="519"/>
      <c r="LOV1" s="519"/>
      <c r="LOW1" s="519"/>
      <c r="LOX1" s="519"/>
      <c r="LOY1" s="519"/>
      <c r="LOZ1" s="519"/>
      <c r="LPA1" s="519"/>
      <c r="LPB1" s="519"/>
      <c r="LPC1" s="519"/>
      <c r="LPD1" s="519"/>
      <c r="LPE1" s="519"/>
      <c r="LPF1" s="519"/>
      <c r="LPG1" s="519"/>
      <c r="LPH1" s="519"/>
      <c r="LPI1" s="519"/>
      <c r="LPJ1" s="519"/>
      <c r="LPK1" s="519"/>
      <c r="LPL1" s="519"/>
      <c r="LPM1" s="519"/>
      <c r="LPN1" s="519"/>
      <c r="LPO1" s="519"/>
      <c r="LPP1" s="519"/>
      <c r="LPQ1" s="519"/>
      <c r="LPR1" s="519"/>
      <c r="LPS1" s="519"/>
      <c r="LPT1" s="519"/>
      <c r="LPU1" s="519"/>
      <c r="LPV1" s="519"/>
      <c r="LPW1" s="519"/>
      <c r="LPX1" s="519"/>
      <c r="LPY1" s="519"/>
      <c r="LPZ1" s="519"/>
      <c r="LQA1" s="519"/>
      <c r="LQB1" s="519"/>
      <c r="LQC1" s="519"/>
      <c r="LQD1" s="519"/>
      <c r="LQE1" s="519"/>
      <c r="LQF1" s="519"/>
      <c r="LQG1" s="519"/>
      <c r="LQH1" s="519"/>
      <c r="LQI1" s="519"/>
      <c r="LQJ1" s="519"/>
      <c r="LQK1" s="519"/>
      <c r="LQL1" s="519"/>
      <c r="LQM1" s="519"/>
      <c r="LQN1" s="519"/>
      <c r="LQO1" s="519"/>
      <c r="LQP1" s="519"/>
      <c r="LQQ1" s="519"/>
      <c r="LQR1" s="519"/>
      <c r="LQS1" s="519"/>
      <c r="LQT1" s="519"/>
      <c r="LQU1" s="519"/>
      <c r="LQV1" s="519"/>
      <c r="LQW1" s="519"/>
      <c r="LQX1" s="519"/>
      <c r="LQY1" s="519"/>
      <c r="LQZ1" s="519"/>
      <c r="LRA1" s="519"/>
      <c r="LRB1" s="519"/>
      <c r="LRC1" s="519"/>
      <c r="LRD1" s="519"/>
      <c r="LRE1" s="519"/>
      <c r="LRF1" s="519"/>
      <c r="LRG1" s="519"/>
      <c r="LRH1" s="519"/>
      <c r="LRI1" s="519"/>
      <c r="LRJ1" s="519"/>
      <c r="LRK1" s="519"/>
      <c r="LRL1" s="519"/>
      <c r="LRM1" s="519"/>
      <c r="LRN1" s="519"/>
      <c r="LRO1" s="519"/>
      <c r="LRP1" s="519"/>
      <c r="LRQ1" s="519"/>
      <c r="LRR1" s="519"/>
      <c r="LRS1" s="519"/>
      <c r="LRT1" s="519"/>
      <c r="LRU1" s="519"/>
      <c r="LRV1" s="519"/>
      <c r="LRW1" s="519"/>
      <c r="LRX1" s="519"/>
      <c r="LRY1" s="519"/>
      <c r="LRZ1" s="519"/>
      <c r="LSA1" s="519"/>
      <c r="LSB1" s="519"/>
      <c r="LSC1" s="519"/>
      <c r="LSD1" s="519"/>
      <c r="LSE1" s="519"/>
      <c r="LSF1" s="519"/>
      <c r="LSG1" s="519"/>
      <c r="LSH1" s="519"/>
      <c r="LSI1" s="519"/>
      <c r="LSJ1" s="519"/>
      <c r="LSK1" s="519"/>
      <c r="LSL1" s="519"/>
      <c r="LSM1" s="519"/>
      <c r="LSN1" s="519"/>
      <c r="LSO1" s="519"/>
      <c r="LSP1" s="519"/>
      <c r="LSQ1" s="519"/>
      <c r="LSR1" s="519"/>
      <c r="LSS1" s="519"/>
      <c r="LST1" s="519"/>
      <c r="LSU1" s="519"/>
      <c r="LSV1" s="519"/>
      <c r="LSW1" s="519"/>
      <c r="LSX1" s="519"/>
      <c r="LSY1" s="519"/>
      <c r="LSZ1" s="519"/>
      <c r="LTA1" s="519"/>
      <c r="LTB1" s="519"/>
      <c r="LTC1" s="519"/>
      <c r="LTD1" s="519"/>
      <c r="LTE1" s="519"/>
      <c r="LTF1" s="519"/>
      <c r="LTG1" s="519"/>
      <c r="LTH1" s="519"/>
      <c r="LTI1" s="519"/>
      <c r="LTJ1" s="519"/>
      <c r="LTK1" s="519"/>
      <c r="LTL1" s="519"/>
      <c r="LTM1" s="519"/>
      <c r="LTN1" s="519"/>
      <c r="LTO1" s="519"/>
      <c r="LTP1" s="519"/>
      <c r="LTQ1" s="519"/>
      <c r="LTR1" s="519"/>
      <c r="LTS1" s="519"/>
      <c r="LTT1" s="519"/>
      <c r="LTU1" s="519"/>
      <c r="LTV1" s="519"/>
      <c r="LTW1" s="519"/>
      <c r="LTX1" s="519"/>
      <c r="LTY1" s="519"/>
      <c r="LTZ1" s="519"/>
      <c r="LUA1" s="519"/>
      <c r="LUB1" s="519"/>
      <c r="LUC1" s="519"/>
      <c r="LUD1" s="519"/>
      <c r="LUE1" s="519"/>
      <c r="LUF1" s="519"/>
      <c r="LUG1" s="519"/>
      <c r="LUH1" s="519"/>
      <c r="LUI1" s="519"/>
      <c r="LUJ1" s="519"/>
      <c r="LUK1" s="519"/>
      <c r="LUL1" s="519"/>
      <c r="LUM1" s="519"/>
      <c r="LUN1" s="519"/>
      <c r="LUO1" s="519"/>
      <c r="LUP1" s="519"/>
      <c r="LUQ1" s="519"/>
      <c r="LUR1" s="519"/>
      <c r="LUS1" s="519"/>
      <c r="LUT1" s="519"/>
      <c r="LUU1" s="519"/>
      <c r="LUV1" s="519"/>
      <c r="LUW1" s="519"/>
      <c r="LUX1" s="519"/>
      <c r="LUY1" s="519"/>
      <c r="LUZ1" s="519"/>
      <c r="LVA1" s="519"/>
      <c r="LVB1" s="519"/>
      <c r="LVC1" s="519"/>
      <c r="LVD1" s="519"/>
      <c r="LVE1" s="519"/>
      <c r="LVF1" s="519"/>
      <c r="LVG1" s="519"/>
      <c r="LVH1" s="519"/>
      <c r="LVI1" s="519"/>
      <c r="LVJ1" s="519"/>
      <c r="LVK1" s="519"/>
      <c r="LVL1" s="519"/>
      <c r="LVM1" s="519"/>
      <c r="LVN1" s="519"/>
      <c r="LVO1" s="519"/>
      <c r="LVP1" s="519"/>
      <c r="LVQ1" s="519"/>
      <c r="LVR1" s="519"/>
      <c r="LVS1" s="519"/>
      <c r="LVT1" s="519"/>
      <c r="LVU1" s="519"/>
      <c r="LVV1" s="519"/>
      <c r="LVW1" s="519"/>
      <c r="LVX1" s="519"/>
      <c r="LVY1" s="519"/>
      <c r="LVZ1" s="519"/>
      <c r="LWA1" s="519"/>
      <c r="LWB1" s="519"/>
      <c r="LWC1" s="519"/>
      <c r="LWD1" s="519"/>
      <c r="LWE1" s="519"/>
      <c r="LWF1" s="519"/>
      <c r="LWG1" s="519"/>
      <c r="LWH1" s="519"/>
      <c r="LWI1" s="519"/>
      <c r="LWJ1" s="519"/>
      <c r="LWK1" s="519"/>
      <c r="LWL1" s="519"/>
      <c r="LWM1" s="519"/>
      <c r="LWN1" s="519"/>
      <c r="LWO1" s="519"/>
      <c r="LWP1" s="519"/>
      <c r="LWQ1" s="519"/>
      <c r="LWR1" s="519"/>
      <c r="LWS1" s="519"/>
      <c r="LWT1" s="519"/>
      <c r="LWU1" s="519"/>
      <c r="LWV1" s="519"/>
      <c r="LWW1" s="519"/>
      <c r="LWX1" s="519"/>
      <c r="LWY1" s="519"/>
      <c r="LWZ1" s="519"/>
      <c r="LXA1" s="519"/>
      <c r="LXB1" s="519"/>
      <c r="LXC1" s="519"/>
      <c r="LXD1" s="519"/>
      <c r="LXE1" s="519"/>
      <c r="LXF1" s="519"/>
      <c r="LXG1" s="519"/>
      <c r="LXH1" s="519"/>
      <c r="LXI1" s="519"/>
      <c r="LXJ1" s="519"/>
      <c r="LXK1" s="519"/>
      <c r="LXL1" s="519"/>
      <c r="LXM1" s="519"/>
      <c r="LXN1" s="519"/>
      <c r="LXO1" s="519"/>
      <c r="LXP1" s="519"/>
      <c r="LXQ1" s="519"/>
      <c r="LXR1" s="519"/>
      <c r="LXS1" s="519"/>
      <c r="LXT1" s="519"/>
      <c r="LXU1" s="519"/>
      <c r="LXV1" s="519"/>
      <c r="LXW1" s="519"/>
      <c r="LXX1" s="519"/>
      <c r="LXY1" s="519"/>
      <c r="LXZ1" s="519"/>
      <c r="LYA1" s="519"/>
      <c r="LYB1" s="519"/>
      <c r="LYC1" s="519"/>
      <c r="LYD1" s="519"/>
      <c r="LYE1" s="519"/>
      <c r="LYF1" s="519"/>
      <c r="LYG1" s="519"/>
      <c r="LYH1" s="519"/>
      <c r="LYI1" s="519"/>
      <c r="LYJ1" s="519"/>
      <c r="LYK1" s="519"/>
      <c r="LYL1" s="519"/>
      <c r="LYM1" s="519"/>
      <c r="LYN1" s="519"/>
      <c r="LYO1" s="519"/>
      <c r="LYP1" s="519"/>
      <c r="LYQ1" s="519"/>
      <c r="LYR1" s="519"/>
      <c r="LYS1" s="519"/>
      <c r="LYT1" s="519"/>
      <c r="LYU1" s="519"/>
      <c r="LYV1" s="519"/>
      <c r="LYW1" s="519"/>
      <c r="LYX1" s="519"/>
      <c r="LYY1" s="519"/>
      <c r="LYZ1" s="519"/>
      <c r="LZA1" s="519"/>
      <c r="LZB1" s="519"/>
      <c r="LZC1" s="519"/>
      <c r="LZD1" s="519"/>
      <c r="LZE1" s="519"/>
      <c r="LZF1" s="519"/>
      <c r="LZG1" s="519"/>
      <c r="LZH1" s="519"/>
      <c r="LZI1" s="519"/>
      <c r="LZJ1" s="519"/>
      <c r="LZK1" s="519"/>
      <c r="LZL1" s="519"/>
      <c r="LZM1" s="519"/>
      <c r="LZN1" s="519"/>
      <c r="LZO1" s="519"/>
      <c r="LZP1" s="519"/>
      <c r="LZQ1" s="519"/>
      <c r="LZR1" s="519"/>
      <c r="LZS1" s="519"/>
      <c r="LZT1" s="519"/>
      <c r="LZU1" s="519"/>
      <c r="LZV1" s="519"/>
      <c r="LZW1" s="519"/>
      <c r="LZX1" s="519"/>
      <c r="LZY1" s="519"/>
      <c r="LZZ1" s="519"/>
      <c r="MAA1" s="519"/>
      <c r="MAB1" s="519"/>
      <c r="MAC1" s="519"/>
      <c r="MAD1" s="519"/>
      <c r="MAE1" s="519"/>
      <c r="MAF1" s="519"/>
      <c r="MAG1" s="519"/>
      <c r="MAH1" s="519"/>
      <c r="MAI1" s="519"/>
      <c r="MAJ1" s="519"/>
      <c r="MAK1" s="519"/>
      <c r="MAL1" s="519"/>
      <c r="MAM1" s="519"/>
      <c r="MAN1" s="519"/>
      <c r="MAO1" s="519"/>
      <c r="MAP1" s="519"/>
      <c r="MAQ1" s="519"/>
      <c r="MAR1" s="519"/>
      <c r="MAS1" s="519"/>
      <c r="MAT1" s="519"/>
      <c r="MAU1" s="519"/>
      <c r="MAV1" s="519"/>
      <c r="MAW1" s="519"/>
      <c r="MAX1" s="519"/>
      <c r="MAY1" s="519"/>
      <c r="MAZ1" s="519"/>
      <c r="MBA1" s="519"/>
      <c r="MBB1" s="519"/>
      <c r="MBC1" s="519"/>
      <c r="MBD1" s="519"/>
      <c r="MBE1" s="519"/>
      <c r="MBF1" s="519"/>
      <c r="MBG1" s="519"/>
      <c r="MBH1" s="519"/>
      <c r="MBI1" s="519"/>
      <c r="MBJ1" s="519"/>
      <c r="MBK1" s="519"/>
      <c r="MBL1" s="519"/>
      <c r="MBM1" s="519"/>
      <c r="MBN1" s="519"/>
      <c r="MBO1" s="519"/>
      <c r="MBP1" s="519"/>
      <c r="MBQ1" s="519"/>
      <c r="MBR1" s="519"/>
      <c r="MBS1" s="519"/>
      <c r="MBT1" s="519"/>
      <c r="MBU1" s="519"/>
      <c r="MBV1" s="519"/>
      <c r="MBW1" s="519"/>
      <c r="MBX1" s="519"/>
      <c r="MBY1" s="519"/>
      <c r="MBZ1" s="519"/>
      <c r="MCA1" s="519"/>
      <c r="MCB1" s="519"/>
      <c r="MCC1" s="519"/>
      <c r="MCD1" s="519"/>
      <c r="MCE1" s="519"/>
      <c r="MCF1" s="519"/>
      <c r="MCG1" s="519"/>
      <c r="MCH1" s="519"/>
      <c r="MCI1" s="519"/>
      <c r="MCJ1" s="519"/>
      <c r="MCK1" s="519"/>
      <c r="MCL1" s="519"/>
      <c r="MCM1" s="519"/>
      <c r="MCN1" s="519"/>
      <c r="MCO1" s="519"/>
      <c r="MCP1" s="519"/>
      <c r="MCQ1" s="519"/>
      <c r="MCR1" s="519"/>
      <c r="MCS1" s="519"/>
      <c r="MCT1" s="519"/>
      <c r="MCU1" s="519"/>
      <c r="MCV1" s="519"/>
      <c r="MCW1" s="519"/>
      <c r="MCX1" s="519"/>
      <c r="MCY1" s="519"/>
      <c r="MCZ1" s="519"/>
      <c r="MDA1" s="519"/>
      <c r="MDB1" s="519"/>
      <c r="MDC1" s="519"/>
      <c r="MDD1" s="519"/>
      <c r="MDE1" s="519"/>
      <c r="MDF1" s="519"/>
      <c r="MDG1" s="519"/>
      <c r="MDH1" s="519"/>
      <c r="MDI1" s="519"/>
      <c r="MDJ1" s="519"/>
      <c r="MDK1" s="519"/>
      <c r="MDL1" s="519"/>
      <c r="MDM1" s="519"/>
      <c r="MDN1" s="519"/>
      <c r="MDO1" s="519"/>
      <c r="MDP1" s="519"/>
      <c r="MDQ1" s="519"/>
      <c r="MDR1" s="519"/>
      <c r="MDS1" s="519"/>
      <c r="MDT1" s="519"/>
      <c r="MDU1" s="519"/>
      <c r="MDV1" s="519"/>
      <c r="MDW1" s="519"/>
      <c r="MDX1" s="519"/>
      <c r="MDY1" s="519"/>
      <c r="MDZ1" s="519"/>
      <c r="MEA1" s="519"/>
      <c r="MEB1" s="519"/>
      <c r="MEC1" s="519"/>
      <c r="MED1" s="519"/>
      <c r="MEE1" s="519"/>
      <c r="MEF1" s="519"/>
      <c r="MEG1" s="519"/>
      <c r="MEH1" s="519"/>
      <c r="MEI1" s="519"/>
      <c r="MEJ1" s="519"/>
      <c r="MEK1" s="519"/>
      <c r="MEL1" s="519"/>
      <c r="MEM1" s="519"/>
      <c r="MEN1" s="519"/>
      <c r="MEO1" s="519"/>
      <c r="MEP1" s="519"/>
      <c r="MEQ1" s="519"/>
      <c r="MER1" s="519"/>
      <c r="MES1" s="519"/>
      <c r="MET1" s="519"/>
      <c r="MEU1" s="519"/>
      <c r="MEV1" s="519"/>
      <c r="MEW1" s="519"/>
      <c r="MEX1" s="519"/>
      <c r="MEY1" s="519"/>
      <c r="MEZ1" s="519"/>
      <c r="MFA1" s="519"/>
      <c r="MFB1" s="519"/>
      <c r="MFC1" s="519"/>
      <c r="MFD1" s="519"/>
      <c r="MFE1" s="519"/>
      <c r="MFF1" s="519"/>
      <c r="MFG1" s="519"/>
      <c r="MFH1" s="519"/>
      <c r="MFI1" s="519"/>
      <c r="MFJ1" s="519"/>
      <c r="MFK1" s="519"/>
      <c r="MFL1" s="519"/>
      <c r="MFM1" s="519"/>
      <c r="MFN1" s="519"/>
      <c r="MFO1" s="519"/>
      <c r="MFP1" s="519"/>
      <c r="MFQ1" s="519"/>
      <c r="MFR1" s="519"/>
      <c r="MFS1" s="519"/>
      <c r="MFT1" s="519"/>
      <c r="MFU1" s="519"/>
      <c r="MFV1" s="519"/>
      <c r="MFW1" s="519"/>
      <c r="MFX1" s="519"/>
      <c r="MFY1" s="519"/>
      <c r="MFZ1" s="519"/>
      <c r="MGA1" s="519"/>
      <c r="MGB1" s="519"/>
      <c r="MGC1" s="519"/>
      <c r="MGD1" s="519"/>
      <c r="MGE1" s="519"/>
      <c r="MGF1" s="519"/>
      <c r="MGG1" s="519"/>
      <c r="MGH1" s="519"/>
      <c r="MGI1" s="519"/>
      <c r="MGJ1" s="519"/>
      <c r="MGK1" s="519"/>
      <c r="MGL1" s="519"/>
      <c r="MGM1" s="519"/>
      <c r="MGN1" s="519"/>
      <c r="MGO1" s="519"/>
      <c r="MGP1" s="519"/>
      <c r="MGQ1" s="519"/>
      <c r="MGR1" s="519"/>
      <c r="MGS1" s="519"/>
      <c r="MGT1" s="519"/>
      <c r="MGU1" s="519"/>
      <c r="MGV1" s="519"/>
      <c r="MGW1" s="519"/>
      <c r="MGX1" s="519"/>
      <c r="MGY1" s="519"/>
      <c r="MGZ1" s="519"/>
      <c r="MHA1" s="519"/>
      <c r="MHB1" s="519"/>
      <c r="MHC1" s="519"/>
      <c r="MHD1" s="519"/>
      <c r="MHE1" s="519"/>
      <c r="MHF1" s="519"/>
      <c r="MHG1" s="519"/>
      <c r="MHH1" s="519"/>
      <c r="MHI1" s="519"/>
      <c r="MHJ1" s="519"/>
      <c r="MHK1" s="519"/>
      <c r="MHL1" s="519"/>
      <c r="MHM1" s="519"/>
      <c r="MHN1" s="519"/>
      <c r="MHO1" s="519"/>
      <c r="MHP1" s="519"/>
      <c r="MHQ1" s="519"/>
      <c r="MHR1" s="519"/>
      <c r="MHS1" s="519"/>
      <c r="MHT1" s="519"/>
      <c r="MHU1" s="519"/>
      <c r="MHV1" s="519"/>
      <c r="MHW1" s="519"/>
      <c r="MHX1" s="519"/>
      <c r="MHY1" s="519"/>
      <c r="MHZ1" s="519"/>
      <c r="MIA1" s="519"/>
      <c r="MIB1" s="519"/>
      <c r="MIC1" s="519"/>
      <c r="MID1" s="519"/>
      <c r="MIE1" s="519"/>
      <c r="MIF1" s="519"/>
      <c r="MIG1" s="519"/>
      <c r="MIH1" s="519"/>
      <c r="MII1" s="519"/>
      <c r="MIJ1" s="519"/>
      <c r="MIK1" s="519"/>
      <c r="MIL1" s="519"/>
      <c r="MIM1" s="519"/>
      <c r="MIN1" s="519"/>
      <c r="MIO1" s="519"/>
      <c r="MIP1" s="519"/>
      <c r="MIQ1" s="519"/>
      <c r="MIR1" s="519"/>
      <c r="MIS1" s="519"/>
      <c r="MIT1" s="519"/>
      <c r="MIU1" s="519"/>
      <c r="MIV1" s="519"/>
      <c r="MIW1" s="519"/>
      <c r="MIX1" s="519"/>
      <c r="MIY1" s="519"/>
      <c r="MIZ1" s="519"/>
      <c r="MJA1" s="519"/>
      <c r="MJB1" s="519"/>
      <c r="MJC1" s="519"/>
      <c r="MJD1" s="519"/>
      <c r="MJE1" s="519"/>
      <c r="MJF1" s="519"/>
      <c r="MJG1" s="519"/>
      <c r="MJH1" s="519"/>
      <c r="MJI1" s="519"/>
      <c r="MJJ1" s="519"/>
      <c r="MJK1" s="519"/>
      <c r="MJL1" s="519"/>
      <c r="MJM1" s="519"/>
      <c r="MJN1" s="519"/>
      <c r="MJO1" s="519"/>
      <c r="MJP1" s="519"/>
      <c r="MJQ1" s="519"/>
      <c r="MJR1" s="519"/>
      <c r="MJS1" s="519"/>
      <c r="MJT1" s="519"/>
      <c r="MJU1" s="519"/>
      <c r="MJV1" s="519"/>
      <c r="MJW1" s="519"/>
      <c r="MJX1" s="519"/>
      <c r="MJY1" s="519"/>
      <c r="MJZ1" s="519"/>
      <c r="MKA1" s="519"/>
      <c r="MKB1" s="519"/>
      <c r="MKC1" s="519"/>
      <c r="MKD1" s="519"/>
      <c r="MKE1" s="519"/>
      <c r="MKF1" s="519"/>
      <c r="MKG1" s="519"/>
      <c r="MKH1" s="519"/>
      <c r="MKI1" s="519"/>
      <c r="MKJ1" s="519"/>
      <c r="MKK1" s="519"/>
      <c r="MKL1" s="519"/>
      <c r="MKM1" s="519"/>
      <c r="MKN1" s="519"/>
      <c r="MKO1" s="519"/>
      <c r="MKP1" s="519"/>
      <c r="MKQ1" s="519"/>
      <c r="MKR1" s="519"/>
      <c r="MKS1" s="519"/>
      <c r="MKT1" s="519"/>
      <c r="MKU1" s="519"/>
      <c r="MKV1" s="519"/>
      <c r="MKW1" s="519"/>
      <c r="MKX1" s="519"/>
      <c r="MKY1" s="519"/>
      <c r="MKZ1" s="519"/>
      <c r="MLA1" s="519"/>
      <c r="MLB1" s="519"/>
      <c r="MLC1" s="519"/>
      <c r="MLD1" s="519"/>
      <c r="MLE1" s="519"/>
      <c r="MLF1" s="519"/>
      <c r="MLG1" s="519"/>
      <c r="MLH1" s="519"/>
      <c r="MLI1" s="519"/>
      <c r="MLJ1" s="519"/>
      <c r="MLK1" s="519"/>
      <c r="MLL1" s="519"/>
      <c r="MLM1" s="519"/>
      <c r="MLN1" s="519"/>
      <c r="MLO1" s="519"/>
      <c r="MLP1" s="519"/>
      <c r="MLQ1" s="519"/>
      <c r="MLR1" s="519"/>
      <c r="MLS1" s="519"/>
      <c r="MLT1" s="519"/>
      <c r="MLU1" s="519"/>
      <c r="MLV1" s="519"/>
      <c r="MLW1" s="519"/>
      <c r="MLX1" s="519"/>
      <c r="MLY1" s="519"/>
      <c r="MLZ1" s="519"/>
      <c r="MMA1" s="519"/>
      <c r="MMB1" s="519"/>
      <c r="MMC1" s="519"/>
      <c r="MMD1" s="519"/>
      <c r="MME1" s="519"/>
      <c r="MMF1" s="519"/>
      <c r="MMG1" s="519"/>
      <c r="MMH1" s="519"/>
      <c r="MMI1" s="519"/>
      <c r="MMJ1" s="519"/>
      <c r="MMK1" s="519"/>
      <c r="MML1" s="519"/>
      <c r="MMM1" s="519"/>
      <c r="MMN1" s="519"/>
      <c r="MMO1" s="519"/>
      <c r="MMP1" s="519"/>
      <c r="MMQ1" s="519"/>
      <c r="MMR1" s="519"/>
      <c r="MMS1" s="519"/>
      <c r="MMT1" s="519"/>
      <c r="MMU1" s="519"/>
      <c r="MMV1" s="519"/>
      <c r="MMW1" s="519"/>
      <c r="MMX1" s="519"/>
      <c r="MMY1" s="519"/>
      <c r="MMZ1" s="519"/>
      <c r="MNA1" s="519"/>
      <c r="MNB1" s="519"/>
      <c r="MNC1" s="519"/>
      <c r="MND1" s="519"/>
      <c r="MNE1" s="519"/>
      <c r="MNF1" s="519"/>
      <c r="MNG1" s="519"/>
      <c r="MNH1" s="519"/>
      <c r="MNI1" s="519"/>
      <c r="MNJ1" s="519"/>
      <c r="MNK1" s="519"/>
      <c r="MNL1" s="519"/>
      <c r="MNM1" s="519"/>
      <c r="MNN1" s="519"/>
      <c r="MNO1" s="519"/>
      <c r="MNP1" s="519"/>
      <c r="MNQ1" s="519"/>
      <c r="MNR1" s="519"/>
      <c r="MNS1" s="519"/>
      <c r="MNT1" s="519"/>
      <c r="MNU1" s="519"/>
      <c r="MNV1" s="519"/>
      <c r="MNW1" s="519"/>
      <c r="MNX1" s="519"/>
      <c r="MNY1" s="519"/>
      <c r="MNZ1" s="519"/>
      <c r="MOA1" s="519"/>
      <c r="MOB1" s="519"/>
      <c r="MOC1" s="519"/>
      <c r="MOD1" s="519"/>
      <c r="MOE1" s="519"/>
      <c r="MOF1" s="519"/>
      <c r="MOG1" s="519"/>
      <c r="MOH1" s="519"/>
      <c r="MOI1" s="519"/>
      <c r="MOJ1" s="519"/>
      <c r="MOK1" s="519"/>
      <c r="MOL1" s="519"/>
      <c r="MOM1" s="519"/>
      <c r="MON1" s="519"/>
      <c r="MOO1" s="519"/>
      <c r="MOP1" s="519"/>
      <c r="MOQ1" s="519"/>
      <c r="MOR1" s="519"/>
      <c r="MOS1" s="519"/>
      <c r="MOT1" s="519"/>
      <c r="MOU1" s="519"/>
      <c r="MOV1" s="519"/>
      <c r="MOW1" s="519"/>
      <c r="MOX1" s="519"/>
      <c r="MOY1" s="519"/>
      <c r="MOZ1" s="519"/>
      <c r="MPA1" s="519"/>
      <c r="MPB1" s="519"/>
      <c r="MPC1" s="519"/>
      <c r="MPD1" s="519"/>
      <c r="MPE1" s="519"/>
      <c r="MPF1" s="519"/>
      <c r="MPG1" s="519"/>
      <c r="MPH1" s="519"/>
      <c r="MPI1" s="519"/>
      <c r="MPJ1" s="519"/>
      <c r="MPK1" s="519"/>
      <c r="MPL1" s="519"/>
      <c r="MPM1" s="519"/>
      <c r="MPN1" s="519"/>
      <c r="MPO1" s="519"/>
      <c r="MPP1" s="519"/>
      <c r="MPQ1" s="519"/>
      <c r="MPR1" s="519"/>
      <c r="MPS1" s="519"/>
      <c r="MPT1" s="519"/>
      <c r="MPU1" s="519"/>
      <c r="MPV1" s="519"/>
      <c r="MPW1" s="519"/>
      <c r="MPX1" s="519"/>
      <c r="MPY1" s="519"/>
      <c r="MPZ1" s="519"/>
      <c r="MQA1" s="519"/>
      <c r="MQB1" s="519"/>
      <c r="MQC1" s="519"/>
      <c r="MQD1" s="519"/>
      <c r="MQE1" s="519"/>
      <c r="MQF1" s="519"/>
      <c r="MQG1" s="519"/>
      <c r="MQH1" s="519"/>
      <c r="MQI1" s="519"/>
      <c r="MQJ1" s="519"/>
      <c r="MQK1" s="519"/>
      <c r="MQL1" s="519"/>
      <c r="MQM1" s="519"/>
      <c r="MQN1" s="519"/>
      <c r="MQO1" s="519"/>
      <c r="MQP1" s="519"/>
      <c r="MQQ1" s="519"/>
      <c r="MQR1" s="519"/>
      <c r="MQS1" s="519"/>
      <c r="MQT1" s="519"/>
      <c r="MQU1" s="519"/>
      <c r="MQV1" s="519"/>
      <c r="MQW1" s="519"/>
      <c r="MQX1" s="519"/>
      <c r="MQY1" s="519"/>
      <c r="MQZ1" s="519"/>
      <c r="MRA1" s="519"/>
      <c r="MRB1" s="519"/>
      <c r="MRC1" s="519"/>
      <c r="MRD1" s="519"/>
      <c r="MRE1" s="519"/>
      <c r="MRF1" s="519"/>
      <c r="MRG1" s="519"/>
      <c r="MRH1" s="519"/>
      <c r="MRI1" s="519"/>
      <c r="MRJ1" s="519"/>
      <c r="MRK1" s="519"/>
      <c r="MRL1" s="519"/>
      <c r="MRM1" s="519"/>
      <c r="MRN1" s="519"/>
      <c r="MRO1" s="519"/>
      <c r="MRP1" s="519"/>
      <c r="MRQ1" s="519"/>
      <c r="MRR1" s="519"/>
      <c r="MRS1" s="519"/>
      <c r="MRT1" s="519"/>
      <c r="MRU1" s="519"/>
      <c r="MRV1" s="519"/>
      <c r="MRW1" s="519"/>
      <c r="MRX1" s="519"/>
      <c r="MRY1" s="519"/>
      <c r="MRZ1" s="519"/>
      <c r="MSA1" s="519"/>
      <c r="MSB1" s="519"/>
      <c r="MSC1" s="519"/>
      <c r="MSD1" s="519"/>
      <c r="MSE1" s="519"/>
      <c r="MSF1" s="519"/>
      <c r="MSG1" s="519"/>
      <c r="MSH1" s="519"/>
      <c r="MSI1" s="519"/>
      <c r="MSJ1" s="519"/>
      <c r="MSK1" s="519"/>
      <c r="MSL1" s="519"/>
      <c r="MSM1" s="519"/>
      <c r="MSN1" s="519"/>
      <c r="MSO1" s="519"/>
      <c r="MSP1" s="519"/>
      <c r="MSQ1" s="519"/>
      <c r="MSR1" s="519"/>
      <c r="MSS1" s="519"/>
      <c r="MST1" s="519"/>
      <c r="MSU1" s="519"/>
      <c r="MSV1" s="519"/>
      <c r="MSW1" s="519"/>
      <c r="MSX1" s="519"/>
      <c r="MSY1" s="519"/>
      <c r="MSZ1" s="519"/>
      <c r="MTA1" s="519"/>
      <c r="MTB1" s="519"/>
      <c r="MTC1" s="519"/>
      <c r="MTD1" s="519"/>
      <c r="MTE1" s="519"/>
      <c r="MTF1" s="519"/>
      <c r="MTG1" s="519"/>
      <c r="MTH1" s="519"/>
      <c r="MTI1" s="519"/>
      <c r="MTJ1" s="519"/>
      <c r="MTK1" s="519"/>
      <c r="MTL1" s="519"/>
      <c r="MTM1" s="519"/>
      <c r="MTN1" s="519"/>
      <c r="MTO1" s="519"/>
      <c r="MTP1" s="519"/>
      <c r="MTQ1" s="519"/>
      <c r="MTR1" s="519"/>
      <c r="MTS1" s="519"/>
      <c r="MTT1" s="519"/>
      <c r="MTU1" s="519"/>
      <c r="MTV1" s="519"/>
      <c r="MTW1" s="519"/>
      <c r="MTX1" s="519"/>
      <c r="MTY1" s="519"/>
      <c r="MTZ1" s="519"/>
      <c r="MUA1" s="519"/>
      <c r="MUB1" s="519"/>
      <c r="MUC1" s="519"/>
      <c r="MUD1" s="519"/>
      <c r="MUE1" s="519"/>
      <c r="MUF1" s="519"/>
      <c r="MUG1" s="519"/>
      <c r="MUH1" s="519"/>
      <c r="MUI1" s="519"/>
      <c r="MUJ1" s="519"/>
      <c r="MUK1" s="519"/>
      <c r="MUL1" s="519"/>
      <c r="MUM1" s="519"/>
      <c r="MUN1" s="519"/>
      <c r="MUO1" s="519"/>
      <c r="MUP1" s="519"/>
      <c r="MUQ1" s="519"/>
      <c r="MUR1" s="519"/>
      <c r="MUS1" s="519"/>
      <c r="MUT1" s="519"/>
      <c r="MUU1" s="519"/>
      <c r="MUV1" s="519"/>
      <c r="MUW1" s="519"/>
      <c r="MUX1" s="519"/>
      <c r="MUY1" s="519"/>
      <c r="MUZ1" s="519"/>
      <c r="MVA1" s="519"/>
      <c r="MVB1" s="519"/>
      <c r="MVC1" s="519"/>
      <c r="MVD1" s="519"/>
      <c r="MVE1" s="519"/>
      <c r="MVF1" s="519"/>
      <c r="MVG1" s="519"/>
      <c r="MVH1" s="519"/>
      <c r="MVI1" s="519"/>
      <c r="MVJ1" s="519"/>
      <c r="MVK1" s="519"/>
      <c r="MVL1" s="519"/>
      <c r="MVM1" s="519"/>
      <c r="MVN1" s="519"/>
      <c r="MVO1" s="519"/>
      <c r="MVP1" s="519"/>
      <c r="MVQ1" s="519"/>
      <c r="MVR1" s="519"/>
      <c r="MVS1" s="519"/>
      <c r="MVT1" s="519"/>
      <c r="MVU1" s="519"/>
      <c r="MVV1" s="519"/>
      <c r="MVW1" s="519"/>
      <c r="MVX1" s="519"/>
      <c r="MVY1" s="519"/>
      <c r="MVZ1" s="519"/>
      <c r="MWA1" s="519"/>
      <c r="MWB1" s="519"/>
      <c r="MWC1" s="519"/>
      <c r="MWD1" s="519"/>
      <c r="MWE1" s="519"/>
      <c r="MWF1" s="519"/>
      <c r="MWG1" s="519"/>
      <c r="MWH1" s="519"/>
      <c r="MWI1" s="519"/>
      <c r="MWJ1" s="519"/>
      <c r="MWK1" s="519"/>
      <c r="MWL1" s="519"/>
      <c r="MWM1" s="519"/>
      <c r="MWN1" s="519"/>
      <c r="MWO1" s="519"/>
      <c r="MWP1" s="519"/>
      <c r="MWQ1" s="519"/>
      <c r="MWR1" s="519"/>
      <c r="MWS1" s="519"/>
      <c r="MWT1" s="519"/>
      <c r="MWU1" s="519"/>
      <c r="MWV1" s="519"/>
      <c r="MWW1" s="519"/>
      <c r="MWX1" s="519"/>
      <c r="MWY1" s="519"/>
      <c r="MWZ1" s="519"/>
      <c r="MXA1" s="519"/>
      <c r="MXB1" s="519"/>
      <c r="MXC1" s="519"/>
      <c r="MXD1" s="519"/>
      <c r="MXE1" s="519"/>
      <c r="MXF1" s="519"/>
      <c r="MXG1" s="519"/>
      <c r="MXH1" s="519"/>
      <c r="MXI1" s="519"/>
      <c r="MXJ1" s="519"/>
      <c r="MXK1" s="519"/>
      <c r="MXL1" s="519"/>
      <c r="MXM1" s="519"/>
      <c r="MXN1" s="519"/>
      <c r="MXO1" s="519"/>
      <c r="MXP1" s="519"/>
      <c r="MXQ1" s="519"/>
      <c r="MXR1" s="519"/>
      <c r="MXS1" s="519"/>
      <c r="MXT1" s="519"/>
      <c r="MXU1" s="519"/>
      <c r="MXV1" s="519"/>
      <c r="MXW1" s="519"/>
      <c r="MXX1" s="519"/>
      <c r="MXY1" s="519"/>
      <c r="MXZ1" s="519"/>
      <c r="MYA1" s="519"/>
      <c r="MYB1" s="519"/>
      <c r="MYC1" s="519"/>
      <c r="MYD1" s="519"/>
      <c r="MYE1" s="519"/>
      <c r="MYF1" s="519"/>
      <c r="MYG1" s="519"/>
      <c r="MYH1" s="519"/>
      <c r="MYI1" s="519"/>
      <c r="MYJ1" s="519"/>
      <c r="MYK1" s="519"/>
      <c r="MYL1" s="519"/>
      <c r="MYM1" s="519"/>
      <c r="MYN1" s="519"/>
      <c r="MYO1" s="519"/>
      <c r="MYP1" s="519"/>
      <c r="MYQ1" s="519"/>
      <c r="MYR1" s="519"/>
      <c r="MYS1" s="519"/>
      <c r="MYT1" s="519"/>
      <c r="MYU1" s="519"/>
      <c r="MYV1" s="519"/>
      <c r="MYW1" s="519"/>
      <c r="MYX1" s="519"/>
      <c r="MYY1" s="519"/>
      <c r="MYZ1" s="519"/>
      <c r="MZA1" s="519"/>
      <c r="MZB1" s="519"/>
      <c r="MZC1" s="519"/>
      <c r="MZD1" s="519"/>
      <c r="MZE1" s="519"/>
      <c r="MZF1" s="519"/>
      <c r="MZG1" s="519"/>
      <c r="MZH1" s="519"/>
      <c r="MZI1" s="519"/>
      <c r="MZJ1" s="519"/>
      <c r="MZK1" s="519"/>
      <c r="MZL1" s="519"/>
      <c r="MZM1" s="519"/>
      <c r="MZN1" s="519"/>
      <c r="MZO1" s="519"/>
      <c r="MZP1" s="519"/>
      <c r="MZQ1" s="519"/>
      <c r="MZR1" s="519"/>
      <c r="MZS1" s="519"/>
      <c r="MZT1" s="519"/>
      <c r="MZU1" s="519"/>
      <c r="MZV1" s="519"/>
      <c r="MZW1" s="519"/>
      <c r="MZX1" s="519"/>
      <c r="MZY1" s="519"/>
      <c r="MZZ1" s="519"/>
      <c r="NAA1" s="519"/>
      <c r="NAB1" s="519"/>
      <c r="NAC1" s="519"/>
      <c r="NAD1" s="519"/>
      <c r="NAE1" s="519"/>
      <c r="NAF1" s="519"/>
      <c r="NAG1" s="519"/>
      <c r="NAH1" s="519"/>
      <c r="NAI1" s="519"/>
      <c r="NAJ1" s="519"/>
      <c r="NAK1" s="519"/>
      <c r="NAL1" s="519"/>
      <c r="NAM1" s="519"/>
      <c r="NAN1" s="519"/>
      <c r="NAO1" s="519"/>
      <c r="NAP1" s="519"/>
      <c r="NAQ1" s="519"/>
      <c r="NAR1" s="519"/>
      <c r="NAS1" s="519"/>
      <c r="NAT1" s="519"/>
      <c r="NAU1" s="519"/>
      <c r="NAV1" s="519"/>
      <c r="NAW1" s="519"/>
      <c r="NAX1" s="519"/>
      <c r="NAY1" s="519"/>
      <c r="NAZ1" s="519"/>
      <c r="NBA1" s="519"/>
      <c r="NBB1" s="519"/>
      <c r="NBC1" s="519"/>
      <c r="NBD1" s="519"/>
      <c r="NBE1" s="519"/>
      <c r="NBF1" s="519"/>
      <c r="NBG1" s="519"/>
      <c r="NBH1" s="519"/>
      <c r="NBI1" s="519"/>
      <c r="NBJ1" s="519"/>
      <c r="NBK1" s="519"/>
      <c r="NBL1" s="519"/>
      <c r="NBM1" s="519"/>
      <c r="NBN1" s="519"/>
      <c r="NBO1" s="519"/>
      <c r="NBP1" s="519"/>
      <c r="NBQ1" s="519"/>
      <c r="NBR1" s="519"/>
      <c r="NBS1" s="519"/>
      <c r="NBT1" s="519"/>
      <c r="NBU1" s="519"/>
      <c r="NBV1" s="519"/>
      <c r="NBW1" s="519"/>
      <c r="NBX1" s="519"/>
      <c r="NBY1" s="519"/>
      <c r="NBZ1" s="519"/>
      <c r="NCA1" s="519"/>
      <c r="NCB1" s="519"/>
      <c r="NCC1" s="519"/>
      <c r="NCD1" s="519"/>
      <c r="NCE1" s="519"/>
      <c r="NCF1" s="519"/>
      <c r="NCG1" s="519"/>
      <c r="NCH1" s="519"/>
      <c r="NCI1" s="519"/>
      <c r="NCJ1" s="519"/>
      <c r="NCK1" s="519"/>
      <c r="NCL1" s="519"/>
      <c r="NCM1" s="519"/>
      <c r="NCN1" s="519"/>
      <c r="NCO1" s="519"/>
      <c r="NCP1" s="519"/>
      <c r="NCQ1" s="519"/>
      <c r="NCR1" s="519"/>
      <c r="NCS1" s="519"/>
      <c r="NCT1" s="519"/>
      <c r="NCU1" s="519"/>
      <c r="NCV1" s="519"/>
      <c r="NCW1" s="519"/>
      <c r="NCX1" s="519"/>
      <c r="NCY1" s="519"/>
      <c r="NCZ1" s="519"/>
      <c r="NDA1" s="519"/>
      <c r="NDB1" s="519"/>
      <c r="NDC1" s="519"/>
      <c r="NDD1" s="519"/>
      <c r="NDE1" s="519"/>
      <c r="NDF1" s="519"/>
      <c r="NDG1" s="519"/>
      <c r="NDH1" s="519"/>
      <c r="NDI1" s="519"/>
      <c r="NDJ1" s="519"/>
      <c r="NDK1" s="519"/>
      <c r="NDL1" s="519"/>
      <c r="NDM1" s="519"/>
      <c r="NDN1" s="519"/>
      <c r="NDO1" s="519"/>
      <c r="NDP1" s="519"/>
      <c r="NDQ1" s="519"/>
      <c r="NDR1" s="519"/>
      <c r="NDS1" s="519"/>
      <c r="NDT1" s="519"/>
      <c r="NDU1" s="519"/>
      <c r="NDV1" s="519"/>
      <c r="NDW1" s="519"/>
      <c r="NDX1" s="519"/>
      <c r="NDY1" s="519"/>
      <c r="NDZ1" s="519"/>
      <c r="NEA1" s="519"/>
      <c r="NEB1" s="519"/>
      <c r="NEC1" s="519"/>
      <c r="NED1" s="519"/>
      <c r="NEE1" s="519"/>
      <c r="NEF1" s="519"/>
      <c r="NEG1" s="519"/>
      <c r="NEH1" s="519"/>
      <c r="NEI1" s="519"/>
      <c r="NEJ1" s="519"/>
      <c r="NEK1" s="519"/>
      <c r="NEL1" s="519"/>
      <c r="NEM1" s="519"/>
      <c r="NEN1" s="519"/>
      <c r="NEO1" s="519"/>
      <c r="NEP1" s="519"/>
      <c r="NEQ1" s="519"/>
      <c r="NER1" s="519"/>
      <c r="NES1" s="519"/>
      <c r="NET1" s="519"/>
      <c r="NEU1" s="519"/>
      <c r="NEV1" s="519"/>
      <c r="NEW1" s="519"/>
      <c r="NEX1" s="519"/>
      <c r="NEY1" s="519"/>
      <c r="NEZ1" s="519"/>
      <c r="NFA1" s="519"/>
      <c r="NFB1" s="519"/>
      <c r="NFC1" s="519"/>
      <c r="NFD1" s="519"/>
      <c r="NFE1" s="519"/>
      <c r="NFF1" s="519"/>
      <c r="NFG1" s="519"/>
      <c r="NFH1" s="519"/>
      <c r="NFI1" s="519"/>
      <c r="NFJ1" s="519"/>
      <c r="NFK1" s="519"/>
      <c r="NFL1" s="519"/>
      <c r="NFM1" s="519"/>
      <c r="NFN1" s="519"/>
      <c r="NFO1" s="519"/>
      <c r="NFP1" s="519"/>
      <c r="NFQ1" s="519"/>
      <c r="NFR1" s="519"/>
      <c r="NFS1" s="519"/>
      <c r="NFT1" s="519"/>
      <c r="NFU1" s="519"/>
      <c r="NFV1" s="519"/>
      <c r="NFW1" s="519"/>
      <c r="NFX1" s="519"/>
      <c r="NFY1" s="519"/>
      <c r="NFZ1" s="519"/>
      <c r="NGA1" s="519"/>
      <c r="NGB1" s="519"/>
      <c r="NGC1" s="519"/>
      <c r="NGD1" s="519"/>
      <c r="NGE1" s="519"/>
      <c r="NGF1" s="519"/>
      <c r="NGG1" s="519"/>
      <c r="NGH1" s="519"/>
      <c r="NGI1" s="519"/>
      <c r="NGJ1" s="519"/>
      <c r="NGK1" s="519"/>
      <c r="NGL1" s="519"/>
      <c r="NGM1" s="519"/>
      <c r="NGN1" s="519"/>
      <c r="NGO1" s="519"/>
      <c r="NGP1" s="519"/>
      <c r="NGQ1" s="519"/>
      <c r="NGR1" s="519"/>
      <c r="NGS1" s="519"/>
      <c r="NGT1" s="519"/>
      <c r="NGU1" s="519"/>
      <c r="NGV1" s="519"/>
      <c r="NGW1" s="519"/>
      <c r="NGX1" s="519"/>
      <c r="NGY1" s="519"/>
      <c r="NGZ1" s="519"/>
      <c r="NHA1" s="519"/>
      <c r="NHB1" s="519"/>
      <c r="NHC1" s="519"/>
      <c r="NHD1" s="519"/>
      <c r="NHE1" s="519"/>
      <c r="NHF1" s="519"/>
      <c r="NHG1" s="519"/>
      <c r="NHH1" s="519"/>
      <c r="NHI1" s="519"/>
      <c r="NHJ1" s="519"/>
      <c r="NHK1" s="519"/>
      <c r="NHL1" s="519"/>
      <c r="NHM1" s="519"/>
      <c r="NHN1" s="519"/>
      <c r="NHO1" s="519"/>
      <c r="NHP1" s="519"/>
      <c r="NHQ1" s="519"/>
      <c r="NHR1" s="519"/>
      <c r="NHS1" s="519"/>
      <c r="NHT1" s="519"/>
      <c r="NHU1" s="519"/>
      <c r="NHV1" s="519"/>
      <c r="NHW1" s="519"/>
      <c r="NHX1" s="519"/>
      <c r="NHY1" s="519"/>
      <c r="NHZ1" s="519"/>
      <c r="NIA1" s="519"/>
      <c r="NIB1" s="519"/>
      <c r="NIC1" s="519"/>
      <c r="NID1" s="519"/>
      <c r="NIE1" s="519"/>
      <c r="NIF1" s="519"/>
      <c r="NIG1" s="519"/>
      <c r="NIH1" s="519"/>
      <c r="NII1" s="519"/>
      <c r="NIJ1" s="519"/>
      <c r="NIK1" s="519"/>
      <c r="NIL1" s="519"/>
      <c r="NIM1" s="519"/>
      <c r="NIN1" s="519"/>
      <c r="NIO1" s="519"/>
      <c r="NIP1" s="519"/>
      <c r="NIQ1" s="519"/>
      <c r="NIR1" s="519"/>
      <c r="NIS1" s="519"/>
      <c r="NIT1" s="519"/>
      <c r="NIU1" s="519"/>
      <c r="NIV1" s="519"/>
      <c r="NIW1" s="519"/>
      <c r="NIX1" s="519"/>
      <c r="NIY1" s="519"/>
      <c r="NIZ1" s="519"/>
      <c r="NJA1" s="519"/>
      <c r="NJB1" s="519"/>
      <c r="NJC1" s="519"/>
      <c r="NJD1" s="519"/>
      <c r="NJE1" s="519"/>
      <c r="NJF1" s="519"/>
      <c r="NJG1" s="519"/>
      <c r="NJH1" s="519"/>
      <c r="NJI1" s="519"/>
      <c r="NJJ1" s="519"/>
      <c r="NJK1" s="519"/>
      <c r="NJL1" s="519"/>
      <c r="NJM1" s="519"/>
      <c r="NJN1" s="519"/>
      <c r="NJO1" s="519"/>
      <c r="NJP1" s="519"/>
      <c r="NJQ1" s="519"/>
      <c r="NJR1" s="519"/>
      <c r="NJS1" s="519"/>
      <c r="NJT1" s="519"/>
      <c r="NJU1" s="519"/>
      <c r="NJV1" s="519"/>
      <c r="NJW1" s="519"/>
      <c r="NJX1" s="519"/>
      <c r="NJY1" s="519"/>
      <c r="NJZ1" s="519"/>
      <c r="NKA1" s="519"/>
      <c r="NKB1" s="519"/>
      <c r="NKC1" s="519"/>
      <c r="NKD1" s="519"/>
      <c r="NKE1" s="519"/>
      <c r="NKF1" s="519"/>
      <c r="NKG1" s="519"/>
      <c r="NKH1" s="519"/>
      <c r="NKI1" s="519"/>
      <c r="NKJ1" s="519"/>
      <c r="NKK1" s="519"/>
      <c r="NKL1" s="519"/>
      <c r="NKM1" s="519"/>
      <c r="NKN1" s="519"/>
      <c r="NKO1" s="519"/>
      <c r="NKP1" s="519"/>
      <c r="NKQ1" s="519"/>
      <c r="NKR1" s="519"/>
      <c r="NKS1" s="519"/>
      <c r="NKT1" s="519"/>
      <c r="NKU1" s="519"/>
      <c r="NKV1" s="519"/>
      <c r="NKW1" s="519"/>
      <c r="NKX1" s="519"/>
      <c r="NKY1" s="519"/>
      <c r="NKZ1" s="519"/>
      <c r="NLA1" s="519"/>
      <c r="NLB1" s="519"/>
      <c r="NLC1" s="519"/>
      <c r="NLD1" s="519"/>
      <c r="NLE1" s="519"/>
      <c r="NLF1" s="519"/>
      <c r="NLG1" s="519"/>
      <c r="NLH1" s="519"/>
      <c r="NLI1" s="519"/>
      <c r="NLJ1" s="519"/>
      <c r="NLK1" s="519"/>
      <c r="NLL1" s="519"/>
      <c r="NLM1" s="519"/>
      <c r="NLN1" s="519"/>
      <c r="NLO1" s="519"/>
      <c r="NLP1" s="519"/>
      <c r="NLQ1" s="519"/>
      <c r="NLR1" s="519"/>
      <c r="NLS1" s="519"/>
      <c r="NLT1" s="519"/>
      <c r="NLU1" s="519"/>
      <c r="NLV1" s="519"/>
      <c r="NLW1" s="519"/>
      <c r="NLX1" s="519"/>
      <c r="NLY1" s="519"/>
      <c r="NLZ1" s="519"/>
      <c r="NMA1" s="519"/>
      <c r="NMB1" s="519"/>
      <c r="NMC1" s="519"/>
      <c r="NMD1" s="519"/>
      <c r="NME1" s="519"/>
      <c r="NMF1" s="519"/>
      <c r="NMG1" s="519"/>
      <c r="NMH1" s="519"/>
      <c r="NMI1" s="519"/>
      <c r="NMJ1" s="519"/>
      <c r="NMK1" s="519"/>
      <c r="NML1" s="519"/>
      <c r="NMM1" s="519"/>
      <c r="NMN1" s="519"/>
      <c r="NMO1" s="519"/>
      <c r="NMP1" s="519"/>
      <c r="NMQ1" s="519"/>
      <c r="NMR1" s="519"/>
      <c r="NMS1" s="519"/>
      <c r="NMT1" s="519"/>
      <c r="NMU1" s="519"/>
      <c r="NMV1" s="519"/>
      <c r="NMW1" s="519"/>
      <c r="NMX1" s="519"/>
      <c r="NMY1" s="519"/>
      <c r="NMZ1" s="519"/>
      <c r="NNA1" s="519"/>
      <c r="NNB1" s="519"/>
      <c r="NNC1" s="519"/>
      <c r="NND1" s="519"/>
      <c r="NNE1" s="519"/>
      <c r="NNF1" s="519"/>
      <c r="NNG1" s="519"/>
      <c r="NNH1" s="519"/>
      <c r="NNI1" s="519"/>
      <c r="NNJ1" s="519"/>
      <c r="NNK1" s="519"/>
      <c r="NNL1" s="519"/>
      <c r="NNM1" s="519"/>
      <c r="NNN1" s="519"/>
      <c r="NNO1" s="519"/>
      <c r="NNP1" s="519"/>
      <c r="NNQ1" s="519"/>
      <c r="NNR1" s="519"/>
      <c r="NNS1" s="519"/>
      <c r="NNT1" s="519"/>
      <c r="NNU1" s="519"/>
      <c r="NNV1" s="519"/>
      <c r="NNW1" s="519"/>
      <c r="NNX1" s="519"/>
      <c r="NNY1" s="519"/>
      <c r="NNZ1" s="519"/>
      <c r="NOA1" s="519"/>
      <c r="NOB1" s="519"/>
      <c r="NOC1" s="519"/>
      <c r="NOD1" s="519"/>
      <c r="NOE1" s="519"/>
      <c r="NOF1" s="519"/>
      <c r="NOG1" s="519"/>
      <c r="NOH1" s="519"/>
      <c r="NOI1" s="519"/>
      <c r="NOJ1" s="519"/>
      <c r="NOK1" s="519"/>
      <c r="NOL1" s="519"/>
      <c r="NOM1" s="519"/>
      <c r="NON1" s="519"/>
      <c r="NOO1" s="519"/>
      <c r="NOP1" s="519"/>
      <c r="NOQ1" s="519"/>
      <c r="NOR1" s="519"/>
      <c r="NOS1" s="519"/>
      <c r="NOT1" s="519"/>
      <c r="NOU1" s="519"/>
      <c r="NOV1" s="519"/>
      <c r="NOW1" s="519"/>
      <c r="NOX1" s="519"/>
      <c r="NOY1" s="519"/>
      <c r="NOZ1" s="519"/>
      <c r="NPA1" s="519"/>
      <c r="NPB1" s="519"/>
      <c r="NPC1" s="519"/>
      <c r="NPD1" s="519"/>
      <c r="NPE1" s="519"/>
      <c r="NPF1" s="519"/>
      <c r="NPG1" s="519"/>
      <c r="NPH1" s="519"/>
      <c r="NPI1" s="519"/>
      <c r="NPJ1" s="519"/>
      <c r="NPK1" s="519"/>
      <c r="NPL1" s="519"/>
      <c r="NPM1" s="519"/>
      <c r="NPN1" s="519"/>
      <c r="NPO1" s="519"/>
      <c r="NPP1" s="519"/>
      <c r="NPQ1" s="519"/>
      <c r="NPR1" s="519"/>
      <c r="NPS1" s="519"/>
      <c r="NPT1" s="519"/>
      <c r="NPU1" s="519"/>
      <c r="NPV1" s="519"/>
      <c r="NPW1" s="519"/>
      <c r="NPX1" s="519"/>
      <c r="NPY1" s="519"/>
      <c r="NPZ1" s="519"/>
      <c r="NQA1" s="519"/>
      <c r="NQB1" s="519"/>
      <c r="NQC1" s="519"/>
      <c r="NQD1" s="519"/>
      <c r="NQE1" s="519"/>
      <c r="NQF1" s="519"/>
      <c r="NQG1" s="519"/>
      <c r="NQH1" s="519"/>
      <c r="NQI1" s="519"/>
      <c r="NQJ1" s="519"/>
      <c r="NQK1" s="519"/>
      <c r="NQL1" s="519"/>
      <c r="NQM1" s="519"/>
      <c r="NQN1" s="519"/>
      <c r="NQO1" s="519"/>
      <c r="NQP1" s="519"/>
      <c r="NQQ1" s="519"/>
      <c r="NQR1" s="519"/>
      <c r="NQS1" s="519"/>
      <c r="NQT1" s="519"/>
      <c r="NQU1" s="519"/>
      <c r="NQV1" s="519"/>
      <c r="NQW1" s="519"/>
      <c r="NQX1" s="519"/>
      <c r="NQY1" s="519"/>
      <c r="NQZ1" s="519"/>
      <c r="NRA1" s="519"/>
      <c r="NRB1" s="519"/>
      <c r="NRC1" s="519"/>
      <c r="NRD1" s="519"/>
      <c r="NRE1" s="519"/>
      <c r="NRF1" s="519"/>
      <c r="NRG1" s="519"/>
      <c r="NRH1" s="519"/>
      <c r="NRI1" s="519"/>
      <c r="NRJ1" s="519"/>
      <c r="NRK1" s="519"/>
      <c r="NRL1" s="519"/>
      <c r="NRM1" s="519"/>
      <c r="NRN1" s="519"/>
      <c r="NRO1" s="519"/>
      <c r="NRP1" s="519"/>
      <c r="NRQ1" s="519"/>
      <c r="NRR1" s="519"/>
      <c r="NRS1" s="519"/>
      <c r="NRT1" s="519"/>
      <c r="NRU1" s="519"/>
      <c r="NRV1" s="519"/>
      <c r="NRW1" s="519"/>
      <c r="NRX1" s="519"/>
      <c r="NRY1" s="519"/>
      <c r="NRZ1" s="519"/>
      <c r="NSA1" s="519"/>
      <c r="NSB1" s="519"/>
      <c r="NSC1" s="519"/>
      <c r="NSD1" s="519"/>
      <c r="NSE1" s="519"/>
      <c r="NSF1" s="519"/>
      <c r="NSG1" s="519"/>
      <c r="NSH1" s="519"/>
      <c r="NSI1" s="519"/>
      <c r="NSJ1" s="519"/>
      <c r="NSK1" s="519"/>
      <c r="NSL1" s="519"/>
      <c r="NSM1" s="519"/>
      <c r="NSN1" s="519"/>
      <c r="NSO1" s="519"/>
      <c r="NSP1" s="519"/>
      <c r="NSQ1" s="519"/>
      <c r="NSR1" s="519"/>
      <c r="NSS1" s="519"/>
      <c r="NST1" s="519"/>
      <c r="NSU1" s="519"/>
      <c r="NSV1" s="519"/>
      <c r="NSW1" s="519"/>
      <c r="NSX1" s="519"/>
      <c r="NSY1" s="519"/>
      <c r="NSZ1" s="519"/>
      <c r="NTA1" s="519"/>
      <c r="NTB1" s="519"/>
      <c r="NTC1" s="519"/>
      <c r="NTD1" s="519"/>
      <c r="NTE1" s="519"/>
      <c r="NTF1" s="519"/>
      <c r="NTG1" s="519"/>
      <c r="NTH1" s="519"/>
      <c r="NTI1" s="519"/>
      <c r="NTJ1" s="519"/>
      <c r="NTK1" s="519"/>
      <c r="NTL1" s="519"/>
      <c r="NTM1" s="519"/>
      <c r="NTN1" s="519"/>
      <c r="NTO1" s="519"/>
      <c r="NTP1" s="519"/>
      <c r="NTQ1" s="519"/>
      <c r="NTR1" s="519"/>
      <c r="NTS1" s="519"/>
      <c r="NTT1" s="519"/>
      <c r="NTU1" s="519"/>
      <c r="NTV1" s="519"/>
      <c r="NTW1" s="519"/>
      <c r="NTX1" s="519"/>
      <c r="NTY1" s="519"/>
      <c r="NTZ1" s="519"/>
      <c r="NUA1" s="519"/>
      <c r="NUB1" s="519"/>
      <c r="NUC1" s="519"/>
      <c r="NUD1" s="519"/>
      <c r="NUE1" s="519"/>
      <c r="NUF1" s="519"/>
      <c r="NUG1" s="519"/>
      <c r="NUH1" s="519"/>
      <c r="NUI1" s="519"/>
      <c r="NUJ1" s="519"/>
      <c r="NUK1" s="519"/>
      <c r="NUL1" s="519"/>
      <c r="NUM1" s="519"/>
      <c r="NUN1" s="519"/>
      <c r="NUO1" s="519"/>
      <c r="NUP1" s="519"/>
      <c r="NUQ1" s="519"/>
      <c r="NUR1" s="519"/>
      <c r="NUS1" s="519"/>
      <c r="NUT1" s="519"/>
      <c r="NUU1" s="519"/>
      <c r="NUV1" s="519"/>
      <c r="NUW1" s="519"/>
      <c r="NUX1" s="519"/>
      <c r="NUY1" s="519"/>
      <c r="NUZ1" s="519"/>
      <c r="NVA1" s="519"/>
      <c r="NVB1" s="519"/>
      <c r="NVC1" s="519"/>
      <c r="NVD1" s="519"/>
      <c r="NVE1" s="519"/>
      <c r="NVF1" s="519"/>
      <c r="NVG1" s="519"/>
      <c r="NVH1" s="519"/>
      <c r="NVI1" s="519"/>
      <c r="NVJ1" s="519"/>
      <c r="NVK1" s="519"/>
      <c r="NVL1" s="519"/>
      <c r="NVM1" s="519"/>
      <c r="NVN1" s="519"/>
      <c r="NVO1" s="519"/>
      <c r="NVP1" s="519"/>
      <c r="NVQ1" s="519"/>
      <c r="NVR1" s="519"/>
      <c r="NVS1" s="519"/>
      <c r="NVT1" s="519"/>
      <c r="NVU1" s="519"/>
      <c r="NVV1" s="519"/>
      <c r="NVW1" s="519"/>
      <c r="NVX1" s="519"/>
      <c r="NVY1" s="519"/>
      <c r="NVZ1" s="519"/>
      <c r="NWA1" s="519"/>
      <c r="NWB1" s="519"/>
      <c r="NWC1" s="519"/>
      <c r="NWD1" s="519"/>
      <c r="NWE1" s="519"/>
      <c r="NWF1" s="519"/>
      <c r="NWG1" s="519"/>
      <c r="NWH1" s="519"/>
      <c r="NWI1" s="519"/>
      <c r="NWJ1" s="519"/>
      <c r="NWK1" s="519"/>
      <c r="NWL1" s="519"/>
      <c r="NWM1" s="519"/>
      <c r="NWN1" s="519"/>
      <c r="NWO1" s="519"/>
      <c r="NWP1" s="519"/>
      <c r="NWQ1" s="519"/>
      <c r="NWR1" s="519"/>
      <c r="NWS1" s="519"/>
      <c r="NWT1" s="519"/>
      <c r="NWU1" s="519"/>
      <c r="NWV1" s="519"/>
      <c r="NWW1" s="519"/>
      <c r="NWX1" s="519"/>
      <c r="NWY1" s="519"/>
      <c r="NWZ1" s="519"/>
      <c r="NXA1" s="519"/>
      <c r="NXB1" s="519"/>
      <c r="NXC1" s="519"/>
      <c r="NXD1" s="519"/>
      <c r="NXE1" s="519"/>
      <c r="NXF1" s="519"/>
      <c r="NXG1" s="519"/>
      <c r="NXH1" s="519"/>
      <c r="NXI1" s="519"/>
      <c r="NXJ1" s="519"/>
      <c r="NXK1" s="519"/>
      <c r="NXL1" s="519"/>
      <c r="NXM1" s="519"/>
      <c r="NXN1" s="519"/>
      <c r="NXO1" s="519"/>
      <c r="NXP1" s="519"/>
      <c r="NXQ1" s="519"/>
      <c r="NXR1" s="519"/>
      <c r="NXS1" s="519"/>
      <c r="NXT1" s="519"/>
      <c r="NXU1" s="519"/>
      <c r="NXV1" s="519"/>
      <c r="NXW1" s="519"/>
      <c r="NXX1" s="519"/>
      <c r="NXY1" s="519"/>
      <c r="NXZ1" s="519"/>
      <c r="NYA1" s="519"/>
      <c r="NYB1" s="519"/>
      <c r="NYC1" s="519"/>
      <c r="NYD1" s="519"/>
      <c r="NYE1" s="519"/>
      <c r="NYF1" s="519"/>
      <c r="NYG1" s="519"/>
      <c r="NYH1" s="519"/>
      <c r="NYI1" s="519"/>
      <c r="NYJ1" s="519"/>
      <c r="NYK1" s="519"/>
      <c r="NYL1" s="519"/>
      <c r="NYM1" s="519"/>
      <c r="NYN1" s="519"/>
      <c r="NYO1" s="519"/>
      <c r="NYP1" s="519"/>
      <c r="NYQ1" s="519"/>
      <c r="NYR1" s="519"/>
      <c r="NYS1" s="519"/>
      <c r="NYT1" s="519"/>
      <c r="NYU1" s="519"/>
      <c r="NYV1" s="519"/>
      <c r="NYW1" s="519"/>
      <c r="NYX1" s="519"/>
      <c r="NYY1" s="519"/>
      <c r="NYZ1" s="519"/>
      <c r="NZA1" s="519"/>
      <c r="NZB1" s="519"/>
      <c r="NZC1" s="519"/>
      <c r="NZD1" s="519"/>
      <c r="NZE1" s="519"/>
      <c r="NZF1" s="519"/>
      <c r="NZG1" s="519"/>
      <c r="NZH1" s="519"/>
      <c r="NZI1" s="519"/>
      <c r="NZJ1" s="519"/>
      <c r="NZK1" s="519"/>
      <c r="NZL1" s="519"/>
      <c r="NZM1" s="519"/>
      <c r="NZN1" s="519"/>
      <c r="NZO1" s="519"/>
      <c r="NZP1" s="519"/>
      <c r="NZQ1" s="519"/>
      <c r="NZR1" s="519"/>
      <c r="NZS1" s="519"/>
      <c r="NZT1" s="519"/>
      <c r="NZU1" s="519"/>
      <c r="NZV1" s="519"/>
      <c r="NZW1" s="519"/>
      <c r="NZX1" s="519"/>
      <c r="NZY1" s="519"/>
      <c r="NZZ1" s="519"/>
      <c r="OAA1" s="519"/>
      <c r="OAB1" s="519"/>
      <c r="OAC1" s="519"/>
      <c r="OAD1" s="519"/>
      <c r="OAE1" s="519"/>
      <c r="OAF1" s="519"/>
      <c r="OAG1" s="519"/>
      <c r="OAH1" s="519"/>
      <c r="OAI1" s="519"/>
      <c r="OAJ1" s="519"/>
      <c r="OAK1" s="519"/>
      <c r="OAL1" s="519"/>
      <c r="OAM1" s="519"/>
      <c r="OAN1" s="519"/>
      <c r="OAO1" s="519"/>
      <c r="OAP1" s="519"/>
      <c r="OAQ1" s="519"/>
      <c r="OAR1" s="519"/>
      <c r="OAS1" s="519"/>
      <c r="OAT1" s="519"/>
      <c r="OAU1" s="519"/>
      <c r="OAV1" s="519"/>
      <c r="OAW1" s="519"/>
      <c r="OAX1" s="519"/>
      <c r="OAY1" s="519"/>
      <c r="OAZ1" s="519"/>
      <c r="OBA1" s="519"/>
      <c r="OBB1" s="519"/>
      <c r="OBC1" s="519"/>
      <c r="OBD1" s="519"/>
      <c r="OBE1" s="519"/>
      <c r="OBF1" s="519"/>
      <c r="OBG1" s="519"/>
      <c r="OBH1" s="519"/>
      <c r="OBI1" s="519"/>
      <c r="OBJ1" s="519"/>
      <c r="OBK1" s="519"/>
      <c r="OBL1" s="519"/>
      <c r="OBM1" s="519"/>
      <c r="OBN1" s="519"/>
      <c r="OBO1" s="519"/>
      <c r="OBP1" s="519"/>
      <c r="OBQ1" s="519"/>
      <c r="OBR1" s="519"/>
      <c r="OBS1" s="519"/>
      <c r="OBT1" s="519"/>
      <c r="OBU1" s="519"/>
      <c r="OBV1" s="519"/>
      <c r="OBW1" s="519"/>
      <c r="OBX1" s="519"/>
      <c r="OBY1" s="519"/>
      <c r="OBZ1" s="519"/>
      <c r="OCA1" s="519"/>
      <c r="OCB1" s="519"/>
      <c r="OCC1" s="519"/>
      <c r="OCD1" s="519"/>
      <c r="OCE1" s="519"/>
      <c r="OCF1" s="519"/>
      <c r="OCG1" s="519"/>
      <c r="OCH1" s="519"/>
      <c r="OCI1" s="519"/>
      <c r="OCJ1" s="519"/>
      <c r="OCK1" s="519"/>
      <c r="OCL1" s="519"/>
      <c r="OCM1" s="519"/>
      <c r="OCN1" s="519"/>
      <c r="OCO1" s="519"/>
      <c r="OCP1" s="519"/>
      <c r="OCQ1" s="519"/>
      <c r="OCR1" s="519"/>
      <c r="OCS1" s="519"/>
      <c r="OCT1" s="519"/>
      <c r="OCU1" s="519"/>
      <c r="OCV1" s="519"/>
      <c r="OCW1" s="519"/>
      <c r="OCX1" s="519"/>
      <c r="OCY1" s="519"/>
      <c r="OCZ1" s="519"/>
      <c r="ODA1" s="519"/>
      <c r="ODB1" s="519"/>
      <c r="ODC1" s="519"/>
      <c r="ODD1" s="519"/>
      <c r="ODE1" s="519"/>
      <c r="ODF1" s="519"/>
      <c r="ODG1" s="519"/>
      <c r="ODH1" s="519"/>
      <c r="ODI1" s="519"/>
      <c r="ODJ1" s="519"/>
      <c r="ODK1" s="519"/>
      <c r="ODL1" s="519"/>
      <c r="ODM1" s="519"/>
      <c r="ODN1" s="519"/>
      <c r="ODO1" s="519"/>
      <c r="ODP1" s="519"/>
      <c r="ODQ1" s="519"/>
      <c r="ODR1" s="519"/>
      <c r="ODS1" s="519"/>
      <c r="ODT1" s="519"/>
      <c r="ODU1" s="519"/>
      <c r="ODV1" s="519"/>
      <c r="ODW1" s="519"/>
      <c r="ODX1" s="519"/>
      <c r="ODY1" s="519"/>
      <c r="ODZ1" s="519"/>
      <c r="OEA1" s="519"/>
      <c r="OEB1" s="519"/>
      <c r="OEC1" s="519"/>
      <c r="OED1" s="519"/>
      <c r="OEE1" s="519"/>
      <c r="OEF1" s="519"/>
      <c r="OEG1" s="519"/>
      <c r="OEH1" s="519"/>
      <c r="OEI1" s="519"/>
      <c r="OEJ1" s="519"/>
      <c r="OEK1" s="519"/>
      <c r="OEL1" s="519"/>
      <c r="OEM1" s="519"/>
      <c r="OEN1" s="519"/>
      <c r="OEO1" s="519"/>
      <c r="OEP1" s="519"/>
      <c r="OEQ1" s="519"/>
      <c r="OER1" s="519"/>
      <c r="OES1" s="519"/>
      <c r="OET1" s="519"/>
      <c r="OEU1" s="519"/>
      <c r="OEV1" s="519"/>
      <c r="OEW1" s="519"/>
      <c r="OEX1" s="519"/>
      <c r="OEY1" s="519"/>
      <c r="OEZ1" s="519"/>
      <c r="OFA1" s="519"/>
      <c r="OFB1" s="519"/>
      <c r="OFC1" s="519"/>
      <c r="OFD1" s="519"/>
      <c r="OFE1" s="519"/>
      <c r="OFF1" s="519"/>
      <c r="OFG1" s="519"/>
      <c r="OFH1" s="519"/>
      <c r="OFI1" s="519"/>
      <c r="OFJ1" s="519"/>
      <c r="OFK1" s="519"/>
      <c r="OFL1" s="519"/>
      <c r="OFM1" s="519"/>
      <c r="OFN1" s="519"/>
      <c r="OFO1" s="519"/>
      <c r="OFP1" s="519"/>
      <c r="OFQ1" s="519"/>
      <c r="OFR1" s="519"/>
      <c r="OFS1" s="519"/>
      <c r="OFT1" s="519"/>
      <c r="OFU1" s="519"/>
      <c r="OFV1" s="519"/>
      <c r="OFW1" s="519"/>
      <c r="OFX1" s="519"/>
      <c r="OFY1" s="519"/>
      <c r="OFZ1" s="519"/>
      <c r="OGA1" s="519"/>
      <c r="OGB1" s="519"/>
      <c r="OGC1" s="519"/>
      <c r="OGD1" s="519"/>
      <c r="OGE1" s="519"/>
      <c r="OGF1" s="519"/>
      <c r="OGG1" s="519"/>
      <c r="OGH1" s="519"/>
      <c r="OGI1" s="519"/>
      <c r="OGJ1" s="519"/>
      <c r="OGK1" s="519"/>
      <c r="OGL1" s="519"/>
      <c r="OGM1" s="519"/>
      <c r="OGN1" s="519"/>
      <c r="OGO1" s="519"/>
      <c r="OGP1" s="519"/>
      <c r="OGQ1" s="519"/>
      <c r="OGR1" s="519"/>
      <c r="OGS1" s="519"/>
      <c r="OGT1" s="519"/>
      <c r="OGU1" s="519"/>
      <c r="OGV1" s="519"/>
      <c r="OGW1" s="519"/>
      <c r="OGX1" s="519"/>
      <c r="OGY1" s="519"/>
      <c r="OGZ1" s="519"/>
      <c r="OHA1" s="519"/>
      <c r="OHB1" s="519"/>
      <c r="OHC1" s="519"/>
      <c r="OHD1" s="519"/>
      <c r="OHE1" s="519"/>
      <c r="OHF1" s="519"/>
      <c r="OHG1" s="519"/>
      <c r="OHH1" s="519"/>
      <c r="OHI1" s="519"/>
      <c r="OHJ1" s="519"/>
      <c r="OHK1" s="519"/>
      <c r="OHL1" s="519"/>
      <c r="OHM1" s="519"/>
      <c r="OHN1" s="519"/>
      <c r="OHO1" s="519"/>
      <c r="OHP1" s="519"/>
      <c r="OHQ1" s="519"/>
      <c r="OHR1" s="519"/>
      <c r="OHS1" s="519"/>
      <c r="OHT1" s="519"/>
      <c r="OHU1" s="519"/>
      <c r="OHV1" s="519"/>
      <c r="OHW1" s="519"/>
      <c r="OHX1" s="519"/>
      <c r="OHY1" s="519"/>
      <c r="OHZ1" s="519"/>
      <c r="OIA1" s="519"/>
      <c r="OIB1" s="519"/>
      <c r="OIC1" s="519"/>
      <c r="OID1" s="519"/>
      <c r="OIE1" s="519"/>
      <c r="OIF1" s="519"/>
      <c r="OIG1" s="519"/>
      <c r="OIH1" s="519"/>
      <c r="OII1" s="519"/>
      <c r="OIJ1" s="519"/>
      <c r="OIK1" s="519"/>
      <c r="OIL1" s="519"/>
      <c r="OIM1" s="519"/>
      <c r="OIN1" s="519"/>
      <c r="OIO1" s="519"/>
      <c r="OIP1" s="519"/>
      <c r="OIQ1" s="519"/>
      <c r="OIR1" s="519"/>
      <c r="OIS1" s="519"/>
      <c r="OIT1" s="519"/>
      <c r="OIU1" s="519"/>
      <c r="OIV1" s="519"/>
      <c r="OIW1" s="519"/>
      <c r="OIX1" s="519"/>
      <c r="OIY1" s="519"/>
      <c r="OIZ1" s="519"/>
      <c r="OJA1" s="519"/>
      <c r="OJB1" s="519"/>
      <c r="OJC1" s="519"/>
      <c r="OJD1" s="519"/>
      <c r="OJE1" s="519"/>
      <c r="OJF1" s="519"/>
      <c r="OJG1" s="519"/>
      <c r="OJH1" s="519"/>
      <c r="OJI1" s="519"/>
      <c r="OJJ1" s="519"/>
      <c r="OJK1" s="519"/>
      <c r="OJL1" s="519"/>
      <c r="OJM1" s="519"/>
      <c r="OJN1" s="519"/>
      <c r="OJO1" s="519"/>
      <c r="OJP1" s="519"/>
      <c r="OJQ1" s="519"/>
      <c r="OJR1" s="519"/>
      <c r="OJS1" s="519"/>
      <c r="OJT1" s="519"/>
      <c r="OJU1" s="519"/>
      <c r="OJV1" s="519"/>
      <c r="OJW1" s="519"/>
      <c r="OJX1" s="519"/>
      <c r="OJY1" s="519"/>
      <c r="OJZ1" s="519"/>
      <c r="OKA1" s="519"/>
      <c r="OKB1" s="519"/>
      <c r="OKC1" s="519"/>
      <c r="OKD1" s="519"/>
      <c r="OKE1" s="519"/>
      <c r="OKF1" s="519"/>
      <c r="OKG1" s="519"/>
      <c r="OKH1" s="519"/>
      <c r="OKI1" s="519"/>
      <c r="OKJ1" s="519"/>
      <c r="OKK1" s="519"/>
      <c r="OKL1" s="519"/>
      <c r="OKM1" s="519"/>
      <c r="OKN1" s="519"/>
      <c r="OKO1" s="519"/>
      <c r="OKP1" s="519"/>
      <c r="OKQ1" s="519"/>
      <c r="OKR1" s="519"/>
      <c r="OKS1" s="519"/>
      <c r="OKT1" s="519"/>
      <c r="OKU1" s="519"/>
      <c r="OKV1" s="519"/>
      <c r="OKW1" s="519"/>
      <c r="OKX1" s="519"/>
      <c r="OKY1" s="519"/>
      <c r="OKZ1" s="519"/>
      <c r="OLA1" s="519"/>
      <c r="OLB1" s="519"/>
      <c r="OLC1" s="519"/>
      <c r="OLD1" s="519"/>
      <c r="OLE1" s="519"/>
      <c r="OLF1" s="519"/>
      <c r="OLG1" s="519"/>
      <c r="OLH1" s="519"/>
      <c r="OLI1" s="519"/>
      <c r="OLJ1" s="519"/>
      <c r="OLK1" s="519"/>
      <c r="OLL1" s="519"/>
      <c r="OLM1" s="519"/>
      <c r="OLN1" s="519"/>
      <c r="OLO1" s="519"/>
      <c r="OLP1" s="519"/>
      <c r="OLQ1" s="519"/>
      <c r="OLR1" s="519"/>
      <c r="OLS1" s="519"/>
      <c r="OLT1" s="519"/>
      <c r="OLU1" s="519"/>
      <c r="OLV1" s="519"/>
      <c r="OLW1" s="519"/>
      <c r="OLX1" s="519"/>
      <c r="OLY1" s="519"/>
      <c r="OLZ1" s="519"/>
      <c r="OMA1" s="519"/>
      <c r="OMB1" s="519"/>
      <c r="OMC1" s="519"/>
      <c r="OMD1" s="519"/>
      <c r="OME1" s="519"/>
      <c r="OMF1" s="519"/>
      <c r="OMG1" s="519"/>
      <c r="OMH1" s="519"/>
      <c r="OMI1" s="519"/>
      <c r="OMJ1" s="519"/>
      <c r="OMK1" s="519"/>
      <c r="OML1" s="519"/>
      <c r="OMM1" s="519"/>
      <c r="OMN1" s="519"/>
      <c r="OMO1" s="519"/>
      <c r="OMP1" s="519"/>
      <c r="OMQ1" s="519"/>
      <c r="OMR1" s="519"/>
      <c r="OMS1" s="519"/>
      <c r="OMT1" s="519"/>
      <c r="OMU1" s="519"/>
      <c r="OMV1" s="519"/>
      <c r="OMW1" s="519"/>
      <c r="OMX1" s="519"/>
      <c r="OMY1" s="519"/>
      <c r="OMZ1" s="519"/>
      <c r="ONA1" s="519"/>
      <c r="ONB1" s="519"/>
      <c r="ONC1" s="519"/>
      <c r="OND1" s="519"/>
      <c r="ONE1" s="519"/>
      <c r="ONF1" s="519"/>
      <c r="ONG1" s="519"/>
      <c r="ONH1" s="519"/>
      <c r="ONI1" s="519"/>
      <c r="ONJ1" s="519"/>
      <c r="ONK1" s="519"/>
      <c r="ONL1" s="519"/>
      <c r="ONM1" s="519"/>
      <c r="ONN1" s="519"/>
      <c r="ONO1" s="519"/>
      <c r="ONP1" s="519"/>
      <c r="ONQ1" s="519"/>
      <c r="ONR1" s="519"/>
      <c r="ONS1" s="519"/>
      <c r="ONT1" s="519"/>
      <c r="ONU1" s="519"/>
      <c r="ONV1" s="519"/>
      <c r="ONW1" s="519"/>
      <c r="ONX1" s="519"/>
      <c r="ONY1" s="519"/>
      <c r="ONZ1" s="519"/>
      <c r="OOA1" s="519"/>
      <c r="OOB1" s="519"/>
      <c r="OOC1" s="519"/>
      <c r="OOD1" s="519"/>
      <c r="OOE1" s="519"/>
      <c r="OOF1" s="519"/>
      <c r="OOG1" s="519"/>
      <c r="OOH1" s="519"/>
      <c r="OOI1" s="519"/>
      <c r="OOJ1" s="519"/>
      <c r="OOK1" s="519"/>
      <c r="OOL1" s="519"/>
      <c r="OOM1" s="519"/>
      <c r="OON1" s="519"/>
      <c r="OOO1" s="519"/>
      <c r="OOP1" s="519"/>
      <c r="OOQ1" s="519"/>
      <c r="OOR1" s="519"/>
      <c r="OOS1" s="519"/>
      <c r="OOT1" s="519"/>
      <c r="OOU1" s="519"/>
      <c r="OOV1" s="519"/>
      <c r="OOW1" s="519"/>
      <c r="OOX1" s="519"/>
      <c r="OOY1" s="519"/>
      <c r="OOZ1" s="519"/>
      <c r="OPA1" s="519"/>
      <c r="OPB1" s="519"/>
      <c r="OPC1" s="519"/>
      <c r="OPD1" s="519"/>
      <c r="OPE1" s="519"/>
      <c r="OPF1" s="519"/>
      <c r="OPG1" s="519"/>
      <c r="OPH1" s="519"/>
      <c r="OPI1" s="519"/>
      <c r="OPJ1" s="519"/>
      <c r="OPK1" s="519"/>
      <c r="OPL1" s="519"/>
      <c r="OPM1" s="519"/>
      <c r="OPN1" s="519"/>
      <c r="OPO1" s="519"/>
      <c r="OPP1" s="519"/>
      <c r="OPQ1" s="519"/>
      <c r="OPR1" s="519"/>
      <c r="OPS1" s="519"/>
      <c r="OPT1" s="519"/>
      <c r="OPU1" s="519"/>
      <c r="OPV1" s="519"/>
      <c r="OPW1" s="519"/>
      <c r="OPX1" s="519"/>
      <c r="OPY1" s="519"/>
      <c r="OPZ1" s="519"/>
      <c r="OQA1" s="519"/>
      <c r="OQB1" s="519"/>
      <c r="OQC1" s="519"/>
      <c r="OQD1" s="519"/>
      <c r="OQE1" s="519"/>
      <c r="OQF1" s="519"/>
      <c r="OQG1" s="519"/>
      <c r="OQH1" s="519"/>
      <c r="OQI1" s="519"/>
      <c r="OQJ1" s="519"/>
      <c r="OQK1" s="519"/>
      <c r="OQL1" s="519"/>
      <c r="OQM1" s="519"/>
      <c r="OQN1" s="519"/>
      <c r="OQO1" s="519"/>
      <c r="OQP1" s="519"/>
      <c r="OQQ1" s="519"/>
      <c r="OQR1" s="519"/>
      <c r="OQS1" s="519"/>
      <c r="OQT1" s="519"/>
      <c r="OQU1" s="519"/>
      <c r="OQV1" s="519"/>
      <c r="OQW1" s="519"/>
      <c r="OQX1" s="519"/>
      <c r="OQY1" s="519"/>
      <c r="OQZ1" s="519"/>
      <c r="ORA1" s="519"/>
      <c r="ORB1" s="519"/>
      <c r="ORC1" s="519"/>
      <c r="ORD1" s="519"/>
      <c r="ORE1" s="519"/>
      <c r="ORF1" s="519"/>
      <c r="ORG1" s="519"/>
      <c r="ORH1" s="519"/>
      <c r="ORI1" s="519"/>
      <c r="ORJ1" s="519"/>
      <c r="ORK1" s="519"/>
      <c r="ORL1" s="519"/>
      <c r="ORM1" s="519"/>
      <c r="ORN1" s="519"/>
      <c r="ORO1" s="519"/>
      <c r="ORP1" s="519"/>
      <c r="ORQ1" s="519"/>
      <c r="ORR1" s="519"/>
      <c r="ORS1" s="519"/>
      <c r="ORT1" s="519"/>
      <c r="ORU1" s="519"/>
      <c r="ORV1" s="519"/>
      <c r="ORW1" s="519"/>
      <c r="ORX1" s="519"/>
      <c r="ORY1" s="519"/>
      <c r="ORZ1" s="519"/>
      <c r="OSA1" s="519"/>
      <c r="OSB1" s="519"/>
      <c r="OSC1" s="519"/>
      <c r="OSD1" s="519"/>
      <c r="OSE1" s="519"/>
      <c r="OSF1" s="519"/>
      <c r="OSG1" s="519"/>
      <c r="OSH1" s="519"/>
      <c r="OSI1" s="519"/>
      <c r="OSJ1" s="519"/>
      <c r="OSK1" s="519"/>
      <c r="OSL1" s="519"/>
      <c r="OSM1" s="519"/>
      <c r="OSN1" s="519"/>
      <c r="OSO1" s="519"/>
      <c r="OSP1" s="519"/>
      <c r="OSQ1" s="519"/>
      <c r="OSR1" s="519"/>
      <c r="OSS1" s="519"/>
      <c r="OST1" s="519"/>
      <c r="OSU1" s="519"/>
      <c r="OSV1" s="519"/>
      <c r="OSW1" s="519"/>
      <c r="OSX1" s="519"/>
      <c r="OSY1" s="519"/>
      <c r="OSZ1" s="519"/>
      <c r="OTA1" s="519"/>
      <c r="OTB1" s="519"/>
      <c r="OTC1" s="519"/>
      <c r="OTD1" s="519"/>
      <c r="OTE1" s="519"/>
      <c r="OTF1" s="519"/>
      <c r="OTG1" s="519"/>
      <c r="OTH1" s="519"/>
      <c r="OTI1" s="519"/>
      <c r="OTJ1" s="519"/>
      <c r="OTK1" s="519"/>
      <c r="OTL1" s="519"/>
      <c r="OTM1" s="519"/>
      <c r="OTN1" s="519"/>
      <c r="OTO1" s="519"/>
      <c r="OTP1" s="519"/>
      <c r="OTQ1" s="519"/>
      <c r="OTR1" s="519"/>
      <c r="OTS1" s="519"/>
      <c r="OTT1" s="519"/>
      <c r="OTU1" s="519"/>
      <c r="OTV1" s="519"/>
      <c r="OTW1" s="519"/>
      <c r="OTX1" s="519"/>
      <c r="OTY1" s="519"/>
      <c r="OTZ1" s="519"/>
      <c r="OUA1" s="519"/>
      <c r="OUB1" s="519"/>
      <c r="OUC1" s="519"/>
      <c r="OUD1" s="519"/>
      <c r="OUE1" s="519"/>
      <c r="OUF1" s="519"/>
      <c r="OUG1" s="519"/>
      <c r="OUH1" s="519"/>
      <c r="OUI1" s="519"/>
      <c r="OUJ1" s="519"/>
      <c r="OUK1" s="519"/>
      <c r="OUL1" s="519"/>
      <c r="OUM1" s="519"/>
      <c r="OUN1" s="519"/>
      <c r="OUO1" s="519"/>
      <c r="OUP1" s="519"/>
      <c r="OUQ1" s="519"/>
      <c r="OUR1" s="519"/>
      <c r="OUS1" s="519"/>
      <c r="OUT1" s="519"/>
      <c r="OUU1" s="519"/>
      <c r="OUV1" s="519"/>
      <c r="OUW1" s="519"/>
      <c r="OUX1" s="519"/>
      <c r="OUY1" s="519"/>
      <c r="OUZ1" s="519"/>
      <c r="OVA1" s="519"/>
      <c r="OVB1" s="519"/>
      <c r="OVC1" s="519"/>
      <c r="OVD1" s="519"/>
      <c r="OVE1" s="519"/>
      <c r="OVF1" s="519"/>
      <c r="OVG1" s="519"/>
      <c r="OVH1" s="519"/>
      <c r="OVI1" s="519"/>
      <c r="OVJ1" s="519"/>
      <c r="OVK1" s="519"/>
      <c r="OVL1" s="519"/>
      <c r="OVM1" s="519"/>
      <c r="OVN1" s="519"/>
      <c r="OVO1" s="519"/>
      <c r="OVP1" s="519"/>
      <c r="OVQ1" s="519"/>
      <c r="OVR1" s="519"/>
      <c r="OVS1" s="519"/>
      <c r="OVT1" s="519"/>
      <c r="OVU1" s="519"/>
      <c r="OVV1" s="519"/>
      <c r="OVW1" s="519"/>
      <c r="OVX1" s="519"/>
      <c r="OVY1" s="519"/>
      <c r="OVZ1" s="519"/>
      <c r="OWA1" s="519"/>
      <c r="OWB1" s="519"/>
      <c r="OWC1" s="519"/>
      <c r="OWD1" s="519"/>
      <c r="OWE1" s="519"/>
      <c r="OWF1" s="519"/>
      <c r="OWG1" s="519"/>
      <c r="OWH1" s="519"/>
      <c r="OWI1" s="519"/>
      <c r="OWJ1" s="519"/>
      <c r="OWK1" s="519"/>
      <c r="OWL1" s="519"/>
      <c r="OWM1" s="519"/>
      <c r="OWN1" s="519"/>
      <c r="OWO1" s="519"/>
      <c r="OWP1" s="519"/>
      <c r="OWQ1" s="519"/>
      <c r="OWR1" s="519"/>
      <c r="OWS1" s="519"/>
      <c r="OWT1" s="519"/>
      <c r="OWU1" s="519"/>
      <c r="OWV1" s="519"/>
      <c r="OWW1" s="519"/>
      <c r="OWX1" s="519"/>
      <c r="OWY1" s="519"/>
      <c r="OWZ1" s="519"/>
      <c r="OXA1" s="519"/>
      <c r="OXB1" s="519"/>
      <c r="OXC1" s="519"/>
      <c r="OXD1" s="519"/>
      <c r="OXE1" s="519"/>
      <c r="OXF1" s="519"/>
      <c r="OXG1" s="519"/>
      <c r="OXH1" s="519"/>
      <c r="OXI1" s="519"/>
      <c r="OXJ1" s="519"/>
      <c r="OXK1" s="519"/>
      <c r="OXL1" s="519"/>
      <c r="OXM1" s="519"/>
      <c r="OXN1" s="519"/>
      <c r="OXO1" s="519"/>
      <c r="OXP1" s="519"/>
      <c r="OXQ1" s="519"/>
      <c r="OXR1" s="519"/>
      <c r="OXS1" s="519"/>
      <c r="OXT1" s="519"/>
      <c r="OXU1" s="519"/>
      <c r="OXV1" s="519"/>
      <c r="OXW1" s="519"/>
      <c r="OXX1" s="519"/>
      <c r="OXY1" s="519"/>
      <c r="OXZ1" s="519"/>
      <c r="OYA1" s="519"/>
      <c r="OYB1" s="519"/>
      <c r="OYC1" s="519"/>
      <c r="OYD1" s="519"/>
      <c r="OYE1" s="519"/>
      <c r="OYF1" s="519"/>
      <c r="OYG1" s="519"/>
      <c r="OYH1" s="519"/>
      <c r="OYI1" s="519"/>
      <c r="OYJ1" s="519"/>
      <c r="OYK1" s="519"/>
      <c r="OYL1" s="519"/>
      <c r="OYM1" s="519"/>
      <c r="OYN1" s="519"/>
      <c r="OYO1" s="519"/>
      <c r="OYP1" s="519"/>
      <c r="OYQ1" s="519"/>
      <c r="OYR1" s="519"/>
      <c r="OYS1" s="519"/>
      <c r="OYT1" s="519"/>
      <c r="OYU1" s="519"/>
      <c r="OYV1" s="519"/>
      <c r="OYW1" s="519"/>
      <c r="OYX1" s="519"/>
      <c r="OYY1" s="519"/>
      <c r="OYZ1" s="519"/>
      <c r="OZA1" s="519"/>
      <c r="OZB1" s="519"/>
      <c r="OZC1" s="519"/>
      <c r="OZD1" s="519"/>
      <c r="OZE1" s="519"/>
      <c r="OZF1" s="519"/>
      <c r="OZG1" s="519"/>
      <c r="OZH1" s="519"/>
      <c r="OZI1" s="519"/>
      <c r="OZJ1" s="519"/>
      <c r="OZK1" s="519"/>
      <c r="OZL1" s="519"/>
      <c r="OZM1" s="519"/>
      <c r="OZN1" s="519"/>
      <c r="OZO1" s="519"/>
      <c r="OZP1" s="519"/>
      <c r="OZQ1" s="519"/>
      <c r="OZR1" s="519"/>
      <c r="OZS1" s="519"/>
      <c r="OZT1" s="519"/>
      <c r="OZU1" s="519"/>
      <c r="OZV1" s="519"/>
      <c r="OZW1" s="519"/>
      <c r="OZX1" s="519"/>
      <c r="OZY1" s="519"/>
      <c r="OZZ1" s="519"/>
      <c r="PAA1" s="519"/>
      <c r="PAB1" s="519"/>
      <c r="PAC1" s="519"/>
      <c r="PAD1" s="519"/>
      <c r="PAE1" s="519"/>
      <c r="PAF1" s="519"/>
      <c r="PAG1" s="519"/>
      <c r="PAH1" s="519"/>
      <c r="PAI1" s="519"/>
      <c r="PAJ1" s="519"/>
      <c r="PAK1" s="519"/>
      <c r="PAL1" s="519"/>
      <c r="PAM1" s="519"/>
      <c r="PAN1" s="519"/>
      <c r="PAO1" s="519"/>
      <c r="PAP1" s="519"/>
      <c r="PAQ1" s="519"/>
      <c r="PAR1" s="519"/>
      <c r="PAS1" s="519"/>
      <c r="PAT1" s="519"/>
      <c r="PAU1" s="519"/>
      <c r="PAV1" s="519"/>
      <c r="PAW1" s="519"/>
      <c r="PAX1" s="519"/>
      <c r="PAY1" s="519"/>
      <c r="PAZ1" s="519"/>
      <c r="PBA1" s="519"/>
      <c r="PBB1" s="519"/>
      <c r="PBC1" s="519"/>
      <c r="PBD1" s="519"/>
      <c r="PBE1" s="519"/>
      <c r="PBF1" s="519"/>
      <c r="PBG1" s="519"/>
      <c r="PBH1" s="519"/>
      <c r="PBI1" s="519"/>
      <c r="PBJ1" s="519"/>
      <c r="PBK1" s="519"/>
      <c r="PBL1" s="519"/>
      <c r="PBM1" s="519"/>
      <c r="PBN1" s="519"/>
      <c r="PBO1" s="519"/>
      <c r="PBP1" s="519"/>
      <c r="PBQ1" s="519"/>
      <c r="PBR1" s="519"/>
      <c r="PBS1" s="519"/>
      <c r="PBT1" s="519"/>
      <c r="PBU1" s="519"/>
      <c r="PBV1" s="519"/>
      <c r="PBW1" s="519"/>
      <c r="PBX1" s="519"/>
      <c r="PBY1" s="519"/>
      <c r="PBZ1" s="519"/>
      <c r="PCA1" s="519"/>
      <c r="PCB1" s="519"/>
      <c r="PCC1" s="519"/>
      <c r="PCD1" s="519"/>
      <c r="PCE1" s="519"/>
      <c r="PCF1" s="519"/>
      <c r="PCG1" s="519"/>
      <c r="PCH1" s="519"/>
      <c r="PCI1" s="519"/>
      <c r="PCJ1" s="519"/>
      <c r="PCK1" s="519"/>
      <c r="PCL1" s="519"/>
      <c r="PCM1" s="519"/>
      <c r="PCN1" s="519"/>
      <c r="PCO1" s="519"/>
      <c r="PCP1" s="519"/>
      <c r="PCQ1" s="519"/>
      <c r="PCR1" s="519"/>
      <c r="PCS1" s="519"/>
      <c r="PCT1" s="519"/>
      <c r="PCU1" s="519"/>
      <c r="PCV1" s="519"/>
      <c r="PCW1" s="519"/>
      <c r="PCX1" s="519"/>
      <c r="PCY1" s="519"/>
      <c r="PCZ1" s="519"/>
      <c r="PDA1" s="519"/>
      <c r="PDB1" s="519"/>
      <c r="PDC1" s="519"/>
      <c r="PDD1" s="519"/>
      <c r="PDE1" s="519"/>
      <c r="PDF1" s="519"/>
      <c r="PDG1" s="519"/>
      <c r="PDH1" s="519"/>
      <c r="PDI1" s="519"/>
      <c r="PDJ1" s="519"/>
      <c r="PDK1" s="519"/>
      <c r="PDL1" s="519"/>
      <c r="PDM1" s="519"/>
      <c r="PDN1" s="519"/>
      <c r="PDO1" s="519"/>
      <c r="PDP1" s="519"/>
      <c r="PDQ1" s="519"/>
      <c r="PDR1" s="519"/>
      <c r="PDS1" s="519"/>
      <c r="PDT1" s="519"/>
      <c r="PDU1" s="519"/>
      <c r="PDV1" s="519"/>
      <c r="PDW1" s="519"/>
      <c r="PDX1" s="519"/>
      <c r="PDY1" s="519"/>
      <c r="PDZ1" s="519"/>
      <c r="PEA1" s="519"/>
      <c r="PEB1" s="519"/>
      <c r="PEC1" s="519"/>
      <c r="PED1" s="519"/>
      <c r="PEE1" s="519"/>
      <c r="PEF1" s="519"/>
      <c r="PEG1" s="519"/>
      <c r="PEH1" s="519"/>
      <c r="PEI1" s="519"/>
      <c r="PEJ1" s="519"/>
      <c r="PEK1" s="519"/>
      <c r="PEL1" s="519"/>
      <c r="PEM1" s="519"/>
      <c r="PEN1" s="519"/>
      <c r="PEO1" s="519"/>
      <c r="PEP1" s="519"/>
      <c r="PEQ1" s="519"/>
      <c r="PER1" s="519"/>
      <c r="PES1" s="519"/>
      <c r="PET1" s="519"/>
      <c r="PEU1" s="519"/>
      <c r="PEV1" s="519"/>
      <c r="PEW1" s="519"/>
      <c r="PEX1" s="519"/>
      <c r="PEY1" s="519"/>
      <c r="PEZ1" s="519"/>
      <c r="PFA1" s="519"/>
      <c r="PFB1" s="519"/>
      <c r="PFC1" s="519"/>
      <c r="PFD1" s="519"/>
      <c r="PFE1" s="519"/>
      <c r="PFF1" s="519"/>
      <c r="PFG1" s="519"/>
      <c r="PFH1" s="519"/>
      <c r="PFI1" s="519"/>
      <c r="PFJ1" s="519"/>
      <c r="PFK1" s="519"/>
      <c r="PFL1" s="519"/>
      <c r="PFM1" s="519"/>
      <c r="PFN1" s="519"/>
      <c r="PFO1" s="519"/>
      <c r="PFP1" s="519"/>
      <c r="PFQ1" s="519"/>
      <c r="PFR1" s="519"/>
      <c r="PFS1" s="519"/>
      <c r="PFT1" s="519"/>
      <c r="PFU1" s="519"/>
      <c r="PFV1" s="519"/>
      <c r="PFW1" s="519"/>
      <c r="PFX1" s="519"/>
      <c r="PFY1" s="519"/>
      <c r="PFZ1" s="519"/>
      <c r="PGA1" s="519"/>
      <c r="PGB1" s="519"/>
      <c r="PGC1" s="519"/>
      <c r="PGD1" s="519"/>
      <c r="PGE1" s="519"/>
      <c r="PGF1" s="519"/>
      <c r="PGG1" s="519"/>
      <c r="PGH1" s="519"/>
      <c r="PGI1" s="519"/>
      <c r="PGJ1" s="519"/>
      <c r="PGK1" s="519"/>
      <c r="PGL1" s="519"/>
      <c r="PGM1" s="519"/>
      <c r="PGN1" s="519"/>
      <c r="PGO1" s="519"/>
      <c r="PGP1" s="519"/>
      <c r="PGQ1" s="519"/>
      <c r="PGR1" s="519"/>
      <c r="PGS1" s="519"/>
      <c r="PGT1" s="519"/>
      <c r="PGU1" s="519"/>
      <c r="PGV1" s="519"/>
      <c r="PGW1" s="519"/>
      <c r="PGX1" s="519"/>
      <c r="PGY1" s="519"/>
      <c r="PGZ1" s="519"/>
      <c r="PHA1" s="519"/>
      <c r="PHB1" s="519"/>
      <c r="PHC1" s="519"/>
      <c r="PHD1" s="519"/>
      <c r="PHE1" s="519"/>
      <c r="PHF1" s="519"/>
      <c r="PHG1" s="519"/>
      <c r="PHH1" s="519"/>
      <c r="PHI1" s="519"/>
      <c r="PHJ1" s="519"/>
      <c r="PHK1" s="519"/>
      <c r="PHL1" s="519"/>
      <c r="PHM1" s="519"/>
      <c r="PHN1" s="519"/>
      <c r="PHO1" s="519"/>
      <c r="PHP1" s="519"/>
      <c r="PHQ1" s="519"/>
      <c r="PHR1" s="519"/>
      <c r="PHS1" s="519"/>
      <c r="PHT1" s="519"/>
      <c r="PHU1" s="519"/>
      <c r="PHV1" s="519"/>
      <c r="PHW1" s="519"/>
      <c r="PHX1" s="519"/>
      <c r="PHY1" s="519"/>
      <c r="PHZ1" s="519"/>
      <c r="PIA1" s="519"/>
      <c r="PIB1" s="519"/>
      <c r="PIC1" s="519"/>
      <c r="PID1" s="519"/>
      <c r="PIE1" s="519"/>
      <c r="PIF1" s="519"/>
      <c r="PIG1" s="519"/>
      <c r="PIH1" s="519"/>
      <c r="PII1" s="519"/>
      <c r="PIJ1" s="519"/>
      <c r="PIK1" s="519"/>
      <c r="PIL1" s="519"/>
      <c r="PIM1" s="519"/>
      <c r="PIN1" s="519"/>
      <c r="PIO1" s="519"/>
      <c r="PIP1" s="519"/>
      <c r="PIQ1" s="519"/>
      <c r="PIR1" s="519"/>
      <c r="PIS1" s="519"/>
      <c r="PIT1" s="519"/>
      <c r="PIU1" s="519"/>
      <c r="PIV1" s="519"/>
      <c r="PIW1" s="519"/>
      <c r="PIX1" s="519"/>
      <c r="PIY1" s="519"/>
      <c r="PIZ1" s="519"/>
      <c r="PJA1" s="519"/>
      <c r="PJB1" s="519"/>
      <c r="PJC1" s="519"/>
      <c r="PJD1" s="519"/>
      <c r="PJE1" s="519"/>
      <c r="PJF1" s="519"/>
      <c r="PJG1" s="519"/>
      <c r="PJH1" s="519"/>
      <c r="PJI1" s="519"/>
      <c r="PJJ1" s="519"/>
      <c r="PJK1" s="519"/>
      <c r="PJL1" s="519"/>
      <c r="PJM1" s="519"/>
      <c r="PJN1" s="519"/>
      <c r="PJO1" s="519"/>
      <c r="PJP1" s="519"/>
      <c r="PJQ1" s="519"/>
      <c r="PJR1" s="519"/>
      <c r="PJS1" s="519"/>
      <c r="PJT1" s="519"/>
      <c r="PJU1" s="519"/>
      <c r="PJV1" s="519"/>
      <c r="PJW1" s="519"/>
      <c r="PJX1" s="519"/>
      <c r="PJY1" s="519"/>
      <c r="PJZ1" s="519"/>
      <c r="PKA1" s="519"/>
      <c r="PKB1" s="519"/>
      <c r="PKC1" s="519"/>
      <c r="PKD1" s="519"/>
      <c r="PKE1" s="519"/>
      <c r="PKF1" s="519"/>
      <c r="PKG1" s="519"/>
      <c r="PKH1" s="519"/>
      <c r="PKI1" s="519"/>
      <c r="PKJ1" s="519"/>
      <c r="PKK1" s="519"/>
      <c r="PKL1" s="519"/>
      <c r="PKM1" s="519"/>
      <c r="PKN1" s="519"/>
      <c r="PKO1" s="519"/>
      <c r="PKP1" s="519"/>
      <c r="PKQ1" s="519"/>
      <c r="PKR1" s="519"/>
      <c r="PKS1" s="519"/>
      <c r="PKT1" s="519"/>
      <c r="PKU1" s="519"/>
      <c r="PKV1" s="519"/>
      <c r="PKW1" s="519"/>
      <c r="PKX1" s="519"/>
      <c r="PKY1" s="519"/>
      <c r="PKZ1" s="519"/>
      <c r="PLA1" s="519"/>
      <c r="PLB1" s="519"/>
      <c r="PLC1" s="519"/>
      <c r="PLD1" s="519"/>
      <c r="PLE1" s="519"/>
      <c r="PLF1" s="519"/>
      <c r="PLG1" s="519"/>
      <c r="PLH1" s="519"/>
      <c r="PLI1" s="519"/>
      <c r="PLJ1" s="519"/>
      <c r="PLK1" s="519"/>
      <c r="PLL1" s="519"/>
      <c r="PLM1" s="519"/>
      <c r="PLN1" s="519"/>
      <c r="PLO1" s="519"/>
      <c r="PLP1" s="519"/>
      <c r="PLQ1" s="519"/>
      <c r="PLR1" s="519"/>
      <c r="PLS1" s="519"/>
      <c r="PLT1" s="519"/>
      <c r="PLU1" s="519"/>
      <c r="PLV1" s="519"/>
      <c r="PLW1" s="519"/>
      <c r="PLX1" s="519"/>
      <c r="PLY1" s="519"/>
      <c r="PLZ1" s="519"/>
      <c r="PMA1" s="519"/>
      <c r="PMB1" s="519"/>
      <c r="PMC1" s="519"/>
      <c r="PMD1" s="519"/>
      <c r="PME1" s="519"/>
      <c r="PMF1" s="519"/>
      <c r="PMG1" s="519"/>
      <c r="PMH1" s="519"/>
      <c r="PMI1" s="519"/>
      <c r="PMJ1" s="519"/>
      <c r="PMK1" s="519"/>
      <c r="PML1" s="519"/>
      <c r="PMM1" s="519"/>
      <c r="PMN1" s="519"/>
      <c r="PMO1" s="519"/>
      <c r="PMP1" s="519"/>
      <c r="PMQ1" s="519"/>
      <c r="PMR1" s="519"/>
      <c r="PMS1" s="519"/>
      <c r="PMT1" s="519"/>
      <c r="PMU1" s="519"/>
      <c r="PMV1" s="519"/>
      <c r="PMW1" s="519"/>
      <c r="PMX1" s="519"/>
      <c r="PMY1" s="519"/>
      <c r="PMZ1" s="519"/>
      <c r="PNA1" s="519"/>
      <c r="PNB1" s="519"/>
      <c r="PNC1" s="519"/>
      <c r="PND1" s="519"/>
      <c r="PNE1" s="519"/>
      <c r="PNF1" s="519"/>
      <c r="PNG1" s="519"/>
      <c r="PNH1" s="519"/>
      <c r="PNI1" s="519"/>
      <c r="PNJ1" s="519"/>
      <c r="PNK1" s="519"/>
      <c r="PNL1" s="519"/>
      <c r="PNM1" s="519"/>
      <c r="PNN1" s="519"/>
      <c r="PNO1" s="519"/>
      <c r="PNP1" s="519"/>
      <c r="PNQ1" s="519"/>
      <c r="PNR1" s="519"/>
      <c r="PNS1" s="519"/>
      <c r="PNT1" s="519"/>
      <c r="PNU1" s="519"/>
      <c r="PNV1" s="519"/>
      <c r="PNW1" s="519"/>
      <c r="PNX1" s="519"/>
      <c r="PNY1" s="519"/>
      <c r="PNZ1" s="519"/>
      <c r="POA1" s="519"/>
      <c r="POB1" s="519"/>
      <c r="POC1" s="519"/>
      <c r="POD1" s="519"/>
      <c r="POE1" s="519"/>
      <c r="POF1" s="519"/>
      <c r="POG1" s="519"/>
      <c r="POH1" s="519"/>
      <c r="POI1" s="519"/>
      <c r="POJ1" s="519"/>
      <c r="POK1" s="519"/>
      <c r="POL1" s="519"/>
      <c r="POM1" s="519"/>
      <c r="PON1" s="519"/>
      <c r="POO1" s="519"/>
      <c r="POP1" s="519"/>
      <c r="POQ1" s="519"/>
      <c r="POR1" s="519"/>
      <c r="POS1" s="519"/>
      <c r="POT1" s="519"/>
      <c r="POU1" s="519"/>
      <c r="POV1" s="519"/>
      <c r="POW1" s="519"/>
      <c r="POX1" s="519"/>
      <c r="POY1" s="519"/>
      <c r="POZ1" s="519"/>
      <c r="PPA1" s="519"/>
      <c r="PPB1" s="519"/>
      <c r="PPC1" s="519"/>
      <c r="PPD1" s="519"/>
      <c r="PPE1" s="519"/>
      <c r="PPF1" s="519"/>
      <c r="PPG1" s="519"/>
      <c r="PPH1" s="519"/>
      <c r="PPI1" s="519"/>
      <c r="PPJ1" s="519"/>
      <c r="PPK1" s="519"/>
      <c r="PPL1" s="519"/>
      <c r="PPM1" s="519"/>
      <c r="PPN1" s="519"/>
      <c r="PPO1" s="519"/>
      <c r="PPP1" s="519"/>
      <c r="PPQ1" s="519"/>
      <c r="PPR1" s="519"/>
      <c r="PPS1" s="519"/>
      <c r="PPT1" s="519"/>
      <c r="PPU1" s="519"/>
      <c r="PPV1" s="519"/>
      <c r="PPW1" s="519"/>
      <c r="PPX1" s="519"/>
      <c r="PPY1" s="519"/>
      <c r="PPZ1" s="519"/>
      <c r="PQA1" s="519"/>
      <c r="PQB1" s="519"/>
      <c r="PQC1" s="519"/>
      <c r="PQD1" s="519"/>
      <c r="PQE1" s="519"/>
      <c r="PQF1" s="519"/>
      <c r="PQG1" s="519"/>
      <c r="PQH1" s="519"/>
      <c r="PQI1" s="519"/>
      <c r="PQJ1" s="519"/>
      <c r="PQK1" s="519"/>
      <c r="PQL1" s="519"/>
      <c r="PQM1" s="519"/>
      <c r="PQN1" s="519"/>
      <c r="PQO1" s="519"/>
      <c r="PQP1" s="519"/>
      <c r="PQQ1" s="519"/>
      <c r="PQR1" s="519"/>
      <c r="PQS1" s="519"/>
      <c r="PQT1" s="519"/>
      <c r="PQU1" s="519"/>
      <c r="PQV1" s="519"/>
      <c r="PQW1" s="519"/>
      <c r="PQX1" s="519"/>
      <c r="PQY1" s="519"/>
      <c r="PQZ1" s="519"/>
      <c r="PRA1" s="519"/>
      <c r="PRB1" s="519"/>
      <c r="PRC1" s="519"/>
      <c r="PRD1" s="519"/>
      <c r="PRE1" s="519"/>
      <c r="PRF1" s="519"/>
      <c r="PRG1" s="519"/>
      <c r="PRH1" s="519"/>
      <c r="PRI1" s="519"/>
      <c r="PRJ1" s="519"/>
      <c r="PRK1" s="519"/>
      <c r="PRL1" s="519"/>
      <c r="PRM1" s="519"/>
      <c r="PRN1" s="519"/>
      <c r="PRO1" s="519"/>
      <c r="PRP1" s="519"/>
      <c r="PRQ1" s="519"/>
      <c r="PRR1" s="519"/>
      <c r="PRS1" s="519"/>
      <c r="PRT1" s="519"/>
      <c r="PRU1" s="519"/>
      <c r="PRV1" s="519"/>
      <c r="PRW1" s="519"/>
      <c r="PRX1" s="519"/>
      <c r="PRY1" s="519"/>
      <c r="PRZ1" s="519"/>
      <c r="PSA1" s="519"/>
      <c r="PSB1" s="519"/>
      <c r="PSC1" s="519"/>
      <c r="PSD1" s="519"/>
      <c r="PSE1" s="519"/>
      <c r="PSF1" s="519"/>
      <c r="PSG1" s="519"/>
      <c r="PSH1" s="519"/>
      <c r="PSI1" s="519"/>
      <c r="PSJ1" s="519"/>
      <c r="PSK1" s="519"/>
      <c r="PSL1" s="519"/>
      <c r="PSM1" s="519"/>
      <c r="PSN1" s="519"/>
      <c r="PSO1" s="519"/>
      <c r="PSP1" s="519"/>
      <c r="PSQ1" s="519"/>
      <c r="PSR1" s="519"/>
      <c r="PSS1" s="519"/>
      <c r="PST1" s="519"/>
      <c r="PSU1" s="519"/>
      <c r="PSV1" s="519"/>
      <c r="PSW1" s="519"/>
      <c r="PSX1" s="519"/>
      <c r="PSY1" s="519"/>
      <c r="PSZ1" s="519"/>
      <c r="PTA1" s="519"/>
      <c r="PTB1" s="519"/>
      <c r="PTC1" s="519"/>
      <c r="PTD1" s="519"/>
      <c r="PTE1" s="519"/>
      <c r="PTF1" s="519"/>
      <c r="PTG1" s="519"/>
      <c r="PTH1" s="519"/>
      <c r="PTI1" s="519"/>
      <c r="PTJ1" s="519"/>
      <c r="PTK1" s="519"/>
      <c r="PTL1" s="519"/>
      <c r="PTM1" s="519"/>
      <c r="PTN1" s="519"/>
      <c r="PTO1" s="519"/>
      <c r="PTP1" s="519"/>
      <c r="PTQ1" s="519"/>
      <c r="PTR1" s="519"/>
      <c r="PTS1" s="519"/>
      <c r="PTT1" s="519"/>
      <c r="PTU1" s="519"/>
      <c r="PTV1" s="519"/>
      <c r="PTW1" s="519"/>
      <c r="PTX1" s="519"/>
      <c r="PTY1" s="519"/>
      <c r="PTZ1" s="519"/>
      <c r="PUA1" s="519"/>
      <c r="PUB1" s="519"/>
      <c r="PUC1" s="519"/>
      <c r="PUD1" s="519"/>
      <c r="PUE1" s="519"/>
      <c r="PUF1" s="519"/>
      <c r="PUG1" s="519"/>
      <c r="PUH1" s="519"/>
      <c r="PUI1" s="519"/>
      <c r="PUJ1" s="519"/>
      <c r="PUK1" s="519"/>
      <c r="PUL1" s="519"/>
      <c r="PUM1" s="519"/>
      <c r="PUN1" s="519"/>
      <c r="PUO1" s="519"/>
      <c r="PUP1" s="519"/>
      <c r="PUQ1" s="519"/>
      <c r="PUR1" s="519"/>
      <c r="PUS1" s="519"/>
      <c r="PUT1" s="519"/>
      <c r="PUU1" s="519"/>
      <c r="PUV1" s="519"/>
      <c r="PUW1" s="519"/>
      <c r="PUX1" s="519"/>
      <c r="PUY1" s="519"/>
      <c r="PUZ1" s="519"/>
      <c r="PVA1" s="519"/>
      <c r="PVB1" s="519"/>
      <c r="PVC1" s="519"/>
      <c r="PVD1" s="519"/>
      <c r="PVE1" s="519"/>
      <c r="PVF1" s="519"/>
      <c r="PVG1" s="519"/>
      <c r="PVH1" s="519"/>
      <c r="PVI1" s="519"/>
      <c r="PVJ1" s="519"/>
      <c r="PVK1" s="519"/>
      <c r="PVL1" s="519"/>
      <c r="PVM1" s="519"/>
      <c r="PVN1" s="519"/>
      <c r="PVO1" s="519"/>
      <c r="PVP1" s="519"/>
      <c r="PVQ1" s="519"/>
      <c r="PVR1" s="519"/>
      <c r="PVS1" s="519"/>
      <c r="PVT1" s="519"/>
      <c r="PVU1" s="519"/>
      <c r="PVV1" s="519"/>
      <c r="PVW1" s="519"/>
      <c r="PVX1" s="519"/>
      <c r="PVY1" s="519"/>
      <c r="PVZ1" s="519"/>
      <c r="PWA1" s="519"/>
      <c r="PWB1" s="519"/>
      <c r="PWC1" s="519"/>
      <c r="PWD1" s="519"/>
      <c r="PWE1" s="519"/>
      <c r="PWF1" s="519"/>
      <c r="PWG1" s="519"/>
      <c r="PWH1" s="519"/>
      <c r="PWI1" s="519"/>
      <c r="PWJ1" s="519"/>
      <c r="PWK1" s="519"/>
      <c r="PWL1" s="519"/>
      <c r="PWM1" s="519"/>
      <c r="PWN1" s="519"/>
      <c r="PWO1" s="519"/>
      <c r="PWP1" s="519"/>
      <c r="PWQ1" s="519"/>
      <c r="PWR1" s="519"/>
      <c r="PWS1" s="519"/>
      <c r="PWT1" s="519"/>
      <c r="PWU1" s="519"/>
      <c r="PWV1" s="519"/>
      <c r="PWW1" s="519"/>
      <c r="PWX1" s="519"/>
      <c r="PWY1" s="519"/>
      <c r="PWZ1" s="519"/>
      <c r="PXA1" s="519"/>
      <c r="PXB1" s="519"/>
      <c r="PXC1" s="519"/>
      <c r="PXD1" s="519"/>
      <c r="PXE1" s="519"/>
      <c r="PXF1" s="519"/>
      <c r="PXG1" s="519"/>
      <c r="PXH1" s="519"/>
      <c r="PXI1" s="519"/>
      <c r="PXJ1" s="519"/>
      <c r="PXK1" s="519"/>
      <c r="PXL1" s="519"/>
      <c r="PXM1" s="519"/>
      <c r="PXN1" s="519"/>
      <c r="PXO1" s="519"/>
      <c r="PXP1" s="519"/>
      <c r="PXQ1" s="519"/>
      <c r="PXR1" s="519"/>
      <c r="PXS1" s="519"/>
      <c r="PXT1" s="519"/>
      <c r="PXU1" s="519"/>
      <c r="PXV1" s="519"/>
      <c r="PXW1" s="519"/>
      <c r="PXX1" s="519"/>
      <c r="PXY1" s="519"/>
      <c r="PXZ1" s="519"/>
      <c r="PYA1" s="519"/>
      <c r="PYB1" s="519"/>
      <c r="PYC1" s="519"/>
      <c r="PYD1" s="519"/>
      <c r="PYE1" s="519"/>
      <c r="PYF1" s="519"/>
      <c r="PYG1" s="519"/>
      <c r="PYH1" s="519"/>
      <c r="PYI1" s="519"/>
      <c r="PYJ1" s="519"/>
      <c r="PYK1" s="519"/>
      <c r="PYL1" s="519"/>
      <c r="PYM1" s="519"/>
      <c r="PYN1" s="519"/>
      <c r="PYO1" s="519"/>
      <c r="PYP1" s="519"/>
      <c r="PYQ1" s="519"/>
      <c r="PYR1" s="519"/>
      <c r="PYS1" s="519"/>
      <c r="PYT1" s="519"/>
      <c r="PYU1" s="519"/>
      <c r="PYV1" s="519"/>
      <c r="PYW1" s="519"/>
      <c r="PYX1" s="519"/>
      <c r="PYY1" s="519"/>
      <c r="PYZ1" s="519"/>
      <c r="PZA1" s="519"/>
      <c r="PZB1" s="519"/>
      <c r="PZC1" s="519"/>
      <c r="PZD1" s="519"/>
      <c r="PZE1" s="519"/>
      <c r="PZF1" s="519"/>
      <c r="PZG1" s="519"/>
      <c r="PZH1" s="519"/>
      <c r="PZI1" s="519"/>
      <c r="PZJ1" s="519"/>
      <c r="PZK1" s="519"/>
      <c r="PZL1" s="519"/>
      <c r="PZM1" s="519"/>
      <c r="PZN1" s="519"/>
      <c r="PZO1" s="519"/>
      <c r="PZP1" s="519"/>
      <c r="PZQ1" s="519"/>
      <c r="PZR1" s="519"/>
      <c r="PZS1" s="519"/>
      <c r="PZT1" s="519"/>
      <c r="PZU1" s="519"/>
      <c r="PZV1" s="519"/>
      <c r="PZW1" s="519"/>
      <c r="PZX1" s="519"/>
      <c r="PZY1" s="519"/>
      <c r="PZZ1" s="519"/>
      <c r="QAA1" s="519"/>
      <c r="QAB1" s="519"/>
      <c r="QAC1" s="519"/>
      <c r="QAD1" s="519"/>
      <c r="QAE1" s="519"/>
      <c r="QAF1" s="519"/>
      <c r="QAG1" s="519"/>
      <c r="QAH1" s="519"/>
      <c r="QAI1" s="519"/>
      <c r="QAJ1" s="519"/>
      <c r="QAK1" s="519"/>
      <c r="QAL1" s="519"/>
      <c r="QAM1" s="519"/>
      <c r="QAN1" s="519"/>
      <c r="QAO1" s="519"/>
      <c r="QAP1" s="519"/>
      <c r="QAQ1" s="519"/>
      <c r="QAR1" s="519"/>
      <c r="QAS1" s="519"/>
      <c r="QAT1" s="519"/>
      <c r="QAU1" s="519"/>
      <c r="QAV1" s="519"/>
      <c r="QAW1" s="519"/>
      <c r="QAX1" s="519"/>
      <c r="QAY1" s="519"/>
      <c r="QAZ1" s="519"/>
      <c r="QBA1" s="519"/>
      <c r="QBB1" s="519"/>
      <c r="QBC1" s="519"/>
      <c r="QBD1" s="519"/>
      <c r="QBE1" s="519"/>
      <c r="QBF1" s="519"/>
      <c r="QBG1" s="519"/>
      <c r="QBH1" s="519"/>
      <c r="QBI1" s="519"/>
      <c r="QBJ1" s="519"/>
      <c r="QBK1" s="519"/>
      <c r="QBL1" s="519"/>
      <c r="QBM1" s="519"/>
      <c r="QBN1" s="519"/>
      <c r="QBO1" s="519"/>
      <c r="QBP1" s="519"/>
      <c r="QBQ1" s="519"/>
      <c r="QBR1" s="519"/>
      <c r="QBS1" s="519"/>
      <c r="QBT1" s="519"/>
      <c r="QBU1" s="519"/>
      <c r="QBV1" s="519"/>
      <c r="QBW1" s="519"/>
      <c r="QBX1" s="519"/>
      <c r="QBY1" s="519"/>
      <c r="QBZ1" s="519"/>
      <c r="QCA1" s="519"/>
      <c r="QCB1" s="519"/>
      <c r="QCC1" s="519"/>
      <c r="QCD1" s="519"/>
      <c r="QCE1" s="519"/>
      <c r="QCF1" s="519"/>
      <c r="QCG1" s="519"/>
      <c r="QCH1" s="519"/>
      <c r="QCI1" s="519"/>
      <c r="QCJ1" s="519"/>
      <c r="QCK1" s="519"/>
      <c r="QCL1" s="519"/>
      <c r="QCM1" s="519"/>
      <c r="QCN1" s="519"/>
      <c r="QCO1" s="519"/>
      <c r="QCP1" s="519"/>
      <c r="QCQ1" s="519"/>
      <c r="QCR1" s="519"/>
      <c r="QCS1" s="519"/>
      <c r="QCT1" s="519"/>
      <c r="QCU1" s="519"/>
      <c r="QCV1" s="519"/>
      <c r="QCW1" s="519"/>
      <c r="QCX1" s="519"/>
      <c r="QCY1" s="519"/>
      <c r="QCZ1" s="519"/>
      <c r="QDA1" s="519"/>
      <c r="QDB1" s="519"/>
      <c r="QDC1" s="519"/>
      <c r="QDD1" s="519"/>
      <c r="QDE1" s="519"/>
      <c r="QDF1" s="519"/>
      <c r="QDG1" s="519"/>
      <c r="QDH1" s="519"/>
      <c r="QDI1" s="519"/>
      <c r="QDJ1" s="519"/>
      <c r="QDK1" s="519"/>
      <c r="QDL1" s="519"/>
      <c r="QDM1" s="519"/>
      <c r="QDN1" s="519"/>
      <c r="QDO1" s="519"/>
      <c r="QDP1" s="519"/>
      <c r="QDQ1" s="519"/>
      <c r="QDR1" s="519"/>
      <c r="QDS1" s="519"/>
      <c r="QDT1" s="519"/>
      <c r="QDU1" s="519"/>
      <c r="QDV1" s="519"/>
      <c r="QDW1" s="519"/>
      <c r="QDX1" s="519"/>
      <c r="QDY1" s="519"/>
      <c r="QDZ1" s="519"/>
      <c r="QEA1" s="519"/>
      <c r="QEB1" s="519"/>
      <c r="QEC1" s="519"/>
      <c r="QED1" s="519"/>
      <c r="QEE1" s="519"/>
      <c r="QEF1" s="519"/>
      <c r="QEG1" s="519"/>
      <c r="QEH1" s="519"/>
      <c r="QEI1" s="519"/>
      <c r="QEJ1" s="519"/>
      <c r="QEK1" s="519"/>
      <c r="QEL1" s="519"/>
      <c r="QEM1" s="519"/>
      <c r="QEN1" s="519"/>
      <c r="QEO1" s="519"/>
      <c r="QEP1" s="519"/>
      <c r="QEQ1" s="519"/>
      <c r="QER1" s="519"/>
      <c r="QES1" s="519"/>
      <c r="QET1" s="519"/>
      <c r="QEU1" s="519"/>
      <c r="QEV1" s="519"/>
      <c r="QEW1" s="519"/>
      <c r="QEX1" s="519"/>
      <c r="QEY1" s="519"/>
      <c r="QEZ1" s="519"/>
      <c r="QFA1" s="519"/>
      <c r="QFB1" s="519"/>
      <c r="QFC1" s="519"/>
      <c r="QFD1" s="519"/>
      <c r="QFE1" s="519"/>
      <c r="QFF1" s="519"/>
      <c r="QFG1" s="519"/>
      <c r="QFH1" s="519"/>
      <c r="QFI1" s="519"/>
      <c r="QFJ1" s="519"/>
      <c r="QFK1" s="519"/>
      <c r="QFL1" s="519"/>
      <c r="QFM1" s="519"/>
      <c r="QFN1" s="519"/>
      <c r="QFO1" s="519"/>
      <c r="QFP1" s="519"/>
      <c r="QFQ1" s="519"/>
      <c r="QFR1" s="519"/>
      <c r="QFS1" s="519"/>
      <c r="QFT1" s="519"/>
      <c r="QFU1" s="519"/>
      <c r="QFV1" s="519"/>
      <c r="QFW1" s="519"/>
      <c r="QFX1" s="519"/>
      <c r="QFY1" s="519"/>
      <c r="QFZ1" s="519"/>
      <c r="QGA1" s="519"/>
      <c r="QGB1" s="519"/>
      <c r="QGC1" s="519"/>
      <c r="QGD1" s="519"/>
      <c r="QGE1" s="519"/>
      <c r="QGF1" s="519"/>
      <c r="QGG1" s="519"/>
      <c r="QGH1" s="519"/>
      <c r="QGI1" s="519"/>
      <c r="QGJ1" s="519"/>
      <c r="QGK1" s="519"/>
      <c r="QGL1" s="519"/>
      <c r="QGM1" s="519"/>
      <c r="QGN1" s="519"/>
      <c r="QGO1" s="519"/>
      <c r="QGP1" s="519"/>
      <c r="QGQ1" s="519"/>
      <c r="QGR1" s="519"/>
      <c r="QGS1" s="519"/>
      <c r="QGT1" s="519"/>
      <c r="QGU1" s="519"/>
      <c r="QGV1" s="519"/>
      <c r="QGW1" s="519"/>
      <c r="QGX1" s="519"/>
      <c r="QGY1" s="519"/>
      <c r="QGZ1" s="519"/>
      <c r="QHA1" s="519"/>
      <c r="QHB1" s="519"/>
      <c r="QHC1" s="519"/>
      <c r="QHD1" s="519"/>
      <c r="QHE1" s="519"/>
      <c r="QHF1" s="519"/>
      <c r="QHG1" s="519"/>
      <c r="QHH1" s="519"/>
      <c r="QHI1" s="519"/>
      <c r="QHJ1" s="519"/>
      <c r="QHK1" s="519"/>
      <c r="QHL1" s="519"/>
      <c r="QHM1" s="519"/>
      <c r="QHN1" s="519"/>
      <c r="QHO1" s="519"/>
      <c r="QHP1" s="519"/>
      <c r="QHQ1" s="519"/>
      <c r="QHR1" s="519"/>
      <c r="QHS1" s="519"/>
      <c r="QHT1" s="519"/>
      <c r="QHU1" s="519"/>
      <c r="QHV1" s="519"/>
      <c r="QHW1" s="519"/>
      <c r="QHX1" s="519"/>
      <c r="QHY1" s="519"/>
      <c r="QHZ1" s="519"/>
      <c r="QIA1" s="519"/>
      <c r="QIB1" s="519"/>
      <c r="QIC1" s="519"/>
      <c r="QID1" s="519"/>
      <c r="QIE1" s="519"/>
      <c r="QIF1" s="519"/>
      <c r="QIG1" s="519"/>
      <c r="QIH1" s="519"/>
      <c r="QII1" s="519"/>
      <c r="QIJ1" s="519"/>
      <c r="QIK1" s="519"/>
      <c r="QIL1" s="519"/>
      <c r="QIM1" s="519"/>
      <c r="QIN1" s="519"/>
      <c r="QIO1" s="519"/>
      <c r="QIP1" s="519"/>
      <c r="QIQ1" s="519"/>
      <c r="QIR1" s="519"/>
      <c r="QIS1" s="519"/>
      <c r="QIT1" s="519"/>
      <c r="QIU1" s="519"/>
      <c r="QIV1" s="519"/>
      <c r="QIW1" s="519"/>
      <c r="QIX1" s="519"/>
      <c r="QIY1" s="519"/>
      <c r="QIZ1" s="519"/>
      <c r="QJA1" s="519"/>
      <c r="QJB1" s="519"/>
      <c r="QJC1" s="519"/>
      <c r="QJD1" s="519"/>
      <c r="QJE1" s="519"/>
      <c r="QJF1" s="519"/>
      <c r="QJG1" s="519"/>
      <c r="QJH1" s="519"/>
      <c r="QJI1" s="519"/>
      <c r="QJJ1" s="519"/>
      <c r="QJK1" s="519"/>
      <c r="QJL1" s="519"/>
      <c r="QJM1" s="519"/>
      <c r="QJN1" s="519"/>
      <c r="QJO1" s="519"/>
      <c r="QJP1" s="519"/>
      <c r="QJQ1" s="519"/>
      <c r="QJR1" s="519"/>
      <c r="QJS1" s="519"/>
      <c r="QJT1" s="519"/>
      <c r="QJU1" s="519"/>
      <c r="QJV1" s="519"/>
      <c r="QJW1" s="519"/>
      <c r="QJX1" s="519"/>
      <c r="QJY1" s="519"/>
      <c r="QJZ1" s="519"/>
      <c r="QKA1" s="519"/>
      <c r="QKB1" s="519"/>
      <c r="QKC1" s="519"/>
      <c r="QKD1" s="519"/>
      <c r="QKE1" s="519"/>
      <c r="QKF1" s="519"/>
      <c r="QKG1" s="519"/>
      <c r="QKH1" s="519"/>
      <c r="QKI1" s="519"/>
      <c r="QKJ1" s="519"/>
      <c r="QKK1" s="519"/>
      <c r="QKL1" s="519"/>
      <c r="QKM1" s="519"/>
      <c r="QKN1" s="519"/>
      <c r="QKO1" s="519"/>
      <c r="QKP1" s="519"/>
      <c r="QKQ1" s="519"/>
      <c r="QKR1" s="519"/>
      <c r="QKS1" s="519"/>
      <c r="QKT1" s="519"/>
      <c r="QKU1" s="519"/>
      <c r="QKV1" s="519"/>
      <c r="QKW1" s="519"/>
      <c r="QKX1" s="519"/>
      <c r="QKY1" s="519"/>
      <c r="QKZ1" s="519"/>
      <c r="QLA1" s="519"/>
      <c r="QLB1" s="519"/>
      <c r="QLC1" s="519"/>
      <c r="QLD1" s="519"/>
      <c r="QLE1" s="519"/>
      <c r="QLF1" s="519"/>
      <c r="QLG1" s="519"/>
      <c r="QLH1" s="519"/>
      <c r="QLI1" s="519"/>
      <c r="QLJ1" s="519"/>
      <c r="QLK1" s="519"/>
      <c r="QLL1" s="519"/>
      <c r="QLM1" s="519"/>
      <c r="QLN1" s="519"/>
      <c r="QLO1" s="519"/>
      <c r="QLP1" s="519"/>
      <c r="QLQ1" s="519"/>
      <c r="QLR1" s="519"/>
      <c r="QLS1" s="519"/>
      <c r="QLT1" s="519"/>
      <c r="QLU1" s="519"/>
      <c r="QLV1" s="519"/>
      <c r="QLW1" s="519"/>
      <c r="QLX1" s="519"/>
      <c r="QLY1" s="519"/>
      <c r="QLZ1" s="519"/>
      <c r="QMA1" s="519"/>
      <c r="QMB1" s="519"/>
      <c r="QMC1" s="519"/>
      <c r="QMD1" s="519"/>
      <c r="QME1" s="519"/>
      <c r="QMF1" s="519"/>
      <c r="QMG1" s="519"/>
      <c r="QMH1" s="519"/>
      <c r="QMI1" s="519"/>
      <c r="QMJ1" s="519"/>
      <c r="QMK1" s="519"/>
      <c r="QML1" s="519"/>
      <c r="QMM1" s="519"/>
      <c r="QMN1" s="519"/>
      <c r="QMO1" s="519"/>
      <c r="QMP1" s="519"/>
      <c r="QMQ1" s="519"/>
      <c r="QMR1" s="519"/>
      <c r="QMS1" s="519"/>
      <c r="QMT1" s="519"/>
      <c r="QMU1" s="519"/>
      <c r="QMV1" s="519"/>
      <c r="QMW1" s="519"/>
      <c r="QMX1" s="519"/>
      <c r="QMY1" s="519"/>
      <c r="QMZ1" s="519"/>
      <c r="QNA1" s="519"/>
      <c r="QNB1" s="519"/>
      <c r="QNC1" s="519"/>
      <c r="QND1" s="519"/>
      <c r="QNE1" s="519"/>
      <c r="QNF1" s="519"/>
      <c r="QNG1" s="519"/>
      <c r="QNH1" s="519"/>
      <c r="QNI1" s="519"/>
      <c r="QNJ1" s="519"/>
      <c r="QNK1" s="519"/>
      <c r="QNL1" s="519"/>
      <c r="QNM1" s="519"/>
      <c r="QNN1" s="519"/>
      <c r="QNO1" s="519"/>
      <c r="QNP1" s="519"/>
      <c r="QNQ1" s="519"/>
      <c r="QNR1" s="519"/>
      <c r="QNS1" s="519"/>
      <c r="QNT1" s="519"/>
      <c r="QNU1" s="519"/>
      <c r="QNV1" s="519"/>
      <c r="QNW1" s="519"/>
      <c r="QNX1" s="519"/>
      <c r="QNY1" s="519"/>
      <c r="QNZ1" s="519"/>
      <c r="QOA1" s="519"/>
      <c r="QOB1" s="519"/>
      <c r="QOC1" s="519"/>
      <c r="QOD1" s="519"/>
      <c r="QOE1" s="519"/>
      <c r="QOF1" s="519"/>
      <c r="QOG1" s="519"/>
      <c r="QOH1" s="519"/>
      <c r="QOI1" s="519"/>
      <c r="QOJ1" s="519"/>
      <c r="QOK1" s="519"/>
      <c r="QOL1" s="519"/>
      <c r="QOM1" s="519"/>
      <c r="QON1" s="519"/>
      <c r="QOO1" s="519"/>
      <c r="QOP1" s="519"/>
      <c r="QOQ1" s="519"/>
      <c r="QOR1" s="519"/>
      <c r="QOS1" s="519"/>
      <c r="QOT1" s="519"/>
      <c r="QOU1" s="519"/>
      <c r="QOV1" s="519"/>
      <c r="QOW1" s="519"/>
      <c r="QOX1" s="519"/>
      <c r="QOY1" s="519"/>
      <c r="QOZ1" s="519"/>
      <c r="QPA1" s="519"/>
      <c r="QPB1" s="519"/>
      <c r="QPC1" s="519"/>
      <c r="QPD1" s="519"/>
      <c r="QPE1" s="519"/>
      <c r="QPF1" s="519"/>
      <c r="QPG1" s="519"/>
      <c r="QPH1" s="519"/>
      <c r="QPI1" s="519"/>
      <c r="QPJ1" s="519"/>
      <c r="QPK1" s="519"/>
      <c r="QPL1" s="519"/>
      <c r="QPM1" s="519"/>
      <c r="QPN1" s="519"/>
      <c r="QPO1" s="519"/>
      <c r="QPP1" s="519"/>
      <c r="QPQ1" s="519"/>
      <c r="QPR1" s="519"/>
      <c r="QPS1" s="519"/>
      <c r="QPT1" s="519"/>
      <c r="QPU1" s="519"/>
      <c r="QPV1" s="519"/>
      <c r="QPW1" s="519"/>
      <c r="QPX1" s="519"/>
      <c r="QPY1" s="519"/>
      <c r="QPZ1" s="519"/>
      <c r="QQA1" s="519"/>
      <c r="QQB1" s="519"/>
      <c r="QQC1" s="519"/>
      <c r="QQD1" s="519"/>
      <c r="QQE1" s="519"/>
      <c r="QQF1" s="519"/>
      <c r="QQG1" s="519"/>
      <c r="QQH1" s="519"/>
      <c r="QQI1" s="519"/>
      <c r="QQJ1" s="519"/>
      <c r="QQK1" s="519"/>
      <c r="QQL1" s="519"/>
      <c r="QQM1" s="519"/>
      <c r="QQN1" s="519"/>
      <c r="QQO1" s="519"/>
      <c r="QQP1" s="519"/>
      <c r="QQQ1" s="519"/>
      <c r="QQR1" s="519"/>
      <c r="QQS1" s="519"/>
      <c r="QQT1" s="519"/>
      <c r="QQU1" s="519"/>
      <c r="QQV1" s="519"/>
      <c r="QQW1" s="519"/>
      <c r="QQX1" s="519"/>
      <c r="QQY1" s="519"/>
      <c r="QQZ1" s="519"/>
      <c r="QRA1" s="519"/>
      <c r="QRB1" s="519"/>
      <c r="QRC1" s="519"/>
      <c r="QRD1" s="519"/>
      <c r="QRE1" s="519"/>
      <c r="QRF1" s="519"/>
      <c r="QRG1" s="519"/>
      <c r="QRH1" s="519"/>
      <c r="QRI1" s="519"/>
      <c r="QRJ1" s="519"/>
      <c r="QRK1" s="519"/>
      <c r="QRL1" s="519"/>
      <c r="QRM1" s="519"/>
      <c r="QRN1" s="519"/>
      <c r="QRO1" s="519"/>
      <c r="QRP1" s="519"/>
      <c r="QRQ1" s="519"/>
      <c r="QRR1" s="519"/>
      <c r="QRS1" s="519"/>
      <c r="QRT1" s="519"/>
      <c r="QRU1" s="519"/>
      <c r="QRV1" s="519"/>
      <c r="QRW1" s="519"/>
      <c r="QRX1" s="519"/>
      <c r="QRY1" s="519"/>
      <c r="QRZ1" s="519"/>
      <c r="QSA1" s="519"/>
      <c r="QSB1" s="519"/>
      <c r="QSC1" s="519"/>
      <c r="QSD1" s="519"/>
      <c r="QSE1" s="519"/>
      <c r="QSF1" s="519"/>
      <c r="QSG1" s="519"/>
      <c r="QSH1" s="519"/>
      <c r="QSI1" s="519"/>
      <c r="QSJ1" s="519"/>
      <c r="QSK1" s="519"/>
      <c r="QSL1" s="519"/>
      <c r="QSM1" s="519"/>
      <c r="QSN1" s="519"/>
      <c r="QSO1" s="519"/>
      <c r="QSP1" s="519"/>
      <c r="QSQ1" s="519"/>
      <c r="QSR1" s="519"/>
      <c r="QSS1" s="519"/>
      <c r="QST1" s="519"/>
      <c r="QSU1" s="519"/>
      <c r="QSV1" s="519"/>
      <c r="QSW1" s="519"/>
      <c r="QSX1" s="519"/>
      <c r="QSY1" s="519"/>
      <c r="QSZ1" s="519"/>
      <c r="QTA1" s="519"/>
      <c r="QTB1" s="519"/>
      <c r="QTC1" s="519"/>
      <c r="QTD1" s="519"/>
      <c r="QTE1" s="519"/>
      <c r="QTF1" s="519"/>
      <c r="QTG1" s="519"/>
      <c r="QTH1" s="519"/>
      <c r="QTI1" s="519"/>
      <c r="QTJ1" s="519"/>
      <c r="QTK1" s="519"/>
      <c r="QTL1" s="519"/>
      <c r="QTM1" s="519"/>
      <c r="QTN1" s="519"/>
      <c r="QTO1" s="519"/>
      <c r="QTP1" s="519"/>
      <c r="QTQ1" s="519"/>
      <c r="QTR1" s="519"/>
      <c r="QTS1" s="519"/>
      <c r="QTT1" s="519"/>
      <c r="QTU1" s="519"/>
      <c r="QTV1" s="519"/>
      <c r="QTW1" s="519"/>
      <c r="QTX1" s="519"/>
      <c r="QTY1" s="519"/>
      <c r="QTZ1" s="519"/>
      <c r="QUA1" s="519"/>
      <c r="QUB1" s="519"/>
      <c r="QUC1" s="519"/>
      <c r="QUD1" s="519"/>
      <c r="QUE1" s="519"/>
      <c r="QUF1" s="519"/>
      <c r="QUG1" s="519"/>
      <c r="QUH1" s="519"/>
      <c r="QUI1" s="519"/>
      <c r="QUJ1" s="519"/>
      <c r="QUK1" s="519"/>
      <c r="QUL1" s="519"/>
      <c r="QUM1" s="519"/>
      <c r="QUN1" s="519"/>
      <c r="QUO1" s="519"/>
      <c r="QUP1" s="519"/>
      <c r="QUQ1" s="519"/>
      <c r="QUR1" s="519"/>
      <c r="QUS1" s="519"/>
      <c r="QUT1" s="519"/>
      <c r="QUU1" s="519"/>
      <c r="QUV1" s="519"/>
      <c r="QUW1" s="519"/>
      <c r="QUX1" s="519"/>
      <c r="QUY1" s="519"/>
      <c r="QUZ1" s="519"/>
      <c r="QVA1" s="519"/>
      <c r="QVB1" s="519"/>
      <c r="QVC1" s="519"/>
      <c r="QVD1" s="519"/>
      <c r="QVE1" s="519"/>
      <c r="QVF1" s="519"/>
      <c r="QVG1" s="519"/>
      <c r="QVH1" s="519"/>
      <c r="QVI1" s="519"/>
      <c r="QVJ1" s="519"/>
      <c r="QVK1" s="519"/>
      <c r="QVL1" s="519"/>
      <c r="QVM1" s="519"/>
      <c r="QVN1" s="519"/>
      <c r="QVO1" s="519"/>
      <c r="QVP1" s="519"/>
      <c r="QVQ1" s="519"/>
      <c r="QVR1" s="519"/>
      <c r="QVS1" s="519"/>
      <c r="QVT1" s="519"/>
      <c r="QVU1" s="519"/>
      <c r="QVV1" s="519"/>
      <c r="QVW1" s="519"/>
      <c r="QVX1" s="519"/>
      <c r="QVY1" s="519"/>
      <c r="QVZ1" s="519"/>
      <c r="QWA1" s="519"/>
      <c r="QWB1" s="519"/>
      <c r="QWC1" s="519"/>
      <c r="QWD1" s="519"/>
      <c r="QWE1" s="519"/>
      <c r="QWF1" s="519"/>
      <c r="QWG1" s="519"/>
      <c r="QWH1" s="519"/>
      <c r="QWI1" s="519"/>
      <c r="QWJ1" s="519"/>
      <c r="QWK1" s="519"/>
      <c r="QWL1" s="519"/>
      <c r="QWM1" s="519"/>
      <c r="QWN1" s="519"/>
      <c r="QWO1" s="519"/>
      <c r="QWP1" s="519"/>
      <c r="QWQ1" s="519"/>
      <c r="QWR1" s="519"/>
      <c r="QWS1" s="519"/>
      <c r="QWT1" s="519"/>
      <c r="QWU1" s="519"/>
      <c r="QWV1" s="519"/>
      <c r="QWW1" s="519"/>
      <c r="QWX1" s="519"/>
      <c r="QWY1" s="519"/>
      <c r="QWZ1" s="519"/>
      <c r="QXA1" s="519"/>
      <c r="QXB1" s="519"/>
      <c r="QXC1" s="519"/>
      <c r="QXD1" s="519"/>
      <c r="QXE1" s="519"/>
      <c r="QXF1" s="519"/>
      <c r="QXG1" s="519"/>
      <c r="QXH1" s="519"/>
      <c r="QXI1" s="519"/>
      <c r="QXJ1" s="519"/>
      <c r="QXK1" s="519"/>
      <c r="QXL1" s="519"/>
      <c r="QXM1" s="519"/>
      <c r="QXN1" s="519"/>
      <c r="QXO1" s="519"/>
      <c r="QXP1" s="519"/>
      <c r="QXQ1" s="519"/>
      <c r="QXR1" s="519"/>
      <c r="QXS1" s="519"/>
      <c r="QXT1" s="519"/>
      <c r="QXU1" s="519"/>
      <c r="QXV1" s="519"/>
      <c r="QXW1" s="519"/>
      <c r="QXX1" s="519"/>
      <c r="QXY1" s="519"/>
      <c r="QXZ1" s="519"/>
      <c r="QYA1" s="519"/>
      <c r="QYB1" s="519"/>
      <c r="QYC1" s="519"/>
      <c r="QYD1" s="519"/>
      <c r="QYE1" s="519"/>
      <c r="QYF1" s="519"/>
      <c r="QYG1" s="519"/>
      <c r="QYH1" s="519"/>
      <c r="QYI1" s="519"/>
      <c r="QYJ1" s="519"/>
      <c r="QYK1" s="519"/>
      <c r="QYL1" s="519"/>
      <c r="QYM1" s="519"/>
      <c r="QYN1" s="519"/>
      <c r="QYO1" s="519"/>
      <c r="QYP1" s="519"/>
      <c r="QYQ1" s="519"/>
      <c r="QYR1" s="519"/>
      <c r="QYS1" s="519"/>
      <c r="QYT1" s="519"/>
      <c r="QYU1" s="519"/>
      <c r="QYV1" s="519"/>
      <c r="QYW1" s="519"/>
      <c r="QYX1" s="519"/>
      <c r="QYY1" s="519"/>
      <c r="QYZ1" s="519"/>
      <c r="QZA1" s="519"/>
      <c r="QZB1" s="519"/>
      <c r="QZC1" s="519"/>
      <c r="QZD1" s="519"/>
      <c r="QZE1" s="519"/>
      <c r="QZF1" s="519"/>
      <c r="QZG1" s="519"/>
      <c r="QZH1" s="519"/>
      <c r="QZI1" s="519"/>
      <c r="QZJ1" s="519"/>
      <c r="QZK1" s="519"/>
      <c r="QZL1" s="519"/>
      <c r="QZM1" s="519"/>
      <c r="QZN1" s="519"/>
      <c r="QZO1" s="519"/>
      <c r="QZP1" s="519"/>
      <c r="QZQ1" s="519"/>
      <c r="QZR1" s="519"/>
      <c r="QZS1" s="519"/>
      <c r="QZT1" s="519"/>
      <c r="QZU1" s="519"/>
      <c r="QZV1" s="519"/>
      <c r="QZW1" s="519"/>
      <c r="QZX1" s="519"/>
      <c r="QZY1" s="519"/>
      <c r="QZZ1" s="519"/>
      <c r="RAA1" s="519"/>
      <c r="RAB1" s="519"/>
      <c r="RAC1" s="519"/>
      <c r="RAD1" s="519"/>
      <c r="RAE1" s="519"/>
      <c r="RAF1" s="519"/>
      <c r="RAG1" s="519"/>
      <c r="RAH1" s="519"/>
      <c r="RAI1" s="519"/>
      <c r="RAJ1" s="519"/>
      <c r="RAK1" s="519"/>
      <c r="RAL1" s="519"/>
      <c r="RAM1" s="519"/>
      <c r="RAN1" s="519"/>
      <c r="RAO1" s="519"/>
      <c r="RAP1" s="519"/>
      <c r="RAQ1" s="519"/>
      <c r="RAR1" s="519"/>
      <c r="RAS1" s="519"/>
      <c r="RAT1" s="519"/>
      <c r="RAU1" s="519"/>
      <c r="RAV1" s="519"/>
      <c r="RAW1" s="519"/>
      <c r="RAX1" s="519"/>
      <c r="RAY1" s="519"/>
      <c r="RAZ1" s="519"/>
      <c r="RBA1" s="519"/>
      <c r="RBB1" s="519"/>
      <c r="RBC1" s="519"/>
      <c r="RBD1" s="519"/>
      <c r="RBE1" s="519"/>
      <c r="RBF1" s="519"/>
      <c r="RBG1" s="519"/>
      <c r="RBH1" s="519"/>
      <c r="RBI1" s="519"/>
      <c r="RBJ1" s="519"/>
      <c r="RBK1" s="519"/>
      <c r="RBL1" s="519"/>
      <c r="RBM1" s="519"/>
      <c r="RBN1" s="519"/>
      <c r="RBO1" s="519"/>
      <c r="RBP1" s="519"/>
      <c r="RBQ1" s="519"/>
      <c r="RBR1" s="519"/>
      <c r="RBS1" s="519"/>
      <c r="RBT1" s="519"/>
      <c r="RBU1" s="519"/>
      <c r="RBV1" s="519"/>
      <c r="RBW1" s="519"/>
      <c r="RBX1" s="519"/>
      <c r="RBY1" s="519"/>
      <c r="RBZ1" s="519"/>
      <c r="RCA1" s="519"/>
      <c r="RCB1" s="519"/>
      <c r="RCC1" s="519"/>
      <c r="RCD1" s="519"/>
      <c r="RCE1" s="519"/>
      <c r="RCF1" s="519"/>
      <c r="RCG1" s="519"/>
      <c r="RCH1" s="519"/>
      <c r="RCI1" s="519"/>
      <c r="RCJ1" s="519"/>
      <c r="RCK1" s="519"/>
      <c r="RCL1" s="519"/>
      <c r="RCM1" s="519"/>
      <c r="RCN1" s="519"/>
      <c r="RCO1" s="519"/>
      <c r="RCP1" s="519"/>
      <c r="RCQ1" s="519"/>
      <c r="RCR1" s="519"/>
      <c r="RCS1" s="519"/>
      <c r="RCT1" s="519"/>
      <c r="RCU1" s="519"/>
      <c r="RCV1" s="519"/>
      <c r="RCW1" s="519"/>
      <c r="RCX1" s="519"/>
      <c r="RCY1" s="519"/>
      <c r="RCZ1" s="519"/>
      <c r="RDA1" s="519"/>
      <c r="RDB1" s="519"/>
      <c r="RDC1" s="519"/>
      <c r="RDD1" s="519"/>
      <c r="RDE1" s="519"/>
      <c r="RDF1" s="519"/>
      <c r="RDG1" s="519"/>
      <c r="RDH1" s="519"/>
      <c r="RDI1" s="519"/>
      <c r="RDJ1" s="519"/>
      <c r="RDK1" s="519"/>
      <c r="RDL1" s="519"/>
      <c r="RDM1" s="519"/>
      <c r="RDN1" s="519"/>
      <c r="RDO1" s="519"/>
      <c r="RDP1" s="519"/>
      <c r="RDQ1" s="519"/>
      <c r="RDR1" s="519"/>
      <c r="RDS1" s="519"/>
      <c r="RDT1" s="519"/>
      <c r="RDU1" s="519"/>
      <c r="RDV1" s="519"/>
      <c r="RDW1" s="519"/>
      <c r="RDX1" s="519"/>
      <c r="RDY1" s="519"/>
      <c r="RDZ1" s="519"/>
      <c r="REA1" s="519"/>
      <c r="REB1" s="519"/>
      <c r="REC1" s="519"/>
      <c r="RED1" s="519"/>
      <c r="REE1" s="519"/>
      <c r="REF1" s="519"/>
      <c r="REG1" s="519"/>
      <c r="REH1" s="519"/>
      <c r="REI1" s="519"/>
      <c r="REJ1" s="519"/>
      <c r="REK1" s="519"/>
      <c r="REL1" s="519"/>
      <c r="REM1" s="519"/>
      <c r="REN1" s="519"/>
      <c r="REO1" s="519"/>
      <c r="REP1" s="519"/>
      <c r="REQ1" s="519"/>
      <c r="RER1" s="519"/>
      <c r="RES1" s="519"/>
      <c r="RET1" s="519"/>
      <c r="REU1" s="519"/>
      <c r="REV1" s="519"/>
      <c r="REW1" s="519"/>
      <c r="REX1" s="519"/>
      <c r="REY1" s="519"/>
      <c r="REZ1" s="519"/>
      <c r="RFA1" s="519"/>
      <c r="RFB1" s="519"/>
      <c r="RFC1" s="519"/>
      <c r="RFD1" s="519"/>
      <c r="RFE1" s="519"/>
      <c r="RFF1" s="519"/>
      <c r="RFG1" s="519"/>
      <c r="RFH1" s="519"/>
      <c r="RFI1" s="519"/>
      <c r="RFJ1" s="519"/>
      <c r="RFK1" s="519"/>
      <c r="RFL1" s="519"/>
      <c r="RFM1" s="519"/>
      <c r="RFN1" s="519"/>
      <c r="RFO1" s="519"/>
      <c r="RFP1" s="519"/>
      <c r="RFQ1" s="519"/>
      <c r="RFR1" s="519"/>
      <c r="RFS1" s="519"/>
      <c r="RFT1" s="519"/>
      <c r="RFU1" s="519"/>
      <c r="RFV1" s="519"/>
      <c r="RFW1" s="519"/>
      <c r="RFX1" s="519"/>
      <c r="RFY1" s="519"/>
      <c r="RFZ1" s="519"/>
      <c r="RGA1" s="519"/>
      <c r="RGB1" s="519"/>
      <c r="RGC1" s="519"/>
      <c r="RGD1" s="519"/>
      <c r="RGE1" s="519"/>
      <c r="RGF1" s="519"/>
      <c r="RGG1" s="519"/>
      <c r="RGH1" s="519"/>
      <c r="RGI1" s="519"/>
      <c r="RGJ1" s="519"/>
      <c r="RGK1" s="519"/>
      <c r="RGL1" s="519"/>
      <c r="RGM1" s="519"/>
      <c r="RGN1" s="519"/>
      <c r="RGO1" s="519"/>
      <c r="RGP1" s="519"/>
      <c r="RGQ1" s="519"/>
      <c r="RGR1" s="519"/>
      <c r="RGS1" s="519"/>
      <c r="RGT1" s="519"/>
      <c r="RGU1" s="519"/>
      <c r="RGV1" s="519"/>
      <c r="RGW1" s="519"/>
      <c r="RGX1" s="519"/>
      <c r="RGY1" s="519"/>
      <c r="RGZ1" s="519"/>
      <c r="RHA1" s="519"/>
      <c r="RHB1" s="519"/>
      <c r="RHC1" s="519"/>
      <c r="RHD1" s="519"/>
      <c r="RHE1" s="519"/>
      <c r="RHF1" s="519"/>
      <c r="RHG1" s="519"/>
      <c r="RHH1" s="519"/>
      <c r="RHI1" s="519"/>
      <c r="RHJ1" s="519"/>
      <c r="RHK1" s="519"/>
      <c r="RHL1" s="519"/>
      <c r="RHM1" s="519"/>
      <c r="RHN1" s="519"/>
      <c r="RHO1" s="519"/>
      <c r="RHP1" s="519"/>
      <c r="RHQ1" s="519"/>
      <c r="RHR1" s="519"/>
      <c r="RHS1" s="519"/>
      <c r="RHT1" s="519"/>
      <c r="RHU1" s="519"/>
      <c r="RHV1" s="519"/>
      <c r="RHW1" s="519"/>
      <c r="RHX1" s="519"/>
      <c r="RHY1" s="519"/>
      <c r="RHZ1" s="519"/>
      <c r="RIA1" s="519"/>
      <c r="RIB1" s="519"/>
      <c r="RIC1" s="519"/>
      <c r="RID1" s="519"/>
      <c r="RIE1" s="519"/>
      <c r="RIF1" s="519"/>
      <c r="RIG1" s="519"/>
      <c r="RIH1" s="519"/>
      <c r="RII1" s="519"/>
      <c r="RIJ1" s="519"/>
      <c r="RIK1" s="519"/>
      <c r="RIL1" s="519"/>
      <c r="RIM1" s="519"/>
      <c r="RIN1" s="519"/>
      <c r="RIO1" s="519"/>
      <c r="RIP1" s="519"/>
      <c r="RIQ1" s="519"/>
      <c r="RIR1" s="519"/>
      <c r="RIS1" s="519"/>
      <c r="RIT1" s="519"/>
      <c r="RIU1" s="519"/>
      <c r="RIV1" s="519"/>
      <c r="RIW1" s="519"/>
      <c r="RIX1" s="519"/>
      <c r="RIY1" s="519"/>
      <c r="RIZ1" s="519"/>
      <c r="RJA1" s="519"/>
      <c r="RJB1" s="519"/>
      <c r="RJC1" s="519"/>
      <c r="RJD1" s="519"/>
      <c r="RJE1" s="519"/>
      <c r="RJF1" s="519"/>
      <c r="RJG1" s="519"/>
      <c r="RJH1" s="519"/>
      <c r="RJI1" s="519"/>
      <c r="RJJ1" s="519"/>
      <c r="RJK1" s="519"/>
      <c r="RJL1" s="519"/>
      <c r="RJM1" s="519"/>
      <c r="RJN1" s="519"/>
      <c r="RJO1" s="519"/>
      <c r="RJP1" s="519"/>
      <c r="RJQ1" s="519"/>
      <c r="RJR1" s="519"/>
      <c r="RJS1" s="519"/>
      <c r="RJT1" s="519"/>
      <c r="RJU1" s="519"/>
      <c r="RJV1" s="519"/>
      <c r="RJW1" s="519"/>
      <c r="RJX1" s="519"/>
      <c r="RJY1" s="519"/>
      <c r="RJZ1" s="519"/>
      <c r="RKA1" s="519"/>
      <c r="RKB1" s="519"/>
      <c r="RKC1" s="519"/>
      <c r="RKD1" s="519"/>
      <c r="RKE1" s="519"/>
      <c r="RKF1" s="519"/>
      <c r="RKG1" s="519"/>
      <c r="RKH1" s="519"/>
      <c r="RKI1" s="519"/>
      <c r="RKJ1" s="519"/>
      <c r="RKK1" s="519"/>
      <c r="RKL1" s="519"/>
      <c r="RKM1" s="519"/>
      <c r="RKN1" s="519"/>
      <c r="RKO1" s="519"/>
      <c r="RKP1" s="519"/>
      <c r="RKQ1" s="519"/>
      <c r="RKR1" s="519"/>
      <c r="RKS1" s="519"/>
      <c r="RKT1" s="519"/>
      <c r="RKU1" s="519"/>
      <c r="RKV1" s="519"/>
      <c r="RKW1" s="519"/>
      <c r="RKX1" s="519"/>
      <c r="RKY1" s="519"/>
      <c r="RKZ1" s="519"/>
      <c r="RLA1" s="519"/>
      <c r="RLB1" s="519"/>
      <c r="RLC1" s="519"/>
      <c r="RLD1" s="519"/>
      <c r="RLE1" s="519"/>
      <c r="RLF1" s="519"/>
      <c r="RLG1" s="519"/>
      <c r="RLH1" s="519"/>
      <c r="RLI1" s="519"/>
      <c r="RLJ1" s="519"/>
      <c r="RLK1" s="519"/>
      <c r="RLL1" s="519"/>
      <c r="RLM1" s="519"/>
      <c r="RLN1" s="519"/>
      <c r="RLO1" s="519"/>
      <c r="RLP1" s="519"/>
      <c r="RLQ1" s="519"/>
      <c r="RLR1" s="519"/>
      <c r="RLS1" s="519"/>
      <c r="RLT1" s="519"/>
      <c r="RLU1" s="519"/>
      <c r="RLV1" s="519"/>
      <c r="RLW1" s="519"/>
      <c r="RLX1" s="519"/>
      <c r="RLY1" s="519"/>
      <c r="RLZ1" s="519"/>
      <c r="RMA1" s="519"/>
      <c r="RMB1" s="519"/>
      <c r="RMC1" s="519"/>
      <c r="RMD1" s="519"/>
      <c r="RME1" s="519"/>
      <c r="RMF1" s="519"/>
      <c r="RMG1" s="519"/>
      <c r="RMH1" s="519"/>
      <c r="RMI1" s="519"/>
      <c r="RMJ1" s="519"/>
      <c r="RMK1" s="519"/>
      <c r="RML1" s="519"/>
      <c r="RMM1" s="519"/>
      <c r="RMN1" s="519"/>
      <c r="RMO1" s="519"/>
      <c r="RMP1" s="519"/>
      <c r="RMQ1" s="519"/>
      <c r="RMR1" s="519"/>
      <c r="RMS1" s="519"/>
      <c r="RMT1" s="519"/>
      <c r="RMU1" s="519"/>
      <c r="RMV1" s="519"/>
      <c r="RMW1" s="519"/>
      <c r="RMX1" s="519"/>
      <c r="RMY1" s="519"/>
      <c r="RMZ1" s="519"/>
      <c r="RNA1" s="519"/>
      <c r="RNB1" s="519"/>
      <c r="RNC1" s="519"/>
      <c r="RND1" s="519"/>
      <c r="RNE1" s="519"/>
      <c r="RNF1" s="519"/>
      <c r="RNG1" s="519"/>
      <c r="RNH1" s="519"/>
      <c r="RNI1" s="519"/>
      <c r="RNJ1" s="519"/>
      <c r="RNK1" s="519"/>
      <c r="RNL1" s="519"/>
      <c r="RNM1" s="519"/>
      <c r="RNN1" s="519"/>
      <c r="RNO1" s="519"/>
      <c r="RNP1" s="519"/>
      <c r="RNQ1" s="519"/>
      <c r="RNR1" s="519"/>
      <c r="RNS1" s="519"/>
      <c r="RNT1" s="519"/>
      <c r="RNU1" s="519"/>
      <c r="RNV1" s="519"/>
      <c r="RNW1" s="519"/>
      <c r="RNX1" s="519"/>
      <c r="RNY1" s="519"/>
      <c r="RNZ1" s="519"/>
      <c r="ROA1" s="519"/>
      <c r="ROB1" s="519"/>
      <c r="ROC1" s="519"/>
      <c r="ROD1" s="519"/>
      <c r="ROE1" s="519"/>
      <c r="ROF1" s="519"/>
      <c r="ROG1" s="519"/>
      <c r="ROH1" s="519"/>
      <c r="ROI1" s="519"/>
      <c r="ROJ1" s="519"/>
      <c r="ROK1" s="519"/>
      <c r="ROL1" s="519"/>
      <c r="ROM1" s="519"/>
      <c r="RON1" s="519"/>
      <c r="ROO1" s="519"/>
      <c r="ROP1" s="519"/>
      <c r="ROQ1" s="519"/>
      <c r="ROR1" s="519"/>
      <c r="ROS1" s="519"/>
      <c r="ROT1" s="519"/>
      <c r="ROU1" s="519"/>
      <c r="ROV1" s="519"/>
      <c r="ROW1" s="519"/>
      <c r="ROX1" s="519"/>
      <c r="ROY1" s="519"/>
      <c r="ROZ1" s="519"/>
      <c r="RPA1" s="519"/>
      <c r="RPB1" s="519"/>
      <c r="RPC1" s="519"/>
      <c r="RPD1" s="519"/>
      <c r="RPE1" s="519"/>
      <c r="RPF1" s="519"/>
      <c r="RPG1" s="519"/>
      <c r="RPH1" s="519"/>
      <c r="RPI1" s="519"/>
      <c r="RPJ1" s="519"/>
      <c r="RPK1" s="519"/>
      <c r="RPL1" s="519"/>
      <c r="RPM1" s="519"/>
      <c r="RPN1" s="519"/>
      <c r="RPO1" s="519"/>
      <c r="RPP1" s="519"/>
      <c r="RPQ1" s="519"/>
      <c r="RPR1" s="519"/>
      <c r="RPS1" s="519"/>
      <c r="RPT1" s="519"/>
      <c r="RPU1" s="519"/>
      <c r="RPV1" s="519"/>
      <c r="RPW1" s="519"/>
      <c r="RPX1" s="519"/>
      <c r="RPY1" s="519"/>
      <c r="RPZ1" s="519"/>
      <c r="RQA1" s="519"/>
      <c r="RQB1" s="519"/>
      <c r="RQC1" s="519"/>
      <c r="RQD1" s="519"/>
      <c r="RQE1" s="519"/>
      <c r="RQF1" s="519"/>
      <c r="RQG1" s="519"/>
      <c r="RQH1" s="519"/>
      <c r="RQI1" s="519"/>
      <c r="RQJ1" s="519"/>
      <c r="RQK1" s="519"/>
      <c r="RQL1" s="519"/>
      <c r="RQM1" s="519"/>
      <c r="RQN1" s="519"/>
      <c r="RQO1" s="519"/>
      <c r="RQP1" s="519"/>
      <c r="RQQ1" s="519"/>
      <c r="RQR1" s="519"/>
      <c r="RQS1" s="519"/>
      <c r="RQT1" s="519"/>
      <c r="RQU1" s="519"/>
      <c r="RQV1" s="519"/>
      <c r="RQW1" s="519"/>
      <c r="RQX1" s="519"/>
      <c r="RQY1" s="519"/>
      <c r="RQZ1" s="519"/>
      <c r="RRA1" s="519"/>
      <c r="RRB1" s="519"/>
      <c r="RRC1" s="519"/>
      <c r="RRD1" s="519"/>
      <c r="RRE1" s="519"/>
      <c r="RRF1" s="519"/>
      <c r="RRG1" s="519"/>
      <c r="RRH1" s="519"/>
      <c r="RRI1" s="519"/>
      <c r="RRJ1" s="519"/>
      <c r="RRK1" s="519"/>
      <c r="RRL1" s="519"/>
      <c r="RRM1" s="519"/>
      <c r="RRN1" s="519"/>
      <c r="RRO1" s="519"/>
      <c r="RRP1" s="519"/>
      <c r="RRQ1" s="519"/>
      <c r="RRR1" s="519"/>
      <c r="RRS1" s="519"/>
      <c r="RRT1" s="519"/>
      <c r="RRU1" s="519"/>
      <c r="RRV1" s="519"/>
      <c r="RRW1" s="519"/>
      <c r="RRX1" s="519"/>
      <c r="RRY1" s="519"/>
      <c r="RRZ1" s="519"/>
      <c r="RSA1" s="519"/>
      <c r="RSB1" s="519"/>
      <c r="RSC1" s="519"/>
      <c r="RSD1" s="519"/>
      <c r="RSE1" s="519"/>
      <c r="RSF1" s="519"/>
      <c r="RSG1" s="519"/>
      <c r="RSH1" s="519"/>
      <c r="RSI1" s="519"/>
      <c r="RSJ1" s="519"/>
      <c r="RSK1" s="519"/>
      <c r="RSL1" s="519"/>
      <c r="RSM1" s="519"/>
      <c r="RSN1" s="519"/>
      <c r="RSO1" s="519"/>
      <c r="RSP1" s="519"/>
      <c r="RSQ1" s="519"/>
      <c r="RSR1" s="519"/>
      <c r="RSS1" s="519"/>
      <c r="RST1" s="519"/>
      <c r="RSU1" s="519"/>
      <c r="RSV1" s="519"/>
      <c r="RSW1" s="519"/>
      <c r="RSX1" s="519"/>
      <c r="RSY1" s="519"/>
      <c r="RSZ1" s="519"/>
      <c r="RTA1" s="519"/>
      <c r="RTB1" s="519"/>
      <c r="RTC1" s="519"/>
      <c r="RTD1" s="519"/>
      <c r="RTE1" s="519"/>
      <c r="RTF1" s="519"/>
      <c r="RTG1" s="519"/>
      <c r="RTH1" s="519"/>
      <c r="RTI1" s="519"/>
      <c r="RTJ1" s="519"/>
      <c r="RTK1" s="519"/>
      <c r="RTL1" s="519"/>
      <c r="RTM1" s="519"/>
      <c r="RTN1" s="519"/>
      <c r="RTO1" s="519"/>
      <c r="RTP1" s="519"/>
      <c r="RTQ1" s="519"/>
      <c r="RTR1" s="519"/>
      <c r="RTS1" s="519"/>
      <c r="RTT1" s="519"/>
      <c r="RTU1" s="519"/>
      <c r="RTV1" s="519"/>
      <c r="RTW1" s="519"/>
      <c r="RTX1" s="519"/>
      <c r="RTY1" s="519"/>
      <c r="RTZ1" s="519"/>
      <c r="RUA1" s="519"/>
      <c r="RUB1" s="519"/>
      <c r="RUC1" s="519"/>
      <c r="RUD1" s="519"/>
      <c r="RUE1" s="519"/>
      <c r="RUF1" s="519"/>
      <c r="RUG1" s="519"/>
      <c r="RUH1" s="519"/>
      <c r="RUI1" s="519"/>
      <c r="RUJ1" s="519"/>
      <c r="RUK1" s="519"/>
      <c r="RUL1" s="519"/>
      <c r="RUM1" s="519"/>
      <c r="RUN1" s="519"/>
      <c r="RUO1" s="519"/>
      <c r="RUP1" s="519"/>
      <c r="RUQ1" s="519"/>
      <c r="RUR1" s="519"/>
      <c r="RUS1" s="519"/>
      <c r="RUT1" s="519"/>
      <c r="RUU1" s="519"/>
      <c r="RUV1" s="519"/>
      <c r="RUW1" s="519"/>
      <c r="RUX1" s="519"/>
      <c r="RUY1" s="519"/>
      <c r="RUZ1" s="519"/>
      <c r="RVA1" s="519"/>
      <c r="RVB1" s="519"/>
      <c r="RVC1" s="519"/>
      <c r="RVD1" s="519"/>
      <c r="RVE1" s="519"/>
      <c r="RVF1" s="519"/>
      <c r="RVG1" s="519"/>
      <c r="RVH1" s="519"/>
      <c r="RVI1" s="519"/>
      <c r="RVJ1" s="519"/>
      <c r="RVK1" s="519"/>
      <c r="RVL1" s="519"/>
      <c r="RVM1" s="519"/>
      <c r="RVN1" s="519"/>
      <c r="RVO1" s="519"/>
      <c r="RVP1" s="519"/>
      <c r="RVQ1" s="519"/>
      <c r="RVR1" s="519"/>
      <c r="RVS1" s="519"/>
      <c r="RVT1" s="519"/>
      <c r="RVU1" s="519"/>
      <c r="RVV1" s="519"/>
      <c r="RVW1" s="519"/>
      <c r="RVX1" s="519"/>
      <c r="RVY1" s="519"/>
      <c r="RVZ1" s="519"/>
      <c r="RWA1" s="519"/>
      <c r="RWB1" s="519"/>
      <c r="RWC1" s="519"/>
      <c r="RWD1" s="519"/>
      <c r="RWE1" s="519"/>
      <c r="RWF1" s="519"/>
      <c r="RWG1" s="519"/>
      <c r="RWH1" s="519"/>
      <c r="RWI1" s="519"/>
      <c r="RWJ1" s="519"/>
      <c r="RWK1" s="519"/>
      <c r="RWL1" s="519"/>
      <c r="RWM1" s="519"/>
      <c r="RWN1" s="519"/>
      <c r="RWO1" s="519"/>
      <c r="RWP1" s="519"/>
      <c r="RWQ1" s="519"/>
      <c r="RWR1" s="519"/>
      <c r="RWS1" s="519"/>
      <c r="RWT1" s="519"/>
      <c r="RWU1" s="519"/>
      <c r="RWV1" s="519"/>
      <c r="RWW1" s="519"/>
      <c r="RWX1" s="519"/>
      <c r="RWY1" s="519"/>
      <c r="RWZ1" s="519"/>
      <c r="RXA1" s="519"/>
      <c r="RXB1" s="519"/>
      <c r="RXC1" s="519"/>
      <c r="RXD1" s="519"/>
      <c r="RXE1" s="519"/>
      <c r="RXF1" s="519"/>
      <c r="RXG1" s="519"/>
      <c r="RXH1" s="519"/>
      <c r="RXI1" s="519"/>
      <c r="RXJ1" s="519"/>
      <c r="RXK1" s="519"/>
      <c r="RXL1" s="519"/>
      <c r="RXM1" s="519"/>
      <c r="RXN1" s="519"/>
      <c r="RXO1" s="519"/>
      <c r="RXP1" s="519"/>
      <c r="RXQ1" s="519"/>
      <c r="RXR1" s="519"/>
      <c r="RXS1" s="519"/>
      <c r="RXT1" s="519"/>
      <c r="RXU1" s="519"/>
      <c r="RXV1" s="519"/>
      <c r="RXW1" s="519"/>
      <c r="RXX1" s="519"/>
      <c r="RXY1" s="519"/>
      <c r="RXZ1" s="519"/>
      <c r="RYA1" s="519"/>
      <c r="RYB1" s="519"/>
      <c r="RYC1" s="519"/>
      <c r="RYD1" s="519"/>
      <c r="RYE1" s="519"/>
      <c r="RYF1" s="519"/>
      <c r="RYG1" s="519"/>
      <c r="RYH1" s="519"/>
      <c r="RYI1" s="519"/>
      <c r="RYJ1" s="519"/>
      <c r="RYK1" s="519"/>
      <c r="RYL1" s="519"/>
      <c r="RYM1" s="519"/>
      <c r="RYN1" s="519"/>
      <c r="RYO1" s="519"/>
      <c r="RYP1" s="519"/>
      <c r="RYQ1" s="519"/>
      <c r="RYR1" s="519"/>
      <c r="RYS1" s="519"/>
      <c r="RYT1" s="519"/>
      <c r="RYU1" s="519"/>
      <c r="RYV1" s="519"/>
      <c r="RYW1" s="519"/>
      <c r="RYX1" s="519"/>
      <c r="RYY1" s="519"/>
      <c r="RYZ1" s="519"/>
      <c r="RZA1" s="519"/>
      <c r="RZB1" s="519"/>
      <c r="RZC1" s="519"/>
      <c r="RZD1" s="519"/>
      <c r="RZE1" s="519"/>
      <c r="RZF1" s="519"/>
      <c r="RZG1" s="519"/>
      <c r="RZH1" s="519"/>
      <c r="RZI1" s="519"/>
      <c r="RZJ1" s="519"/>
      <c r="RZK1" s="519"/>
      <c r="RZL1" s="519"/>
      <c r="RZM1" s="519"/>
      <c r="RZN1" s="519"/>
      <c r="RZO1" s="519"/>
      <c r="RZP1" s="519"/>
      <c r="RZQ1" s="519"/>
      <c r="RZR1" s="519"/>
      <c r="RZS1" s="519"/>
      <c r="RZT1" s="519"/>
      <c r="RZU1" s="519"/>
      <c r="RZV1" s="519"/>
      <c r="RZW1" s="519"/>
      <c r="RZX1" s="519"/>
      <c r="RZY1" s="519"/>
      <c r="RZZ1" s="519"/>
      <c r="SAA1" s="519"/>
      <c r="SAB1" s="519"/>
      <c r="SAC1" s="519"/>
      <c r="SAD1" s="519"/>
      <c r="SAE1" s="519"/>
      <c r="SAF1" s="519"/>
      <c r="SAG1" s="519"/>
      <c r="SAH1" s="519"/>
      <c r="SAI1" s="519"/>
      <c r="SAJ1" s="519"/>
      <c r="SAK1" s="519"/>
      <c r="SAL1" s="519"/>
      <c r="SAM1" s="519"/>
      <c r="SAN1" s="519"/>
      <c r="SAO1" s="519"/>
      <c r="SAP1" s="519"/>
      <c r="SAQ1" s="519"/>
      <c r="SAR1" s="519"/>
      <c r="SAS1" s="519"/>
      <c r="SAT1" s="519"/>
      <c r="SAU1" s="519"/>
      <c r="SAV1" s="519"/>
      <c r="SAW1" s="519"/>
      <c r="SAX1" s="519"/>
      <c r="SAY1" s="519"/>
      <c r="SAZ1" s="519"/>
      <c r="SBA1" s="519"/>
      <c r="SBB1" s="519"/>
      <c r="SBC1" s="519"/>
      <c r="SBD1" s="519"/>
      <c r="SBE1" s="519"/>
      <c r="SBF1" s="519"/>
      <c r="SBG1" s="519"/>
      <c r="SBH1" s="519"/>
      <c r="SBI1" s="519"/>
      <c r="SBJ1" s="519"/>
      <c r="SBK1" s="519"/>
      <c r="SBL1" s="519"/>
      <c r="SBM1" s="519"/>
      <c r="SBN1" s="519"/>
      <c r="SBO1" s="519"/>
      <c r="SBP1" s="519"/>
      <c r="SBQ1" s="519"/>
      <c r="SBR1" s="519"/>
      <c r="SBS1" s="519"/>
      <c r="SBT1" s="519"/>
      <c r="SBU1" s="519"/>
      <c r="SBV1" s="519"/>
      <c r="SBW1" s="519"/>
      <c r="SBX1" s="519"/>
      <c r="SBY1" s="519"/>
      <c r="SBZ1" s="519"/>
      <c r="SCA1" s="519"/>
      <c r="SCB1" s="519"/>
      <c r="SCC1" s="519"/>
      <c r="SCD1" s="519"/>
      <c r="SCE1" s="519"/>
      <c r="SCF1" s="519"/>
      <c r="SCG1" s="519"/>
      <c r="SCH1" s="519"/>
      <c r="SCI1" s="519"/>
      <c r="SCJ1" s="519"/>
      <c r="SCK1" s="519"/>
      <c r="SCL1" s="519"/>
      <c r="SCM1" s="519"/>
      <c r="SCN1" s="519"/>
      <c r="SCO1" s="519"/>
      <c r="SCP1" s="519"/>
      <c r="SCQ1" s="519"/>
      <c r="SCR1" s="519"/>
      <c r="SCS1" s="519"/>
      <c r="SCT1" s="519"/>
      <c r="SCU1" s="519"/>
      <c r="SCV1" s="519"/>
      <c r="SCW1" s="519"/>
      <c r="SCX1" s="519"/>
      <c r="SCY1" s="519"/>
      <c r="SCZ1" s="519"/>
      <c r="SDA1" s="519"/>
      <c r="SDB1" s="519"/>
      <c r="SDC1" s="519"/>
      <c r="SDD1" s="519"/>
      <c r="SDE1" s="519"/>
      <c r="SDF1" s="519"/>
      <c r="SDG1" s="519"/>
      <c r="SDH1" s="519"/>
      <c r="SDI1" s="519"/>
      <c r="SDJ1" s="519"/>
      <c r="SDK1" s="519"/>
      <c r="SDL1" s="519"/>
      <c r="SDM1" s="519"/>
      <c r="SDN1" s="519"/>
      <c r="SDO1" s="519"/>
      <c r="SDP1" s="519"/>
      <c r="SDQ1" s="519"/>
      <c r="SDR1" s="519"/>
      <c r="SDS1" s="519"/>
      <c r="SDT1" s="519"/>
      <c r="SDU1" s="519"/>
      <c r="SDV1" s="519"/>
      <c r="SDW1" s="519"/>
      <c r="SDX1" s="519"/>
      <c r="SDY1" s="519"/>
      <c r="SDZ1" s="519"/>
      <c r="SEA1" s="519"/>
      <c r="SEB1" s="519"/>
      <c r="SEC1" s="519"/>
      <c r="SED1" s="519"/>
      <c r="SEE1" s="519"/>
      <c r="SEF1" s="519"/>
      <c r="SEG1" s="519"/>
      <c r="SEH1" s="519"/>
      <c r="SEI1" s="519"/>
      <c r="SEJ1" s="519"/>
      <c r="SEK1" s="519"/>
      <c r="SEL1" s="519"/>
      <c r="SEM1" s="519"/>
      <c r="SEN1" s="519"/>
      <c r="SEO1" s="519"/>
      <c r="SEP1" s="519"/>
      <c r="SEQ1" s="519"/>
      <c r="SER1" s="519"/>
      <c r="SES1" s="519"/>
      <c r="SET1" s="519"/>
      <c r="SEU1" s="519"/>
      <c r="SEV1" s="519"/>
      <c r="SEW1" s="519"/>
      <c r="SEX1" s="519"/>
      <c r="SEY1" s="519"/>
      <c r="SEZ1" s="519"/>
      <c r="SFA1" s="519"/>
      <c r="SFB1" s="519"/>
      <c r="SFC1" s="519"/>
      <c r="SFD1" s="519"/>
      <c r="SFE1" s="519"/>
      <c r="SFF1" s="519"/>
      <c r="SFG1" s="519"/>
      <c r="SFH1" s="519"/>
      <c r="SFI1" s="519"/>
      <c r="SFJ1" s="519"/>
      <c r="SFK1" s="519"/>
      <c r="SFL1" s="519"/>
      <c r="SFM1" s="519"/>
      <c r="SFN1" s="519"/>
      <c r="SFO1" s="519"/>
      <c r="SFP1" s="519"/>
      <c r="SFQ1" s="519"/>
      <c r="SFR1" s="519"/>
      <c r="SFS1" s="519"/>
      <c r="SFT1" s="519"/>
      <c r="SFU1" s="519"/>
      <c r="SFV1" s="519"/>
      <c r="SFW1" s="519"/>
      <c r="SFX1" s="519"/>
      <c r="SFY1" s="519"/>
      <c r="SFZ1" s="519"/>
      <c r="SGA1" s="519"/>
      <c r="SGB1" s="519"/>
      <c r="SGC1" s="519"/>
      <c r="SGD1" s="519"/>
      <c r="SGE1" s="519"/>
      <c r="SGF1" s="519"/>
      <c r="SGG1" s="519"/>
      <c r="SGH1" s="519"/>
      <c r="SGI1" s="519"/>
      <c r="SGJ1" s="519"/>
      <c r="SGK1" s="519"/>
      <c r="SGL1" s="519"/>
      <c r="SGM1" s="519"/>
      <c r="SGN1" s="519"/>
      <c r="SGO1" s="519"/>
      <c r="SGP1" s="519"/>
      <c r="SGQ1" s="519"/>
      <c r="SGR1" s="519"/>
      <c r="SGS1" s="519"/>
      <c r="SGT1" s="519"/>
      <c r="SGU1" s="519"/>
      <c r="SGV1" s="519"/>
      <c r="SGW1" s="519"/>
      <c r="SGX1" s="519"/>
      <c r="SGY1" s="519"/>
      <c r="SGZ1" s="519"/>
      <c r="SHA1" s="519"/>
      <c r="SHB1" s="519"/>
      <c r="SHC1" s="519"/>
      <c r="SHD1" s="519"/>
      <c r="SHE1" s="519"/>
      <c r="SHF1" s="519"/>
      <c r="SHG1" s="519"/>
      <c r="SHH1" s="519"/>
      <c r="SHI1" s="519"/>
      <c r="SHJ1" s="519"/>
      <c r="SHK1" s="519"/>
      <c r="SHL1" s="519"/>
      <c r="SHM1" s="519"/>
      <c r="SHN1" s="519"/>
      <c r="SHO1" s="519"/>
      <c r="SHP1" s="519"/>
      <c r="SHQ1" s="519"/>
      <c r="SHR1" s="519"/>
      <c r="SHS1" s="519"/>
      <c r="SHT1" s="519"/>
      <c r="SHU1" s="519"/>
      <c r="SHV1" s="519"/>
      <c r="SHW1" s="519"/>
      <c r="SHX1" s="519"/>
      <c r="SHY1" s="519"/>
      <c r="SHZ1" s="519"/>
      <c r="SIA1" s="519"/>
      <c r="SIB1" s="519"/>
      <c r="SIC1" s="519"/>
      <c r="SID1" s="519"/>
      <c r="SIE1" s="519"/>
      <c r="SIF1" s="519"/>
      <c r="SIG1" s="519"/>
      <c r="SIH1" s="519"/>
      <c r="SII1" s="519"/>
      <c r="SIJ1" s="519"/>
      <c r="SIK1" s="519"/>
      <c r="SIL1" s="519"/>
      <c r="SIM1" s="519"/>
      <c r="SIN1" s="519"/>
      <c r="SIO1" s="519"/>
      <c r="SIP1" s="519"/>
      <c r="SIQ1" s="519"/>
      <c r="SIR1" s="519"/>
      <c r="SIS1" s="519"/>
      <c r="SIT1" s="519"/>
      <c r="SIU1" s="519"/>
      <c r="SIV1" s="519"/>
      <c r="SIW1" s="519"/>
      <c r="SIX1" s="519"/>
      <c r="SIY1" s="519"/>
      <c r="SIZ1" s="519"/>
      <c r="SJA1" s="519"/>
      <c r="SJB1" s="519"/>
      <c r="SJC1" s="519"/>
      <c r="SJD1" s="519"/>
      <c r="SJE1" s="519"/>
      <c r="SJF1" s="519"/>
      <c r="SJG1" s="519"/>
      <c r="SJH1" s="519"/>
      <c r="SJI1" s="519"/>
      <c r="SJJ1" s="519"/>
      <c r="SJK1" s="519"/>
      <c r="SJL1" s="519"/>
      <c r="SJM1" s="519"/>
      <c r="SJN1" s="519"/>
      <c r="SJO1" s="519"/>
      <c r="SJP1" s="519"/>
      <c r="SJQ1" s="519"/>
      <c r="SJR1" s="519"/>
      <c r="SJS1" s="519"/>
      <c r="SJT1" s="519"/>
      <c r="SJU1" s="519"/>
      <c r="SJV1" s="519"/>
      <c r="SJW1" s="519"/>
      <c r="SJX1" s="519"/>
      <c r="SJY1" s="519"/>
      <c r="SJZ1" s="519"/>
      <c r="SKA1" s="519"/>
      <c r="SKB1" s="519"/>
      <c r="SKC1" s="519"/>
      <c r="SKD1" s="519"/>
      <c r="SKE1" s="519"/>
      <c r="SKF1" s="519"/>
      <c r="SKG1" s="519"/>
      <c r="SKH1" s="519"/>
      <c r="SKI1" s="519"/>
      <c r="SKJ1" s="519"/>
      <c r="SKK1" s="519"/>
      <c r="SKL1" s="519"/>
      <c r="SKM1" s="519"/>
      <c r="SKN1" s="519"/>
      <c r="SKO1" s="519"/>
      <c r="SKP1" s="519"/>
      <c r="SKQ1" s="519"/>
      <c r="SKR1" s="519"/>
      <c r="SKS1" s="519"/>
      <c r="SKT1" s="519"/>
      <c r="SKU1" s="519"/>
      <c r="SKV1" s="519"/>
      <c r="SKW1" s="519"/>
      <c r="SKX1" s="519"/>
      <c r="SKY1" s="519"/>
      <c r="SKZ1" s="519"/>
      <c r="SLA1" s="519"/>
      <c r="SLB1" s="519"/>
      <c r="SLC1" s="519"/>
      <c r="SLD1" s="519"/>
      <c r="SLE1" s="519"/>
      <c r="SLF1" s="519"/>
      <c r="SLG1" s="519"/>
      <c r="SLH1" s="519"/>
      <c r="SLI1" s="519"/>
      <c r="SLJ1" s="519"/>
      <c r="SLK1" s="519"/>
      <c r="SLL1" s="519"/>
      <c r="SLM1" s="519"/>
      <c r="SLN1" s="519"/>
      <c r="SLO1" s="519"/>
      <c r="SLP1" s="519"/>
      <c r="SLQ1" s="519"/>
      <c r="SLR1" s="519"/>
      <c r="SLS1" s="519"/>
      <c r="SLT1" s="519"/>
      <c r="SLU1" s="519"/>
      <c r="SLV1" s="519"/>
      <c r="SLW1" s="519"/>
      <c r="SLX1" s="519"/>
      <c r="SLY1" s="519"/>
      <c r="SLZ1" s="519"/>
      <c r="SMA1" s="519"/>
      <c r="SMB1" s="519"/>
      <c r="SMC1" s="519"/>
      <c r="SMD1" s="519"/>
      <c r="SME1" s="519"/>
      <c r="SMF1" s="519"/>
      <c r="SMG1" s="519"/>
      <c r="SMH1" s="519"/>
      <c r="SMI1" s="519"/>
      <c r="SMJ1" s="519"/>
      <c r="SMK1" s="519"/>
      <c r="SML1" s="519"/>
      <c r="SMM1" s="519"/>
      <c r="SMN1" s="519"/>
      <c r="SMO1" s="519"/>
      <c r="SMP1" s="519"/>
      <c r="SMQ1" s="519"/>
      <c r="SMR1" s="519"/>
      <c r="SMS1" s="519"/>
      <c r="SMT1" s="519"/>
      <c r="SMU1" s="519"/>
      <c r="SMV1" s="519"/>
      <c r="SMW1" s="519"/>
      <c r="SMX1" s="519"/>
      <c r="SMY1" s="519"/>
      <c r="SMZ1" s="519"/>
      <c r="SNA1" s="519"/>
      <c r="SNB1" s="519"/>
      <c r="SNC1" s="519"/>
      <c r="SND1" s="519"/>
      <c r="SNE1" s="519"/>
      <c r="SNF1" s="519"/>
      <c r="SNG1" s="519"/>
      <c r="SNH1" s="519"/>
      <c r="SNI1" s="519"/>
      <c r="SNJ1" s="519"/>
      <c r="SNK1" s="519"/>
      <c r="SNL1" s="519"/>
      <c r="SNM1" s="519"/>
      <c r="SNN1" s="519"/>
      <c r="SNO1" s="519"/>
      <c r="SNP1" s="519"/>
      <c r="SNQ1" s="519"/>
      <c r="SNR1" s="519"/>
      <c r="SNS1" s="519"/>
      <c r="SNT1" s="519"/>
      <c r="SNU1" s="519"/>
      <c r="SNV1" s="519"/>
      <c r="SNW1" s="519"/>
      <c r="SNX1" s="519"/>
      <c r="SNY1" s="519"/>
      <c r="SNZ1" s="519"/>
      <c r="SOA1" s="519"/>
      <c r="SOB1" s="519"/>
      <c r="SOC1" s="519"/>
      <c r="SOD1" s="519"/>
      <c r="SOE1" s="519"/>
      <c r="SOF1" s="519"/>
      <c r="SOG1" s="519"/>
      <c r="SOH1" s="519"/>
      <c r="SOI1" s="519"/>
      <c r="SOJ1" s="519"/>
      <c r="SOK1" s="519"/>
      <c r="SOL1" s="519"/>
      <c r="SOM1" s="519"/>
      <c r="SON1" s="519"/>
      <c r="SOO1" s="519"/>
      <c r="SOP1" s="519"/>
      <c r="SOQ1" s="519"/>
      <c r="SOR1" s="519"/>
      <c r="SOS1" s="519"/>
      <c r="SOT1" s="519"/>
      <c r="SOU1" s="519"/>
      <c r="SOV1" s="519"/>
      <c r="SOW1" s="519"/>
      <c r="SOX1" s="519"/>
      <c r="SOY1" s="519"/>
      <c r="SOZ1" s="519"/>
      <c r="SPA1" s="519"/>
      <c r="SPB1" s="519"/>
      <c r="SPC1" s="519"/>
      <c r="SPD1" s="519"/>
      <c r="SPE1" s="519"/>
      <c r="SPF1" s="519"/>
      <c r="SPG1" s="519"/>
      <c r="SPH1" s="519"/>
      <c r="SPI1" s="519"/>
      <c r="SPJ1" s="519"/>
      <c r="SPK1" s="519"/>
      <c r="SPL1" s="519"/>
      <c r="SPM1" s="519"/>
      <c r="SPN1" s="519"/>
      <c r="SPO1" s="519"/>
      <c r="SPP1" s="519"/>
      <c r="SPQ1" s="519"/>
      <c r="SPR1" s="519"/>
      <c r="SPS1" s="519"/>
      <c r="SPT1" s="519"/>
      <c r="SPU1" s="519"/>
      <c r="SPV1" s="519"/>
      <c r="SPW1" s="519"/>
      <c r="SPX1" s="519"/>
      <c r="SPY1" s="519"/>
      <c r="SPZ1" s="519"/>
      <c r="SQA1" s="519"/>
      <c r="SQB1" s="519"/>
      <c r="SQC1" s="519"/>
      <c r="SQD1" s="519"/>
      <c r="SQE1" s="519"/>
      <c r="SQF1" s="519"/>
      <c r="SQG1" s="519"/>
      <c r="SQH1" s="519"/>
      <c r="SQI1" s="519"/>
      <c r="SQJ1" s="519"/>
      <c r="SQK1" s="519"/>
      <c r="SQL1" s="519"/>
      <c r="SQM1" s="519"/>
      <c r="SQN1" s="519"/>
      <c r="SQO1" s="519"/>
      <c r="SQP1" s="519"/>
      <c r="SQQ1" s="519"/>
      <c r="SQR1" s="519"/>
      <c r="SQS1" s="519"/>
      <c r="SQT1" s="519"/>
      <c r="SQU1" s="519"/>
      <c r="SQV1" s="519"/>
      <c r="SQW1" s="519"/>
      <c r="SQX1" s="519"/>
      <c r="SQY1" s="519"/>
      <c r="SQZ1" s="519"/>
      <c r="SRA1" s="519"/>
      <c r="SRB1" s="519"/>
      <c r="SRC1" s="519"/>
      <c r="SRD1" s="519"/>
      <c r="SRE1" s="519"/>
      <c r="SRF1" s="519"/>
      <c r="SRG1" s="519"/>
      <c r="SRH1" s="519"/>
      <c r="SRI1" s="519"/>
      <c r="SRJ1" s="519"/>
      <c r="SRK1" s="519"/>
      <c r="SRL1" s="519"/>
      <c r="SRM1" s="519"/>
      <c r="SRN1" s="519"/>
      <c r="SRO1" s="519"/>
      <c r="SRP1" s="519"/>
      <c r="SRQ1" s="519"/>
      <c r="SRR1" s="519"/>
      <c r="SRS1" s="519"/>
      <c r="SRT1" s="519"/>
      <c r="SRU1" s="519"/>
      <c r="SRV1" s="519"/>
      <c r="SRW1" s="519"/>
      <c r="SRX1" s="519"/>
      <c r="SRY1" s="519"/>
      <c r="SRZ1" s="519"/>
      <c r="SSA1" s="519"/>
      <c r="SSB1" s="519"/>
      <c r="SSC1" s="519"/>
      <c r="SSD1" s="519"/>
      <c r="SSE1" s="519"/>
      <c r="SSF1" s="519"/>
      <c r="SSG1" s="519"/>
      <c r="SSH1" s="519"/>
      <c r="SSI1" s="519"/>
      <c r="SSJ1" s="519"/>
      <c r="SSK1" s="519"/>
      <c r="SSL1" s="519"/>
      <c r="SSM1" s="519"/>
      <c r="SSN1" s="519"/>
      <c r="SSO1" s="519"/>
      <c r="SSP1" s="519"/>
      <c r="SSQ1" s="519"/>
      <c r="SSR1" s="519"/>
      <c r="SSS1" s="519"/>
      <c r="SST1" s="519"/>
      <c r="SSU1" s="519"/>
      <c r="SSV1" s="519"/>
      <c r="SSW1" s="519"/>
      <c r="SSX1" s="519"/>
      <c r="SSY1" s="519"/>
      <c r="SSZ1" s="519"/>
      <c r="STA1" s="519"/>
      <c r="STB1" s="519"/>
      <c r="STC1" s="519"/>
      <c r="STD1" s="519"/>
      <c r="STE1" s="519"/>
      <c r="STF1" s="519"/>
      <c r="STG1" s="519"/>
      <c r="STH1" s="519"/>
      <c r="STI1" s="519"/>
      <c r="STJ1" s="519"/>
      <c r="STK1" s="519"/>
      <c r="STL1" s="519"/>
      <c r="STM1" s="519"/>
      <c r="STN1" s="519"/>
      <c r="STO1" s="519"/>
      <c r="STP1" s="519"/>
      <c r="STQ1" s="519"/>
      <c r="STR1" s="519"/>
      <c r="STS1" s="519"/>
      <c r="STT1" s="519"/>
      <c r="STU1" s="519"/>
      <c r="STV1" s="519"/>
      <c r="STW1" s="519"/>
      <c r="STX1" s="519"/>
      <c r="STY1" s="519"/>
      <c r="STZ1" s="519"/>
      <c r="SUA1" s="519"/>
      <c r="SUB1" s="519"/>
      <c r="SUC1" s="519"/>
      <c r="SUD1" s="519"/>
      <c r="SUE1" s="519"/>
      <c r="SUF1" s="519"/>
      <c r="SUG1" s="519"/>
      <c r="SUH1" s="519"/>
      <c r="SUI1" s="519"/>
      <c r="SUJ1" s="519"/>
      <c r="SUK1" s="519"/>
      <c r="SUL1" s="519"/>
      <c r="SUM1" s="519"/>
      <c r="SUN1" s="519"/>
      <c r="SUO1" s="519"/>
      <c r="SUP1" s="519"/>
      <c r="SUQ1" s="519"/>
      <c r="SUR1" s="519"/>
      <c r="SUS1" s="519"/>
      <c r="SUT1" s="519"/>
      <c r="SUU1" s="519"/>
      <c r="SUV1" s="519"/>
      <c r="SUW1" s="519"/>
      <c r="SUX1" s="519"/>
      <c r="SUY1" s="519"/>
      <c r="SUZ1" s="519"/>
      <c r="SVA1" s="519"/>
      <c r="SVB1" s="519"/>
      <c r="SVC1" s="519"/>
      <c r="SVD1" s="519"/>
      <c r="SVE1" s="519"/>
      <c r="SVF1" s="519"/>
      <c r="SVG1" s="519"/>
      <c r="SVH1" s="519"/>
      <c r="SVI1" s="519"/>
      <c r="SVJ1" s="519"/>
      <c r="SVK1" s="519"/>
      <c r="SVL1" s="519"/>
      <c r="SVM1" s="519"/>
      <c r="SVN1" s="519"/>
      <c r="SVO1" s="519"/>
      <c r="SVP1" s="519"/>
      <c r="SVQ1" s="519"/>
      <c r="SVR1" s="519"/>
      <c r="SVS1" s="519"/>
      <c r="SVT1" s="519"/>
      <c r="SVU1" s="519"/>
      <c r="SVV1" s="519"/>
      <c r="SVW1" s="519"/>
      <c r="SVX1" s="519"/>
      <c r="SVY1" s="519"/>
      <c r="SVZ1" s="519"/>
      <c r="SWA1" s="519"/>
      <c r="SWB1" s="519"/>
      <c r="SWC1" s="519"/>
      <c r="SWD1" s="519"/>
      <c r="SWE1" s="519"/>
      <c r="SWF1" s="519"/>
      <c r="SWG1" s="519"/>
      <c r="SWH1" s="519"/>
      <c r="SWI1" s="519"/>
      <c r="SWJ1" s="519"/>
      <c r="SWK1" s="519"/>
      <c r="SWL1" s="519"/>
      <c r="SWM1" s="519"/>
      <c r="SWN1" s="519"/>
      <c r="SWO1" s="519"/>
      <c r="SWP1" s="519"/>
      <c r="SWQ1" s="519"/>
      <c r="SWR1" s="519"/>
      <c r="SWS1" s="519"/>
      <c r="SWT1" s="519"/>
      <c r="SWU1" s="519"/>
      <c r="SWV1" s="519"/>
      <c r="SWW1" s="519"/>
      <c r="SWX1" s="519"/>
      <c r="SWY1" s="519"/>
      <c r="SWZ1" s="519"/>
      <c r="SXA1" s="519"/>
      <c r="SXB1" s="519"/>
      <c r="SXC1" s="519"/>
      <c r="SXD1" s="519"/>
      <c r="SXE1" s="519"/>
      <c r="SXF1" s="519"/>
      <c r="SXG1" s="519"/>
      <c r="SXH1" s="519"/>
      <c r="SXI1" s="519"/>
      <c r="SXJ1" s="519"/>
      <c r="SXK1" s="519"/>
      <c r="SXL1" s="519"/>
      <c r="SXM1" s="519"/>
      <c r="SXN1" s="519"/>
      <c r="SXO1" s="519"/>
      <c r="SXP1" s="519"/>
      <c r="SXQ1" s="519"/>
      <c r="SXR1" s="519"/>
      <c r="SXS1" s="519"/>
      <c r="SXT1" s="519"/>
      <c r="SXU1" s="519"/>
      <c r="SXV1" s="519"/>
      <c r="SXW1" s="519"/>
      <c r="SXX1" s="519"/>
      <c r="SXY1" s="519"/>
      <c r="SXZ1" s="519"/>
      <c r="SYA1" s="519"/>
      <c r="SYB1" s="519"/>
      <c r="SYC1" s="519"/>
      <c r="SYD1" s="519"/>
      <c r="SYE1" s="519"/>
      <c r="SYF1" s="519"/>
      <c r="SYG1" s="519"/>
      <c r="SYH1" s="519"/>
      <c r="SYI1" s="519"/>
      <c r="SYJ1" s="519"/>
      <c r="SYK1" s="519"/>
      <c r="SYL1" s="519"/>
      <c r="SYM1" s="519"/>
      <c r="SYN1" s="519"/>
      <c r="SYO1" s="519"/>
      <c r="SYP1" s="519"/>
      <c r="SYQ1" s="519"/>
      <c r="SYR1" s="519"/>
      <c r="SYS1" s="519"/>
      <c r="SYT1" s="519"/>
      <c r="SYU1" s="519"/>
      <c r="SYV1" s="519"/>
      <c r="SYW1" s="519"/>
      <c r="SYX1" s="519"/>
      <c r="SYY1" s="519"/>
      <c r="SYZ1" s="519"/>
      <c r="SZA1" s="519"/>
      <c r="SZB1" s="519"/>
      <c r="SZC1" s="519"/>
      <c r="SZD1" s="519"/>
      <c r="SZE1" s="519"/>
      <c r="SZF1" s="519"/>
      <c r="SZG1" s="519"/>
      <c r="SZH1" s="519"/>
      <c r="SZI1" s="519"/>
      <c r="SZJ1" s="519"/>
      <c r="SZK1" s="519"/>
      <c r="SZL1" s="519"/>
      <c r="SZM1" s="519"/>
      <c r="SZN1" s="519"/>
      <c r="SZO1" s="519"/>
      <c r="SZP1" s="519"/>
      <c r="SZQ1" s="519"/>
      <c r="SZR1" s="519"/>
      <c r="SZS1" s="519"/>
      <c r="SZT1" s="519"/>
      <c r="SZU1" s="519"/>
      <c r="SZV1" s="519"/>
      <c r="SZW1" s="519"/>
      <c r="SZX1" s="519"/>
      <c r="SZY1" s="519"/>
      <c r="SZZ1" s="519"/>
      <c r="TAA1" s="519"/>
      <c r="TAB1" s="519"/>
      <c r="TAC1" s="519"/>
      <c r="TAD1" s="519"/>
      <c r="TAE1" s="519"/>
      <c r="TAF1" s="519"/>
      <c r="TAG1" s="519"/>
      <c r="TAH1" s="519"/>
      <c r="TAI1" s="519"/>
      <c r="TAJ1" s="519"/>
      <c r="TAK1" s="519"/>
      <c r="TAL1" s="519"/>
      <c r="TAM1" s="519"/>
      <c r="TAN1" s="519"/>
      <c r="TAO1" s="519"/>
      <c r="TAP1" s="519"/>
      <c r="TAQ1" s="519"/>
      <c r="TAR1" s="519"/>
      <c r="TAS1" s="519"/>
      <c r="TAT1" s="519"/>
      <c r="TAU1" s="519"/>
      <c r="TAV1" s="519"/>
      <c r="TAW1" s="519"/>
      <c r="TAX1" s="519"/>
      <c r="TAY1" s="519"/>
      <c r="TAZ1" s="519"/>
      <c r="TBA1" s="519"/>
      <c r="TBB1" s="519"/>
      <c r="TBC1" s="519"/>
      <c r="TBD1" s="519"/>
      <c r="TBE1" s="519"/>
      <c r="TBF1" s="519"/>
      <c r="TBG1" s="519"/>
      <c r="TBH1" s="519"/>
      <c r="TBI1" s="519"/>
      <c r="TBJ1" s="519"/>
      <c r="TBK1" s="519"/>
      <c r="TBL1" s="519"/>
      <c r="TBM1" s="519"/>
      <c r="TBN1" s="519"/>
      <c r="TBO1" s="519"/>
      <c r="TBP1" s="519"/>
      <c r="TBQ1" s="519"/>
      <c r="TBR1" s="519"/>
      <c r="TBS1" s="519"/>
      <c r="TBT1" s="519"/>
      <c r="TBU1" s="519"/>
      <c r="TBV1" s="519"/>
      <c r="TBW1" s="519"/>
      <c r="TBX1" s="519"/>
      <c r="TBY1" s="519"/>
      <c r="TBZ1" s="519"/>
      <c r="TCA1" s="519"/>
      <c r="TCB1" s="519"/>
      <c r="TCC1" s="519"/>
      <c r="TCD1" s="519"/>
      <c r="TCE1" s="519"/>
      <c r="TCF1" s="519"/>
      <c r="TCG1" s="519"/>
      <c r="TCH1" s="519"/>
      <c r="TCI1" s="519"/>
      <c r="TCJ1" s="519"/>
      <c r="TCK1" s="519"/>
      <c r="TCL1" s="519"/>
      <c r="TCM1" s="519"/>
      <c r="TCN1" s="519"/>
      <c r="TCO1" s="519"/>
      <c r="TCP1" s="519"/>
      <c r="TCQ1" s="519"/>
      <c r="TCR1" s="519"/>
      <c r="TCS1" s="519"/>
      <c r="TCT1" s="519"/>
      <c r="TCU1" s="519"/>
      <c r="TCV1" s="519"/>
      <c r="TCW1" s="519"/>
      <c r="TCX1" s="519"/>
      <c r="TCY1" s="519"/>
      <c r="TCZ1" s="519"/>
      <c r="TDA1" s="519"/>
      <c r="TDB1" s="519"/>
      <c r="TDC1" s="519"/>
      <c r="TDD1" s="519"/>
      <c r="TDE1" s="519"/>
      <c r="TDF1" s="519"/>
      <c r="TDG1" s="519"/>
      <c r="TDH1" s="519"/>
      <c r="TDI1" s="519"/>
      <c r="TDJ1" s="519"/>
      <c r="TDK1" s="519"/>
      <c r="TDL1" s="519"/>
      <c r="TDM1" s="519"/>
      <c r="TDN1" s="519"/>
      <c r="TDO1" s="519"/>
      <c r="TDP1" s="519"/>
      <c r="TDQ1" s="519"/>
      <c r="TDR1" s="519"/>
      <c r="TDS1" s="519"/>
      <c r="TDT1" s="519"/>
      <c r="TDU1" s="519"/>
      <c r="TDV1" s="519"/>
      <c r="TDW1" s="519"/>
      <c r="TDX1" s="519"/>
      <c r="TDY1" s="519"/>
      <c r="TDZ1" s="519"/>
      <c r="TEA1" s="519"/>
      <c r="TEB1" s="519"/>
      <c r="TEC1" s="519"/>
      <c r="TED1" s="519"/>
      <c r="TEE1" s="519"/>
      <c r="TEF1" s="519"/>
      <c r="TEG1" s="519"/>
      <c r="TEH1" s="519"/>
      <c r="TEI1" s="519"/>
      <c r="TEJ1" s="519"/>
      <c r="TEK1" s="519"/>
      <c r="TEL1" s="519"/>
      <c r="TEM1" s="519"/>
      <c r="TEN1" s="519"/>
      <c r="TEO1" s="519"/>
      <c r="TEP1" s="519"/>
      <c r="TEQ1" s="519"/>
      <c r="TER1" s="519"/>
      <c r="TES1" s="519"/>
      <c r="TET1" s="519"/>
      <c r="TEU1" s="519"/>
      <c r="TEV1" s="519"/>
      <c r="TEW1" s="519"/>
      <c r="TEX1" s="519"/>
      <c r="TEY1" s="519"/>
      <c r="TEZ1" s="519"/>
      <c r="TFA1" s="519"/>
      <c r="TFB1" s="519"/>
      <c r="TFC1" s="519"/>
      <c r="TFD1" s="519"/>
      <c r="TFE1" s="519"/>
      <c r="TFF1" s="519"/>
      <c r="TFG1" s="519"/>
      <c r="TFH1" s="519"/>
      <c r="TFI1" s="519"/>
      <c r="TFJ1" s="519"/>
      <c r="TFK1" s="519"/>
      <c r="TFL1" s="519"/>
      <c r="TFM1" s="519"/>
      <c r="TFN1" s="519"/>
      <c r="TFO1" s="519"/>
      <c r="TFP1" s="519"/>
      <c r="TFQ1" s="519"/>
      <c r="TFR1" s="519"/>
      <c r="TFS1" s="519"/>
      <c r="TFT1" s="519"/>
      <c r="TFU1" s="519"/>
      <c r="TFV1" s="519"/>
      <c r="TFW1" s="519"/>
      <c r="TFX1" s="519"/>
      <c r="TFY1" s="519"/>
      <c r="TFZ1" s="519"/>
      <c r="TGA1" s="519"/>
      <c r="TGB1" s="519"/>
      <c r="TGC1" s="519"/>
      <c r="TGD1" s="519"/>
      <c r="TGE1" s="519"/>
      <c r="TGF1" s="519"/>
      <c r="TGG1" s="519"/>
      <c r="TGH1" s="519"/>
      <c r="TGI1" s="519"/>
      <c r="TGJ1" s="519"/>
      <c r="TGK1" s="519"/>
      <c r="TGL1" s="519"/>
      <c r="TGM1" s="519"/>
      <c r="TGN1" s="519"/>
      <c r="TGO1" s="519"/>
      <c r="TGP1" s="519"/>
      <c r="TGQ1" s="519"/>
      <c r="TGR1" s="519"/>
      <c r="TGS1" s="519"/>
      <c r="TGT1" s="519"/>
      <c r="TGU1" s="519"/>
      <c r="TGV1" s="519"/>
      <c r="TGW1" s="519"/>
      <c r="TGX1" s="519"/>
      <c r="TGY1" s="519"/>
      <c r="TGZ1" s="519"/>
      <c r="THA1" s="519"/>
      <c r="THB1" s="519"/>
      <c r="THC1" s="519"/>
      <c r="THD1" s="519"/>
      <c r="THE1" s="519"/>
      <c r="THF1" s="519"/>
      <c r="THG1" s="519"/>
      <c r="THH1" s="519"/>
      <c r="THI1" s="519"/>
      <c r="THJ1" s="519"/>
      <c r="THK1" s="519"/>
      <c r="THL1" s="519"/>
      <c r="THM1" s="519"/>
      <c r="THN1" s="519"/>
      <c r="THO1" s="519"/>
      <c r="THP1" s="519"/>
      <c r="THQ1" s="519"/>
      <c r="THR1" s="519"/>
      <c r="THS1" s="519"/>
      <c r="THT1" s="519"/>
      <c r="THU1" s="519"/>
      <c r="THV1" s="519"/>
      <c r="THW1" s="519"/>
      <c r="THX1" s="519"/>
      <c r="THY1" s="519"/>
      <c r="THZ1" s="519"/>
      <c r="TIA1" s="519"/>
      <c r="TIB1" s="519"/>
      <c r="TIC1" s="519"/>
      <c r="TID1" s="519"/>
      <c r="TIE1" s="519"/>
      <c r="TIF1" s="519"/>
      <c r="TIG1" s="519"/>
      <c r="TIH1" s="519"/>
      <c r="TII1" s="519"/>
      <c r="TIJ1" s="519"/>
      <c r="TIK1" s="519"/>
      <c r="TIL1" s="519"/>
      <c r="TIM1" s="519"/>
      <c r="TIN1" s="519"/>
      <c r="TIO1" s="519"/>
      <c r="TIP1" s="519"/>
      <c r="TIQ1" s="519"/>
      <c r="TIR1" s="519"/>
      <c r="TIS1" s="519"/>
      <c r="TIT1" s="519"/>
      <c r="TIU1" s="519"/>
      <c r="TIV1" s="519"/>
      <c r="TIW1" s="519"/>
      <c r="TIX1" s="519"/>
      <c r="TIY1" s="519"/>
      <c r="TIZ1" s="519"/>
      <c r="TJA1" s="519"/>
      <c r="TJB1" s="519"/>
      <c r="TJC1" s="519"/>
      <c r="TJD1" s="519"/>
      <c r="TJE1" s="519"/>
      <c r="TJF1" s="519"/>
      <c r="TJG1" s="519"/>
      <c r="TJH1" s="519"/>
      <c r="TJI1" s="519"/>
      <c r="TJJ1" s="519"/>
      <c r="TJK1" s="519"/>
      <c r="TJL1" s="519"/>
      <c r="TJM1" s="519"/>
      <c r="TJN1" s="519"/>
      <c r="TJO1" s="519"/>
      <c r="TJP1" s="519"/>
      <c r="TJQ1" s="519"/>
      <c r="TJR1" s="519"/>
      <c r="TJS1" s="519"/>
      <c r="TJT1" s="519"/>
      <c r="TJU1" s="519"/>
      <c r="TJV1" s="519"/>
      <c r="TJW1" s="519"/>
      <c r="TJX1" s="519"/>
      <c r="TJY1" s="519"/>
      <c r="TJZ1" s="519"/>
      <c r="TKA1" s="519"/>
      <c r="TKB1" s="519"/>
      <c r="TKC1" s="519"/>
      <c r="TKD1" s="519"/>
      <c r="TKE1" s="519"/>
      <c r="TKF1" s="519"/>
      <c r="TKG1" s="519"/>
      <c r="TKH1" s="519"/>
      <c r="TKI1" s="519"/>
      <c r="TKJ1" s="519"/>
      <c r="TKK1" s="519"/>
      <c r="TKL1" s="519"/>
      <c r="TKM1" s="519"/>
      <c r="TKN1" s="519"/>
      <c r="TKO1" s="519"/>
      <c r="TKP1" s="519"/>
      <c r="TKQ1" s="519"/>
      <c r="TKR1" s="519"/>
      <c r="TKS1" s="519"/>
      <c r="TKT1" s="519"/>
      <c r="TKU1" s="519"/>
      <c r="TKV1" s="519"/>
      <c r="TKW1" s="519"/>
      <c r="TKX1" s="519"/>
      <c r="TKY1" s="519"/>
      <c r="TKZ1" s="519"/>
      <c r="TLA1" s="519"/>
      <c r="TLB1" s="519"/>
      <c r="TLC1" s="519"/>
      <c r="TLD1" s="519"/>
      <c r="TLE1" s="519"/>
      <c r="TLF1" s="519"/>
      <c r="TLG1" s="519"/>
      <c r="TLH1" s="519"/>
      <c r="TLI1" s="519"/>
      <c r="TLJ1" s="519"/>
      <c r="TLK1" s="519"/>
      <c r="TLL1" s="519"/>
      <c r="TLM1" s="519"/>
      <c r="TLN1" s="519"/>
      <c r="TLO1" s="519"/>
      <c r="TLP1" s="519"/>
      <c r="TLQ1" s="519"/>
      <c r="TLR1" s="519"/>
      <c r="TLS1" s="519"/>
      <c r="TLT1" s="519"/>
      <c r="TLU1" s="519"/>
      <c r="TLV1" s="519"/>
      <c r="TLW1" s="519"/>
      <c r="TLX1" s="519"/>
      <c r="TLY1" s="519"/>
      <c r="TLZ1" s="519"/>
      <c r="TMA1" s="519"/>
      <c r="TMB1" s="519"/>
      <c r="TMC1" s="519"/>
      <c r="TMD1" s="519"/>
      <c r="TME1" s="519"/>
      <c r="TMF1" s="519"/>
      <c r="TMG1" s="519"/>
      <c r="TMH1" s="519"/>
      <c r="TMI1" s="519"/>
      <c r="TMJ1" s="519"/>
      <c r="TMK1" s="519"/>
      <c r="TML1" s="519"/>
      <c r="TMM1" s="519"/>
      <c r="TMN1" s="519"/>
      <c r="TMO1" s="519"/>
      <c r="TMP1" s="519"/>
      <c r="TMQ1" s="519"/>
      <c r="TMR1" s="519"/>
      <c r="TMS1" s="519"/>
      <c r="TMT1" s="519"/>
      <c r="TMU1" s="519"/>
      <c r="TMV1" s="519"/>
      <c r="TMW1" s="519"/>
      <c r="TMX1" s="519"/>
      <c r="TMY1" s="519"/>
      <c r="TMZ1" s="519"/>
      <c r="TNA1" s="519"/>
      <c r="TNB1" s="519"/>
      <c r="TNC1" s="519"/>
      <c r="TND1" s="519"/>
      <c r="TNE1" s="519"/>
      <c r="TNF1" s="519"/>
      <c r="TNG1" s="519"/>
      <c r="TNH1" s="519"/>
      <c r="TNI1" s="519"/>
      <c r="TNJ1" s="519"/>
      <c r="TNK1" s="519"/>
      <c r="TNL1" s="519"/>
      <c r="TNM1" s="519"/>
      <c r="TNN1" s="519"/>
      <c r="TNO1" s="519"/>
      <c r="TNP1" s="519"/>
      <c r="TNQ1" s="519"/>
      <c r="TNR1" s="519"/>
      <c r="TNS1" s="519"/>
      <c r="TNT1" s="519"/>
      <c r="TNU1" s="519"/>
      <c r="TNV1" s="519"/>
      <c r="TNW1" s="519"/>
      <c r="TNX1" s="519"/>
      <c r="TNY1" s="519"/>
      <c r="TNZ1" s="519"/>
      <c r="TOA1" s="519"/>
      <c r="TOB1" s="519"/>
      <c r="TOC1" s="519"/>
      <c r="TOD1" s="519"/>
      <c r="TOE1" s="519"/>
      <c r="TOF1" s="519"/>
      <c r="TOG1" s="519"/>
      <c r="TOH1" s="519"/>
      <c r="TOI1" s="519"/>
      <c r="TOJ1" s="519"/>
      <c r="TOK1" s="519"/>
      <c r="TOL1" s="519"/>
      <c r="TOM1" s="519"/>
      <c r="TON1" s="519"/>
      <c r="TOO1" s="519"/>
      <c r="TOP1" s="519"/>
      <c r="TOQ1" s="519"/>
      <c r="TOR1" s="519"/>
      <c r="TOS1" s="519"/>
      <c r="TOT1" s="519"/>
      <c r="TOU1" s="519"/>
      <c r="TOV1" s="519"/>
      <c r="TOW1" s="519"/>
      <c r="TOX1" s="519"/>
      <c r="TOY1" s="519"/>
      <c r="TOZ1" s="519"/>
      <c r="TPA1" s="519"/>
      <c r="TPB1" s="519"/>
      <c r="TPC1" s="519"/>
      <c r="TPD1" s="519"/>
      <c r="TPE1" s="519"/>
      <c r="TPF1" s="519"/>
      <c r="TPG1" s="519"/>
      <c r="TPH1" s="519"/>
      <c r="TPI1" s="519"/>
      <c r="TPJ1" s="519"/>
      <c r="TPK1" s="519"/>
      <c r="TPL1" s="519"/>
      <c r="TPM1" s="519"/>
      <c r="TPN1" s="519"/>
      <c r="TPO1" s="519"/>
      <c r="TPP1" s="519"/>
      <c r="TPQ1" s="519"/>
      <c r="TPR1" s="519"/>
      <c r="TPS1" s="519"/>
      <c r="TPT1" s="519"/>
      <c r="TPU1" s="519"/>
      <c r="TPV1" s="519"/>
      <c r="TPW1" s="519"/>
      <c r="TPX1" s="519"/>
      <c r="TPY1" s="519"/>
      <c r="TPZ1" s="519"/>
      <c r="TQA1" s="519"/>
      <c r="TQB1" s="519"/>
      <c r="TQC1" s="519"/>
      <c r="TQD1" s="519"/>
      <c r="TQE1" s="519"/>
      <c r="TQF1" s="519"/>
      <c r="TQG1" s="519"/>
      <c r="TQH1" s="519"/>
      <c r="TQI1" s="519"/>
      <c r="TQJ1" s="519"/>
      <c r="TQK1" s="519"/>
      <c r="TQL1" s="519"/>
      <c r="TQM1" s="519"/>
      <c r="TQN1" s="519"/>
      <c r="TQO1" s="519"/>
      <c r="TQP1" s="519"/>
      <c r="TQQ1" s="519"/>
      <c r="TQR1" s="519"/>
      <c r="TQS1" s="519"/>
      <c r="TQT1" s="519"/>
      <c r="TQU1" s="519"/>
      <c r="TQV1" s="519"/>
      <c r="TQW1" s="519"/>
      <c r="TQX1" s="519"/>
      <c r="TQY1" s="519"/>
      <c r="TQZ1" s="519"/>
      <c r="TRA1" s="519"/>
      <c r="TRB1" s="519"/>
      <c r="TRC1" s="519"/>
      <c r="TRD1" s="519"/>
      <c r="TRE1" s="519"/>
      <c r="TRF1" s="519"/>
      <c r="TRG1" s="519"/>
      <c r="TRH1" s="519"/>
      <c r="TRI1" s="519"/>
      <c r="TRJ1" s="519"/>
      <c r="TRK1" s="519"/>
      <c r="TRL1" s="519"/>
      <c r="TRM1" s="519"/>
      <c r="TRN1" s="519"/>
      <c r="TRO1" s="519"/>
      <c r="TRP1" s="519"/>
      <c r="TRQ1" s="519"/>
      <c r="TRR1" s="519"/>
      <c r="TRS1" s="519"/>
      <c r="TRT1" s="519"/>
      <c r="TRU1" s="519"/>
      <c r="TRV1" s="519"/>
      <c r="TRW1" s="519"/>
      <c r="TRX1" s="519"/>
      <c r="TRY1" s="519"/>
      <c r="TRZ1" s="519"/>
      <c r="TSA1" s="519"/>
      <c r="TSB1" s="519"/>
      <c r="TSC1" s="519"/>
      <c r="TSD1" s="519"/>
      <c r="TSE1" s="519"/>
      <c r="TSF1" s="519"/>
      <c r="TSG1" s="519"/>
      <c r="TSH1" s="519"/>
      <c r="TSI1" s="519"/>
      <c r="TSJ1" s="519"/>
      <c r="TSK1" s="519"/>
      <c r="TSL1" s="519"/>
      <c r="TSM1" s="519"/>
      <c r="TSN1" s="519"/>
      <c r="TSO1" s="519"/>
      <c r="TSP1" s="519"/>
      <c r="TSQ1" s="519"/>
      <c r="TSR1" s="519"/>
      <c r="TSS1" s="519"/>
      <c r="TST1" s="519"/>
      <c r="TSU1" s="519"/>
      <c r="TSV1" s="519"/>
      <c r="TSW1" s="519"/>
      <c r="TSX1" s="519"/>
      <c r="TSY1" s="519"/>
      <c r="TSZ1" s="519"/>
      <c r="TTA1" s="519"/>
      <c r="TTB1" s="519"/>
      <c r="TTC1" s="519"/>
      <c r="TTD1" s="519"/>
      <c r="TTE1" s="519"/>
      <c r="TTF1" s="519"/>
      <c r="TTG1" s="519"/>
      <c r="TTH1" s="519"/>
      <c r="TTI1" s="519"/>
      <c r="TTJ1" s="519"/>
      <c r="TTK1" s="519"/>
      <c r="TTL1" s="519"/>
      <c r="TTM1" s="519"/>
      <c r="TTN1" s="519"/>
      <c r="TTO1" s="519"/>
      <c r="TTP1" s="519"/>
      <c r="TTQ1" s="519"/>
      <c r="TTR1" s="519"/>
      <c r="TTS1" s="519"/>
      <c r="TTT1" s="519"/>
      <c r="TTU1" s="519"/>
      <c r="TTV1" s="519"/>
      <c r="TTW1" s="519"/>
      <c r="TTX1" s="519"/>
      <c r="TTY1" s="519"/>
      <c r="TTZ1" s="519"/>
      <c r="TUA1" s="519"/>
      <c r="TUB1" s="519"/>
      <c r="TUC1" s="519"/>
      <c r="TUD1" s="519"/>
      <c r="TUE1" s="519"/>
      <c r="TUF1" s="519"/>
      <c r="TUG1" s="519"/>
      <c r="TUH1" s="519"/>
      <c r="TUI1" s="519"/>
      <c r="TUJ1" s="519"/>
      <c r="TUK1" s="519"/>
      <c r="TUL1" s="519"/>
      <c r="TUM1" s="519"/>
      <c r="TUN1" s="519"/>
      <c r="TUO1" s="519"/>
      <c r="TUP1" s="519"/>
      <c r="TUQ1" s="519"/>
      <c r="TUR1" s="519"/>
      <c r="TUS1" s="519"/>
      <c r="TUT1" s="519"/>
      <c r="TUU1" s="519"/>
      <c r="TUV1" s="519"/>
      <c r="TUW1" s="519"/>
      <c r="TUX1" s="519"/>
      <c r="TUY1" s="519"/>
      <c r="TUZ1" s="519"/>
      <c r="TVA1" s="519"/>
      <c r="TVB1" s="519"/>
      <c r="TVC1" s="519"/>
      <c r="TVD1" s="519"/>
      <c r="TVE1" s="519"/>
      <c r="TVF1" s="519"/>
      <c r="TVG1" s="519"/>
      <c r="TVH1" s="519"/>
      <c r="TVI1" s="519"/>
      <c r="TVJ1" s="519"/>
      <c r="TVK1" s="519"/>
      <c r="TVL1" s="519"/>
      <c r="TVM1" s="519"/>
      <c r="TVN1" s="519"/>
      <c r="TVO1" s="519"/>
      <c r="TVP1" s="519"/>
      <c r="TVQ1" s="519"/>
      <c r="TVR1" s="519"/>
      <c r="TVS1" s="519"/>
      <c r="TVT1" s="519"/>
      <c r="TVU1" s="519"/>
      <c r="TVV1" s="519"/>
      <c r="TVW1" s="519"/>
      <c r="TVX1" s="519"/>
      <c r="TVY1" s="519"/>
      <c r="TVZ1" s="519"/>
      <c r="TWA1" s="519"/>
      <c r="TWB1" s="519"/>
      <c r="TWC1" s="519"/>
      <c r="TWD1" s="519"/>
      <c r="TWE1" s="519"/>
      <c r="TWF1" s="519"/>
      <c r="TWG1" s="519"/>
      <c r="TWH1" s="519"/>
      <c r="TWI1" s="519"/>
      <c r="TWJ1" s="519"/>
      <c r="TWK1" s="519"/>
      <c r="TWL1" s="519"/>
      <c r="TWM1" s="519"/>
      <c r="TWN1" s="519"/>
      <c r="TWO1" s="519"/>
      <c r="TWP1" s="519"/>
      <c r="TWQ1" s="519"/>
      <c r="TWR1" s="519"/>
      <c r="TWS1" s="519"/>
      <c r="TWT1" s="519"/>
      <c r="TWU1" s="519"/>
      <c r="TWV1" s="519"/>
      <c r="TWW1" s="519"/>
      <c r="TWX1" s="519"/>
      <c r="TWY1" s="519"/>
      <c r="TWZ1" s="519"/>
      <c r="TXA1" s="519"/>
      <c r="TXB1" s="519"/>
      <c r="TXC1" s="519"/>
      <c r="TXD1" s="519"/>
      <c r="TXE1" s="519"/>
      <c r="TXF1" s="519"/>
      <c r="TXG1" s="519"/>
      <c r="TXH1" s="519"/>
      <c r="TXI1" s="519"/>
      <c r="TXJ1" s="519"/>
      <c r="TXK1" s="519"/>
      <c r="TXL1" s="519"/>
      <c r="TXM1" s="519"/>
      <c r="TXN1" s="519"/>
      <c r="TXO1" s="519"/>
      <c r="TXP1" s="519"/>
      <c r="TXQ1" s="519"/>
      <c r="TXR1" s="519"/>
      <c r="TXS1" s="519"/>
      <c r="TXT1" s="519"/>
      <c r="TXU1" s="519"/>
      <c r="TXV1" s="519"/>
      <c r="TXW1" s="519"/>
      <c r="TXX1" s="519"/>
      <c r="TXY1" s="519"/>
      <c r="TXZ1" s="519"/>
      <c r="TYA1" s="519"/>
      <c r="TYB1" s="519"/>
      <c r="TYC1" s="519"/>
      <c r="TYD1" s="519"/>
      <c r="TYE1" s="519"/>
      <c r="TYF1" s="519"/>
      <c r="TYG1" s="519"/>
      <c r="TYH1" s="519"/>
      <c r="TYI1" s="519"/>
      <c r="TYJ1" s="519"/>
      <c r="TYK1" s="519"/>
      <c r="TYL1" s="519"/>
      <c r="TYM1" s="519"/>
      <c r="TYN1" s="519"/>
      <c r="TYO1" s="519"/>
      <c r="TYP1" s="519"/>
      <c r="TYQ1" s="519"/>
      <c r="TYR1" s="519"/>
      <c r="TYS1" s="519"/>
      <c r="TYT1" s="519"/>
      <c r="TYU1" s="519"/>
      <c r="TYV1" s="519"/>
      <c r="TYW1" s="519"/>
      <c r="TYX1" s="519"/>
      <c r="TYY1" s="519"/>
      <c r="TYZ1" s="519"/>
      <c r="TZA1" s="519"/>
      <c r="TZB1" s="519"/>
      <c r="TZC1" s="519"/>
      <c r="TZD1" s="519"/>
      <c r="TZE1" s="519"/>
      <c r="TZF1" s="519"/>
      <c r="TZG1" s="519"/>
      <c r="TZH1" s="519"/>
      <c r="TZI1" s="519"/>
      <c r="TZJ1" s="519"/>
      <c r="TZK1" s="519"/>
      <c r="TZL1" s="519"/>
      <c r="TZM1" s="519"/>
      <c r="TZN1" s="519"/>
      <c r="TZO1" s="519"/>
      <c r="TZP1" s="519"/>
      <c r="TZQ1" s="519"/>
      <c r="TZR1" s="519"/>
      <c r="TZS1" s="519"/>
      <c r="TZT1" s="519"/>
      <c r="TZU1" s="519"/>
      <c r="TZV1" s="519"/>
      <c r="TZW1" s="519"/>
      <c r="TZX1" s="519"/>
      <c r="TZY1" s="519"/>
      <c r="TZZ1" s="519"/>
      <c r="UAA1" s="519"/>
      <c r="UAB1" s="519"/>
      <c r="UAC1" s="519"/>
      <c r="UAD1" s="519"/>
      <c r="UAE1" s="519"/>
      <c r="UAF1" s="519"/>
      <c r="UAG1" s="519"/>
      <c r="UAH1" s="519"/>
      <c r="UAI1" s="519"/>
      <c r="UAJ1" s="519"/>
      <c r="UAK1" s="519"/>
      <c r="UAL1" s="519"/>
      <c r="UAM1" s="519"/>
      <c r="UAN1" s="519"/>
      <c r="UAO1" s="519"/>
      <c r="UAP1" s="519"/>
      <c r="UAQ1" s="519"/>
      <c r="UAR1" s="519"/>
      <c r="UAS1" s="519"/>
      <c r="UAT1" s="519"/>
      <c r="UAU1" s="519"/>
      <c r="UAV1" s="519"/>
      <c r="UAW1" s="519"/>
      <c r="UAX1" s="519"/>
      <c r="UAY1" s="519"/>
      <c r="UAZ1" s="519"/>
      <c r="UBA1" s="519"/>
      <c r="UBB1" s="519"/>
      <c r="UBC1" s="519"/>
      <c r="UBD1" s="519"/>
      <c r="UBE1" s="519"/>
      <c r="UBF1" s="519"/>
      <c r="UBG1" s="519"/>
      <c r="UBH1" s="519"/>
      <c r="UBI1" s="519"/>
      <c r="UBJ1" s="519"/>
      <c r="UBK1" s="519"/>
      <c r="UBL1" s="519"/>
      <c r="UBM1" s="519"/>
      <c r="UBN1" s="519"/>
      <c r="UBO1" s="519"/>
      <c r="UBP1" s="519"/>
      <c r="UBQ1" s="519"/>
      <c r="UBR1" s="519"/>
      <c r="UBS1" s="519"/>
      <c r="UBT1" s="519"/>
      <c r="UBU1" s="519"/>
      <c r="UBV1" s="519"/>
      <c r="UBW1" s="519"/>
      <c r="UBX1" s="519"/>
      <c r="UBY1" s="519"/>
      <c r="UBZ1" s="519"/>
      <c r="UCA1" s="519"/>
      <c r="UCB1" s="519"/>
      <c r="UCC1" s="519"/>
      <c r="UCD1" s="519"/>
      <c r="UCE1" s="519"/>
      <c r="UCF1" s="519"/>
      <c r="UCG1" s="519"/>
      <c r="UCH1" s="519"/>
      <c r="UCI1" s="519"/>
      <c r="UCJ1" s="519"/>
      <c r="UCK1" s="519"/>
      <c r="UCL1" s="519"/>
      <c r="UCM1" s="519"/>
      <c r="UCN1" s="519"/>
      <c r="UCO1" s="519"/>
      <c r="UCP1" s="519"/>
      <c r="UCQ1" s="519"/>
      <c r="UCR1" s="519"/>
      <c r="UCS1" s="519"/>
      <c r="UCT1" s="519"/>
      <c r="UCU1" s="519"/>
      <c r="UCV1" s="519"/>
      <c r="UCW1" s="519"/>
      <c r="UCX1" s="519"/>
      <c r="UCY1" s="519"/>
      <c r="UCZ1" s="519"/>
      <c r="UDA1" s="519"/>
      <c r="UDB1" s="519"/>
      <c r="UDC1" s="519"/>
      <c r="UDD1" s="519"/>
      <c r="UDE1" s="519"/>
      <c r="UDF1" s="519"/>
      <c r="UDG1" s="519"/>
      <c r="UDH1" s="519"/>
      <c r="UDI1" s="519"/>
      <c r="UDJ1" s="519"/>
      <c r="UDK1" s="519"/>
      <c r="UDL1" s="519"/>
      <c r="UDM1" s="519"/>
      <c r="UDN1" s="519"/>
      <c r="UDO1" s="519"/>
      <c r="UDP1" s="519"/>
      <c r="UDQ1" s="519"/>
      <c r="UDR1" s="519"/>
      <c r="UDS1" s="519"/>
      <c r="UDT1" s="519"/>
      <c r="UDU1" s="519"/>
      <c r="UDV1" s="519"/>
      <c r="UDW1" s="519"/>
      <c r="UDX1" s="519"/>
      <c r="UDY1" s="519"/>
      <c r="UDZ1" s="519"/>
      <c r="UEA1" s="519"/>
      <c r="UEB1" s="519"/>
      <c r="UEC1" s="519"/>
      <c r="UED1" s="519"/>
      <c r="UEE1" s="519"/>
      <c r="UEF1" s="519"/>
      <c r="UEG1" s="519"/>
      <c r="UEH1" s="519"/>
      <c r="UEI1" s="519"/>
      <c r="UEJ1" s="519"/>
      <c r="UEK1" s="519"/>
      <c r="UEL1" s="519"/>
      <c r="UEM1" s="519"/>
      <c r="UEN1" s="519"/>
      <c r="UEO1" s="519"/>
      <c r="UEP1" s="519"/>
      <c r="UEQ1" s="519"/>
      <c r="UER1" s="519"/>
      <c r="UES1" s="519"/>
      <c r="UET1" s="519"/>
      <c r="UEU1" s="519"/>
      <c r="UEV1" s="519"/>
      <c r="UEW1" s="519"/>
      <c r="UEX1" s="519"/>
      <c r="UEY1" s="519"/>
      <c r="UEZ1" s="519"/>
      <c r="UFA1" s="519"/>
      <c r="UFB1" s="519"/>
      <c r="UFC1" s="519"/>
      <c r="UFD1" s="519"/>
      <c r="UFE1" s="519"/>
      <c r="UFF1" s="519"/>
      <c r="UFG1" s="519"/>
      <c r="UFH1" s="519"/>
      <c r="UFI1" s="519"/>
      <c r="UFJ1" s="519"/>
      <c r="UFK1" s="519"/>
      <c r="UFL1" s="519"/>
      <c r="UFM1" s="519"/>
      <c r="UFN1" s="519"/>
      <c r="UFO1" s="519"/>
      <c r="UFP1" s="519"/>
      <c r="UFQ1" s="519"/>
      <c r="UFR1" s="519"/>
      <c r="UFS1" s="519"/>
      <c r="UFT1" s="519"/>
      <c r="UFU1" s="519"/>
      <c r="UFV1" s="519"/>
      <c r="UFW1" s="519"/>
      <c r="UFX1" s="519"/>
      <c r="UFY1" s="519"/>
      <c r="UFZ1" s="519"/>
      <c r="UGA1" s="519"/>
      <c r="UGB1" s="519"/>
      <c r="UGC1" s="519"/>
      <c r="UGD1" s="519"/>
      <c r="UGE1" s="519"/>
      <c r="UGF1" s="519"/>
      <c r="UGG1" s="519"/>
      <c r="UGH1" s="519"/>
      <c r="UGI1" s="519"/>
      <c r="UGJ1" s="519"/>
      <c r="UGK1" s="519"/>
      <c r="UGL1" s="519"/>
      <c r="UGM1" s="519"/>
      <c r="UGN1" s="519"/>
      <c r="UGO1" s="519"/>
      <c r="UGP1" s="519"/>
      <c r="UGQ1" s="519"/>
      <c r="UGR1" s="519"/>
      <c r="UGS1" s="519"/>
      <c r="UGT1" s="519"/>
      <c r="UGU1" s="519"/>
      <c r="UGV1" s="519"/>
      <c r="UGW1" s="519"/>
      <c r="UGX1" s="519"/>
      <c r="UGY1" s="519"/>
      <c r="UGZ1" s="519"/>
      <c r="UHA1" s="519"/>
      <c r="UHB1" s="519"/>
      <c r="UHC1" s="519"/>
      <c r="UHD1" s="519"/>
      <c r="UHE1" s="519"/>
      <c r="UHF1" s="519"/>
      <c r="UHG1" s="519"/>
      <c r="UHH1" s="519"/>
      <c r="UHI1" s="519"/>
      <c r="UHJ1" s="519"/>
      <c r="UHK1" s="519"/>
      <c r="UHL1" s="519"/>
      <c r="UHM1" s="519"/>
      <c r="UHN1" s="519"/>
      <c r="UHO1" s="519"/>
      <c r="UHP1" s="519"/>
      <c r="UHQ1" s="519"/>
      <c r="UHR1" s="519"/>
      <c r="UHS1" s="519"/>
      <c r="UHT1" s="519"/>
      <c r="UHU1" s="519"/>
      <c r="UHV1" s="519"/>
      <c r="UHW1" s="519"/>
      <c r="UHX1" s="519"/>
      <c r="UHY1" s="519"/>
      <c r="UHZ1" s="519"/>
      <c r="UIA1" s="519"/>
      <c r="UIB1" s="519"/>
      <c r="UIC1" s="519"/>
      <c r="UID1" s="519"/>
      <c r="UIE1" s="519"/>
      <c r="UIF1" s="519"/>
      <c r="UIG1" s="519"/>
      <c r="UIH1" s="519"/>
      <c r="UII1" s="519"/>
      <c r="UIJ1" s="519"/>
      <c r="UIK1" s="519"/>
      <c r="UIL1" s="519"/>
      <c r="UIM1" s="519"/>
      <c r="UIN1" s="519"/>
      <c r="UIO1" s="519"/>
      <c r="UIP1" s="519"/>
      <c r="UIQ1" s="519"/>
      <c r="UIR1" s="519"/>
      <c r="UIS1" s="519"/>
      <c r="UIT1" s="519"/>
      <c r="UIU1" s="519"/>
      <c r="UIV1" s="519"/>
      <c r="UIW1" s="519"/>
      <c r="UIX1" s="519"/>
      <c r="UIY1" s="519"/>
      <c r="UIZ1" s="519"/>
      <c r="UJA1" s="519"/>
      <c r="UJB1" s="519"/>
      <c r="UJC1" s="519"/>
      <c r="UJD1" s="519"/>
      <c r="UJE1" s="519"/>
      <c r="UJF1" s="519"/>
      <c r="UJG1" s="519"/>
      <c r="UJH1" s="519"/>
      <c r="UJI1" s="519"/>
      <c r="UJJ1" s="519"/>
      <c r="UJK1" s="519"/>
      <c r="UJL1" s="519"/>
      <c r="UJM1" s="519"/>
      <c r="UJN1" s="519"/>
      <c r="UJO1" s="519"/>
      <c r="UJP1" s="519"/>
      <c r="UJQ1" s="519"/>
      <c r="UJR1" s="519"/>
      <c r="UJS1" s="519"/>
      <c r="UJT1" s="519"/>
      <c r="UJU1" s="519"/>
      <c r="UJV1" s="519"/>
      <c r="UJW1" s="519"/>
      <c r="UJX1" s="519"/>
      <c r="UJY1" s="519"/>
      <c r="UJZ1" s="519"/>
      <c r="UKA1" s="519"/>
      <c r="UKB1" s="519"/>
      <c r="UKC1" s="519"/>
      <c r="UKD1" s="519"/>
      <c r="UKE1" s="519"/>
      <c r="UKF1" s="519"/>
      <c r="UKG1" s="519"/>
      <c r="UKH1" s="519"/>
      <c r="UKI1" s="519"/>
      <c r="UKJ1" s="519"/>
      <c r="UKK1" s="519"/>
      <c r="UKL1" s="519"/>
      <c r="UKM1" s="519"/>
      <c r="UKN1" s="519"/>
      <c r="UKO1" s="519"/>
      <c r="UKP1" s="519"/>
      <c r="UKQ1" s="519"/>
      <c r="UKR1" s="519"/>
      <c r="UKS1" s="519"/>
      <c r="UKT1" s="519"/>
      <c r="UKU1" s="519"/>
      <c r="UKV1" s="519"/>
      <c r="UKW1" s="519"/>
      <c r="UKX1" s="519"/>
      <c r="UKY1" s="519"/>
      <c r="UKZ1" s="519"/>
      <c r="ULA1" s="519"/>
      <c r="ULB1" s="519"/>
      <c r="ULC1" s="519"/>
      <c r="ULD1" s="519"/>
      <c r="ULE1" s="519"/>
      <c r="ULF1" s="519"/>
      <c r="ULG1" s="519"/>
      <c r="ULH1" s="519"/>
      <c r="ULI1" s="519"/>
      <c r="ULJ1" s="519"/>
      <c r="ULK1" s="519"/>
      <c r="ULL1" s="519"/>
      <c r="ULM1" s="519"/>
      <c r="ULN1" s="519"/>
      <c r="ULO1" s="519"/>
      <c r="ULP1" s="519"/>
      <c r="ULQ1" s="519"/>
      <c r="ULR1" s="519"/>
      <c r="ULS1" s="519"/>
      <c r="ULT1" s="519"/>
      <c r="ULU1" s="519"/>
      <c r="ULV1" s="519"/>
      <c r="ULW1" s="519"/>
      <c r="ULX1" s="519"/>
      <c r="ULY1" s="519"/>
      <c r="ULZ1" s="519"/>
      <c r="UMA1" s="519"/>
      <c r="UMB1" s="519"/>
      <c r="UMC1" s="519"/>
      <c r="UMD1" s="519"/>
      <c r="UME1" s="519"/>
      <c r="UMF1" s="519"/>
      <c r="UMG1" s="519"/>
      <c r="UMH1" s="519"/>
      <c r="UMI1" s="519"/>
      <c r="UMJ1" s="519"/>
      <c r="UMK1" s="519"/>
      <c r="UML1" s="519"/>
      <c r="UMM1" s="519"/>
      <c r="UMN1" s="519"/>
      <c r="UMO1" s="519"/>
      <c r="UMP1" s="519"/>
      <c r="UMQ1" s="519"/>
      <c r="UMR1" s="519"/>
      <c r="UMS1" s="519"/>
      <c r="UMT1" s="519"/>
      <c r="UMU1" s="519"/>
      <c r="UMV1" s="519"/>
      <c r="UMW1" s="519"/>
      <c r="UMX1" s="519"/>
      <c r="UMY1" s="519"/>
      <c r="UMZ1" s="519"/>
      <c r="UNA1" s="519"/>
      <c r="UNB1" s="519"/>
      <c r="UNC1" s="519"/>
      <c r="UND1" s="519"/>
      <c r="UNE1" s="519"/>
      <c r="UNF1" s="519"/>
      <c r="UNG1" s="519"/>
      <c r="UNH1" s="519"/>
      <c r="UNI1" s="519"/>
      <c r="UNJ1" s="519"/>
      <c r="UNK1" s="519"/>
      <c r="UNL1" s="519"/>
      <c r="UNM1" s="519"/>
      <c r="UNN1" s="519"/>
      <c r="UNO1" s="519"/>
      <c r="UNP1" s="519"/>
      <c r="UNQ1" s="519"/>
      <c r="UNR1" s="519"/>
      <c r="UNS1" s="519"/>
      <c r="UNT1" s="519"/>
      <c r="UNU1" s="519"/>
      <c r="UNV1" s="519"/>
      <c r="UNW1" s="519"/>
      <c r="UNX1" s="519"/>
      <c r="UNY1" s="519"/>
      <c r="UNZ1" s="519"/>
      <c r="UOA1" s="519"/>
      <c r="UOB1" s="519"/>
      <c r="UOC1" s="519"/>
      <c r="UOD1" s="519"/>
      <c r="UOE1" s="519"/>
      <c r="UOF1" s="519"/>
      <c r="UOG1" s="519"/>
      <c r="UOH1" s="519"/>
      <c r="UOI1" s="519"/>
      <c r="UOJ1" s="519"/>
      <c r="UOK1" s="519"/>
      <c r="UOL1" s="519"/>
      <c r="UOM1" s="519"/>
      <c r="UON1" s="519"/>
      <c r="UOO1" s="519"/>
      <c r="UOP1" s="519"/>
      <c r="UOQ1" s="519"/>
      <c r="UOR1" s="519"/>
      <c r="UOS1" s="519"/>
      <c r="UOT1" s="519"/>
      <c r="UOU1" s="519"/>
      <c r="UOV1" s="519"/>
      <c r="UOW1" s="519"/>
      <c r="UOX1" s="519"/>
      <c r="UOY1" s="519"/>
      <c r="UOZ1" s="519"/>
      <c r="UPA1" s="519"/>
      <c r="UPB1" s="519"/>
      <c r="UPC1" s="519"/>
      <c r="UPD1" s="519"/>
      <c r="UPE1" s="519"/>
      <c r="UPF1" s="519"/>
      <c r="UPG1" s="519"/>
      <c r="UPH1" s="519"/>
      <c r="UPI1" s="519"/>
      <c r="UPJ1" s="519"/>
      <c r="UPK1" s="519"/>
      <c r="UPL1" s="519"/>
      <c r="UPM1" s="519"/>
      <c r="UPN1" s="519"/>
      <c r="UPO1" s="519"/>
      <c r="UPP1" s="519"/>
      <c r="UPQ1" s="519"/>
      <c r="UPR1" s="519"/>
      <c r="UPS1" s="519"/>
      <c r="UPT1" s="519"/>
      <c r="UPU1" s="519"/>
      <c r="UPV1" s="519"/>
      <c r="UPW1" s="519"/>
      <c r="UPX1" s="519"/>
      <c r="UPY1" s="519"/>
      <c r="UPZ1" s="519"/>
      <c r="UQA1" s="519"/>
      <c r="UQB1" s="519"/>
      <c r="UQC1" s="519"/>
      <c r="UQD1" s="519"/>
      <c r="UQE1" s="519"/>
      <c r="UQF1" s="519"/>
      <c r="UQG1" s="519"/>
      <c r="UQH1" s="519"/>
      <c r="UQI1" s="519"/>
      <c r="UQJ1" s="519"/>
      <c r="UQK1" s="519"/>
      <c r="UQL1" s="519"/>
      <c r="UQM1" s="519"/>
      <c r="UQN1" s="519"/>
      <c r="UQO1" s="519"/>
      <c r="UQP1" s="519"/>
      <c r="UQQ1" s="519"/>
      <c r="UQR1" s="519"/>
      <c r="UQS1" s="519"/>
      <c r="UQT1" s="519"/>
      <c r="UQU1" s="519"/>
      <c r="UQV1" s="519"/>
      <c r="UQW1" s="519"/>
      <c r="UQX1" s="519"/>
      <c r="UQY1" s="519"/>
      <c r="UQZ1" s="519"/>
      <c r="URA1" s="519"/>
      <c r="URB1" s="519"/>
      <c r="URC1" s="519"/>
      <c r="URD1" s="519"/>
      <c r="URE1" s="519"/>
      <c r="URF1" s="519"/>
      <c r="URG1" s="519"/>
      <c r="URH1" s="519"/>
      <c r="URI1" s="519"/>
      <c r="URJ1" s="519"/>
      <c r="URK1" s="519"/>
      <c r="URL1" s="519"/>
      <c r="URM1" s="519"/>
      <c r="URN1" s="519"/>
      <c r="URO1" s="519"/>
      <c r="URP1" s="519"/>
      <c r="URQ1" s="519"/>
      <c r="URR1" s="519"/>
      <c r="URS1" s="519"/>
      <c r="URT1" s="519"/>
      <c r="URU1" s="519"/>
      <c r="URV1" s="519"/>
      <c r="URW1" s="519"/>
      <c r="URX1" s="519"/>
      <c r="URY1" s="519"/>
      <c r="URZ1" s="519"/>
      <c r="USA1" s="519"/>
      <c r="USB1" s="519"/>
      <c r="USC1" s="519"/>
      <c r="USD1" s="519"/>
      <c r="USE1" s="519"/>
      <c r="USF1" s="519"/>
      <c r="USG1" s="519"/>
      <c r="USH1" s="519"/>
      <c r="USI1" s="519"/>
      <c r="USJ1" s="519"/>
      <c r="USK1" s="519"/>
      <c r="USL1" s="519"/>
      <c r="USM1" s="519"/>
      <c r="USN1" s="519"/>
      <c r="USO1" s="519"/>
      <c r="USP1" s="519"/>
      <c r="USQ1" s="519"/>
      <c r="USR1" s="519"/>
      <c r="USS1" s="519"/>
      <c r="UST1" s="519"/>
      <c r="USU1" s="519"/>
      <c r="USV1" s="519"/>
      <c r="USW1" s="519"/>
      <c r="USX1" s="519"/>
      <c r="USY1" s="519"/>
      <c r="USZ1" s="519"/>
      <c r="UTA1" s="519"/>
      <c r="UTB1" s="519"/>
      <c r="UTC1" s="519"/>
      <c r="UTD1" s="519"/>
      <c r="UTE1" s="519"/>
      <c r="UTF1" s="519"/>
      <c r="UTG1" s="519"/>
      <c r="UTH1" s="519"/>
      <c r="UTI1" s="519"/>
      <c r="UTJ1" s="519"/>
      <c r="UTK1" s="519"/>
      <c r="UTL1" s="519"/>
      <c r="UTM1" s="519"/>
      <c r="UTN1" s="519"/>
      <c r="UTO1" s="519"/>
      <c r="UTP1" s="519"/>
      <c r="UTQ1" s="519"/>
      <c r="UTR1" s="519"/>
      <c r="UTS1" s="519"/>
      <c r="UTT1" s="519"/>
      <c r="UTU1" s="519"/>
      <c r="UTV1" s="519"/>
      <c r="UTW1" s="519"/>
      <c r="UTX1" s="519"/>
      <c r="UTY1" s="519"/>
      <c r="UTZ1" s="519"/>
      <c r="UUA1" s="519"/>
      <c r="UUB1" s="519"/>
      <c r="UUC1" s="519"/>
      <c r="UUD1" s="519"/>
      <c r="UUE1" s="519"/>
      <c r="UUF1" s="519"/>
      <c r="UUG1" s="519"/>
      <c r="UUH1" s="519"/>
      <c r="UUI1" s="519"/>
      <c r="UUJ1" s="519"/>
      <c r="UUK1" s="519"/>
      <c r="UUL1" s="519"/>
      <c r="UUM1" s="519"/>
      <c r="UUN1" s="519"/>
      <c r="UUO1" s="519"/>
      <c r="UUP1" s="519"/>
      <c r="UUQ1" s="519"/>
      <c r="UUR1" s="519"/>
      <c r="UUS1" s="519"/>
      <c r="UUT1" s="519"/>
      <c r="UUU1" s="519"/>
      <c r="UUV1" s="519"/>
      <c r="UUW1" s="519"/>
      <c r="UUX1" s="519"/>
      <c r="UUY1" s="519"/>
      <c r="UUZ1" s="519"/>
      <c r="UVA1" s="519"/>
      <c r="UVB1" s="519"/>
      <c r="UVC1" s="519"/>
      <c r="UVD1" s="519"/>
      <c r="UVE1" s="519"/>
      <c r="UVF1" s="519"/>
      <c r="UVG1" s="519"/>
      <c r="UVH1" s="519"/>
      <c r="UVI1" s="519"/>
      <c r="UVJ1" s="519"/>
      <c r="UVK1" s="519"/>
      <c r="UVL1" s="519"/>
      <c r="UVM1" s="519"/>
      <c r="UVN1" s="519"/>
      <c r="UVO1" s="519"/>
      <c r="UVP1" s="519"/>
      <c r="UVQ1" s="519"/>
      <c r="UVR1" s="519"/>
      <c r="UVS1" s="519"/>
      <c r="UVT1" s="519"/>
      <c r="UVU1" s="519"/>
      <c r="UVV1" s="519"/>
      <c r="UVW1" s="519"/>
      <c r="UVX1" s="519"/>
      <c r="UVY1" s="519"/>
      <c r="UVZ1" s="519"/>
      <c r="UWA1" s="519"/>
      <c r="UWB1" s="519"/>
      <c r="UWC1" s="519"/>
      <c r="UWD1" s="519"/>
      <c r="UWE1" s="519"/>
      <c r="UWF1" s="519"/>
      <c r="UWG1" s="519"/>
      <c r="UWH1" s="519"/>
      <c r="UWI1" s="519"/>
      <c r="UWJ1" s="519"/>
      <c r="UWK1" s="519"/>
      <c r="UWL1" s="519"/>
      <c r="UWM1" s="519"/>
      <c r="UWN1" s="519"/>
      <c r="UWO1" s="519"/>
      <c r="UWP1" s="519"/>
      <c r="UWQ1" s="519"/>
      <c r="UWR1" s="519"/>
      <c r="UWS1" s="519"/>
      <c r="UWT1" s="519"/>
      <c r="UWU1" s="519"/>
      <c r="UWV1" s="519"/>
      <c r="UWW1" s="519"/>
      <c r="UWX1" s="519"/>
      <c r="UWY1" s="519"/>
      <c r="UWZ1" s="519"/>
      <c r="UXA1" s="519"/>
      <c r="UXB1" s="519"/>
      <c r="UXC1" s="519"/>
      <c r="UXD1" s="519"/>
      <c r="UXE1" s="519"/>
      <c r="UXF1" s="519"/>
      <c r="UXG1" s="519"/>
      <c r="UXH1" s="519"/>
      <c r="UXI1" s="519"/>
      <c r="UXJ1" s="519"/>
      <c r="UXK1" s="519"/>
      <c r="UXL1" s="519"/>
      <c r="UXM1" s="519"/>
      <c r="UXN1" s="519"/>
      <c r="UXO1" s="519"/>
      <c r="UXP1" s="519"/>
      <c r="UXQ1" s="519"/>
      <c r="UXR1" s="519"/>
      <c r="UXS1" s="519"/>
      <c r="UXT1" s="519"/>
      <c r="UXU1" s="519"/>
      <c r="UXV1" s="519"/>
      <c r="UXW1" s="519"/>
      <c r="UXX1" s="519"/>
      <c r="UXY1" s="519"/>
      <c r="UXZ1" s="519"/>
      <c r="UYA1" s="519"/>
      <c r="UYB1" s="519"/>
      <c r="UYC1" s="519"/>
      <c r="UYD1" s="519"/>
      <c r="UYE1" s="519"/>
      <c r="UYF1" s="519"/>
      <c r="UYG1" s="519"/>
      <c r="UYH1" s="519"/>
      <c r="UYI1" s="519"/>
      <c r="UYJ1" s="519"/>
      <c r="UYK1" s="519"/>
      <c r="UYL1" s="519"/>
      <c r="UYM1" s="519"/>
      <c r="UYN1" s="519"/>
      <c r="UYO1" s="519"/>
      <c r="UYP1" s="519"/>
      <c r="UYQ1" s="519"/>
      <c r="UYR1" s="519"/>
      <c r="UYS1" s="519"/>
      <c r="UYT1" s="519"/>
      <c r="UYU1" s="519"/>
      <c r="UYV1" s="519"/>
      <c r="UYW1" s="519"/>
      <c r="UYX1" s="519"/>
      <c r="UYY1" s="519"/>
      <c r="UYZ1" s="519"/>
      <c r="UZA1" s="519"/>
      <c r="UZB1" s="519"/>
      <c r="UZC1" s="519"/>
      <c r="UZD1" s="519"/>
      <c r="UZE1" s="519"/>
      <c r="UZF1" s="519"/>
      <c r="UZG1" s="519"/>
      <c r="UZH1" s="519"/>
      <c r="UZI1" s="519"/>
      <c r="UZJ1" s="519"/>
      <c r="UZK1" s="519"/>
      <c r="UZL1" s="519"/>
      <c r="UZM1" s="519"/>
      <c r="UZN1" s="519"/>
      <c r="UZO1" s="519"/>
      <c r="UZP1" s="519"/>
      <c r="UZQ1" s="519"/>
      <c r="UZR1" s="519"/>
      <c r="UZS1" s="519"/>
      <c r="UZT1" s="519"/>
      <c r="UZU1" s="519"/>
      <c r="UZV1" s="519"/>
      <c r="UZW1" s="519"/>
      <c r="UZX1" s="519"/>
      <c r="UZY1" s="519"/>
      <c r="UZZ1" s="519"/>
      <c r="VAA1" s="519"/>
      <c r="VAB1" s="519"/>
      <c r="VAC1" s="519"/>
      <c r="VAD1" s="519"/>
      <c r="VAE1" s="519"/>
      <c r="VAF1" s="519"/>
      <c r="VAG1" s="519"/>
      <c r="VAH1" s="519"/>
      <c r="VAI1" s="519"/>
      <c r="VAJ1" s="519"/>
      <c r="VAK1" s="519"/>
      <c r="VAL1" s="519"/>
      <c r="VAM1" s="519"/>
      <c r="VAN1" s="519"/>
      <c r="VAO1" s="519"/>
      <c r="VAP1" s="519"/>
      <c r="VAQ1" s="519"/>
      <c r="VAR1" s="519"/>
      <c r="VAS1" s="519"/>
      <c r="VAT1" s="519"/>
      <c r="VAU1" s="519"/>
      <c r="VAV1" s="519"/>
      <c r="VAW1" s="519"/>
      <c r="VAX1" s="519"/>
      <c r="VAY1" s="519"/>
      <c r="VAZ1" s="519"/>
      <c r="VBA1" s="519"/>
      <c r="VBB1" s="519"/>
      <c r="VBC1" s="519"/>
      <c r="VBD1" s="519"/>
      <c r="VBE1" s="519"/>
      <c r="VBF1" s="519"/>
      <c r="VBG1" s="519"/>
      <c r="VBH1" s="519"/>
      <c r="VBI1" s="519"/>
      <c r="VBJ1" s="519"/>
      <c r="VBK1" s="519"/>
      <c r="VBL1" s="519"/>
      <c r="VBM1" s="519"/>
      <c r="VBN1" s="519"/>
      <c r="VBO1" s="519"/>
      <c r="VBP1" s="519"/>
      <c r="VBQ1" s="519"/>
      <c r="VBR1" s="519"/>
      <c r="VBS1" s="519"/>
      <c r="VBT1" s="519"/>
      <c r="VBU1" s="519"/>
      <c r="VBV1" s="519"/>
      <c r="VBW1" s="519"/>
      <c r="VBX1" s="519"/>
      <c r="VBY1" s="519"/>
      <c r="VBZ1" s="519"/>
      <c r="VCA1" s="519"/>
      <c r="VCB1" s="519"/>
      <c r="VCC1" s="519"/>
      <c r="VCD1" s="519"/>
      <c r="VCE1" s="519"/>
      <c r="VCF1" s="519"/>
      <c r="VCG1" s="519"/>
      <c r="VCH1" s="519"/>
      <c r="VCI1" s="519"/>
      <c r="VCJ1" s="519"/>
      <c r="VCK1" s="519"/>
      <c r="VCL1" s="519"/>
      <c r="VCM1" s="519"/>
      <c r="VCN1" s="519"/>
      <c r="VCO1" s="519"/>
      <c r="VCP1" s="519"/>
      <c r="VCQ1" s="519"/>
      <c r="VCR1" s="519"/>
      <c r="VCS1" s="519"/>
      <c r="VCT1" s="519"/>
      <c r="VCU1" s="519"/>
      <c r="VCV1" s="519"/>
      <c r="VCW1" s="519"/>
      <c r="VCX1" s="519"/>
      <c r="VCY1" s="519"/>
      <c r="VCZ1" s="519"/>
      <c r="VDA1" s="519"/>
      <c r="VDB1" s="519"/>
      <c r="VDC1" s="519"/>
      <c r="VDD1" s="519"/>
      <c r="VDE1" s="519"/>
      <c r="VDF1" s="519"/>
      <c r="VDG1" s="519"/>
      <c r="VDH1" s="519"/>
      <c r="VDI1" s="519"/>
      <c r="VDJ1" s="519"/>
      <c r="VDK1" s="519"/>
      <c r="VDL1" s="519"/>
      <c r="VDM1" s="519"/>
      <c r="VDN1" s="519"/>
      <c r="VDO1" s="519"/>
      <c r="VDP1" s="519"/>
      <c r="VDQ1" s="519"/>
      <c r="VDR1" s="519"/>
      <c r="VDS1" s="519"/>
      <c r="VDT1" s="519"/>
      <c r="VDU1" s="519"/>
      <c r="VDV1" s="519"/>
      <c r="VDW1" s="519"/>
      <c r="VDX1" s="519"/>
      <c r="VDY1" s="519"/>
      <c r="VDZ1" s="519"/>
      <c r="VEA1" s="519"/>
      <c r="VEB1" s="519"/>
      <c r="VEC1" s="519"/>
      <c r="VED1" s="519"/>
      <c r="VEE1" s="519"/>
      <c r="VEF1" s="519"/>
      <c r="VEG1" s="519"/>
      <c r="VEH1" s="519"/>
      <c r="VEI1" s="519"/>
      <c r="VEJ1" s="519"/>
      <c r="VEK1" s="519"/>
      <c r="VEL1" s="519"/>
      <c r="VEM1" s="519"/>
      <c r="VEN1" s="519"/>
      <c r="VEO1" s="519"/>
      <c r="VEP1" s="519"/>
      <c r="VEQ1" s="519"/>
      <c r="VER1" s="519"/>
      <c r="VES1" s="519"/>
      <c r="VET1" s="519"/>
      <c r="VEU1" s="519"/>
      <c r="VEV1" s="519"/>
      <c r="VEW1" s="519"/>
      <c r="VEX1" s="519"/>
      <c r="VEY1" s="519"/>
      <c r="VEZ1" s="519"/>
      <c r="VFA1" s="519"/>
      <c r="VFB1" s="519"/>
      <c r="VFC1" s="519"/>
      <c r="VFD1" s="519"/>
      <c r="VFE1" s="519"/>
      <c r="VFF1" s="519"/>
      <c r="VFG1" s="519"/>
      <c r="VFH1" s="519"/>
      <c r="VFI1" s="519"/>
      <c r="VFJ1" s="519"/>
      <c r="VFK1" s="519"/>
      <c r="VFL1" s="519"/>
      <c r="VFM1" s="519"/>
      <c r="VFN1" s="519"/>
      <c r="VFO1" s="519"/>
      <c r="VFP1" s="519"/>
      <c r="VFQ1" s="519"/>
      <c r="VFR1" s="519"/>
      <c r="VFS1" s="519"/>
      <c r="VFT1" s="519"/>
      <c r="VFU1" s="519"/>
      <c r="VFV1" s="519"/>
      <c r="VFW1" s="519"/>
      <c r="VFX1" s="519"/>
      <c r="VFY1" s="519"/>
      <c r="VFZ1" s="519"/>
      <c r="VGA1" s="519"/>
      <c r="VGB1" s="519"/>
      <c r="VGC1" s="519"/>
      <c r="VGD1" s="519"/>
      <c r="VGE1" s="519"/>
      <c r="VGF1" s="519"/>
      <c r="VGG1" s="519"/>
      <c r="VGH1" s="519"/>
      <c r="VGI1" s="519"/>
      <c r="VGJ1" s="519"/>
      <c r="VGK1" s="519"/>
      <c r="VGL1" s="519"/>
      <c r="VGM1" s="519"/>
      <c r="VGN1" s="519"/>
      <c r="VGO1" s="519"/>
      <c r="VGP1" s="519"/>
      <c r="VGQ1" s="519"/>
      <c r="VGR1" s="519"/>
      <c r="VGS1" s="519"/>
      <c r="VGT1" s="519"/>
      <c r="VGU1" s="519"/>
      <c r="VGV1" s="519"/>
      <c r="VGW1" s="519"/>
      <c r="VGX1" s="519"/>
      <c r="VGY1" s="519"/>
      <c r="VGZ1" s="519"/>
      <c r="VHA1" s="519"/>
      <c r="VHB1" s="519"/>
      <c r="VHC1" s="519"/>
      <c r="VHD1" s="519"/>
      <c r="VHE1" s="519"/>
      <c r="VHF1" s="519"/>
      <c r="VHG1" s="519"/>
      <c r="VHH1" s="519"/>
      <c r="VHI1" s="519"/>
      <c r="VHJ1" s="519"/>
      <c r="VHK1" s="519"/>
      <c r="VHL1" s="519"/>
      <c r="VHM1" s="519"/>
      <c r="VHN1" s="519"/>
      <c r="VHO1" s="519"/>
      <c r="VHP1" s="519"/>
      <c r="VHQ1" s="519"/>
      <c r="VHR1" s="519"/>
      <c r="VHS1" s="519"/>
      <c r="VHT1" s="519"/>
      <c r="VHU1" s="519"/>
      <c r="VHV1" s="519"/>
      <c r="VHW1" s="519"/>
      <c r="VHX1" s="519"/>
      <c r="VHY1" s="519"/>
      <c r="VHZ1" s="519"/>
      <c r="VIA1" s="519"/>
      <c r="VIB1" s="519"/>
      <c r="VIC1" s="519"/>
      <c r="VID1" s="519"/>
      <c r="VIE1" s="519"/>
      <c r="VIF1" s="519"/>
      <c r="VIG1" s="519"/>
      <c r="VIH1" s="519"/>
      <c r="VII1" s="519"/>
      <c r="VIJ1" s="519"/>
      <c r="VIK1" s="519"/>
      <c r="VIL1" s="519"/>
      <c r="VIM1" s="519"/>
      <c r="VIN1" s="519"/>
      <c r="VIO1" s="519"/>
      <c r="VIP1" s="519"/>
      <c r="VIQ1" s="519"/>
      <c r="VIR1" s="519"/>
      <c r="VIS1" s="519"/>
      <c r="VIT1" s="519"/>
      <c r="VIU1" s="519"/>
      <c r="VIV1" s="519"/>
      <c r="VIW1" s="519"/>
      <c r="VIX1" s="519"/>
      <c r="VIY1" s="519"/>
      <c r="VIZ1" s="519"/>
      <c r="VJA1" s="519"/>
      <c r="VJB1" s="519"/>
      <c r="VJC1" s="519"/>
      <c r="VJD1" s="519"/>
      <c r="VJE1" s="519"/>
      <c r="VJF1" s="519"/>
      <c r="VJG1" s="519"/>
      <c r="VJH1" s="519"/>
      <c r="VJI1" s="519"/>
      <c r="VJJ1" s="519"/>
      <c r="VJK1" s="519"/>
      <c r="VJL1" s="519"/>
      <c r="VJM1" s="519"/>
      <c r="VJN1" s="519"/>
      <c r="VJO1" s="519"/>
      <c r="VJP1" s="519"/>
      <c r="VJQ1" s="519"/>
      <c r="VJR1" s="519"/>
      <c r="VJS1" s="519"/>
      <c r="VJT1" s="519"/>
      <c r="VJU1" s="519"/>
      <c r="VJV1" s="519"/>
      <c r="VJW1" s="519"/>
      <c r="VJX1" s="519"/>
      <c r="VJY1" s="519"/>
      <c r="VJZ1" s="519"/>
      <c r="VKA1" s="519"/>
      <c r="VKB1" s="519"/>
      <c r="VKC1" s="519"/>
      <c r="VKD1" s="519"/>
      <c r="VKE1" s="519"/>
      <c r="VKF1" s="519"/>
      <c r="VKG1" s="519"/>
      <c r="VKH1" s="519"/>
      <c r="VKI1" s="519"/>
      <c r="VKJ1" s="519"/>
      <c r="VKK1" s="519"/>
      <c r="VKL1" s="519"/>
      <c r="VKM1" s="519"/>
      <c r="VKN1" s="519"/>
      <c r="VKO1" s="519"/>
      <c r="VKP1" s="519"/>
      <c r="VKQ1" s="519"/>
      <c r="VKR1" s="519"/>
      <c r="VKS1" s="519"/>
      <c r="VKT1" s="519"/>
      <c r="VKU1" s="519"/>
      <c r="VKV1" s="519"/>
      <c r="VKW1" s="519"/>
      <c r="VKX1" s="519"/>
      <c r="VKY1" s="519"/>
      <c r="VKZ1" s="519"/>
      <c r="VLA1" s="519"/>
      <c r="VLB1" s="519"/>
      <c r="VLC1" s="519"/>
      <c r="VLD1" s="519"/>
      <c r="VLE1" s="519"/>
      <c r="VLF1" s="519"/>
      <c r="VLG1" s="519"/>
      <c r="VLH1" s="519"/>
      <c r="VLI1" s="519"/>
      <c r="VLJ1" s="519"/>
      <c r="VLK1" s="519"/>
      <c r="VLL1" s="519"/>
      <c r="VLM1" s="519"/>
      <c r="VLN1" s="519"/>
      <c r="VLO1" s="519"/>
      <c r="VLP1" s="519"/>
      <c r="VLQ1" s="519"/>
      <c r="VLR1" s="519"/>
      <c r="VLS1" s="519"/>
      <c r="VLT1" s="519"/>
      <c r="VLU1" s="519"/>
      <c r="VLV1" s="519"/>
      <c r="VLW1" s="519"/>
      <c r="VLX1" s="519"/>
      <c r="VLY1" s="519"/>
      <c r="VLZ1" s="519"/>
      <c r="VMA1" s="519"/>
      <c r="VMB1" s="519"/>
      <c r="VMC1" s="519"/>
      <c r="VMD1" s="519"/>
      <c r="VME1" s="519"/>
      <c r="VMF1" s="519"/>
      <c r="VMG1" s="519"/>
      <c r="VMH1" s="519"/>
      <c r="VMI1" s="519"/>
      <c r="VMJ1" s="519"/>
      <c r="VMK1" s="519"/>
      <c r="VML1" s="519"/>
      <c r="VMM1" s="519"/>
      <c r="VMN1" s="519"/>
      <c r="VMO1" s="519"/>
      <c r="VMP1" s="519"/>
      <c r="VMQ1" s="519"/>
      <c r="VMR1" s="519"/>
      <c r="VMS1" s="519"/>
      <c r="VMT1" s="519"/>
      <c r="VMU1" s="519"/>
      <c r="VMV1" s="519"/>
      <c r="VMW1" s="519"/>
      <c r="VMX1" s="519"/>
      <c r="VMY1" s="519"/>
      <c r="VMZ1" s="519"/>
      <c r="VNA1" s="519"/>
      <c r="VNB1" s="519"/>
      <c r="VNC1" s="519"/>
      <c r="VND1" s="519"/>
      <c r="VNE1" s="519"/>
      <c r="VNF1" s="519"/>
      <c r="VNG1" s="519"/>
      <c r="VNH1" s="519"/>
      <c r="VNI1" s="519"/>
      <c r="VNJ1" s="519"/>
      <c r="VNK1" s="519"/>
      <c r="VNL1" s="519"/>
      <c r="VNM1" s="519"/>
      <c r="VNN1" s="519"/>
      <c r="VNO1" s="519"/>
      <c r="VNP1" s="519"/>
      <c r="VNQ1" s="519"/>
      <c r="VNR1" s="519"/>
      <c r="VNS1" s="519"/>
      <c r="VNT1" s="519"/>
      <c r="VNU1" s="519"/>
      <c r="VNV1" s="519"/>
      <c r="VNW1" s="519"/>
      <c r="VNX1" s="519"/>
      <c r="VNY1" s="519"/>
      <c r="VNZ1" s="519"/>
      <c r="VOA1" s="519"/>
      <c r="VOB1" s="519"/>
      <c r="VOC1" s="519"/>
      <c r="VOD1" s="519"/>
      <c r="VOE1" s="519"/>
      <c r="VOF1" s="519"/>
      <c r="VOG1" s="519"/>
      <c r="VOH1" s="519"/>
      <c r="VOI1" s="519"/>
      <c r="VOJ1" s="519"/>
      <c r="VOK1" s="519"/>
      <c r="VOL1" s="519"/>
      <c r="VOM1" s="519"/>
      <c r="VON1" s="519"/>
      <c r="VOO1" s="519"/>
      <c r="VOP1" s="519"/>
      <c r="VOQ1" s="519"/>
      <c r="VOR1" s="519"/>
      <c r="VOS1" s="519"/>
      <c r="VOT1" s="519"/>
      <c r="VOU1" s="519"/>
      <c r="VOV1" s="519"/>
      <c r="VOW1" s="519"/>
      <c r="VOX1" s="519"/>
      <c r="VOY1" s="519"/>
      <c r="VOZ1" s="519"/>
      <c r="VPA1" s="519"/>
      <c r="VPB1" s="519"/>
      <c r="VPC1" s="519"/>
      <c r="VPD1" s="519"/>
      <c r="VPE1" s="519"/>
      <c r="VPF1" s="519"/>
      <c r="VPG1" s="519"/>
      <c r="VPH1" s="519"/>
      <c r="VPI1" s="519"/>
      <c r="VPJ1" s="519"/>
      <c r="VPK1" s="519"/>
      <c r="VPL1" s="519"/>
      <c r="VPM1" s="519"/>
      <c r="VPN1" s="519"/>
      <c r="VPO1" s="519"/>
      <c r="VPP1" s="519"/>
      <c r="VPQ1" s="519"/>
      <c r="VPR1" s="519"/>
      <c r="VPS1" s="519"/>
      <c r="VPT1" s="519"/>
      <c r="VPU1" s="519"/>
      <c r="VPV1" s="519"/>
      <c r="VPW1" s="519"/>
      <c r="VPX1" s="519"/>
      <c r="VPY1" s="519"/>
      <c r="VPZ1" s="519"/>
      <c r="VQA1" s="519"/>
      <c r="VQB1" s="519"/>
      <c r="VQC1" s="519"/>
      <c r="VQD1" s="519"/>
      <c r="VQE1" s="519"/>
      <c r="VQF1" s="519"/>
      <c r="VQG1" s="519"/>
      <c r="VQH1" s="519"/>
      <c r="VQI1" s="519"/>
      <c r="VQJ1" s="519"/>
      <c r="VQK1" s="519"/>
      <c r="VQL1" s="519"/>
      <c r="VQM1" s="519"/>
      <c r="VQN1" s="519"/>
      <c r="VQO1" s="519"/>
      <c r="VQP1" s="519"/>
      <c r="VQQ1" s="519"/>
      <c r="VQR1" s="519"/>
      <c r="VQS1" s="519"/>
      <c r="VQT1" s="519"/>
      <c r="VQU1" s="519"/>
      <c r="VQV1" s="519"/>
      <c r="VQW1" s="519"/>
      <c r="VQX1" s="519"/>
      <c r="VQY1" s="519"/>
      <c r="VQZ1" s="519"/>
      <c r="VRA1" s="519"/>
      <c r="VRB1" s="519"/>
      <c r="VRC1" s="519"/>
      <c r="VRD1" s="519"/>
      <c r="VRE1" s="519"/>
      <c r="VRF1" s="519"/>
      <c r="VRG1" s="519"/>
      <c r="VRH1" s="519"/>
      <c r="VRI1" s="519"/>
      <c r="VRJ1" s="519"/>
      <c r="VRK1" s="519"/>
      <c r="VRL1" s="519"/>
      <c r="VRM1" s="519"/>
      <c r="VRN1" s="519"/>
      <c r="VRO1" s="519"/>
      <c r="VRP1" s="519"/>
      <c r="VRQ1" s="519"/>
      <c r="VRR1" s="519"/>
      <c r="VRS1" s="519"/>
      <c r="VRT1" s="519"/>
      <c r="VRU1" s="519"/>
      <c r="VRV1" s="519"/>
      <c r="VRW1" s="519"/>
      <c r="VRX1" s="519"/>
      <c r="VRY1" s="519"/>
      <c r="VRZ1" s="519"/>
      <c r="VSA1" s="519"/>
      <c r="VSB1" s="519"/>
      <c r="VSC1" s="519"/>
      <c r="VSD1" s="519"/>
      <c r="VSE1" s="519"/>
      <c r="VSF1" s="519"/>
      <c r="VSG1" s="519"/>
      <c r="VSH1" s="519"/>
      <c r="VSI1" s="519"/>
      <c r="VSJ1" s="519"/>
      <c r="VSK1" s="519"/>
      <c r="VSL1" s="519"/>
      <c r="VSM1" s="519"/>
      <c r="VSN1" s="519"/>
      <c r="VSO1" s="519"/>
      <c r="VSP1" s="519"/>
      <c r="VSQ1" s="519"/>
      <c r="VSR1" s="519"/>
      <c r="VSS1" s="519"/>
      <c r="VST1" s="519"/>
      <c r="VSU1" s="519"/>
      <c r="VSV1" s="519"/>
      <c r="VSW1" s="519"/>
      <c r="VSX1" s="519"/>
      <c r="VSY1" s="519"/>
      <c r="VSZ1" s="519"/>
      <c r="VTA1" s="519"/>
      <c r="VTB1" s="519"/>
      <c r="VTC1" s="519"/>
      <c r="VTD1" s="519"/>
      <c r="VTE1" s="519"/>
      <c r="VTF1" s="519"/>
      <c r="VTG1" s="519"/>
      <c r="VTH1" s="519"/>
      <c r="VTI1" s="519"/>
      <c r="VTJ1" s="519"/>
      <c r="VTK1" s="519"/>
      <c r="VTL1" s="519"/>
      <c r="VTM1" s="519"/>
      <c r="VTN1" s="519"/>
      <c r="VTO1" s="519"/>
      <c r="VTP1" s="519"/>
      <c r="VTQ1" s="519"/>
      <c r="VTR1" s="519"/>
      <c r="VTS1" s="519"/>
      <c r="VTT1" s="519"/>
      <c r="VTU1" s="519"/>
      <c r="VTV1" s="519"/>
      <c r="VTW1" s="519"/>
      <c r="VTX1" s="519"/>
      <c r="VTY1" s="519"/>
      <c r="VTZ1" s="519"/>
      <c r="VUA1" s="519"/>
      <c r="VUB1" s="519"/>
      <c r="VUC1" s="519"/>
      <c r="VUD1" s="519"/>
      <c r="VUE1" s="519"/>
      <c r="VUF1" s="519"/>
      <c r="VUG1" s="519"/>
      <c r="VUH1" s="519"/>
      <c r="VUI1" s="519"/>
      <c r="VUJ1" s="519"/>
      <c r="VUK1" s="519"/>
      <c r="VUL1" s="519"/>
      <c r="VUM1" s="519"/>
      <c r="VUN1" s="519"/>
      <c r="VUO1" s="519"/>
      <c r="VUP1" s="519"/>
      <c r="VUQ1" s="519"/>
      <c r="VUR1" s="519"/>
      <c r="VUS1" s="519"/>
      <c r="VUT1" s="519"/>
      <c r="VUU1" s="519"/>
      <c r="VUV1" s="519"/>
      <c r="VUW1" s="519"/>
      <c r="VUX1" s="519"/>
      <c r="VUY1" s="519"/>
      <c r="VUZ1" s="519"/>
      <c r="VVA1" s="519"/>
      <c r="VVB1" s="519"/>
      <c r="VVC1" s="519"/>
      <c r="VVD1" s="519"/>
      <c r="VVE1" s="519"/>
      <c r="VVF1" s="519"/>
      <c r="VVG1" s="519"/>
      <c r="VVH1" s="519"/>
      <c r="VVI1" s="519"/>
      <c r="VVJ1" s="519"/>
      <c r="VVK1" s="519"/>
      <c r="VVL1" s="519"/>
      <c r="VVM1" s="519"/>
      <c r="VVN1" s="519"/>
      <c r="VVO1" s="519"/>
      <c r="VVP1" s="519"/>
      <c r="VVQ1" s="519"/>
      <c r="VVR1" s="519"/>
      <c r="VVS1" s="519"/>
      <c r="VVT1" s="519"/>
      <c r="VVU1" s="519"/>
      <c r="VVV1" s="519"/>
      <c r="VVW1" s="519"/>
      <c r="VVX1" s="519"/>
      <c r="VVY1" s="519"/>
      <c r="VVZ1" s="519"/>
      <c r="VWA1" s="519"/>
      <c r="VWB1" s="519"/>
      <c r="VWC1" s="519"/>
      <c r="VWD1" s="519"/>
      <c r="VWE1" s="519"/>
      <c r="VWF1" s="519"/>
      <c r="VWG1" s="519"/>
      <c r="VWH1" s="519"/>
      <c r="VWI1" s="519"/>
      <c r="VWJ1" s="519"/>
      <c r="VWK1" s="519"/>
      <c r="VWL1" s="519"/>
      <c r="VWM1" s="519"/>
      <c r="VWN1" s="519"/>
      <c r="VWO1" s="519"/>
      <c r="VWP1" s="519"/>
      <c r="VWQ1" s="519"/>
      <c r="VWR1" s="519"/>
      <c r="VWS1" s="519"/>
      <c r="VWT1" s="519"/>
      <c r="VWU1" s="519"/>
      <c r="VWV1" s="519"/>
      <c r="VWW1" s="519"/>
      <c r="VWX1" s="519"/>
      <c r="VWY1" s="519"/>
      <c r="VWZ1" s="519"/>
      <c r="VXA1" s="519"/>
      <c r="VXB1" s="519"/>
      <c r="VXC1" s="519"/>
      <c r="VXD1" s="519"/>
      <c r="VXE1" s="519"/>
      <c r="VXF1" s="519"/>
      <c r="VXG1" s="519"/>
      <c r="VXH1" s="519"/>
      <c r="VXI1" s="519"/>
      <c r="VXJ1" s="519"/>
      <c r="VXK1" s="519"/>
      <c r="VXL1" s="519"/>
      <c r="VXM1" s="519"/>
      <c r="VXN1" s="519"/>
      <c r="VXO1" s="519"/>
      <c r="VXP1" s="519"/>
      <c r="VXQ1" s="519"/>
      <c r="VXR1" s="519"/>
      <c r="VXS1" s="519"/>
      <c r="VXT1" s="519"/>
      <c r="VXU1" s="519"/>
      <c r="VXV1" s="519"/>
      <c r="VXW1" s="519"/>
      <c r="VXX1" s="519"/>
      <c r="VXY1" s="519"/>
      <c r="VXZ1" s="519"/>
      <c r="VYA1" s="519"/>
      <c r="VYB1" s="519"/>
      <c r="VYC1" s="519"/>
      <c r="VYD1" s="519"/>
      <c r="VYE1" s="519"/>
      <c r="VYF1" s="519"/>
      <c r="VYG1" s="519"/>
      <c r="VYH1" s="519"/>
      <c r="VYI1" s="519"/>
      <c r="VYJ1" s="519"/>
      <c r="VYK1" s="519"/>
      <c r="VYL1" s="519"/>
      <c r="VYM1" s="519"/>
      <c r="VYN1" s="519"/>
      <c r="VYO1" s="519"/>
      <c r="VYP1" s="519"/>
      <c r="VYQ1" s="519"/>
      <c r="VYR1" s="519"/>
      <c r="VYS1" s="519"/>
      <c r="VYT1" s="519"/>
      <c r="VYU1" s="519"/>
      <c r="VYV1" s="519"/>
      <c r="VYW1" s="519"/>
      <c r="VYX1" s="519"/>
      <c r="VYY1" s="519"/>
      <c r="VYZ1" s="519"/>
      <c r="VZA1" s="519"/>
      <c r="VZB1" s="519"/>
      <c r="VZC1" s="519"/>
      <c r="VZD1" s="519"/>
      <c r="VZE1" s="519"/>
      <c r="VZF1" s="519"/>
      <c r="VZG1" s="519"/>
      <c r="VZH1" s="519"/>
      <c r="VZI1" s="519"/>
      <c r="VZJ1" s="519"/>
      <c r="VZK1" s="519"/>
      <c r="VZL1" s="519"/>
      <c r="VZM1" s="519"/>
      <c r="VZN1" s="519"/>
      <c r="VZO1" s="519"/>
      <c r="VZP1" s="519"/>
      <c r="VZQ1" s="519"/>
      <c r="VZR1" s="519"/>
      <c r="VZS1" s="519"/>
      <c r="VZT1" s="519"/>
      <c r="VZU1" s="519"/>
      <c r="VZV1" s="519"/>
      <c r="VZW1" s="519"/>
      <c r="VZX1" s="519"/>
      <c r="VZY1" s="519"/>
      <c r="VZZ1" s="519"/>
      <c r="WAA1" s="519"/>
      <c r="WAB1" s="519"/>
      <c r="WAC1" s="519"/>
      <c r="WAD1" s="519"/>
      <c r="WAE1" s="519"/>
      <c r="WAF1" s="519"/>
      <c r="WAG1" s="519"/>
      <c r="WAH1" s="519"/>
      <c r="WAI1" s="519"/>
      <c r="WAJ1" s="519"/>
      <c r="WAK1" s="519"/>
      <c r="WAL1" s="519"/>
      <c r="WAM1" s="519"/>
      <c r="WAN1" s="519"/>
      <c r="WAO1" s="519"/>
      <c r="WAP1" s="519"/>
      <c r="WAQ1" s="519"/>
      <c r="WAR1" s="519"/>
      <c r="WAS1" s="519"/>
      <c r="WAT1" s="519"/>
      <c r="WAU1" s="519"/>
      <c r="WAV1" s="519"/>
      <c r="WAW1" s="519"/>
      <c r="WAX1" s="519"/>
      <c r="WAY1" s="519"/>
      <c r="WAZ1" s="519"/>
      <c r="WBA1" s="519"/>
      <c r="WBB1" s="519"/>
      <c r="WBC1" s="519"/>
      <c r="WBD1" s="519"/>
      <c r="WBE1" s="519"/>
      <c r="WBF1" s="519"/>
      <c r="WBG1" s="519"/>
      <c r="WBH1" s="519"/>
      <c r="WBI1" s="519"/>
      <c r="WBJ1" s="519"/>
      <c r="WBK1" s="519"/>
      <c r="WBL1" s="519"/>
      <c r="WBM1" s="519"/>
      <c r="WBN1" s="519"/>
      <c r="WBO1" s="519"/>
      <c r="WBP1" s="519"/>
      <c r="WBQ1" s="519"/>
      <c r="WBR1" s="519"/>
      <c r="WBS1" s="519"/>
      <c r="WBT1" s="519"/>
      <c r="WBU1" s="519"/>
      <c r="WBV1" s="519"/>
      <c r="WBW1" s="519"/>
      <c r="WBX1" s="519"/>
      <c r="WBY1" s="519"/>
      <c r="WBZ1" s="519"/>
      <c r="WCA1" s="519"/>
      <c r="WCB1" s="519"/>
      <c r="WCC1" s="519"/>
      <c r="WCD1" s="519"/>
      <c r="WCE1" s="519"/>
      <c r="WCF1" s="519"/>
      <c r="WCG1" s="519"/>
      <c r="WCH1" s="519"/>
      <c r="WCI1" s="519"/>
      <c r="WCJ1" s="519"/>
      <c r="WCK1" s="519"/>
      <c r="WCL1" s="519"/>
      <c r="WCM1" s="519"/>
      <c r="WCN1" s="519"/>
      <c r="WCO1" s="519"/>
      <c r="WCP1" s="519"/>
      <c r="WCQ1" s="519"/>
      <c r="WCR1" s="519"/>
      <c r="WCS1" s="519"/>
      <c r="WCT1" s="519"/>
      <c r="WCU1" s="519"/>
      <c r="WCV1" s="519"/>
      <c r="WCW1" s="519"/>
      <c r="WCX1" s="519"/>
      <c r="WCY1" s="519"/>
      <c r="WCZ1" s="519"/>
      <c r="WDA1" s="519"/>
      <c r="WDB1" s="519"/>
      <c r="WDC1" s="519"/>
      <c r="WDD1" s="519"/>
      <c r="WDE1" s="519"/>
      <c r="WDF1" s="519"/>
      <c r="WDG1" s="519"/>
      <c r="WDH1" s="519"/>
      <c r="WDI1" s="519"/>
      <c r="WDJ1" s="519"/>
      <c r="WDK1" s="519"/>
      <c r="WDL1" s="519"/>
      <c r="WDM1" s="519"/>
      <c r="WDN1" s="519"/>
      <c r="WDO1" s="519"/>
      <c r="WDP1" s="519"/>
      <c r="WDQ1" s="519"/>
      <c r="WDR1" s="519"/>
      <c r="WDS1" s="519"/>
      <c r="WDT1" s="519"/>
      <c r="WDU1" s="519"/>
      <c r="WDV1" s="519"/>
      <c r="WDW1" s="519"/>
      <c r="WDX1" s="519"/>
      <c r="WDY1" s="519"/>
      <c r="WDZ1" s="519"/>
      <c r="WEA1" s="519"/>
      <c r="WEB1" s="519"/>
      <c r="WEC1" s="519"/>
      <c r="WED1" s="519"/>
      <c r="WEE1" s="519"/>
      <c r="WEF1" s="519"/>
      <c r="WEG1" s="519"/>
      <c r="WEH1" s="519"/>
      <c r="WEI1" s="519"/>
      <c r="WEJ1" s="519"/>
      <c r="WEK1" s="519"/>
      <c r="WEL1" s="519"/>
      <c r="WEM1" s="519"/>
      <c r="WEN1" s="519"/>
      <c r="WEO1" s="519"/>
      <c r="WEP1" s="519"/>
      <c r="WEQ1" s="519"/>
      <c r="WER1" s="519"/>
      <c r="WES1" s="519"/>
      <c r="WET1" s="519"/>
      <c r="WEU1" s="519"/>
      <c r="WEV1" s="519"/>
      <c r="WEW1" s="519"/>
      <c r="WEX1" s="519"/>
      <c r="WEY1" s="519"/>
      <c r="WEZ1" s="519"/>
      <c r="WFA1" s="519"/>
      <c r="WFB1" s="519"/>
      <c r="WFC1" s="519"/>
      <c r="WFD1" s="519"/>
      <c r="WFE1" s="519"/>
      <c r="WFF1" s="519"/>
      <c r="WFG1" s="519"/>
      <c r="WFH1" s="519"/>
      <c r="WFI1" s="519"/>
      <c r="WFJ1" s="519"/>
      <c r="WFK1" s="519"/>
      <c r="WFL1" s="519"/>
      <c r="WFM1" s="519"/>
      <c r="WFN1" s="519"/>
      <c r="WFO1" s="519"/>
      <c r="WFP1" s="519"/>
      <c r="WFQ1" s="519"/>
      <c r="WFR1" s="519"/>
      <c r="WFS1" s="519"/>
      <c r="WFT1" s="519"/>
      <c r="WFU1" s="519"/>
      <c r="WFV1" s="519"/>
      <c r="WFW1" s="519"/>
      <c r="WFX1" s="519"/>
      <c r="WFY1" s="519"/>
      <c r="WFZ1" s="519"/>
      <c r="WGA1" s="519"/>
      <c r="WGB1" s="519"/>
      <c r="WGC1" s="519"/>
      <c r="WGD1" s="519"/>
      <c r="WGE1" s="519"/>
      <c r="WGF1" s="519"/>
      <c r="WGG1" s="519"/>
      <c r="WGH1" s="519"/>
      <c r="WGI1" s="519"/>
      <c r="WGJ1" s="519"/>
      <c r="WGK1" s="519"/>
      <c r="WGL1" s="519"/>
      <c r="WGM1" s="519"/>
      <c r="WGN1" s="519"/>
      <c r="WGO1" s="519"/>
      <c r="WGP1" s="519"/>
      <c r="WGQ1" s="519"/>
      <c r="WGR1" s="519"/>
      <c r="WGS1" s="519"/>
      <c r="WGT1" s="519"/>
      <c r="WGU1" s="519"/>
      <c r="WGV1" s="519"/>
      <c r="WGW1" s="519"/>
      <c r="WGX1" s="519"/>
      <c r="WGY1" s="519"/>
      <c r="WGZ1" s="519"/>
      <c r="WHA1" s="519"/>
      <c r="WHB1" s="519"/>
      <c r="WHC1" s="519"/>
      <c r="WHD1" s="519"/>
      <c r="WHE1" s="519"/>
      <c r="WHF1" s="519"/>
      <c r="WHG1" s="519"/>
      <c r="WHH1" s="519"/>
      <c r="WHI1" s="519"/>
      <c r="WHJ1" s="519"/>
      <c r="WHK1" s="519"/>
      <c r="WHL1" s="519"/>
      <c r="WHM1" s="519"/>
      <c r="WHN1" s="519"/>
      <c r="WHO1" s="519"/>
      <c r="WHP1" s="519"/>
      <c r="WHQ1" s="519"/>
      <c r="WHR1" s="519"/>
      <c r="WHS1" s="519"/>
      <c r="WHT1" s="519"/>
      <c r="WHU1" s="519"/>
      <c r="WHV1" s="519"/>
      <c r="WHW1" s="519"/>
      <c r="WHX1" s="519"/>
      <c r="WHY1" s="519"/>
      <c r="WHZ1" s="519"/>
      <c r="WIA1" s="519"/>
      <c r="WIB1" s="519"/>
      <c r="WIC1" s="519"/>
      <c r="WID1" s="519"/>
      <c r="WIE1" s="519"/>
      <c r="WIF1" s="519"/>
      <c r="WIG1" s="519"/>
      <c r="WIH1" s="519"/>
      <c r="WII1" s="519"/>
      <c r="WIJ1" s="519"/>
      <c r="WIK1" s="519"/>
      <c r="WIL1" s="519"/>
      <c r="WIM1" s="519"/>
      <c r="WIN1" s="519"/>
      <c r="WIO1" s="519"/>
      <c r="WIP1" s="519"/>
      <c r="WIQ1" s="519"/>
      <c r="WIR1" s="519"/>
      <c r="WIS1" s="519"/>
      <c r="WIT1" s="519"/>
      <c r="WIU1" s="519"/>
      <c r="WIV1" s="519"/>
      <c r="WIW1" s="519"/>
      <c r="WIX1" s="519"/>
      <c r="WIY1" s="519"/>
      <c r="WIZ1" s="519"/>
      <c r="WJA1" s="519"/>
      <c r="WJB1" s="519"/>
      <c r="WJC1" s="519"/>
      <c r="WJD1" s="519"/>
      <c r="WJE1" s="519"/>
      <c r="WJF1" s="519"/>
      <c r="WJG1" s="519"/>
      <c r="WJH1" s="519"/>
      <c r="WJI1" s="519"/>
      <c r="WJJ1" s="519"/>
      <c r="WJK1" s="519"/>
      <c r="WJL1" s="519"/>
      <c r="WJM1" s="519"/>
      <c r="WJN1" s="519"/>
      <c r="WJO1" s="519"/>
      <c r="WJP1" s="519"/>
      <c r="WJQ1" s="519"/>
      <c r="WJR1" s="519"/>
      <c r="WJS1" s="519"/>
      <c r="WJT1" s="519"/>
      <c r="WJU1" s="519"/>
      <c r="WJV1" s="519"/>
      <c r="WJW1" s="519"/>
      <c r="WJX1" s="519"/>
      <c r="WJY1" s="519"/>
      <c r="WJZ1" s="519"/>
      <c r="WKA1" s="519"/>
      <c r="WKB1" s="519"/>
      <c r="WKC1" s="519"/>
      <c r="WKD1" s="519"/>
      <c r="WKE1" s="519"/>
      <c r="WKF1" s="519"/>
      <c r="WKG1" s="519"/>
      <c r="WKH1" s="519"/>
      <c r="WKI1" s="519"/>
      <c r="WKJ1" s="519"/>
      <c r="WKK1" s="519"/>
      <c r="WKL1" s="519"/>
      <c r="WKM1" s="519"/>
      <c r="WKN1" s="519"/>
      <c r="WKO1" s="519"/>
      <c r="WKP1" s="519"/>
      <c r="WKQ1" s="519"/>
      <c r="WKR1" s="519"/>
      <c r="WKS1" s="519"/>
      <c r="WKT1" s="519"/>
      <c r="WKU1" s="519"/>
      <c r="WKV1" s="519"/>
      <c r="WKW1" s="519"/>
      <c r="WKX1" s="519"/>
      <c r="WKY1" s="519"/>
      <c r="WKZ1" s="519"/>
      <c r="WLA1" s="519"/>
      <c r="WLB1" s="519"/>
      <c r="WLC1" s="519"/>
      <c r="WLD1" s="519"/>
      <c r="WLE1" s="519"/>
      <c r="WLF1" s="519"/>
      <c r="WLG1" s="519"/>
      <c r="WLH1" s="519"/>
      <c r="WLI1" s="519"/>
      <c r="WLJ1" s="519"/>
      <c r="WLK1" s="519"/>
      <c r="WLL1" s="519"/>
      <c r="WLM1" s="519"/>
      <c r="WLN1" s="519"/>
      <c r="WLO1" s="519"/>
      <c r="WLP1" s="519"/>
      <c r="WLQ1" s="519"/>
      <c r="WLR1" s="519"/>
      <c r="WLS1" s="519"/>
      <c r="WLT1" s="519"/>
      <c r="WLU1" s="519"/>
      <c r="WLV1" s="519"/>
      <c r="WLW1" s="519"/>
      <c r="WLX1" s="519"/>
      <c r="WLY1" s="519"/>
      <c r="WLZ1" s="519"/>
      <c r="WMA1" s="519"/>
      <c r="WMB1" s="519"/>
      <c r="WMC1" s="519"/>
      <c r="WMD1" s="519"/>
      <c r="WME1" s="519"/>
      <c r="WMF1" s="519"/>
      <c r="WMG1" s="519"/>
      <c r="WMH1" s="519"/>
      <c r="WMI1" s="519"/>
      <c r="WMJ1" s="519"/>
      <c r="WMK1" s="519"/>
      <c r="WML1" s="519"/>
      <c r="WMM1" s="519"/>
      <c r="WMN1" s="519"/>
      <c r="WMO1" s="519"/>
      <c r="WMP1" s="519"/>
      <c r="WMQ1" s="519"/>
      <c r="WMR1" s="519"/>
      <c r="WMS1" s="519"/>
      <c r="WMT1" s="519"/>
      <c r="WMU1" s="519"/>
      <c r="WMV1" s="519"/>
      <c r="WMW1" s="519"/>
      <c r="WMX1" s="519"/>
      <c r="WMY1" s="519"/>
      <c r="WMZ1" s="519"/>
      <c r="WNA1" s="519"/>
      <c r="WNB1" s="519"/>
      <c r="WNC1" s="519"/>
      <c r="WND1" s="519"/>
      <c r="WNE1" s="519"/>
      <c r="WNF1" s="519"/>
      <c r="WNG1" s="519"/>
      <c r="WNH1" s="519"/>
      <c r="WNI1" s="519"/>
      <c r="WNJ1" s="519"/>
      <c r="WNK1" s="519"/>
      <c r="WNL1" s="519"/>
      <c r="WNM1" s="519"/>
      <c r="WNN1" s="519"/>
      <c r="WNO1" s="519"/>
      <c r="WNP1" s="519"/>
      <c r="WNQ1" s="519"/>
      <c r="WNR1" s="519"/>
      <c r="WNS1" s="519"/>
      <c r="WNT1" s="519"/>
      <c r="WNU1" s="519"/>
      <c r="WNV1" s="519"/>
      <c r="WNW1" s="519"/>
      <c r="WNX1" s="519"/>
      <c r="WNY1" s="519"/>
      <c r="WNZ1" s="519"/>
      <c r="WOA1" s="519"/>
      <c r="WOB1" s="519"/>
      <c r="WOC1" s="519"/>
      <c r="WOD1" s="519"/>
      <c r="WOE1" s="519"/>
      <c r="WOF1" s="519"/>
      <c r="WOG1" s="519"/>
      <c r="WOH1" s="519"/>
      <c r="WOI1" s="519"/>
      <c r="WOJ1" s="519"/>
      <c r="WOK1" s="519"/>
      <c r="WOL1" s="519"/>
      <c r="WOM1" s="519"/>
      <c r="WON1" s="519"/>
      <c r="WOO1" s="519"/>
      <c r="WOP1" s="519"/>
      <c r="WOQ1" s="519"/>
      <c r="WOR1" s="519"/>
      <c r="WOS1" s="519"/>
      <c r="WOT1" s="519"/>
      <c r="WOU1" s="519"/>
      <c r="WOV1" s="519"/>
      <c r="WOW1" s="519"/>
      <c r="WOX1" s="519"/>
      <c r="WOY1" s="519"/>
      <c r="WOZ1" s="519"/>
      <c r="WPA1" s="519"/>
      <c r="WPB1" s="519"/>
      <c r="WPC1" s="519"/>
      <c r="WPD1" s="519"/>
      <c r="WPE1" s="519"/>
      <c r="WPF1" s="519"/>
      <c r="WPG1" s="519"/>
      <c r="WPH1" s="519"/>
      <c r="WPI1" s="519"/>
      <c r="WPJ1" s="519"/>
      <c r="WPK1" s="519"/>
      <c r="WPL1" s="519"/>
      <c r="WPM1" s="519"/>
      <c r="WPN1" s="519"/>
      <c r="WPO1" s="519"/>
      <c r="WPP1" s="519"/>
      <c r="WPQ1" s="519"/>
      <c r="WPR1" s="519"/>
      <c r="WPS1" s="519"/>
      <c r="WPT1" s="519"/>
      <c r="WPU1" s="519"/>
      <c r="WPV1" s="519"/>
      <c r="WPW1" s="519"/>
      <c r="WPX1" s="519"/>
      <c r="WPY1" s="519"/>
      <c r="WPZ1" s="519"/>
      <c r="WQA1" s="519"/>
      <c r="WQB1" s="519"/>
      <c r="WQC1" s="519"/>
      <c r="WQD1" s="519"/>
      <c r="WQE1" s="519"/>
      <c r="WQF1" s="519"/>
      <c r="WQG1" s="519"/>
      <c r="WQH1" s="519"/>
      <c r="WQI1" s="519"/>
      <c r="WQJ1" s="519"/>
      <c r="WQK1" s="519"/>
      <c r="WQL1" s="519"/>
      <c r="WQM1" s="519"/>
      <c r="WQN1" s="519"/>
      <c r="WQO1" s="519"/>
      <c r="WQP1" s="519"/>
      <c r="WQQ1" s="519"/>
      <c r="WQR1" s="519"/>
      <c r="WQS1" s="519"/>
      <c r="WQT1" s="519"/>
      <c r="WQU1" s="519"/>
      <c r="WQV1" s="519"/>
      <c r="WQW1" s="519"/>
      <c r="WQX1" s="519"/>
      <c r="WQY1" s="519"/>
      <c r="WQZ1" s="519"/>
      <c r="WRA1" s="519"/>
      <c r="WRB1" s="519"/>
      <c r="WRC1" s="519"/>
      <c r="WRD1" s="519"/>
      <c r="WRE1" s="519"/>
      <c r="WRF1" s="519"/>
      <c r="WRG1" s="519"/>
      <c r="WRH1" s="519"/>
      <c r="WRI1" s="519"/>
      <c r="WRJ1" s="519"/>
      <c r="WRK1" s="519"/>
      <c r="WRL1" s="519"/>
      <c r="WRM1" s="519"/>
      <c r="WRN1" s="519"/>
      <c r="WRO1" s="519"/>
      <c r="WRP1" s="519"/>
      <c r="WRQ1" s="519"/>
      <c r="WRR1" s="519"/>
      <c r="WRS1" s="519"/>
      <c r="WRT1" s="519"/>
      <c r="WRU1" s="519"/>
      <c r="WRV1" s="519"/>
      <c r="WRW1" s="519"/>
      <c r="WRX1" s="519"/>
      <c r="WRY1" s="519"/>
      <c r="WRZ1" s="519"/>
      <c r="WSA1" s="519"/>
      <c r="WSB1" s="519"/>
      <c r="WSC1" s="519"/>
      <c r="WSD1" s="519"/>
      <c r="WSE1" s="519"/>
      <c r="WSF1" s="519"/>
      <c r="WSG1" s="519"/>
      <c r="WSH1" s="519"/>
      <c r="WSI1" s="519"/>
      <c r="WSJ1" s="519"/>
      <c r="WSK1" s="519"/>
      <c r="WSL1" s="519"/>
      <c r="WSM1" s="519"/>
      <c r="WSN1" s="519"/>
      <c r="WSO1" s="519"/>
      <c r="WSP1" s="519"/>
      <c r="WSQ1" s="519"/>
      <c r="WSR1" s="519"/>
      <c r="WSS1" s="519"/>
      <c r="WST1" s="519"/>
      <c r="WSU1" s="519"/>
      <c r="WSV1" s="519"/>
      <c r="WSW1" s="519"/>
      <c r="WSX1" s="519"/>
      <c r="WSY1" s="519"/>
      <c r="WSZ1" s="519"/>
      <c r="WTA1" s="519"/>
      <c r="WTB1" s="519"/>
      <c r="WTC1" s="519"/>
      <c r="WTD1" s="519"/>
      <c r="WTE1" s="519"/>
      <c r="WTF1" s="519"/>
      <c r="WTG1" s="519"/>
      <c r="WTH1" s="519"/>
      <c r="WTI1" s="519"/>
      <c r="WTJ1" s="519"/>
      <c r="WTK1" s="519"/>
      <c r="WTL1" s="519"/>
      <c r="WTM1" s="519"/>
      <c r="WTN1" s="519"/>
      <c r="WTO1" s="519"/>
      <c r="WTP1" s="519"/>
      <c r="WTQ1" s="519"/>
      <c r="WTR1" s="519"/>
      <c r="WTS1" s="519"/>
      <c r="WTT1" s="519"/>
      <c r="WTU1" s="519"/>
      <c r="WTV1" s="519"/>
      <c r="WTW1" s="519"/>
      <c r="WTX1" s="519"/>
      <c r="WTY1" s="519"/>
      <c r="WTZ1" s="519"/>
      <c r="WUA1" s="519"/>
      <c r="WUB1" s="519"/>
      <c r="WUC1" s="519"/>
      <c r="WUD1" s="519"/>
      <c r="WUE1" s="519"/>
      <c r="WUF1" s="519"/>
      <c r="WUG1" s="519"/>
      <c r="WUH1" s="519"/>
      <c r="WUI1" s="519"/>
      <c r="WUJ1" s="519"/>
      <c r="WUK1" s="519"/>
      <c r="WUL1" s="519"/>
      <c r="WUM1" s="519"/>
      <c r="WUN1" s="519"/>
      <c r="WUO1" s="519"/>
      <c r="WUP1" s="519"/>
      <c r="WUQ1" s="519"/>
      <c r="WUR1" s="519"/>
      <c r="WUS1" s="519"/>
      <c r="WUT1" s="519"/>
      <c r="WUU1" s="519"/>
      <c r="WUV1" s="519"/>
      <c r="WUW1" s="519"/>
      <c r="WUX1" s="519"/>
      <c r="WUY1" s="519"/>
      <c r="WUZ1" s="519"/>
      <c r="WVA1" s="519"/>
      <c r="WVB1" s="519"/>
      <c r="WVC1" s="519"/>
      <c r="WVD1" s="519"/>
      <c r="WVE1" s="519"/>
      <c r="WVF1" s="519"/>
      <c r="WVG1" s="519"/>
      <c r="WVH1" s="519"/>
      <c r="WVI1" s="519"/>
      <c r="WVJ1" s="519"/>
      <c r="WVK1" s="519"/>
      <c r="WVL1" s="519"/>
      <c r="WVM1" s="519"/>
      <c r="WVN1" s="519"/>
      <c r="WVO1" s="519"/>
      <c r="WVP1" s="519"/>
      <c r="WVQ1" s="519"/>
      <c r="WVR1" s="519"/>
      <c r="WVS1" s="519"/>
      <c r="WVT1" s="519"/>
      <c r="WVU1" s="519"/>
      <c r="WVV1" s="519"/>
      <c r="WVW1" s="519"/>
      <c r="WVX1" s="519"/>
      <c r="WVY1" s="519"/>
      <c r="WVZ1" s="519"/>
      <c r="WWA1" s="519"/>
      <c r="WWB1" s="519"/>
      <c r="WWC1" s="519"/>
      <c r="WWD1" s="519"/>
      <c r="WWE1" s="519"/>
      <c r="WWF1" s="519"/>
      <c r="WWG1" s="519"/>
      <c r="WWH1" s="519"/>
      <c r="WWI1" s="519"/>
      <c r="WWJ1" s="519"/>
      <c r="WWK1" s="519"/>
      <c r="WWL1" s="519"/>
      <c r="WWM1" s="519"/>
      <c r="WWN1" s="519"/>
      <c r="WWO1" s="519"/>
      <c r="WWP1" s="519"/>
      <c r="WWQ1" s="519"/>
      <c r="WWR1" s="519"/>
      <c r="WWS1" s="519"/>
      <c r="WWT1" s="519"/>
      <c r="WWU1" s="519"/>
      <c r="WWV1" s="519"/>
      <c r="WWW1" s="519"/>
      <c r="WWX1" s="519"/>
      <c r="WWY1" s="519"/>
      <c r="WWZ1" s="519"/>
      <c r="WXA1" s="519"/>
      <c r="WXB1" s="519"/>
      <c r="WXC1" s="519"/>
      <c r="WXD1" s="519"/>
      <c r="WXE1" s="519"/>
      <c r="WXF1" s="519"/>
      <c r="WXG1" s="519"/>
      <c r="WXH1" s="519"/>
      <c r="WXI1" s="519"/>
      <c r="WXJ1" s="519"/>
      <c r="WXK1" s="519"/>
      <c r="WXL1" s="519"/>
      <c r="WXM1" s="519"/>
      <c r="WXN1" s="519"/>
      <c r="WXO1" s="519"/>
      <c r="WXP1" s="519"/>
      <c r="WXQ1" s="519"/>
      <c r="WXR1" s="519"/>
      <c r="WXS1" s="519"/>
      <c r="WXT1" s="519"/>
      <c r="WXU1" s="519"/>
      <c r="WXV1" s="519"/>
      <c r="WXW1" s="519"/>
      <c r="WXX1" s="519"/>
      <c r="WXY1" s="519"/>
      <c r="WXZ1" s="519"/>
      <c r="WYA1" s="519"/>
      <c r="WYB1" s="519"/>
      <c r="WYC1" s="519"/>
      <c r="WYD1" s="519"/>
      <c r="WYE1" s="519"/>
      <c r="WYF1" s="519"/>
      <c r="WYG1" s="519"/>
      <c r="WYH1" s="519"/>
      <c r="WYI1" s="519"/>
      <c r="WYJ1" s="519"/>
      <c r="WYK1" s="519"/>
      <c r="WYL1" s="519"/>
      <c r="WYM1" s="519"/>
      <c r="WYN1" s="519"/>
      <c r="WYO1" s="519"/>
      <c r="WYP1" s="519"/>
      <c r="WYQ1" s="519"/>
      <c r="WYR1" s="519"/>
      <c r="WYS1" s="519"/>
      <c r="WYT1" s="519"/>
      <c r="WYU1" s="519"/>
      <c r="WYV1" s="519"/>
      <c r="WYW1" s="519"/>
      <c r="WYX1" s="519"/>
      <c r="WYY1" s="519"/>
      <c r="WYZ1" s="519"/>
      <c r="WZA1" s="519"/>
      <c r="WZB1" s="519"/>
      <c r="WZC1" s="519"/>
      <c r="WZD1" s="519"/>
      <c r="WZE1" s="519"/>
      <c r="WZF1" s="519"/>
      <c r="WZG1" s="519"/>
      <c r="WZH1" s="519"/>
      <c r="WZI1" s="519"/>
      <c r="WZJ1" s="519"/>
      <c r="WZK1" s="519"/>
      <c r="WZL1" s="519"/>
      <c r="WZM1" s="519"/>
      <c r="WZN1" s="519"/>
      <c r="WZO1" s="519"/>
      <c r="WZP1" s="519"/>
      <c r="WZQ1" s="519"/>
      <c r="WZR1" s="519"/>
      <c r="WZS1" s="519"/>
      <c r="WZT1" s="519"/>
      <c r="WZU1" s="519"/>
      <c r="WZV1" s="519"/>
      <c r="WZW1" s="519"/>
      <c r="WZX1" s="519"/>
      <c r="WZY1" s="519"/>
      <c r="WZZ1" s="519"/>
      <c r="XAA1" s="519"/>
      <c r="XAB1" s="519"/>
      <c r="XAC1" s="519"/>
      <c r="XAD1" s="519"/>
      <c r="XAE1" s="519"/>
      <c r="XAF1" s="519"/>
      <c r="XAG1" s="519"/>
      <c r="XAH1" s="519"/>
      <c r="XAI1" s="519"/>
      <c r="XAJ1" s="519"/>
      <c r="XAK1" s="519"/>
      <c r="XAL1" s="519"/>
      <c r="XAM1" s="519"/>
      <c r="XAN1" s="519"/>
      <c r="XAO1" s="519"/>
      <c r="XAP1" s="519"/>
      <c r="XAQ1" s="519"/>
      <c r="XAR1" s="519"/>
      <c r="XAS1" s="519"/>
      <c r="XAT1" s="519"/>
      <c r="XAU1" s="519"/>
      <c r="XAV1" s="519"/>
      <c r="XAW1" s="519"/>
      <c r="XAX1" s="519"/>
      <c r="XAY1" s="519"/>
      <c r="XAZ1" s="519"/>
      <c r="XBA1" s="519"/>
      <c r="XBB1" s="519"/>
      <c r="XBC1" s="519"/>
      <c r="XBD1" s="519"/>
      <c r="XBE1" s="519"/>
      <c r="XBF1" s="519"/>
      <c r="XBG1" s="519"/>
      <c r="XBH1" s="519"/>
      <c r="XBI1" s="519"/>
      <c r="XBJ1" s="519"/>
      <c r="XBK1" s="519"/>
      <c r="XBL1" s="519"/>
      <c r="XBM1" s="519"/>
      <c r="XBN1" s="519"/>
      <c r="XBO1" s="519"/>
      <c r="XBP1" s="519"/>
      <c r="XBQ1" s="519"/>
      <c r="XBR1" s="519"/>
      <c r="XBS1" s="519"/>
      <c r="XBT1" s="519"/>
      <c r="XBU1" s="519"/>
      <c r="XBV1" s="519"/>
      <c r="XBW1" s="519"/>
      <c r="XBX1" s="519"/>
      <c r="XBY1" s="519"/>
      <c r="XBZ1" s="519"/>
      <c r="XCA1" s="519"/>
      <c r="XCB1" s="519"/>
      <c r="XCC1" s="519"/>
      <c r="XCD1" s="519"/>
      <c r="XCE1" s="519"/>
      <c r="XCF1" s="519"/>
      <c r="XCG1" s="519"/>
      <c r="XCH1" s="519"/>
      <c r="XCI1" s="519"/>
      <c r="XCJ1" s="519"/>
      <c r="XCK1" s="519"/>
      <c r="XCL1" s="519"/>
      <c r="XCM1" s="519"/>
      <c r="XCN1" s="519"/>
      <c r="XCO1" s="519"/>
      <c r="XCP1" s="519"/>
      <c r="XCQ1" s="519"/>
      <c r="XCR1" s="519"/>
      <c r="XCS1" s="519"/>
      <c r="XCT1" s="519"/>
      <c r="XCU1" s="519"/>
      <c r="XCV1" s="519"/>
      <c r="XCW1" s="519"/>
      <c r="XCX1" s="519"/>
      <c r="XCY1" s="519"/>
      <c r="XCZ1" s="519"/>
      <c r="XDA1" s="519"/>
      <c r="XDB1" s="519"/>
      <c r="XDC1" s="519"/>
      <c r="XDD1" s="519"/>
      <c r="XDE1" s="519"/>
      <c r="XDF1" s="519"/>
      <c r="XDG1" s="519"/>
      <c r="XDH1" s="519"/>
      <c r="XDI1" s="519"/>
      <c r="XDJ1" s="519"/>
      <c r="XDK1" s="519"/>
      <c r="XDL1" s="519"/>
      <c r="XDM1" s="519"/>
      <c r="XDN1" s="519"/>
      <c r="XDO1" s="519"/>
      <c r="XDP1" s="519"/>
      <c r="XDQ1" s="519"/>
      <c r="XDR1" s="519"/>
      <c r="XDS1" s="519"/>
      <c r="XDT1" s="519"/>
      <c r="XDU1" s="519"/>
      <c r="XDV1" s="519"/>
      <c r="XDW1" s="519"/>
      <c r="XDX1" s="519"/>
      <c r="XDY1" s="519"/>
      <c r="XDZ1" s="519"/>
      <c r="XEA1" s="519"/>
      <c r="XEB1" s="519"/>
      <c r="XEC1" s="519"/>
      <c r="XED1" s="519"/>
      <c r="XEE1" s="519"/>
      <c r="XEF1" s="519"/>
      <c r="XEG1" s="519"/>
      <c r="XEH1" s="519"/>
      <c r="XEI1" s="519"/>
      <c r="XEJ1" s="519"/>
      <c r="XEK1" s="519"/>
      <c r="XEL1" s="519"/>
      <c r="XEM1" s="519"/>
      <c r="XEN1" s="519"/>
      <c r="XEO1" s="519"/>
      <c r="XEP1" s="519"/>
      <c r="XEQ1" s="519"/>
      <c r="XER1" s="519"/>
      <c r="XES1" s="519"/>
      <c r="XET1" s="519"/>
      <c r="XEU1" s="519"/>
      <c r="XEV1" s="519"/>
      <c r="XEW1" s="519"/>
      <c r="XEX1" s="519"/>
      <c r="XEY1" s="519"/>
      <c r="XEZ1" s="519"/>
      <c r="XFA1" s="519"/>
      <c r="XFB1" s="519"/>
      <c r="XFC1" s="519"/>
      <c r="XFD1" s="519"/>
    </row>
    <row r="2">
      <c r="A2" s="514"/>
      <c r="B2" s="515"/>
      <c r="C2" s="77"/>
      <c r="D2" s="516"/>
      <c r="E2" s="517"/>
      <c r="F2" s="517"/>
      <c r="G2" s="517"/>
      <c r="H2" s="517"/>
      <c r="I2" s="520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G2" s="519"/>
      <c r="AH2" s="519"/>
      <c r="AI2" s="519"/>
      <c r="AJ2" s="519"/>
      <c r="AK2" s="519"/>
      <c r="AL2" s="519"/>
      <c r="AM2" s="519"/>
      <c r="AN2" s="519"/>
      <c r="AO2" s="519"/>
      <c r="AP2" s="519"/>
      <c r="AQ2" s="519"/>
      <c r="AR2" s="519"/>
      <c r="AS2" s="519"/>
      <c r="AT2" s="519"/>
      <c r="AU2" s="519"/>
      <c r="AV2" s="519"/>
      <c r="AW2" s="519"/>
      <c r="AX2" s="519"/>
      <c r="AY2" s="519"/>
      <c r="AZ2" s="519"/>
      <c r="BA2" s="519"/>
      <c r="BB2" s="519"/>
      <c r="BC2" s="519"/>
      <c r="BD2" s="519"/>
      <c r="BE2" s="519"/>
      <c r="BF2" s="519"/>
      <c r="BG2" s="519"/>
      <c r="BH2" s="519"/>
      <c r="BI2" s="519"/>
      <c r="BJ2" s="519"/>
      <c r="BK2" s="519"/>
      <c r="BL2" s="519"/>
      <c r="BM2" s="519"/>
      <c r="BN2" s="519"/>
      <c r="BO2" s="519"/>
      <c r="BP2" s="519"/>
      <c r="BQ2" s="519"/>
      <c r="BR2" s="519"/>
      <c r="BS2" s="519"/>
      <c r="BT2" s="519"/>
      <c r="BU2" s="519"/>
      <c r="BV2" s="519"/>
      <c r="BW2" s="519"/>
      <c r="BX2" s="519"/>
      <c r="BY2" s="519"/>
      <c r="BZ2" s="519"/>
      <c r="CA2" s="519"/>
      <c r="CB2" s="519"/>
      <c r="CC2" s="519"/>
      <c r="CD2" s="519"/>
      <c r="CE2" s="519"/>
      <c r="CF2" s="519"/>
      <c r="CG2" s="519"/>
      <c r="CH2" s="519"/>
      <c r="CI2" s="519"/>
      <c r="CJ2" s="519"/>
      <c r="CK2" s="519"/>
      <c r="CL2" s="519"/>
      <c r="CM2" s="519"/>
      <c r="CN2" s="519"/>
      <c r="CO2" s="519"/>
      <c r="CP2" s="519"/>
      <c r="CQ2" s="519"/>
      <c r="CR2" s="519"/>
      <c r="CS2" s="519"/>
      <c r="CT2" s="519"/>
      <c r="CU2" s="519"/>
      <c r="CV2" s="519"/>
      <c r="CW2" s="519"/>
      <c r="CX2" s="519"/>
      <c r="CY2" s="519"/>
      <c r="CZ2" s="519"/>
      <c r="DA2" s="519"/>
      <c r="DB2" s="519"/>
      <c r="DC2" s="519"/>
      <c r="DD2" s="519"/>
      <c r="DE2" s="519"/>
      <c r="DF2" s="519"/>
      <c r="DG2" s="519"/>
      <c r="DH2" s="519"/>
      <c r="DI2" s="519"/>
      <c r="DJ2" s="519"/>
      <c r="DK2" s="519"/>
      <c r="DL2" s="519"/>
      <c r="DM2" s="519"/>
      <c r="DN2" s="519"/>
      <c r="DO2" s="519"/>
      <c r="DP2" s="519"/>
      <c r="DQ2" s="519"/>
      <c r="DR2" s="519"/>
      <c r="DS2" s="519"/>
      <c r="DT2" s="519"/>
      <c r="DU2" s="519"/>
      <c r="DV2" s="519"/>
      <c r="DW2" s="519"/>
      <c r="DX2" s="519"/>
      <c r="DY2" s="519"/>
      <c r="DZ2" s="519"/>
      <c r="EA2" s="519"/>
      <c r="EB2" s="519"/>
      <c r="EC2" s="519"/>
      <c r="ED2" s="519"/>
      <c r="EE2" s="519"/>
      <c r="EF2" s="519"/>
      <c r="EG2" s="519"/>
      <c r="EH2" s="519"/>
      <c r="EI2" s="519"/>
      <c r="EJ2" s="519"/>
      <c r="EK2" s="519"/>
      <c r="EL2" s="519"/>
      <c r="EM2" s="519"/>
      <c r="EN2" s="519"/>
      <c r="EO2" s="519"/>
      <c r="EP2" s="519"/>
      <c r="EQ2" s="519"/>
      <c r="ER2" s="519"/>
      <c r="ES2" s="519"/>
      <c r="ET2" s="519"/>
      <c r="EU2" s="519"/>
      <c r="EV2" s="519"/>
      <c r="EW2" s="519"/>
      <c r="EX2" s="519"/>
      <c r="EY2" s="519"/>
      <c r="EZ2" s="519"/>
      <c r="FA2" s="519"/>
      <c r="FB2" s="519"/>
      <c r="FC2" s="519"/>
      <c r="FD2" s="519"/>
      <c r="FE2" s="519"/>
      <c r="FF2" s="519"/>
      <c r="FG2" s="519"/>
      <c r="FH2" s="519"/>
      <c r="FI2" s="519"/>
      <c r="FJ2" s="519"/>
      <c r="FK2" s="519"/>
      <c r="FL2" s="519"/>
      <c r="FM2" s="519"/>
      <c r="FN2" s="519"/>
      <c r="FO2" s="519"/>
      <c r="FP2" s="519"/>
      <c r="FQ2" s="519"/>
      <c r="FR2" s="519"/>
      <c r="FS2" s="519"/>
      <c r="FT2" s="519"/>
      <c r="FU2" s="519"/>
      <c r="FV2" s="519"/>
      <c r="FW2" s="519"/>
      <c r="FX2" s="519"/>
      <c r="FY2" s="519"/>
      <c r="FZ2" s="519"/>
      <c r="GA2" s="519"/>
      <c r="GB2" s="519"/>
      <c r="GC2" s="519"/>
      <c r="GD2" s="519"/>
      <c r="GE2" s="519"/>
      <c r="GF2" s="519"/>
      <c r="GG2" s="519"/>
      <c r="GH2" s="519"/>
      <c r="GI2" s="519"/>
      <c r="GJ2" s="519"/>
      <c r="GK2" s="519"/>
      <c r="GL2" s="519"/>
      <c r="GM2" s="519"/>
      <c r="GN2" s="519"/>
      <c r="GO2" s="519"/>
      <c r="GP2" s="519"/>
      <c r="GQ2" s="519"/>
      <c r="GR2" s="519"/>
      <c r="GS2" s="519"/>
      <c r="GT2" s="519"/>
      <c r="GU2" s="519"/>
      <c r="GV2" s="519"/>
      <c r="GW2" s="519"/>
      <c r="GX2" s="519"/>
      <c r="GY2" s="519"/>
      <c r="GZ2" s="519"/>
      <c r="HA2" s="519"/>
      <c r="HB2" s="519"/>
      <c r="HC2" s="519"/>
      <c r="HD2" s="519"/>
      <c r="HE2" s="519"/>
      <c r="HF2" s="519"/>
      <c r="HG2" s="519"/>
      <c r="HH2" s="519"/>
      <c r="HI2" s="519"/>
      <c r="HJ2" s="519"/>
      <c r="HK2" s="519"/>
      <c r="HL2" s="519"/>
      <c r="HM2" s="519"/>
      <c r="HN2" s="519"/>
      <c r="HO2" s="519"/>
      <c r="HP2" s="519"/>
      <c r="HQ2" s="519"/>
      <c r="HR2" s="519"/>
      <c r="HS2" s="519"/>
      <c r="HT2" s="519"/>
      <c r="HU2" s="519"/>
      <c r="HV2" s="519"/>
      <c r="HW2" s="519"/>
      <c r="HX2" s="519"/>
      <c r="HY2" s="519"/>
      <c r="HZ2" s="519"/>
      <c r="IA2" s="519"/>
      <c r="IB2" s="519"/>
      <c r="IC2" s="519"/>
      <c r="ID2" s="519"/>
      <c r="IE2" s="519"/>
      <c r="IF2" s="519"/>
      <c r="IG2" s="519"/>
      <c r="IH2" s="519"/>
      <c r="II2" s="519"/>
      <c r="IJ2" s="519"/>
      <c r="IK2" s="519"/>
      <c r="IL2" s="519"/>
      <c r="IM2" s="519"/>
      <c r="IN2" s="519"/>
      <c r="IO2" s="519"/>
      <c r="IP2" s="519"/>
      <c r="IQ2" s="519"/>
      <c r="IR2" s="519"/>
      <c r="IS2" s="519"/>
      <c r="IT2" s="519"/>
      <c r="IU2" s="519"/>
      <c r="IV2" s="519"/>
      <c r="IW2" s="519"/>
      <c r="IX2" s="519"/>
      <c r="IY2" s="519"/>
      <c r="IZ2" s="519"/>
      <c r="JA2" s="519"/>
      <c r="JB2" s="519"/>
      <c r="JC2" s="519"/>
      <c r="JD2" s="519"/>
      <c r="JE2" s="519"/>
      <c r="JF2" s="519"/>
      <c r="JG2" s="519"/>
      <c r="JH2" s="519"/>
      <c r="JI2" s="519"/>
      <c r="JJ2" s="519"/>
      <c r="JK2" s="519"/>
      <c r="JL2" s="519"/>
      <c r="JM2" s="519"/>
      <c r="JN2" s="519"/>
      <c r="JO2" s="519"/>
      <c r="JP2" s="519"/>
      <c r="JQ2" s="519"/>
      <c r="JR2" s="519"/>
      <c r="JS2" s="519"/>
      <c r="JT2" s="519"/>
      <c r="JU2" s="519"/>
      <c r="JV2" s="519"/>
      <c r="JW2" s="519"/>
      <c r="JX2" s="519"/>
      <c r="JY2" s="519"/>
      <c r="JZ2" s="519"/>
      <c r="KA2" s="519"/>
      <c r="KB2" s="519"/>
      <c r="KC2" s="519"/>
      <c r="KD2" s="519"/>
      <c r="KE2" s="519"/>
      <c r="KF2" s="519"/>
      <c r="KG2" s="519"/>
      <c r="KH2" s="519"/>
      <c r="KI2" s="519"/>
      <c r="KJ2" s="519"/>
      <c r="KK2" s="519"/>
      <c r="KL2" s="519"/>
      <c r="KM2" s="519"/>
      <c r="KN2" s="519"/>
      <c r="KO2" s="519"/>
      <c r="KP2" s="519"/>
      <c r="KQ2" s="519"/>
      <c r="KR2" s="519"/>
      <c r="KS2" s="519"/>
      <c r="KT2" s="519"/>
      <c r="KU2" s="519"/>
      <c r="KV2" s="519"/>
      <c r="KW2" s="519"/>
      <c r="KX2" s="519"/>
      <c r="KY2" s="519"/>
      <c r="KZ2" s="519"/>
      <c r="LA2" s="519"/>
      <c r="LB2" s="519"/>
      <c r="LC2" s="519"/>
      <c r="LD2" s="519"/>
      <c r="LE2" s="519"/>
      <c r="LF2" s="519"/>
      <c r="LG2" s="519"/>
      <c r="LH2" s="519"/>
      <c r="LI2" s="519"/>
      <c r="LJ2" s="519"/>
      <c r="LK2" s="519"/>
      <c r="LL2" s="519"/>
      <c r="LM2" s="519"/>
      <c r="LN2" s="519"/>
      <c r="LO2" s="519"/>
      <c r="LP2" s="519"/>
      <c r="LQ2" s="519"/>
      <c r="LR2" s="519"/>
      <c r="LS2" s="519"/>
      <c r="LT2" s="519"/>
      <c r="LU2" s="519"/>
      <c r="LV2" s="519"/>
      <c r="LW2" s="519"/>
      <c r="LX2" s="519"/>
      <c r="LY2" s="519"/>
      <c r="LZ2" s="519"/>
      <c r="MA2" s="519"/>
      <c r="MB2" s="519"/>
      <c r="MC2" s="519"/>
      <c r="MD2" s="519"/>
      <c r="ME2" s="519"/>
      <c r="MF2" s="519"/>
      <c r="MG2" s="519"/>
      <c r="MH2" s="519"/>
      <c r="MI2" s="519"/>
      <c r="MJ2" s="519"/>
      <c r="MK2" s="519"/>
      <c r="ML2" s="519"/>
      <c r="MM2" s="519"/>
      <c r="MN2" s="519"/>
      <c r="MO2" s="519"/>
      <c r="MP2" s="519"/>
      <c r="MQ2" s="519"/>
      <c r="MR2" s="519"/>
      <c r="MS2" s="519"/>
      <c r="MT2" s="519"/>
      <c r="MU2" s="519"/>
      <c r="MV2" s="519"/>
      <c r="MW2" s="519"/>
      <c r="MX2" s="519"/>
      <c r="MY2" s="519"/>
      <c r="MZ2" s="519"/>
      <c r="NA2" s="519"/>
      <c r="NB2" s="519"/>
      <c r="NC2" s="519"/>
      <c r="ND2" s="519"/>
      <c r="NE2" s="519"/>
      <c r="NF2" s="519"/>
      <c r="NG2" s="519"/>
      <c r="NH2" s="519"/>
      <c r="NI2" s="519"/>
      <c r="NJ2" s="519"/>
      <c r="NK2" s="519"/>
      <c r="NL2" s="519"/>
      <c r="NM2" s="519"/>
      <c r="NN2" s="519"/>
      <c r="NO2" s="519"/>
      <c r="NP2" s="519"/>
      <c r="NQ2" s="519"/>
      <c r="NR2" s="519"/>
      <c r="NS2" s="519"/>
      <c r="NT2" s="519"/>
      <c r="NU2" s="519"/>
      <c r="NV2" s="519"/>
      <c r="NW2" s="519"/>
      <c r="NX2" s="519"/>
      <c r="NY2" s="519"/>
      <c r="NZ2" s="519"/>
      <c r="OA2" s="519"/>
      <c r="OB2" s="519"/>
      <c r="OC2" s="519"/>
      <c r="OD2" s="519"/>
      <c r="OE2" s="519"/>
      <c r="OF2" s="519"/>
      <c r="OG2" s="519"/>
      <c r="OH2" s="519"/>
      <c r="OI2" s="519"/>
      <c r="OJ2" s="519"/>
      <c r="OK2" s="519"/>
      <c r="OL2" s="519"/>
      <c r="OM2" s="519"/>
      <c r="ON2" s="519"/>
      <c r="OO2" s="519"/>
      <c r="OP2" s="519"/>
      <c r="OQ2" s="519"/>
      <c r="OR2" s="519"/>
      <c r="OS2" s="519"/>
      <c r="OT2" s="519"/>
      <c r="OU2" s="519"/>
      <c r="OV2" s="519"/>
      <c r="OW2" s="519"/>
      <c r="OX2" s="519"/>
      <c r="OY2" s="519"/>
      <c r="OZ2" s="519"/>
      <c r="PA2" s="519"/>
      <c r="PB2" s="519"/>
      <c r="PC2" s="519"/>
      <c r="PD2" s="519"/>
      <c r="PE2" s="519"/>
      <c r="PF2" s="519"/>
      <c r="PG2" s="519"/>
      <c r="PH2" s="519"/>
      <c r="PI2" s="519"/>
      <c r="PJ2" s="519"/>
      <c r="PK2" s="519"/>
      <c r="PL2" s="519"/>
      <c r="PM2" s="519"/>
      <c r="PN2" s="519"/>
      <c r="PO2" s="519"/>
      <c r="PP2" s="519"/>
      <c r="PQ2" s="519"/>
      <c r="PR2" s="519"/>
      <c r="PS2" s="519"/>
      <c r="PT2" s="519"/>
      <c r="PU2" s="519"/>
      <c r="PV2" s="519"/>
      <c r="PW2" s="519"/>
      <c r="PX2" s="519"/>
      <c r="PY2" s="519"/>
      <c r="PZ2" s="519"/>
      <c r="QA2" s="519"/>
      <c r="QB2" s="519"/>
      <c r="QC2" s="519"/>
      <c r="QD2" s="519"/>
      <c r="QE2" s="519"/>
      <c r="QF2" s="519"/>
      <c r="QG2" s="519"/>
      <c r="QH2" s="519"/>
      <c r="QI2" s="519"/>
      <c r="QJ2" s="519"/>
      <c r="QK2" s="519"/>
      <c r="QL2" s="519"/>
      <c r="QM2" s="519"/>
      <c r="QN2" s="519"/>
      <c r="QO2" s="519"/>
      <c r="QP2" s="519"/>
      <c r="QQ2" s="519"/>
      <c r="QR2" s="519"/>
      <c r="QS2" s="519"/>
      <c r="QT2" s="519"/>
      <c r="QU2" s="519"/>
      <c r="QV2" s="519"/>
      <c r="QW2" s="519"/>
      <c r="QX2" s="519"/>
      <c r="QY2" s="519"/>
      <c r="QZ2" s="519"/>
      <c r="RA2" s="519"/>
      <c r="RB2" s="519"/>
      <c r="RC2" s="519"/>
      <c r="RD2" s="519"/>
      <c r="RE2" s="519"/>
      <c r="RF2" s="519"/>
      <c r="RG2" s="519"/>
      <c r="RH2" s="519"/>
      <c r="RI2" s="519"/>
      <c r="RJ2" s="519"/>
      <c r="RK2" s="519"/>
      <c r="RL2" s="519"/>
      <c r="RM2" s="519"/>
      <c r="RN2" s="519"/>
      <c r="RO2" s="519"/>
      <c r="RP2" s="519"/>
      <c r="RQ2" s="519"/>
      <c r="RR2" s="519"/>
      <c r="RS2" s="519"/>
      <c r="RT2" s="519"/>
      <c r="RU2" s="519"/>
      <c r="RV2" s="519"/>
      <c r="RW2" s="519"/>
      <c r="RX2" s="519"/>
      <c r="RY2" s="519"/>
      <c r="RZ2" s="519"/>
      <c r="SA2" s="519"/>
      <c r="SB2" s="519"/>
      <c r="SC2" s="519"/>
      <c r="SD2" s="519"/>
      <c r="SE2" s="519"/>
      <c r="SF2" s="519"/>
      <c r="SG2" s="519"/>
      <c r="SH2" s="519"/>
      <c r="SI2" s="519"/>
      <c r="SJ2" s="519"/>
      <c r="SK2" s="519"/>
      <c r="SL2" s="519"/>
      <c r="SM2" s="519"/>
      <c r="SN2" s="519"/>
      <c r="SO2" s="519"/>
      <c r="SP2" s="519"/>
      <c r="SQ2" s="519"/>
      <c r="SR2" s="519"/>
      <c r="SS2" s="519"/>
      <c r="ST2" s="519"/>
      <c r="SU2" s="519"/>
      <c r="SV2" s="519"/>
      <c r="SW2" s="519"/>
      <c r="SX2" s="519"/>
      <c r="SY2" s="519"/>
      <c r="SZ2" s="519"/>
      <c r="TA2" s="519"/>
      <c r="TB2" s="519"/>
      <c r="TC2" s="519"/>
      <c r="TD2" s="519"/>
      <c r="TE2" s="519"/>
      <c r="TF2" s="519"/>
      <c r="TG2" s="519"/>
      <c r="TH2" s="519"/>
      <c r="TI2" s="519"/>
      <c r="TJ2" s="519"/>
      <c r="TK2" s="519"/>
      <c r="TL2" s="519"/>
      <c r="TM2" s="519"/>
      <c r="TN2" s="519"/>
      <c r="TO2" s="519"/>
      <c r="TP2" s="519"/>
      <c r="TQ2" s="519"/>
      <c r="TR2" s="519"/>
      <c r="TS2" s="519"/>
      <c r="TT2" s="519"/>
      <c r="TU2" s="519"/>
      <c r="TV2" s="519"/>
      <c r="TW2" s="519"/>
      <c r="TX2" s="519"/>
      <c r="TY2" s="519"/>
      <c r="TZ2" s="519"/>
      <c r="UA2" s="519"/>
      <c r="UB2" s="519"/>
      <c r="UC2" s="519"/>
      <c r="UD2" s="519"/>
      <c r="UE2" s="519"/>
      <c r="UF2" s="519"/>
      <c r="UG2" s="519"/>
      <c r="UH2" s="519"/>
      <c r="UI2" s="519"/>
      <c r="UJ2" s="519"/>
      <c r="UK2" s="519"/>
      <c r="UL2" s="519"/>
      <c r="UM2" s="519"/>
      <c r="UN2" s="519"/>
      <c r="UO2" s="519"/>
      <c r="UP2" s="519"/>
      <c r="UQ2" s="519"/>
      <c r="UR2" s="519"/>
      <c r="US2" s="519"/>
      <c r="UT2" s="519"/>
      <c r="UU2" s="519"/>
      <c r="UV2" s="519"/>
      <c r="UW2" s="519"/>
      <c r="UX2" s="519"/>
      <c r="UY2" s="519"/>
      <c r="UZ2" s="519"/>
      <c r="VA2" s="519"/>
      <c r="VB2" s="519"/>
      <c r="VC2" s="519"/>
      <c r="VD2" s="519"/>
      <c r="VE2" s="519"/>
      <c r="VF2" s="519"/>
      <c r="VG2" s="519"/>
      <c r="VH2" s="519"/>
      <c r="VI2" s="519"/>
      <c r="VJ2" s="519"/>
      <c r="VK2" s="519"/>
      <c r="VL2" s="519"/>
      <c r="VM2" s="519"/>
      <c r="VN2" s="519"/>
      <c r="VO2" s="519"/>
      <c r="VP2" s="519"/>
      <c r="VQ2" s="519"/>
      <c r="VR2" s="519"/>
      <c r="VS2" s="519"/>
      <c r="VT2" s="519"/>
      <c r="VU2" s="519"/>
      <c r="VV2" s="519"/>
      <c r="VW2" s="519"/>
      <c r="VX2" s="519"/>
      <c r="VY2" s="519"/>
      <c r="VZ2" s="519"/>
      <c r="WA2" s="519"/>
      <c r="WB2" s="519"/>
      <c r="WC2" s="519"/>
      <c r="WD2" s="519"/>
      <c r="WE2" s="519"/>
      <c r="WF2" s="519"/>
      <c r="WG2" s="519"/>
      <c r="WH2" s="519"/>
      <c r="WI2" s="519"/>
      <c r="WJ2" s="519"/>
      <c r="WK2" s="519"/>
      <c r="WL2" s="519"/>
      <c r="WM2" s="519"/>
      <c r="WN2" s="519"/>
      <c r="WO2" s="519"/>
      <c r="WP2" s="519"/>
      <c r="WQ2" s="519"/>
      <c r="WR2" s="519"/>
      <c r="WS2" s="519"/>
      <c r="WT2" s="519"/>
      <c r="WU2" s="519"/>
      <c r="WV2" s="519"/>
      <c r="WW2" s="519"/>
      <c r="WX2" s="519"/>
      <c r="WY2" s="519"/>
      <c r="WZ2" s="519"/>
      <c r="XA2" s="519"/>
      <c r="XB2" s="519"/>
      <c r="XC2" s="519"/>
      <c r="XD2" s="519"/>
      <c r="XE2" s="519"/>
      <c r="XF2" s="519"/>
      <c r="XG2" s="519"/>
      <c r="XH2" s="519"/>
      <c r="XI2" s="519"/>
      <c r="XJ2" s="519"/>
      <c r="XK2" s="519"/>
      <c r="XL2" s="519"/>
      <c r="XM2" s="519"/>
      <c r="XN2" s="519"/>
      <c r="XO2" s="519"/>
      <c r="XP2" s="519"/>
      <c r="XQ2" s="519"/>
      <c r="XR2" s="519"/>
      <c r="XS2" s="519"/>
      <c r="XT2" s="519"/>
      <c r="XU2" s="519"/>
      <c r="XV2" s="519"/>
      <c r="XW2" s="519"/>
      <c r="XX2" s="519"/>
      <c r="XY2" s="519"/>
      <c r="XZ2" s="519"/>
      <c r="YA2" s="519"/>
      <c r="YB2" s="519"/>
      <c r="YC2" s="519"/>
      <c r="YD2" s="519"/>
      <c r="YE2" s="519"/>
      <c r="YF2" s="519"/>
      <c r="YG2" s="519"/>
      <c r="YH2" s="519"/>
      <c r="YI2" s="519"/>
      <c r="YJ2" s="519"/>
      <c r="YK2" s="519"/>
      <c r="YL2" s="519"/>
      <c r="YM2" s="519"/>
      <c r="YN2" s="519"/>
      <c r="YO2" s="519"/>
      <c r="YP2" s="519"/>
      <c r="YQ2" s="519"/>
      <c r="YR2" s="519"/>
      <c r="YS2" s="519"/>
      <c r="YT2" s="519"/>
      <c r="YU2" s="519"/>
      <c r="YV2" s="519"/>
      <c r="YW2" s="519"/>
      <c r="YX2" s="519"/>
      <c r="YY2" s="519"/>
      <c r="YZ2" s="519"/>
      <c r="ZA2" s="519"/>
      <c r="ZB2" s="519"/>
      <c r="ZC2" s="519"/>
      <c r="ZD2" s="519"/>
      <c r="ZE2" s="519"/>
      <c r="ZF2" s="519"/>
      <c r="ZG2" s="519"/>
      <c r="ZH2" s="519"/>
      <c r="ZI2" s="519"/>
      <c r="ZJ2" s="519"/>
      <c r="ZK2" s="519"/>
      <c r="ZL2" s="519"/>
      <c r="ZM2" s="519"/>
      <c r="ZN2" s="519"/>
      <c r="ZO2" s="519"/>
      <c r="ZP2" s="519"/>
      <c r="ZQ2" s="519"/>
      <c r="ZR2" s="519"/>
      <c r="ZS2" s="519"/>
      <c r="ZT2" s="519"/>
      <c r="ZU2" s="519"/>
      <c r="ZV2" s="519"/>
      <c r="ZW2" s="519"/>
      <c r="ZX2" s="519"/>
      <c r="ZY2" s="519"/>
      <c r="ZZ2" s="519"/>
      <c r="AAA2" s="519"/>
      <c r="AAB2" s="519"/>
      <c r="AAC2" s="519"/>
      <c r="AAD2" s="519"/>
      <c r="AAE2" s="519"/>
      <c r="AAF2" s="519"/>
      <c r="AAG2" s="519"/>
      <c r="AAH2" s="519"/>
      <c r="AAI2" s="519"/>
      <c r="AAJ2" s="519"/>
      <c r="AAK2" s="519"/>
      <c r="AAL2" s="519"/>
      <c r="AAM2" s="519"/>
      <c r="AAN2" s="519"/>
      <c r="AAO2" s="519"/>
      <c r="AAP2" s="519"/>
      <c r="AAQ2" s="519"/>
      <c r="AAR2" s="519"/>
      <c r="AAS2" s="519"/>
      <c r="AAT2" s="519"/>
      <c r="AAU2" s="519"/>
      <c r="AAV2" s="519"/>
      <c r="AAW2" s="519"/>
      <c r="AAX2" s="519"/>
      <c r="AAY2" s="519"/>
      <c r="AAZ2" s="519"/>
      <c r="ABA2" s="519"/>
      <c r="ABB2" s="519"/>
      <c r="ABC2" s="519"/>
      <c r="ABD2" s="519"/>
      <c r="ABE2" s="519"/>
      <c r="ABF2" s="519"/>
      <c r="ABG2" s="519"/>
      <c r="ABH2" s="519"/>
      <c r="ABI2" s="519"/>
      <c r="ABJ2" s="519"/>
      <c r="ABK2" s="519"/>
      <c r="ABL2" s="519"/>
      <c r="ABM2" s="519"/>
      <c r="ABN2" s="519"/>
      <c r="ABO2" s="519"/>
      <c r="ABP2" s="519"/>
      <c r="ABQ2" s="519"/>
      <c r="ABR2" s="519"/>
      <c r="ABS2" s="519"/>
      <c r="ABT2" s="519"/>
      <c r="ABU2" s="519"/>
      <c r="ABV2" s="519"/>
      <c r="ABW2" s="519"/>
      <c r="ABX2" s="519"/>
      <c r="ABY2" s="519"/>
      <c r="ABZ2" s="519"/>
      <c r="ACA2" s="519"/>
      <c r="ACB2" s="519"/>
      <c r="ACC2" s="519"/>
      <c r="ACD2" s="519"/>
      <c r="ACE2" s="519"/>
      <c r="ACF2" s="519"/>
      <c r="ACG2" s="519"/>
      <c r="ACH2" s="519"/>
      <c r="ACI2" s="519"/>
      <c r="ACJ2" s="519"/>
      <c r="ACK2" s="519"/>
      <c r="ACL2" s="519"/>
      <c r="ACM2" s="519"/>
      <c r="ACN2" s="519"/>
      <c r="ACO2" s="519"/>
      <c r="ACP2" s="519"/>
      <c r="ACQ2" s="519"/>
      <c r="ACR2" s="519"/>
      <c r="ACS2" s="519"/>
      <c r="ACT2" s="519"/>
      <c r="ACU2" s="519"/>
      <c r="ACV2" s="519"/>
      <c r="ACW2" s="519"/>
      <c r="ACX2" s="519"/>
      <c r="ACY2" s="519"/>
      <c r="ACZ2" s="519"/>
      <c r="ADA2" s="519"/>
      <c r="ADB2" s="519"/>
      <c r="ADC2" s="519"/>
      <c r="ADD2" s="519"/>
      <c r="ADE2" s="519"/>
      <c r="ADF2" s="519"/>
      <c r="ADG2" s="519"/>
      <c r="ADH2" s="519"/>
      <c r="ADI2" s="519"/>
      <c r="ADJ2" s="519"/>
      <c r="ADK2" s="519"/>
      <c r="ADL2" s="519"/>
      <c r="ADM2" s="519"/>
      <c r="ADN2" s="519"/>
      <c r="ADO2" s="519"/>
      <c r="ADP2" s="519"/>
      <c r="ADQ2" s="519"/>
      <c r="ADR2" s="519"/>
      <c r="ADS2" s="519"/>
      <c r="ADT2" s="519"/>
      <c r="ADU2" s="519"/>
      <c r="ADV2" s="519"/>
      <c r="ADW2" s="519"/>
      <c r="ADX2" s="519"/>
      <c r="ADY2" s="519"/>
      <c r="ADZ2" s="519"/>
      <c r="AEA2" s="519"/>
      <c r="AEB2" s="519"/>
      <c r="AEC2" s="519"/>
      <c r="AED2" s="519"/>
      <c r="AEE2" s="519"/>
      <c r="AEF2" s="519"/>
      <c r="AEG2" s="519"/>
      <c r="AEH2" s="519"/>
      <c r="AEI2" s="519"/>
      <c r="AEJ2" s="519"/>
      <c r="AEK2" s="519"/>
      <c r="AEL2" s="519"/>
      <c r="AEM2" s="519"/>
      <c r="AEN2" s="519"/>
      <c r="AEO2" s="519"/>
      <c r="AEP2" s="519"/>
      <c r="AEQ2" s="519"/>
      <c r="AER2" s="519"/>
      <c r="AES2" s="519"/>
      <c r="AET2" s="519"/>
      <c r="AEU2" s="519"/>
      <c r="AEV2" s="519"/>
      <c r="AEW2" s="519"/>
      <c r="AEX2" s="519"/>
      <c r="AEY2" s="519"/>
      <c r="AEZ2" s="519"/>
      <c r="AFA2" s="519"/>
      <c r="AFB2" s="519"/>
      <c r="AFC2" s="519"/>
      <c r="AFD2" s="519"/>
      <c r="AFE2" s="519"/>
      <c r="AFF2" s="519"/>
      <c r="AFG2" s="519"/>
      <c r="AFH2" s="519"/>
      <c r="AFI2" s="519"/>
      <c r="AFJ2" s="519"/>
      <c r="AFK2" s="519"/>
      <c r="AFL2" s="519"/>
      <c r="AFM2" s="519"/>
      <c r="AFN2" s="519"/>
      <c r="AFO2" s="519"/>
      <c r="AFP2" s="519"/>
      <c r="AFQ2" s="519"/>
      <c r="AFR2" s="519"/>
      <c r="AFS2" s="519"/>
      <c r="AFT2" s="519"/>
      <c r="AFU2" s="519"/>
      <c r="AFV2" s="519"/>
      <c r="AFW2" s="519"/>
      <c r="AFX2" s="519"/>
      <c r="AFY2" s="519"/>
      <c r="AFZ2" s="519"/>
      <c r="AGA2" s="519"/>
      <c r="AGB2" s="519"/>
      <c r="AGC2" s="519"/>
      <c r="AGD2" s="519"/>
      <c r="AGE2" s="519"/>
      <c r="AGF2" s="519"/>
      <c r="AGG2" s="519"/>
      <c r="AGH2" s="519"/>
      <c r="AGI2" s="519"/>
      <c r="AGJ2" s="519"/>
      <c r="AGK2" s="519"/>
      <c r="AGL2" s="519"/>
      <c r="AGM2" s="519"/>
      <c r="AGN2" s="519"/>
      <c r="AGO2" s="519"/>
      <c r="AGP2" s="519"/>
      <c r="AGQ2" s="519"/>
      <c r="AGR2" s="519"/>
      <c r="AGS2" s="519"/>
      <c r="AGT2" s="519"/>
      <c r="AGU2" s="519"/>
      <c r="AGV2" s="519"/>
      <c r="AGW2" s="519"/>
      <c r="AGX2" s="519"/>
      <c r="AGY2" s="519"/>
      <c r="AGZ2" s="519"/>
      <c r="AHA2" s="519"/>
      <c r="AHB2" s="519"/>
      <c r="AHC2" s="519"/>
      <c r="AHD2" s="519"/>
      <c r="AHE2" s="519"/>
      <c r="AHF2" s="519"/>
      <c r="AHG2" s="519"/>
      <c r="AHH2" s="519"/>
      <c r="AHI2" s="519"/>
      <c r="AHJ2" s="519"/>
      <c r="AHK2" s="519"/>
      <c r="AHL2" s="519"/>
      <c r="AHM2" s="519"/>
      <c r="AHN2" s="519"/>
      <c r="AHO2" s="519"/>
      <c r="AHP2" s="519"/>
      <c r="AHQ2" s="519"/>
      <c r="AHR2" s="519"/>
      <c r="AHS2" s="519"/>
      <c r="AHT2" s="519"/>
      <c r="AHU2" s="519"/>
      <c r="AHV2" s="519"/>
      <c r="AHW2" s="519"/>
      <c r="AHX2" s="519"/>
      <c r="AHY2" s="519"/>
      <c r="AHZ2" s="519"/>
      <c r="AIA2" s="519"/>
      <c r="AIB2" s="519"/>
      <c r="AIC2" s="519"/>
      <c r="AID2" s="519"/>
      <c r="AIE2" s="519"/>
      <c r="AIF2" s="519"/>
      <c r="AIG2" s="519"/>
      <c r="AIH2" s="519"/>
      <c r="AII2" s="519"/>
      <c r="AIJ2" s="519"/>
      <c r="AIK2" s="519"/>
      <c r="AIL2" s="519"/>
      <c r="AIM2" s="519"/>
      <c r="AIN2" s="519"/>
      <c r="AIO2" s="519"/>
      <c r="AIP2" s="519"/>
      <c r="AIQ2" s="519"/>
      <c r="AIR2" s="519"/>
      <c r="AIS2" s="519"/>
      <c r="AIT2" s="519"/>
      <c r="AIU2" s="519"/>
      <c r="AIV2" s="519"/>
      <c r="AIW2" s="519"/>
      <c r="AIX2" s="519"/>
      <c r="AIY2" s="519"/>
      <c r="AIZ2" s="519"/>
      <c r="AJA2" s="519"/>
      <c r="AJB2" s="519"/>
      <c r="AJC2" s="519"/>
      <c r="AJD2" s="519"/>
      <c r="AJE2" s="519"/>
      <c r="AJF2" s="519"/>
      <c r="AJG2" s="519"/>
      <c r="AJH2" s="519"/>
      <c r="AJI2" s="519"/>
      <c r="AJJ2" s="519"/>
      <c r="AJK2" s="519"/>
      <c r="AJL2" s="519"/>
      <c r="AJM2" s="519"/>
      <c r="AJN2" s="519"/>
      <c r="AJO2" s="519"/>
      <c r="AJP2" s="519"/>
      <c r="AJQ2" s="519"/>
      <c r="AJR2" s="519"/>
      <c r="AJS2" s="519"/>
      <c r="AJT2" s="519"/>
      <c r="AJU2" s="519"/>
      <c r="AJV2" s="519"/>
      <c r="AJW2" s="519"/>
      <c r="AJX2" s="519"/>
      <c r="AJY2" s="519"/>
      <c r="AJZ2" s="519"/>
      <c r="AKA2" s="519"/>
      <c r="AKB2" s="519"/>
      <c r="AKC2" s="519"/>
      <c r="AKD2" s="519"/>
      <c r="AKE2" s="519"/>
      <c r="AKF2" s="519"/>
      <c r="AKG2" s="519"/>
      <c r="AKH2" s="519"/>
      <c r="AKI2" s="519"/>
      <c r="AKJ2" s="519"/>
      <c r="AKK2" s="519"/>
      <c r="AKL2" s="519"/>
      <c r="AKM2" s="519"/>
      <c r="AKN2" s="519"/>
      <c r="AKO2" s="519"/>
      <c r="AKP2" s="519"/>
      <c r="AKQ2" s="519"/>
      <c r="AKR2" s="519"/>
      <c r="AKS2" s="519"/>
      <c r="AKT2" s="519"/>
      <c r="AKU2" s="519"/>
      <c r="AKV2" s="519"/>
      <c r="AKW2" s="519"/>
      <c r="AKX2" s="519"/>
      <c r="AKY2" s="519"/>
      <c r="AKZ2" s="519"/>
      <c r="ALA2" s="519"/>
      <c r="ALB2" s="519"/>
      <c r="ALC2" s="519"/>
      <c r="ALD2" s="519"/>
      <c r="ALE2" s="519"/>
      <c r="ALF2" s="519"/>
      <c r="ALG2" s="519"/>
      <c r="ALH2" s="519"/>
      <c r="ALI2" s="519"/>
      <c r="ALJ2" s="519"/>
      <c r="ALK2" s="519"/>
      <c r="ALL2" s="519"/>
      <c r="ALM2" s="519"/>
      <c r="ALN2" s="519"/>
      <c r="ALO2" s="519"/>
      <c r="ALP2" s="519"/>
      <c r="ALQ2" s="519"/>
      <c r="ALR2" s="519"/>
      <c r="ALS2" s="519"/>
      <c r="ALT2" s="519"/>
      <c r="ALU2" s="519"/>
      <c r="ALV2" s="519"/>
      <c r="ALW2" s="519"/>
      <c r="ALX2" s="519"/>
      <c r="ALY2" s="519"/>
      <c r="ALZ2" s="519"/>
      <c r="AMA2" s="519"/>
      <c r="AMB2" s="519"/>
      <c r="AMC2" s="519"/>
      <c r="AMD2" s="519"/>
      <c r="AME2" s="519"/>
      <c r="AMF2" s="519"/>
      <c r="AMG2" s="519"/>
      <c r="AMH2" s="519"/>
      <c r="AMI2" s="519"/>
      <c r="AMJ2" s="519"/>
      <c r="AMK2" s="519"/>
      <c r="AML2" s="519"/>
      <c r="AMM2" s="519"/>
      <c r="AMN2" s="519"/>
      <c r="AMO2" s="519"/>
      <c r="AMP2" s="519"/>
      <c r="AMQ2" s="519"/>
      <c r="AMR2" s="519"/>
      <c r="AMS2" s="519"/>
      <c r="AMT2" s="519"/>
      <c r="AMU2" s="519"/>
      <c r="AMV2" s="519"/>
      <c r="AMW2" s="519"/>
      <c r="AMX2" s="519"/>
      <c r="AMY2" s="519"/>
      <c r="AMZ2" s="519"/>
      <c r="ANA2" s="519"/>
      <c r="ANB2" s="519"/>
      <c r="ANC2" s="519"/>
      <c r="AND2" s="519"/>
      <c r="ANE2" s="519"/>
      <c r="ANF2" s="519"/>
      <c r="ANG2" s="519"/>
      <c r="ANH2" s="519"/>
      <c r="ANI2" s="519"/>
      <c r="ANJ2" s="519"/>
      <c r="ANK2" s="519"/>
      <c r="ANL2" s="519"/>
      <c r="ANM2" s="519"/>
      <c r="ANN2" s="519"/>
      <c r="ANO2" s="519"/>
      <c r="ANP2" s="519"/>
      <c r="ANQ2" s="519"/>
      <c r="ANR2" s="519"/>
      <c r="ANS2" s="519"/>
      <c r="ANT2" s="519"/>
      <c r="ANU2" s="519"/>
      <c r="ANV2" s="519"/>
      <c r="ANW2" s="519"/>
      <c r="ANX2" s="519"/>
      <c r="ANY2" s="519"/>
      <c r="ANZ2" s="519"/>
      <c r="AOA2" s="519"/>
      <c r="AOB2" s="519"/>
      <c r="AOC2" s="519"/>
      <c r="AOD2" s="519"/>
      <c r="AOE2" s="519"/>
      <c r="AOF2" s="519"/>
      <c r="AOG2" s="519"/>
      <c r="AOH2" s="519"/>
      <c r="AOI2" s="519"/>
      <c r="AOJ2" s="519"/>
      <c r="AOK2" s="519"/>
      <c r="AOL2" s="519"/>
      <c r="AOM2" s="519"/>
      <c r="AON2" s="519"/>
      <c r="AOO2" s="519"/>
      <c r="AOP2" s="519"/>
      <c r="AOQ2" s="519"/>
      <c r="AOR2" s="519"/>
      <c r="AOS2" s="519"/>
      <c r="AOT2" s="519"/>
      <c r="AOU2" s="519"/>
      <c r="AOV2" s="519"/>
      <c r="AOW2" s="519"/>
      <c r="AOX2" s="519"/>
      <c r="AOY2" s="519"/>
      <c r="AOZ2" s="519"/>
      <c r="APA2" s="519"/>
      <c r="APB2" s="519"/>
      <c r="APC2" s="519"/>
      <c r="APD2" s="519"/>
      <c r="APE2" s="519"/>
      <c r="APF2" s="519"/>
      <c r="APG2" s="519"/>
      <c r="APH2" s="519"/>
      <c r="API2" s="519"/>
      <c r="APJ2" s="519"/>
      <c r="APK2" s="519"/>
      <c r="APL2" s="519"/>
      <c r="APM2" s="519"/>
      <c r="APN2" s="519"/>
      <c r="APO2" s="519"/>
      <c r="APP2" s="519"/>
      <c r="APQ2" s="519"/>
      <c r="APR2" s="519"/>
      <c r="APS2" s="519"/>
      <c r="APT2" s="519"/>
      <c r="APU2" s="519"/>
      <c r="APV2" s="519"/>
      <c r="APW2" s="519"/>
      <c r="APX2" s="519"/>
      <c r="APY2" s="519"/>
      <c r="APZ2" s="519"/>
      <c r="AQA2" s="519"/>
      <c r="AQB2" s="519"/>
      <c r="AQC2" s="519"/>
      <c r="AQD2" s="519"/>
      <c r="AQE2" s="519"/>
      <c r="AQF2" s="519"/>
      <c r="AQG2" s="519"/>
      <c r="AQH2" s="519"/>
      <c r="AQI2" s="519"/>
      <c r="AQJ2" s="519"/>
      <c r="AQK2" s="519"/>
      <c r="AQL2" s="519"/>
      <c r="AQM2" s="519"/>
      <c r="AQN2" s="519"/>
      <c r="AQO2" s="519"/>
      <c r="AQP2" s="519"/>
      <c r="AQQ2" s="519"/>
      <c r="AQR2" s="519"/>
      <c r="AQS2" s="519"/>
      <c r="AQT2" s="519"/>
      <c r="AQU2" s="519"/>
      <c r="AQV2" s="519"/>
      <c r="AQW2" s="519"/>
      <c r="AQX2" s="519"/>
      <c r="AQY2" s="519"/>
      <c r="AQZ2" s="519"/>
      <c r="ARA2" s="519"/>
      <c r="ARB2" s="519"/>
      <c r="ARC2" s="519"/>
      <c r="ARD2" s="519"/>
      <c r="ARE2" s="519"/>
      <c r="ARF2" s="519"/>
      <c r="ARG2" s="519"/>
      <c r="ARH2" s="519"/>
      <c r="ARI2" s="519"/>
      <c r="ARJ2" s="519"/>
      <c r="ARK2" s="519"/>
      <c r="ARL2" s="519"/>
      <c r="ARM2" s="519"/>
      <c r="ARN2" s="519"/>
      <c r="ARO2" s="519"/>
      <c r="ARP2" s="519"/>
      <c r="ARQ2" s="519"/>
      <c r="ARR2" s="519"/>
      <c r="ARS2" s="519"/>
      <c r="ART2" s="519"/>
      <c r="ARU2" s="519"/>
      <c r="ARV2" s="519"/>
      <c r="ARW2" s="519"/>
      <c r="ARX2" s="519"/>
      <c r="ARY2" s="519"/>
      <c r="ARZ2" s="519"/>
      <c r="ASA2" s="519"/>
      <c r="ASB2" s="519"/>
      <c r="ASC2" s="519"/>
      <c r="ASD2" s="519"/>
      <c r="ASE2" s="519"/>
      <c r="ASF2" s="519"/>
      <c r="ASG2" s="519"/>
      <c r="ASH2" s="519"/>
      <c r="ASI2" s="519"/>
      <c r="ASJ2" s="519"/>
      <c r="ASK2" s="519"/>
      <c r="ASL2" s="519"/>
      <c r="ASM2" s="519"/>
      <c r="ASN2" s="519"/>
      <c r="ASO2" s="519"/>
      <c r="ASP2" s="519"/>
      <c r="ASQ2" s="519"/>
      <c r="ASR2" s="519"/>
      <c r="ASS2" s="519"/>
      <c r="AST2" s="519"/>
      <c r="ASU2" s="519"/>
      <c r="ASV2" s="519"/>
      <c r="ASW2" s="519"/>
      <c r="ASX2" s="519"/>
      <c r="ASY2" s="519"/>
      <c r="ASZ2" s="519"/>
      <c r="ATA2" s="519"/>
      <c r="ATB2" s="519"/>
      <c r="ATC2" s="519"/>
      <c r="ATD2" s="519"/>
      <c r="ATE2" s="519"/>
      <c r="ATF2" s="519"/>
      <c r="ATG2" s="519"/>
      <c r="ATH2" s="519"/>
      <c r="ATI2" s="519"/>
      <c r="ATJ2" s="519"/>
      <c r="ATK2" s="519"/>
      <c r="ATL2" s="519"/>
      <c r="ATM2" s="519"/>
      <c r="ATN2" s="519"/>
      <c r="ATO2" s="519"/>
      <c r="ATP2" s="519"/>
      <c r="ATQ2" s="519"/>
      <c r="ATR2" s="519"/>
      <c r="ATS2" s="519"/>
      <c r="ATT2" s="519"/>
      <c r="ATU2" s="519"/>
      <c r="ATV2" s="519"/>
      <c r="ATW2" s="519"/>
      <c r="ATX2" s="519"/>
      <c r="ATY2" s="519"/>
      <c r="ATZ2" s="519"/>
      <c r="AUA2" s="519"/>
      <c r="AUB2" s="519"/>
      <c r="AUC2" s="519"/>
      <c r="AUD2" s="519"/>
      <c r="AUE2" s="519"/>
      <c r="AUF2" s="519"/>
      <c r="AUG2" s="519"/>
      <c r="AUH2" s="519"/>
      <c r="AUI2" s="519"/>
      <c r="AUJ2" s="519"/>
      <c r="AUK2" s="519"/>
      <c r="AUL2" s="519"/>
      <c r="AUM2" s="519"/>
      <c r="AUN2" s="519"/>
      <c r="AUO2" s="519"/>
      <c r="AUP2" s="519"/>
      <c r="AUQ2" s="519"/>
      <c r="AUR2" s="519"/>
      <c r="AUS2" s="519"/>
      <c r="AUT2" s="519"/>
      <c r="AUU2" s="519"/>
      <c r="AUV2" s="519"/>
      <c r="AUW2" s="519"/>
      <c r="AUX2" s="519"/>
      <c r="AUY2" s="519"/>
      <c r="AUZ2" s="519"/>
      <c r="AVA2" s="519"/>
      <c r="AVB2" s="519"/>
      <c r="AVC2" s="519"/>
      <c r="AVD2" s="519"/>
      <c r="AVE2" s="519"/>
      <c r="AVF2" s="519"/>
      <c r="AVG2" s="519"/>
      <c r="AVH2" s="519"/>
      <c r="AVI2" s="519"/>
      <c r="AVJ2" s="519"/>
      <c r="AVK2" s="519"/>
      <c r="AVL2" s="519"/>
      <c r="AVM2" s="519"/>
      <c r="AVN2" s="519"/>
      <c r="AVO2" s="519"/>
      <c r="AVP2" s="519"/>
      <c r="AVQ2" s="519"/>
      <c r="AVR2" s="519"/>
      <c r="AVS2" s="519"/>
      <c r="AVT2" s="519"/>
      <c r="AVU2" s="519"/>
      <c r="AVV2" s="519"/>
      <c r="AVW2" s="519"/>
      <c r="AVX2" s="519"/>
      <c r="AVY2" s="519"/>
      <c r="AVZ2" s="519"/>
      <c r="AWA2" s="519"/>
      <c r="AWB2" s="519"/>
      <c r="AWC2" s="519"/>
      <c r="AWD2" s="519"/>
      <c r="AWE2" s="519"/>
      <c r="AWF2" s="519"/>
      <c r="AWG2" s="519"/>
      <c r="AWH2" s="519"/>
      <c r="AWI2" s="519"/>
      <c r="AWJ2" s="519"/>
      <c r="AWK2" s="519"/>
      <c r="AWL2" s="519"/>
      <c r="AWM2" s="519"/>
      <c r="AWN2" s="519"/>
      <c r="AWO2" s="519"/>
      <c r="AWP2" s="519"/>
      <c r="AWQ2" s="519"/>
      <c r="AWR2" s="519"/>
      <c r="AWS2" s="519"/>
      <c r="AWT2" s="519"/>
      <c r="AWU2" s="519"/>
      <c r="AWV2" s="519"/>
      <c r="AWW2" s="519"/>
      <c r="AWX2" s="519"/>
      <c r="AWY2" s="519"/>
      <c r="AWZ2" s="519"/>
      <c r="AXA2" s="519"/>
      <c r="AXB2" s="519"/>
      <c r="AXC2" s="519"/>
      <c r="AXD2" s="519"/>
      <c r="AXE2" s="519"/>
      <c r="AXF2" s="519"/>
      <c r="AXG2" s="519"/>
      <c r="AXH2" s="519"/>
      <c r="AXI2" s="519"/>
      <c r="AXJ2" s="519"/>
      <c r="AXK2" s="519"/>
      <c r="AXL2" s="519"/>
      <c r="AXM2" s="519"/>
      <c r="AXN2" s="519"/>
      <c r="AXO2" s="519"/>
      <c r="AXP2" s="519"/>
      <c r="AXQ2" s="519"/>
      <c r="AXR2" s="519"/>
      <c r="AXS2" s="519"/>
      <c r="AXT2" s="519"/>
      <c r="AXU2" s="519"/>
      <c r="AXV2" s="519"/>
      <c r="AXW2" s="519"/>
      <c r="AXX2" s="519"/>
      <c r="AXY2" s="519"/>
      <c r="AXZ2" s="519"/>
      <c r="AYA2" s="519"/>
      <c r="AYB2" s="519"/>
      <c r="AYC2" s="519"/>
      <c r="AYD2" s="519"/>
      <c r="AYE2" s="519"/>
      <c r="AYF2" s="519"/>
      <c r="AYG2" s="519"/>
      <c r="AYH2" s="519"/>
      <c r="AYI2" s="519"/>
      <c r="AYJ2" s="519"/>
      <c r="AYK2" s="519"/>
      <c r="AYL2" s="519"/>
      <c r="AYM2" s="519"/>
      <c r="AYN2" s="519"/>
      <c r="AYO2" s="519"/>
      <c r="AYP2" s="519"/>
      <c r="AYQ2" s="519"/>
      <c r="AYR2" s="519"/>
      <c r="AYS2" s="519"/>
      <c r="AYT2" s="519"/>
      <c r="AYU2" s="519"/>
      <c r="AYV2" s="519"/>
      <c r="AYW2" s="519"/>
      <c r="AYX2" s="519"/>
      <c r="AYY2" s="519"/>
      <c r="AYZ2" s="519"/>
      <c r="AZA2" s="519"/>
      <c r="AZB2" s="519"/>
      <c r="AZC2" s="519"/>
      <c r="AZD2" s="519"/>
      <c r="AZE2" s="519"/>
      <c r="AZF2" s="519"/>
      <c r="AZG2" s="519"/>
      <c r="AZH2" s="519"/>
      <c r="AZI2" s="519"/>
      <c r="AZJ2" s="519"/>
      <c r="AZK2" s="519"/>
      <c r="AZL2" s="519"/>
      <c r="AZM2" s="519"/>
      <c r="AZN2" s="519"/>
      <c r="AZO2" s="519"/>
      <c r="AZP2" s="519"/>
      <c r="AZQ2" s="519"/>
      <c r="AZR2" s="519"/>
      <c r="AZS2" s="519"/>
      <c r="AZT2" s="519"/>
      <c r="AZU2" s="519"/>
      <c r="AZV2" s="519"/>
      <c r="AZW2" s="519"/>
      <c r="AZX2" s="519"/>
      <c r="AZY2" s="519"/>
      <c r="AZZ2" s="519"/>
      <c r="BAA2" s="519"/>
      <c r="BAB2" s="519"/>
      <c r="BAC2" s="519"/>
      <c r="BAD2" s="519"/>
      <c r="BAE2" s="519"/>
      <c r="BAF2" s="519"/>
      <c r="BAG2" s="519"/>
      <c r="BAH2" s="519"/>
      <c r="BAI2" s="519"/>
      <c r="BAJ2" s="519"/>
      <c r="BAK2" s="519"/>
      <c r="BAL2" s="519"/>
      <c r="BAM2" s="519"/>
      <c r="BAN2" s="519"/>
      <c r="BAO2" s="519"/>
      <c r="BAP2" s="519"/>
      <c r="BAQ2" s="519"/>
      <c r="BAR2" s="519"/>
      <c r="BAS2" s="519"/>
      <c r="BAT2" s="519"/>
      <c r="BAU2" s="519"/>
      <c r="BAV2" s="519"/>
      <c r="BAW2" s="519"/>
      <c r="BAX2" s="519"/>
      <c r="BAY2" s="519"/>
      <c r="BAZ2" s="519"/>
      <c r="BBA2" s="519"/>
      <c r="BBB2" s="519"/>
      <c r="BBC2" s="519"/>
      <c r="BBD2" s="519"/>
      <c r="BBE2" s="519"/>
      <c r="BBF2" s="519"/>
      <c r="BBG2" s="519"/>
      <c r="BBH2" s="519"/>
      <c r="BBI2" s="519"/>
      <c r="BBJ2" s="519"/>
      <c r="BBK2" s="519"/>
      <c r="BBL2" s="519"/>
      <c r="BBM2" s="519"/>
      <c r="BBN2" s="519"/>
      <c r="BBO2" s="519"/>
      <c r="BBP2" s="519"/>
      <c r="BBQ2" s="519"/>
      <c r="BBR2" s="519"/>
      <c r="BBS2" s="519"/>
      <c r="BBT2" s="519"/>
      <c r="BBU2" s="519"/>
      <c r="BBV2" s="519"/>
      <c r="BBW2" s="519"/>
      <c r="BBX2" s="519"/>
      <c r="BBY2" s="519"/>
      <c r="BBZ2" s="519"/>
      <c r="BCA2" s="519"/>
      <c r="BCB2" s="519"/>
      <c r="BCC2" s="519"/>
      <c r="BCD2" s="519"/>
      <c r="BCE2" s="519"/>
      <c r="BCF2" s="519"/>
      <c r="BCG2" s="519"/>
      <c r="BCH2" s="519"/>
      <c r="BCI2" s="519"/>
      <c r="BCJ2" s="519"/>
      <c r="BCK2" s="519"/>
      <c r="BCL2" s="519"/>
      <c r="BCM2" s="519"/>
      <c r="BCN2" s="519"/>
      <c r="BCO2" s="519"/>
      <c r="BCP2" s="519"/>
      <c r="BCQ2" s="519"/>
      <c r="BCR2" s="519"/>
      <c r="BCS2" s="519"/>
      <c r="BCT2" s="519"/>
      <c r="BCU2" s="519"/>
      <c r="BCV2" s="519"/>
      <c r="BCW2" s="519"/>
      <c r="BCX2" s="519"/>
      <c r="BCY2" s="519"/>
      <c r="BCZ2" s="519"/>
      <c r="BDA2" s="519"/>
      <c r="BDB2" s="519"/>
      <c r="BDC2" s="519"/>
      <c r="BDD2" s="519"/>
      <c r="BDE2" s="519"/>
      <c r="BDF2" s="519"/>
      <c r="BDG2" s="519"/>
      <c r="BDH2" s="519"/>
      <c r="BDI2" s="519"/>
      <c r="BDJ2" s="519"/>
      <c r="BDK2" s="519"/>
      <c r="BDL2" s="519"/>
      <c r="BDM2" s="519"/>
      <c r="BDN2" s="519"/>
      <c r="BDO2" s="519"/>
      <c r="BDP2" s="519"/>
      <c r="BDQ2" s="519"/>
      <c r="BDR2" s="519"/>
      <c r="BDS2" s="519"/>
      <c r="BDT2" s="519"/>
      <c r="BDU2" s="519"/>
      <c r="BDV2" s="519"/>
      <c r="BDW2" s="519"/>
      <c r="BDX2" s="519"/>
      <c r="BDY2" s="519"/>
      <c r="BDZ2" s="519"/>
      <c r="BEA2" s="519"/>
      <c r="BEB2" s="519"/>
      <c r="BEC2" s="519"/>
      <c r="BED2" s="519"/>
      <c r="BEE2" s="519"/>
      <c r="BEF2" s="519"/>
      <c r="BEG2" s="519"/>
      <c r="BEH2" s="519"/>
      <c r="BEI2" s="519"/>
      <c r="BEJ2" s="519"/>
      <c r="BEK2" s="519"/>
      <c r="BEL2" s="519"/>
      <c r="BEM2" s="519"/>
      <c r="BEN2" s="519"/>
      <c r="BEO2" s="519"/>
      <c r="BEP2" s="519"/>
      <c r="BEQ2" s="519"/>
      <c r="BER2" s="519"/>
      <c r="BES2" s="519"/>
      <c r="BET2" s="519"/>
      <c r="BEU2" s="519"/>
      <c r="BEV2" s="519"/>
      <c r="BEW2" s="519"/>
      <c r="BEX2" s="519"/>
      <c r="BEY2" s="519"/>
      <c r="BEZ2" s="519"/>
      <c r="BFA2" s="519"/>
      <c r="BFB2" s="519"/>
      <c r="BFC2" s="519"/>
      <c r="BFD2" s="519"/>
      <c r="BFE2" s="519"/>
      <c r="BFF2" s="519"/>
      <c r="BFG2" s="519"/>
      <c r="BFH2" s="519"/>
      <c r="BFI2" s="519"/>
      <c r="BFJ2" s="519"/>
      <c r="BFK2" s="519"/>
      <c r="BFL2" s="519"/>
      <c r="BFM2" s="519"/>
      <c r="BFN2" s="519"/>
      <c r="BFO2" s="519"/>
      <c r="BFP2" s="519"/>
      <c r="BFQ2" s="519"/>
      <c r="BFR2" s="519"/>
      <c r="BFS2" s="519"/>
      <c r="BFT2" s="519"/>
      <c r="BFU2" s="519"/>
      <c r="BFV2" s="519"/>
      <c r="BFW2" s="519"/>
      <c r="BFX2" s="519"/>
      <c r="BFY2" s="519"/>
      <c r="BFZ2" s="519"/>
      <c r="BGA2" s="519"/>
      <c r="BGB2" s="519"/>
      <c r="BGC2" s="519"/>
      <c r="BGD2" s="519"/>
      <c r="BGE2" s="519"/>
      <c r="BGF2" s="519"/>
      <c r="BGG2" s="519"/>
      <c r="BGH2" s="519"/>
      <c r="BGI2" s="519"/>
      <c r="BGJ2" s="519"/>
      <c r="BGK2" s="519"/>
      <c r="BGL2" s="519"/>
      <c r="BGM2" s="519"/>
      <c r="BGN2" s="519"/>
      <c r="BGO2" s="519"/>
      <c r="BGP2" s="519"/>
      <c r="BGQ2" s="519"/>
      <c r="BGR2" s="519"/>
      <c r="BGS2" s="519"/>
      <c r="BGT2" s="519"/>
      <c r="BGU2" s="519"/>
      <c r="BGV2" s="519"/>
      <c r="BGW2" s="519"/>
      <c r="BGX2" s="519"/>
      <c r="BGY2" s="519"/>
      <c r="BGZ2" s="519"/>
      <c r="BHA2" s="519"/>
      <c r="BHB2" s="519"/>
      <c r="BHC2" s="519"/>
      <c r="BHD2" s="519"/>
      <c r="BHE2" s="519"/>
      <c r="BHF2" s="519"/>
      <c r="BHG2" s="519"/>
      <c r="BHH2" s="519"/>
      <c r="BHI2" s="519"/>
      <c r="BHJ2" s="519"/>
      <c r="BHK2" s="519"/>
      <c r="BHL2" s="519"/>
      <c r="BHM2" s="519"/>
      <c r="BHN2" s="519"/>
      <c r="BHO2" s="519"/>
      <c r="BHP2" s="519"/>
      <c r="BHQ2" s="519"/>
      <c r="BHR2" s="519"/>
      <c r="BHS2" s="519"/>
      <c r="BHT2" s="519"/>
      <c r="BHU2" s="519"/>
      <c r="BHV2" s="519"/>
      <c r="BHW2" s="519"/>
      <c r="BHX2" s="519"/>
      <c r="BHY2" s="519"/>
      <c r="BHZ2" s="519"/>
      <c r="BIA2" s="519"/>
      <c r="BIB2" s="519"/>
      <c r="BIC2" s="519"/>
      <c r="BID2" s="519"/>
      <c r="BIE2" s="519"/>
      <c r="BIF2" s="519"/>
      <c r="BIG2" s="519"/>
      <c r="BIH2" s="519"/>
      <c r="BII2" s="519"/>
      <c r="BIJ2" s="519"/>
      <c r="BIK2" s="519"/>
      <c r="BIL2" s="519"/>
      <c r="BIM2" s="519"/>
      <c r="BIN2" s="519"/>
      <c r="BIO2" s="519"/>
      <c r="BIP2" s="519"/>
      <c r="BIQ2" s="519"/>
      <c r="BIR2" s="519"/>
      <c r="BIS2" s="519"/>
      <c r="BIT2" s="519"/>
      <c r="BIU2" s="519"/>
      <c r="BIV2" s="519"/>
      <c r="BIW2" s="519"/>
      <c r="BIX2" s="519"/>
      <c r="BIY2" s="519"/>
      <c r="BIZ2" s="519"/>
      <c r="BJA2" s="519"/>
      <c r="BJB2" s="519"/>
      <c r="BJC2" s="519"/>
      <c r="BJD2" s="519"/>
      <c r="BJE2" s="519"/>
      <c r="BJF2" s="519"/>
      <c r="BJG2" s="519"/>
      <c r="BJH2" s="519"/>
      <c r="BJI2" s="519"/>
      <c r="BJJ2" s="519"/>
      <c r="BJK2" s="519"/>
      <c r="BJL2" s="519"/>
      <c r="BJM2" s="519"/>
      <c r="BJN2" s="519"/>
      <c r="BJO2" s="519"/>
      <c r="BJP2" s="519"/>
      <c r="BJQ2" s="519"/>
      <c r="BJR2" s="519"/>
      <c r="BJS2" s="519"/>
      <c r="BJT2" s="519"/>
      <c r="BJU2" s="519"/>
      <c r="BJV2" s="519"/>
      <c r="BJW2" s="519"/>
      <c r="BJX2" s="519"/>
      <c r="BJY2" s="519"/>
      <c r="BJZ2" s="519"/>
      <c r="BKA2" s="519"/>
      <c r="BKB2" s="519"/>
      <c r="BKC2" s="519"/>
      <c r="BKD2" s="519"/>
      <c r="BKE2" s="519"/>
      <c r="BKF2" s="519"/>
      <c r="BKG2" s="519"/>
      <c r="BKH2" s="519"/>
      <c r="BKI2" s="519"/>
      <c r="BKJ2" s="519"/>
      <c r="BKK2" s="519"/>
      <c r="BKL2" s="519"/>
      <c r="BKM2" s="519"/>
      <c r="BKN2" s="519"/>
      <c r="BKO2" s="519"/>
      <c r="BKP2" s="519"/>
      <c r="BKQ2" s="519"/>
      <c r="BKR2" s="519"/>
      <c r="BKS2" s="519"/>
      <c r="BKT2" s="519"/>
      <c r="BKU2" s="519"/>
      <c r="BKV2" s="519"/>
      <c r="BKW2" s="519"/>
      <c r="BKX2" s="519"/>
      <c r="BKY2" s="519"/>
      <c r="BKZ2" s="519"/>
      <c r="BLA2" s="519"/>
      <c r="BLB2" s="519"/>
      <c r="BLC2" s="519"/>
      <c r="BLD2" s="519"/>
      <c r="BLE2" s="519"/>
      <c r="BLF2" s="519"/>
      <c r="BLG2" s="519"/>
      <c r="BLH2" s="519"/>
      <c r="BLI2" s="519"/>
      <c r="BLJ2" s="519"/>
      <c r="BLK2" s="519"/>
      <c r="BLL2" s="519"/>
      <c r="BLM2" s="519"/>
      <c r="BLN2" s="519"/>
      <c r="BLO2" s="519"/>
      <c r="BLP2" s="519"/>
      <c r="BLQ2" s="519"/>
      <c r="BLR2" s="519"/>
      <c r="BLS2" s="519"/>
      <c r="BLT2" s="519"/>
      <c r="BLU2" s="519"/>
      <c r="BLV2" s="519"/>
      <c r="BLW2" s="519"/>
      <c r="BLX2" s="519"/>
      <c r="BLY2" s="519"/>
      <c r="BLZ2" s="519"/>
      <c r="BMA2" s="519"/>
      <c r="BMB2" s="519"/>
      <c r="BMC2" s="519"/>
      <c r="BMD2" s="519"/>
      <c r="BME2" s="519"/>
      <c r="BMF2" s="519"/>
      <c r="BMG2" s="519"/>
      <c r="BMH2" s="519"/>
      <c r="BMI2" s="519"/>
      <c r="BMJ2" s="519"/>
      <c r="BMK2" s="519"/>
      <c r="BML2" s="519"/>
      <c r="BMM2" s="519"/>
      <c r="BMN2" s="519"/>
      <c r="BMO2" s="519"/>
      <c r="BMP2" s="519"/>
      <c r="BMQ2" s="519"/>
      <c r="BMR2" s="519"/>
      <c r="BMS2" s="519"/>
      <c r="BMT2" s="519"/>
      <c r="BMU2" s="519"/>
      <c r="BMV2" s="519"/>
      <c r="BMW2" s="519"/>
      <c r="BMX2" s="519"/>
      <c r="BMY2" s="519"/>
      <c r="BMZ2" s="519"/>
      <c r="BNA2" s="519"/>
      <c r="BNB2" s="519"/>
      <c r="BNC2" s="519"/>
      <c r="BND2" s="519"/>
      <c r="BNE2" s="519"/>
      <c r="BNF2" s="519"/>
      <c r="BNG2" s="519"/>
      <c r="BNH2" s="519"/>
      <c r="BNI2" s="519"/>
      <c r="BNJ2" s="519"/>
      <c r="BNK2" s="519"/>
      <c r="BNL2" s="519"/>
      <c r="BNM2" s="519"/>
      <c r="BNN2" s="519"/>
      <c r="BNO2" s="519"/>
      <c r="BNP2" s="519"/>
      <c r="BNQ2" s="519"/>
      <c r="BNR2" s="519"/>
      <c r="BNS2" s="519"/>
      <c r="BNT2" s="519"/>
      <c r="BNU2" s="519"/>
      <c r="BNV2" s="519"/>
      <c r="BNW2" s="519"/>
      <c r="BNX2" s="519"/>
      <c r="BNY2" s="519"/>
      <c r="BNZ2" s="519"/>
      <c r="BOA2" s="519"/>
      <c r="BOB2" s="519"/>
      <c r="BOC2" s="519"/>
      <c r="BOD2" s="519"/>
      <c r="BOE2" s="519"/>
      <c r="BOF2" s="519"/>
      <c r="BOG2" s="519"/>
      <c r="BOH2" s="519"/>
      <c r="BOI2" s="519"/>
      <c r="BOJ2" s="519"/>
      <c r="BOK2" s="519"/>
      <c r="BOL2" s="519"/>
      <c r="BOM2" s="519"/>
      <c r="BON2" s="519"/>
      <c r="BOO2" s="519"/>
      <c r="BOP2" s="519"/>
      <c r="BOQ2" s="519"/>
      <c r="BOR2" s="519"/>
      <c r="BOS2" s="519"/>
      <c r="BOT2" s="519"/>
      <c r="BOU2" s="519"/>
      <c r="BOV2" s="519"/>
      <c r="BOW2" s="519"/>
      <c r="BOX2" s="519"/>
      <c r="BOY2" s="519"/>
      <c r="BOZ2" s="519"/>
      <c r="BPA2" s="519"/>
      <c r="BPB2" s="519"/>
      <c r="BPC2" s="519"/>
      <c r="BPD2" s="519"/>
      <c r="BPE2" s="519"/>
      <c r="BPF2" s="519"/>
      <c r="BPG2" s="519"/>
      <c r="BPH2" s="519"/>
      <c r="BPI2" s="519"/>
      <c r="BPJ2" s="519"/>
      <c r="BPK2" s="519"/>
      <c r="BPL2" s="519"/>
      <c r="BPM2" s="519"/>
      <c r="BPN2" s="519"/>
      <c r="BPO2" s="519"/>
      <c r="BPP2" s="519"/>
      <c r="BPQ2" s="519"/>
      <c r="BPR2" s="519"/>
      <c r="BPS2" s="519"/>
      <c r="BPT2" s="519"/>
      <c r="BPU2" s="519"/>
      <c r="BPV2" s="519"/>
      <c r="BPW2" s="519"/>
      <c r="BPX2" s="519"/>
      <c r="BPY2" s="519"/>
      <c r="BPZ2" s="519"/>
      <c r="BQA2" s="519"/>
      <c r="BQB2" s="519"/>
      <c r="BQC2" s="519"/>
      <c r="BQD2" s="519"/>
      <c r="BQE2" s="519"/>
      <c r="BQF2" s="519"/>
      <c r="BQG2" s="519"/>
      <c r="BQH2" s="519"/>
      <c r="BQI2" s="519"/>
      <c r="BQJ2" s="519"/>
      <c r="BQK2" s="519"/>
      <c r="BQL2" s="519"/>
      <c r="BQM2" s="519"/>
      <c r="BQN2" s="519"/>
      <c r="BQO2" s="519"/>
      <c r="BQP2" s="519"/>
      <c r="BQQ2" s="519"/>
      <c r="BQR2" s="519"/>
      <c r="BQS2" s="519"/>
      <c r="BQT2" s="519"/>
      <c r="BQU2" s="519"/>
      <c r="BQV2" s="519"/>
      <c r="BQW2" s="519"/>
      <c r="BQX2" s="519"/>
      <c r="BQY2" s="519"/>
      <c r="BQZ2" s="519"/>
      <c r="BRA2" s="519"/>
      <c r="BRB2" s="519"/>
      <c r="BRC2" s="519"/>
      <c r="BRD2" s="519"/>
      <c r="BRE2" s="519"/>
      <c r="BRF2" s="519"/>
      <c r="BRG2" s="519"/>
      <c r="BRH2" s="519"/>
      <c r="BRI2" s="519"/>
      <c r="BRJ2" s="519"/>
      <c r="BRK2" s="519"/>
      <c r="BRL2" s="519"/>
      <c r="BRM2" s="519"/>
      <c r="BRN2" s="519"/>
      <c r="BRO2" s="519"/>
      <c r="BRP2" s="519"/>
      <c r="BRQ2" s="519"/>
      <c r="BRR2" s="519"/>
      <c r="BRS2" s="519"/>
      <c r="BRT2" s="519"/>
      <c r="BRU2" s="519"/>
      <c r="BRV2" s="519"/>
      <c r="BRW2" s="519"/>
      <c r="BRX2" s="519"/>
      <c r="BRY2" s="519"/>
      <c r="BRZ2" s="519"/>
      <c r="BSA2" s="519"/>
      <c r="BSB2" s="519"/>
      <c r="BSC2" s="519"/>
      <c r="BSD2" s="519"/>
      <c r="BSE2" s="519"/>
      <c r="BSF2" s="519"/>
      <c r="BSG2" s="519"/>
      <c r="BSH2" s="519"/>
      <c r="BSI2" s="519"/>
      <c r="BSJ2" s="519"/>
      <c r="BSK2" s="519"/>
      <c r="BSL2" s="519"/>
      <c r="BSM2" s="519"/>
      <c r="BSN2" s="519"/>
      <c r="BSO2" s="519"/>
      <c r="BSP2" s="519"/>
      <c r="BSQ2" s="519"/>
      <c r="BSR2" s="519"/>
      <c r="BSS2" s="519"/>
      <c r="BST2" s="519"/>
      <c r="BSU2" s="519"/>
      <c r="BSV2" s="519"/>
      <c r="BSW2" s="519"/>
      <c r="BSX2" s="519"/>
      <c r="BSY2" s="519"/>
      <c r="BSZ2" s="519"/>
      <c r="BTA2" s="519"/>
      <c r="BTB2" s="519"/>
      <c r="BTC2" s="519"/>
      <c r="BTD2" s="519"/>
      <c r="BTE2" s="519"/>
      <c r="BTF2" s="519"/>
      <c r="BTG2" s="519"/>
      <c r="BTH2" s="519"/>
      <c r="BTI2" s="519"/>
      <c r="BTJ2" s="519"/>
      <c r="BTK2" s="519"/>
      <c r="BTL2" s="519"/>
      <c r="BTM2" s="519"/>
      <c r="BTN2" s="519"/>
      <c r="BTO2" s="519"/>
      <c r="BTP2" s="519"/>
      <c r="BTQ2" s="519"/>
      <c r="BTR2" s="519"/>
      <c r="BTS2" s="519"/>
      <c r="BTT2" s="519"/>
      <c r="BTU2" s="519"/>
      <c r="BTV2" s="519"/>
      <c r="BTW2" s="519"/>
      <c r="BTX2" s="519"/>
      <c r="BTY2" s="519"/>
      <c r="BTZ2" s="519"/>
      <c r="BUA2" s="519"/>
      <c r="BUB2" s="519"/>
      <c r="BUC2" s="519"/>
      <c r="BUD2" s="519"/>
      <c r="BUE2" s="519"/>
      <c r="BUF2" s="519"/>
      <c r="BUG2" s="519"/>
      <c r="BUH2" s="519"/>
      <c r="BUI2" s="519"/>
      <c r="BUJ2" s="519"/>
      <c r="BUK2" s="519"/>
      <c r="BUL2" s="519"/>
      <c r="BUM2" s="519"/>
      <c r="BUN2" s="519"/>
      <c r="BUO2" s="519"/>
      <c r="BUP2" s="519"/>
      <c r="BUQ2" s="519"/>
      <c r="BUR2" s="519"/>
      <c r="BUS2" s="519"/>
      <c r="BUT2" s="519"/>
      <c r="BUU2" s="519"/>
      <c r="BUV2" s="519"/>
      <c r="BUW2" s="519"/>
      <c r="BUX2" s="519"/>
      <c r="BUY2" s="519"/>
      <c r="BUZ2" s="519"/>
      <c r="BVA2" s="519"/>
      <c r="BVB2" s="519"/>
      <c r="BVC2" s="519"/>
      <c r="BVD2" s="519"/>
      <c r="BVE2" s="519"/>
      <c r="BVF2" s="519"/>
      <c r="BVG2" s="519"/>
      <c r="BVH2" s="519"/>
      <c r="BVI2" s="519"/>
      <c r="BVJ2" s="519"/>
      <c r="BVK2" s="519"/>
      <c r="BVL2" s="519"/>
      <c r="BVM2" s="519"/>
      <c r="BVN2" s="519"/>
      <c r="BVO2" s="519"/>
      <c r="BVP2" s="519"/>
      <c r="BVQ2" s="519"/>
      <c r="BVR2" s="519"/>
      <c r="BVS2" s="519"/>
      <c r="BVT2" s="519"/>
      <c r="BVU2" s="519"/>
      <c r="BVV2" s="519"/>
      <c r="BVW2" s="519"/>
      <c r="BVX2" s="519"/>
      <c r="BVY2" s="519"/>
      <c r="BVZ2" s="519"/>
      <c r="BWA2" s="519"/>
      <c r="BWB2" s="519"/>
      <c r="BWC2" s="519"/>
      <c r="BWD2" s="519"/>
      <c r="BWE2" s="519"/>
      <c r="BWF2" s="519"/>
      <c r="BWG2" s="519"/>
      <c r="BWH2" s="519"/>
      <c r="BWI2" s="519"/>
      <c r="BWJ2" s="519"/>
      <c r="BWK2" s="519"/>
      <c r="BWL2" s="519"/>
      <c r="BWM2" s="519"/>
      <c r="BWN2" s="519"/>
      <c r="BWO2" s="519"/>
      <c r="BWP2" s="519"/>
      <c r="BWQ2" s="519"/>
      <c r="BWR2" s="519"/>
      <c r="BWS2" s="519"/>
      <c r="BWT2" s="519"/>
      <c r="BWU2" s="519"/>
      <c r="BWV2" s="519"/>
      <c r="BWW2" s="519"/>
      <c r="BWX2" s="519"/>
      <c r="BWY2" s="519"/>
      <c r="BWZ2" s="519"/>
      <c r="BXA2" s="519"/>
      <c r="BXB2" s="519"/>
      <c r="BXC2" s="519"/>
      <c r="BXD2" s="519"/>
      <c r="BXE2" s="519"/>
      <c r="BXF2" s="519"/>
      <c r="BXG2" s="519"/>
      <c r="BXH2" s="519"/>
      <c r="BXI2" s="519"/>
      <c r="BXJ2" s="519"/>
      <c r="BXK2" s="519"/>
      <c r="BXL2" s="519"/>
      <c r="BXM2" s="519"/>
      <c r="BXN2" s="519"/>
      <c r="BXO2" s="519"/>
      <c r="BXP2" s="519"/>
      <c r="BXQ2" s="519"/>
      <c r="BXR2" s="519"/>
      <c r="BXS2" s="519"/>
      <c r="BXT2" s="519"/>
      <c r="BXU2" s="519"/>
      <c r="BXV2" s="519"/>
      <c r="BXW2" s="519"/>
      <c r="BXX2" s="519"/>
      <c r="BXY2" s="519"/>
      <c r="BXZ2" s="519"/>
      <c r="BYA2" s="519"/>
      <c r="BYB2" s="519"/>
      <c r="BYC2" s="519"/>
      <c r="BYD2" s="519"/>
      <c r="BYE2" s="519"/>
      <c r="BYF2" s="519"/>
      <c r="BYG2" s="519"/>
      <c r="BYH2" s="519"/>
      <c r="BYI2" s="519"/>
      <c r="BYJ2" s="519"/>
      <c r="BYK2" s="519"/>
      <c r="BYL2" s="519"/>
      <c r="BYM2" s="519"/>
      <c r="BYN2" s="519"/>
      <c r="BYO2" s="519"/>
      <c r="BYP2" s="519"/>
      <c r="BYQ2" s="519"/>
      <c r="BYR2" s="519"/>
      <c r="BYS2" s="519"/>
      <c r="BYT2" s="519"/>
      <c r="BYU2" s="519"/>
      <c r="BYV2" s="519"/>
      <c r="BYW2" s="519"/>
      <c r="BYX2" s="519"/>
      <c r="BYY2" s="519"/>
      <c r="BYZ2" s="519"/>
      <c r="BZA2" s="519"/>
      <c r="BZB2" s="519"/>
      <c r="BZC2" s="519"/>
      <c r="BZD2" s="519"/>
      <c r="BZE2" s="519"/>
      <c r="BZF2" s="519"/>
      <c r="BZG2" s="519"/>
      <c r="BZH2" s="519"/>
      <c r="BZI2" s="519"/>
      <c r="BZJ2" s="519"/>
      <c r="BZK2" s="519"/>
      <c r="BZL2" s="519"/>
      <c r="BZM2" s="519"/>
      <c r="BZN2" s="519"/>
      <c r="BZO2" s="519"/>
      <c r="BZP2" s="519"/>
      <c r="BZQ2" s="519"/>
      <c r="BZR2" s="519"/>
      <c r="BZS2" s="519"/>
      <c r="BZT2" s="519"/>
      <c r="BZU2" s="519"/>
      <c r="BZV2" s="519"/>
      <c r="BZW2" s="519"/>
      <c r="BZX2" s="519"/>
      <c r="BZY2" s="519"/>
      <c r="BZZ2" s="519"/>
      <c r="CAA2" s="519"/>
      <c r="CAB2" s="519"/>
      <c r="CAC2" s="519"/>
      <c r="CAD2" s="519"/>
      <c r="CAE2" s="519"/>
      <c r="CAF2" s="519"/>
      <c r="CAG2" s="519"/>
      <c r="CAH2" s="519"/>
      <c r="CAI2" s="519"/>
      <c r="CAJ2" s="519"/>
      <c r="CAK2" s="519"/>
      <c r="CAL2" s="519"/>
      <c r="CAM2" s="519"/>
      <c r="CAN2" s="519"/>
      <c r="CAO2" s="519"/>
      <c r="CAP2" s="519"/>
      <c r="CAQ2" s="519"/>
      <c r="CAR2" s="519"/>
      <c r="CAS2" s="519"/>
      <c r="CAT2" s="519"/>
      <c r="CAU2" s="519"/>
      <c r="CAV2" s="519"/>
      <c r="CAW2" s="519"/>
      <c r="CAX2" s="519"/>
      <c r="CAY2" s="519"/>
      <c r="CAZ2" s="519"/>
      <c r="CBA2" s="519"/>
      <c r="CBB2" s="519"/>
      <c r="CBC2" s="519"/>
      <c r="CBD2" s="519"/>
      <c r="CBE2" s="519"/>
      <c r="CBF2" s="519"/>
      <c r="CBG2" s="519"/>
      <c r="CBH2" s="519"/>
      <c r="CBI2" s="519"/>
      <c r="CBJ2" s="519"/>
      <c r="CBK2" s="519"/>
      <c r="CBL2" s="519"/>
      <c r="CBM2" s="519"/>
      <c r="CBN2" s="519"/>
      <c r="CBO2" s="519"/>
      <c r="CBP2" s="519"/>
      <c r="CBQ2" s="519"/>
      <c r="CBR2" s="519"/>
      <c r="CBS2" s="519"/>
      <c r="CBT2" s="519"/>
      <c r="CBU2" s="519"/>
      <c r="CBV2" s="519"/>
      <c r="CBW2" s="519"/>
      <c r="CBX2" s="519"/>
      <c r="CBY2" s="519"/>
      <c r="CBZ2" s="519"/>
      <c r="CCA2" s="519"/>
      <c r="CCB2" s="519"/>
      <c r="CCC2" s="519"/>
      <c r="CCD2" s="519"/>
      <c r="CCE2" s="519"/>
      <c r="CCF2" s="519"/>
      <c r="CCG2" s="519"/>
      <c r="CCH2" s="519"/>
      <c r="CCI2" s="519"/>
      <c r="CCJ2" s="519"/>
      <c r="CCK2" s="519"/>
      <c r="CCL2" s="519"/>
      <c r="CCM2" s="519"/>
      <c r="CCN2" s="519"/>
      <c r="CCO2" s="519"/>
      <c r="CCP2" s="519"/>
      <c r="CCQ2" s="519"/>
      <c r="CCR2" s="519"/>
      <c r="CCS2" s="519"/>
      <c r="CCT2" s="519"/>
      <c r="CCU2" s="519"/>
      <c r="CCV2" s="519"/>
      <c r="CCW2" s="519"/>
      <c r="CCX2" s="519"/>
      <c r="CCY2" s="519"/>
      <c r="CCZ2" s="519"/>
      <c r="CDA2" s="519"/>
      <c r="CDB2" s="519"/>
      <c r="CDC2" s="519"/>
      <c r="CDD2" s="519"/>
      <c r="CDE2" s="519"/>
      <c r="CDF2" s="519"/>
      <c r="CDG2" s="519"/>
      <c r="CDH2" s="519"/>
      <c r="CDI2" s="519"/>
      <c r="CDJ2" s="519"/>
      <c r="CDK2" s="519"/>
      <c r="CDL2" s="519"/>
      <c r="CDM2" s="519"/>
      <c r="CDN2" s="519"/>
      <c r="CDO2" s="519"/>
      <c r="CDP2" s="519"/>
      <c r="CDQ2" s="519"/>
      <c r="CDR2" s="519"/>
      <c r="CDS2" s="519"/>
      <c r="CDT2" s="519"/>
      <c r="CDU2" s="519"/>
      <c r="CDV2" s="519"/>
      <c r="CDW2" s="519"/>
      <c r="CDX2" s="519"/>
      <c r="CDY2" s="519"/>
      <c r="CDZ2" s="519"/>
      <c r="CEA2" s="519"/>
      <c r="CEB2" s="519"/>
      <c r="CEC2" s="519"/>
      <c r="CED2" s="519"/>
      <c r="CEE2" s="519"/>
      <c r="CEF2" s="519"/>
      <c r="CEG2" s="519"/>
      <c r="CEH2" s="519"/>
      <c r="CEI2" s="519"/>
      <c r="CEJ2" s="519"/>
      <c r="CEK2" s="519"/>
      <c r="CEL2" s="519"/>
      <c r="CEM2" s="519"/>
      <c r="CEN2" s="519"/>
      <c r="CEO2" s="519"/>
      <c r="CEP2" s="519"/>
      <c r="CEQ2" s="519"/>
      <c r="CER2" s="519"/>
      <c r="CES2" s="519"/>
      <c r="CET2" s="519"/>
      <c r="CEU2" s="519"/>
      <c r="CEV2" s="519"/>
      <c r="CEW2" s="519"/>
      <c r="CEX2" s="519"/>
      <c r="CEY2" s="519"/>
      <c r="CEZ2" s="519"/>
      <c r="CFA2" s="519"/>
      <c r="CFB2" s="519"/>
      <c r="CFC2" s="519"/>
      <c r="CFD2" s="519"/>
      <c r="CFE2" s="519"/>
      <c r="CFF2" s="519"/>
      <c r="CFG2" s="519"/>
      <c r="CFH2" s="519"/>
      <c r="CFI2" s="519"/>
      <c r="CFJ2" s="519"/>
      <c r="CFK2" s="519"/>
      <c r="CFL2" s="519"/>
      <c r="CFM2" s="519"/>
      <c r="CFN2" s="519"/>
      <c r="CFO2" s="519"/>
      <c r="CFP2" s="519"/>
      <c r="CFQ2" s="519"/>
      <c r="CFR2" s="519"/>
      <c r="CFS2" s="519"/>
      <c r="CFT2" s="519"/>
      <c r="CFU2" s="519"/>
      <c r="CFV2" s="519"/>
      <c r="CFW2" s="519"/>
      <c r="CFX2" s="519"/>
      <c r="CFY2" s="519"/>
      <c r="CFZ2" s="519"/>
      <c r="CGA2" s="519"/>
      <c r="CGB2" s="519"/>
      <c r="CGC2" s="519"/>
      <c r="CGD2" s="519"/>
      <c r="CGE2" s="519"/>
      <c r="CGF2" s="519"/>
      <c r="CGG2" s="519"/>
      <c r="CGH2" s="519"/>
      <c r="CGI2" s="519"/>
      <c r="CGJ2" s="519"/>
      <c r="CGK2" s="519"/>
      <c r="CGL2" s="519"/>
      <c r="CGM2" s="519"/>
      <c r="CGN2" s="519"/>
      <c r="CGO2" s="519"/>
      <c r="CGP2" s="519"/>
      <c r="CGQ2" s="519"/>
      <c r="CGR2" s="519"/>
      <c r="CGS2" s="519"/>
      <c r="CGT2" s="519"/>
      <c r="CGU2" s="519"/>
      <c r="CGV2" s="519"/>
      <c r="CGW2" s="519"/>
      <c r="CGX2" s="519"/>
      <c r="CGY2" s="519"/>
      <c r="CGZ2" s="519"/>
      <c r="CHA2" s="519"/>
      <c r="CHB2" s="519"/>
      <c r="CHC2" s="519"/>
      <c r="CHD2" s="519"/>
      <c r="CHE2" s="519"/>
      <c r="CHF2" s="519"/>
      <c r="CHG2" s="519"/>
      <c r="CHH2" s="519"/>
      <c r="CHI2" s="519"/>
      <c r="CHJ2" s="519"/>
      <c r="CHK2" s="519"/>
      <c r="CHL2" s="519"/>
      <c r="CHM2" s="519"/>
      <c r="CHN2" s="519"/>
      <c r="CHO2" s="519"/>
      <c r="CHP2" s="519"/>
      <c r="CHQ2" s="519"/>
      <c r="CHR2" s="519"/>
      <c r="CHS2" s="519"/>
      <c r="CHT2" s="519"/>
      <c r="CHU2" s="519"/>
      <c r="CHV2" s="519"/>
      <c r="CHW2" s="519"/>
      <c r="CHX2" s="519"/>
      <c r="CHY2" s="519"/>
      <c r="CHZ2" s="519"/>
      <c r="CIA2" s="519"/>
      <c r="CIB2" s="519"/>
      <c r="CIC2" s="519"/>
      <c r="CID2" s="519"/>
      <c r="CIE2" s="519"/>
      <c r="CIF2" s="519"/>
      <c r="CIG2" s="519"/>
      <c r="CIH2" s="519"/>
      <c r="CII2" s="519"/>
      <c r="CIJ2" s="519"/>
      <c r="CIK2" s="519"/>
      <c r="CIL2" s="519"/>
      <c r="CIM2" s="519"/>
      <c r="CIN2" s="519"/>
      <c r="CIO2" s="519"/>
      <c r="CIP2" s="519"/>
      <c r="CIQ2" s="519"/>
      <c r="CIR2" s="519"/>
      <c r="CIS2" s="519"/>
      <c r="CIT2" s="519"/>
      <c r="CIU2" s="519"/>
      <c r="CIV2" s="519"/>
      <c r="CIW2" s="519"/>
      <c r="CIX2" s="519"/>
      <c r="CIY2" s="519"/>
      <c r="CIZ2" s="519"/>
      <c r="CJA2" s="519"/>
      <c r="CJB2" s="519"/>
      <c r="CJC2" s="519"/>
      <c r="CJD2" s="519"/>
      <c r="CJE2" s="519"/>
      <c r="CJF2" s="519"/>
      <c r="CJG2" s="519"/>
      <c r="CJH2" s="519"/>
      <c r="CJI2" s="519"/>
      <c r="CJJ2" s="519"/>
      <c r="CJK2" s="519"/>
      <c r="CJL2" s="519"/>
      <c r="CJM2" s="519"/>
      <c r="CJN2" s="519"/>
      <c r="CJO2" s="519"/>
      <c r="CJP2" s="519"/>
      <c r="CJQ2" s="519"/>
      <c r="CJR2" s="519"/>
      <c r="CJS2" s="519"/>
      <c r="CJT2" s="519"/>
      <c r="CJU2" s="519"/>
      <c r="CJV2" s="519"/>
      <c r="CJW2" s="519"/>
      <c r="CJX2" s="519"/>
      <c r="CJY2" s="519"/>
      <c r="CJZ2" s="519"/>
      <c r="CKA2" s="519"/>
      <c r="CKB2" s="519"/>
      <c r="CKC2" s="519"/>
      <c r="CKD2" s="519"/>
      <c r="CKE2" s="519"/>
      <c r="CKF2" s="519"/>
      <c r="CKG2" s="519"/>
      <c r="CKH2" s="519"/>
      <c r="CKI2" s="519"/>
      <c r="CKJ2" s="519"/>
      <c r="CKK2" s="519"/>
      <c r="CKL2" s="519"/>
      <c r="CKM2" s="519"/>
      <c r="CKN2" s="519"/>
      <c r="CKO2" s="519"/>
      <c r="CKP2" s="519"/>
      <c r="CKQ2" s="519"/>
      <c r="CKR2" s="519"/>
      <c r="CKS2" s="519"/>
      <c r="CKT2" s="519"/>
      <c r="CKU2" s="519"/>
      <c r="CKV2" s="519"/>
      <c r="CKW2" s="519"/>
      <c r="CKX2" s="519"/>
      <c r="CKY2" s="519"/>
      <c r="CKZ2" s="519"/>
      <c r="CLA2" s="519"/>
      <c r="CLB2" s="519"/>
      <c r="CLC2" s="519"/>
      <c r="CLD2" s="519"/>
      <c r="CLE2" s="519"/>
      <c r="CLF2" s="519"/>
      <c r="CLG2" s="519"/>
      <c r="CLH2" s="519"/>
      <c r="CLI2" s="519"/>
      <c r="CLJ2" s="519"/>
      <c r="CLK2" s="519"/>
      <c r="CLL2" s="519"/>
      <c r="CLM2" s="519"/>
      <c r="CLN2" s="519"/>
      <c r="CLO2" s="519"/>
      <c r="CLP2" s="519"/>
      <c r="CLQ2" s="519"/>
      <c r="CLR2" s="519"/>
      <c r="CLS2" s="519"/>
      <c r="CLT2" s="519"/>
      <c r="CLU2" s="519"/>
      <c r="CLV2" s="519"/>
      <c r="CLW2" s="519"/>
      <c r="CLX2" s="519"/>
      <c r="CLY2" s="519"/>
      <c r="CLZ2" s="519"/>
      <c r="CMA2" s="519"/>
      <c r="CMB2" s="519"/>
      <c r="CMC2" s="519"/>
      <c r="CMD2" s="519"/>
      <c r="CME2" s="519"/>
      <c r="CMF2" s="519"/>
      <c r="CMG2" s="519"/>
      <c r="CMH2" s="519"/>
      <c r="CMI2" s="519"/>
      <c r="CMJ2" s="519"/>
      <c r="CMK2" s="519"/>
      <c r="CML2" s="519"/>
      <c r="CMM2" s="519"/>
      <c r="CMN2" s="519"/>
      <c r="CMO2" s="519"/>
      <c r="CMP2" s="519"/>
      <c r="CMQ2" s="519"/>
      <c r="CMR2" s="519"/>
      <c r="CMS2" s="519"/>
      <c r="CMT2" s="519"/>
      <c r="CMU2" s="519"/>
      <c r="CMV2" s="519"/>
      <c r="CMW2" s="519"/>
      <c r="CMX2" s="519"/>
      <c r="CMY2" s="519"/>
      <c r="CMZ2" s="519"/>
      <c r="CNA2" s="519"/>
      <c r="CNB2" s="519"/>
      <c r="CNC2" s="519"/>
      <c r="CND2" s="519"/>
      <c r="CNE2" s="519"/>
      <c r="CNF2" s="519"/>
      <c r="CNG2" s="519"/>
      <c r="CNH2" s="519"/>
      <c r="CNI2" s="519"/>
      <c r="CNJ2" s="519"/>
      <c r="CNK2" s="519"/>
      <c r="CNL2" s="519"/>
      <c r="CNM2" s="519"/>
      <c r="CNN2" s="519"/>
      <c r="CNO2" s="519"/>
      <c r="CNP2" s="519"/>
      <c r="CNQ2" s="519"/>
      <c r="CNR2" s="519"/>
      <c r="CNS2" s="519"/>
      <c r="CNT2" s="519"/>
      <c r="CNU2" s="519"/>
      <c r="CNV2" s="519"/>
      <c r="CNW2" s="519"/>
      <c r="CNX2" s="519"/>
      <c r="CNY2" s="519"/>
      <c r="CNZ2" s="519"/>
      <c r="COA2" s="519"/>
      <c r="COB2" s="519"/>
      <c r="COC2" s="519"/>
      <c r="COD2" s="519"/>
      <c r="COE2" s="519"/>
      <c r="COF2" s="519"/>
      <c r="COG2" s="519"/>
      <c r="COH2" s="519"/>
      <c r="COI2" s="519"/>
      <c r="COJ2" s="519"/>
      <c r="COK2" s="519"/>
      <c r="COL2" s="519"/>
      <c r="COM2" s="519"/>
      <c r="CON2" s="519"/>
      <c r="COO2" s="519"/>
      <c r="COP2" s="519"/>
      <c r="COQ2" s="519"/>
      <c r="COR2" s="519"/>
      <c r="COS2" s="519"/>
      <c r="COT2" s="519"/>
      <c r="COU2" s="519"/>
      <c r="COV2" s="519"/>
      <c r="COW2" s="519"/>
      <c r="COX2" s="519"/>
      <c r="COY2" s="519"/>
      <c r="COZ2" s="519"/>
      <c r="CPA2" s="519"/>
      <c r="CPB2" s="519"/>
      <c r="CPC2" s="519"/>
      <c r="CPD2" s="519"/>
      <c r="CPE2" s="519"/>
      <c r="CPF2" s="519"/>
      <c r="CPG2" s="519"/>
      <c r="CPH2" s="519"/>
      <c r="CPI2" s="519"/>
      <c r="CPJ2" s="519"/>
      <c r="CPK2" s="519"/>
      <c r="CPL2" s="519"/>
      <c r="CPM2" s="519"/>
      <c r="CPN2" s="519"/>
      <c r="CPO2" s="519"/>
      <c r="CPP2" s="519"/>
      <c r="CPQ2" s="519"/>
      <c r="CPR2" s="519"/>
      <c r="CPS2" s="519"/>
      <c r="CPT2" s="519"/>
      <c r="CPU2" s="519"/>
      <c r="CPV2" s="519"/>
      <c r="CPW2" s="519"/>
      <c r="CPX2" s="519"/>
      <c r="CPY2" s="519"/>
      <c r="CPZ2" s="519"/>
      <c r="CQA2" s="519"/>
      <c r="CQB2" s="519"/>
      <c r="CQC2" s="519"/>
      <c r="CQD2" s="519"/>
      <c r="CQE2" s="519"/>
      <c r="CQF2" s="519"/>
      <c r="CQG2" s="519"/>
      <c r="CQH2" s="519"/>
      <c r="CQI2" s="519"/>
      <c r="CQJ2" s="519"/>
      <c r="CQK2" s="519"/>
      <c r="CQL2" s="519"/>
      <c r="CQM2" s="519"/>
      <c r="CQN2" s="519"/>
      <c r="CQO2" s="519"/>
      <c r="CQP2" s="519"/>
      <c r="CQQ2" s="519"/>
      <c r="CQR2" s="519"/>
      <c r="CQS2" s="519"/>
      <c r="CQT2" s="519"/>
      <c r="CQU2" s="519"/>
      <c r="CQV2" s="519"/>
      <c r="CQW2" s="519"/>
      <c r="CQX2" s="519"/>
      <c r="CQY2" s="519"/>
      <c r="CQZ2" s="519"/>
      <c r="CRA2" s="519"/>
      <c r="CRB2" s="519"/>
      <c r="CRC2" s="519"/>
      <c r="CRD2" s="519"/>
      <c r="CRE2" s="519"/>
      <c r="CRF2" s="519"/>
      <c r="CRG2" s="519"/>
      <c r="CRH2" s="519"/>
      <c r="CRI2" s="519"/>
      <c r="CRJ2" s="519"/>
      <c r="CRK2" s="519"/>
      <c r="CRL2" s="519"/>
      <c r="CRM2" s="519"/>
      <c r="CRN2" s="519"/>
      <c r="CRO2" s="519"/>
      <c r="CRP2" s="519"/>
      <c r="CRQ2" s="519"/>
      <c r="CRR2" s="519"/>
      <c r="CRS2" s="519"/>
      <c r="CRT2" s="519"/>
      <c r="CRU2" s="519"/>
      <c r="CRV2" s="519"/>
      <c r="CRW2" s="519"/>
      <c r="CRX2" s="519"/>
      <c r="CRY2" s="519"/>
      <c r="CRZ2" s="519"/>
      <c r="CSA2" s="519"/>
      <c r="CSB2" s="519"/>
      <c r="CSC2" s="519"/>
      <c r="CSD2" s="519"/>
      <c r="CSE2" s="519"/>
      <c r="CSF2" s="519"/>
      <c r="CSG2" s="519"/>
      <c r="CSH2" s="519"/>
      <c r="CSI2" s="519"/>
      <c r="CSJ2" s="519"/>
      <c r="CSK2" s="519"/>
      <c r="CSL2" s="519"/>
      <c r="CSM2" s="519"/>
      <c r="CSN2" s="519"/>
      <c r="CSO2" s="519"/>
      <c r="CSP2" s="519"/>
      <c r="CSQ2" s="519"/>
      <c r="CSR2" s="519"/>
      <c r="CSS2" s="519"/>
      <c r="CST2" s="519"/>
      <c r="CSU2" s="519"/>
      <c r="CSV2" s="519"/>
      <c r="CSW2" s="519"/>
      <c r="CSX2" s="519"/>
      <c r="CSY2" s="519"/>
      <c r="CSZ2" s="519"/>
      <c r="CTA2" s="519"/>
      <c r="CTB2" s="519"/>
      <c r="CTC2" s="519"/>
      <c r="CTD2" s="519"/>
      <c r="CTE2" s="519"/>
      <c r="CTF2" s="519"/>
      <c r="CTG2" s="519"/>
      <c r="CTH2" s="519"/>
      <c r="CTI2" s="519"/>
      <c r="CTJ2" s="519"/>
      <c r="CTK2" s="519"/>
      <c r="CTL2" s="519"/>
      <c r="CTM2" s="519"/>
      <c r="CTN2" s="519"/>
      <c r="CTO2" s="519"/>
      <c r="CTP2" s="519"/>
      <c r="CTQ2" s="519"/>
      <c r="CTR2" s="519"/>
      <c r="CTS2" s="519"/>
      <c r="CTT2" s="519"/>
      <c r="CTU2" s="519"/>
      <c r="CTV2" s="519"/>
      <c r="CTW2" s="519"/>
      <c r="CTX2" s="519"/>
      <c r="CTY2" s="519"/>
      <c r="CTZ2" s="519"/>
      <c r="CUA2" s="519"/>
      <c r="CUB2" s="519"/>
      <c r="CUC2" s="519"/>
      <c r="CUD2" s="519"/>
      <c r="CUE2" s="519"/>
      <c r="CUF2" s="519"/>
      <c r="CUG2" s="519"/>
      <c r="CUH2" s="519"/>
      <c r="CUI2" s="519"/>
      <c r="CUJ2" s="519"/>
      <c r="CUK2" s="519"/>
      <c r="CUL2" s="519"/>
      <c r="CUM2" s="519"/>
      <c r="CUN2" s="519"/>
      <c r="CUO2" s="519"/>
      <c r="CUP2" s="519"/>
      <c r="CUQ2" s="519"/>
      <c r="CUR2" s="519"/>
      <c r="CUS2" s="519"/>
      <c r="CUT2" s="519"/>
      <c r="CUU2" s="519"/>
      <c r="CUV2" s="519"/>
      <c r="CUW2" s="519"/>
      <c r="CUX2" s="519"/>
      <c r="CUY2" s="519"/>
      <c r="CUZ2" s="519"/>
      <c r="CVA2" s="519"/>
      <c r="CVB2" s="519"/>
      <c r="CVC2" s="519"/>
      <c r="CVD2" s="519"/>
      <c r="CVE2" s="519"/>
      <c r="CVF2" s="519"/>
      <c r="CVG2" s="519"/>
      <c r="CVH2" s="519"/>
      <c r="CVI2" s="519"/>
      <c r="CVJ2" s="519"/>
      <c r="CVK2" s="519"/>
      <c r="CVL2" s="519"/>
      <c r="CVM2" s="519"/>
      <c r="CVN2" s="519"/>
      <c r="CVO2" s="519"/>
      <c r="CVP2" s="519"/>
      <c r="CVQ2" s="519"/>
      <c r="CVR2" s="519"/>
      <c r="CVS2" s="519"/>
      <c r="CVT2" s="519"/>
      <c r="CVU2" s="519"/>
      <c r="CVV2" s="519"/>
      <c r="CVW2" s="519"/>
      <c r="CVX2" s="519"/>
      <c r="CVY2" s="519"/>
      <c r="CVZ2" s="519"/>
      <c r="CWA2" s="519"/>
      <c r="CWB2" s="519"/>
      <c r="CWC2" s="519"/>
      <c r="CWD2" s="519"/>
      <c r="CWE2" s="519"/>
      <c r="CWF2" s="519"/>
      <c r="CWG2" s="519"/>
      <c r="CWH2" s="519"/>
      <c r="CWI2" s="519"/>
      <c r="CWJ2" s="519"/>
      <c r="CWK2" s="519"/>
      <c r="CWL2" s="519"/>
      <c r="CWM2" s="519"/>
      <c r="CWN2" s="519"/>
      <c r="CWO2" s="519"/>
      <c r="CWP2" s="519"/>
      <c r="CWQ2" s="519"/>
      <c r="CWR2" s="519"/>
      <c r="CWS2" s="519"/>
      <c r="CWT2" s="519"/>
      <c r="CWU2" s="519"/>
      <c r="CWV2" s="519"/>
      <c r="CWW2" s="519"/>
      <c r="CWX2" s="519"/>
      <c r="CWY2" s="519"/>
      <c r="CWZ2" s="519"/>
      <c r="CXA2" s="519"/>
      <c r="CXB2" s="519"/>
      <c r="CXC2" s="519"/>
      <c r="CXD2" s="519"/>
      <c r="CXE2" s="519"/>
      <c r="CXF2" s="519"/>
      <c r="CXG2" s="519"/>
      <c r="CXH2" s="519"/>
      <c r="CXI2" s="519"/>
      <c r="CXJ2" s="519"/>
      <c r="CXK2" s="519"/>
      <c r="CXL2" s="519"/>
      <c r="CXM2" s="519"/>
      <c r="CXN2" s="519"/>
      <c r="CXO2" s="519"/>
      <c r="CXP2" s="519"/>
      <c r="CXQ2" s="519"/>
      <c r="CXR2" s="519"/>
      <c r="CXS2" s="519"/>
      <c r="CXT2" s="519"/>
      <c r="CXU2" s="519"/>
      <c r="CXV2" s="519"/>
      <c r="CXW2" s="519"/>
      <c r="CXX2" s="519"/>
      <c r="CXY2" s="519"/>
      <c r="CXZ2" s="519"/>
      <c r="CYA2" s="519"/>
      <c r="CYB2" s="519"/>
      <c r="CYC2" s="519"/>
      <c r="CYD2" s="519"/>
      <c r="CYE2" s="519"/>
      <c r="CYF2" s="519"/>
      <c r="CYG2" s="519"/>
      <c r="CYH2" s="519"/>
      <c r="CYI2" s="519"/>
      <c r="CYJ2" s="519"/>
      <c r="CYK2" s="519"/>
      <c r="CYL2" s="519"/>
      <c r="CYM2" s="519"/>
      <c r="CYN2" s="519"/>
      <c r="CYO2" s="519"/>
      <c r="CYP2" s="519"/>
      <c r="CYQ2" s="519"/>
      <c r="CYR2" s="519"/>
      <c r="CYS2" s="519"/>
      <c r="CYT2" s="519"/>
      <c r="CYU2" s="519"/>
      <c r="CYV2" s="519"/>
      <c r="CYW2" s="519"/>
      <c r="CYX2" s="519"/>
      <c r="CYY2" s="519"/>
      <c r="CYZ2" s="519"/>
      <c r="CZA2" s="519"/>
      <c r="CZB2" s="519"/>
      <c r="CZC2" s="519"/>
      <c r="CZD2" s="519"/>
      <c r="CZE2" s="519"/>
      <c r="CZF2" s="519"/>
      <c r="CZG2" s="519"/>
      <c r="CZH2" s="519"/>
      <c r="CZI2" s="519"/>
      <c r="CZJ2" s="519"/>
      <c r="CZK2" s="519"/>
      <c r="CZL2" s="519"/>
      <c r="CZM2" s="519"/>
      <c r="CZN2" s="519"/>
      <c r="CZO2" s="519"/>
      <c r="CZP2" s="519"/>
      <c r="CZQ2" s="519"/>
      <c r="CZR2" s="519"/>
      <c r="CZS2" s="519"/>
      <c r="CZT2" s="519"/>
      <c r="CZU2" s="519"/>
      <c r="CZV2" s="519"/>
      <c r="CZW2" s="519"/>
      <c r="CZX2" s="519"/>
      <c r="CZY2" s="519"/>
      <c r="CZZ2" s="519"/>
      <c r="DAA2" s="519"/>
      <c r="DAB2" s="519"/>
      <c r="DAC2" s="519"/>
      <c r="DAD2" s="519"/>
      <c r="DAE2" s="519"/>
      <c r="DAF2" s="519"/>
      <c r="DAG2" s="519"/>
      <c r="DAH2" s="519"/>
      <c r="DAI2" s="519"/>
      <c r="DAJ2" s="519"/>
      <c r="DAK2" s="519"/>
      <c r="DAL2" s="519"/>
      <c r="DAM2" s="519"/>
      <c r="DAN2" s="519"/>
      <c r="DAO2" s="519"/>
      <c r="DAP2" s="519"/>
      <c r="DAQ2" s="519"/>
      <c r="DAR2" s="519"/>
      <c r="DAS2" s="519"/>
      <c r="DAT2" s="519"/>
      <c r="DAU2" s="519"/>
      <c r="DAV2" s="519"/>
      <c r="DAW2" s="519"/>
      <c r="DAX2" s="519"/>
      <c r="DAY2" s="519"/>
      <c r="DAZ2" s="519"/>
      <c r="DBA2" s="519"/>
      <c r="DBB2" s="519"/>
      <c r="DBC2" s="519"/>
      <c r="DBD2" s="519"/>
      <c r="DBE2" s="519"/>
      <c r="DBF2" s="519"/>
      <c r="DBG2" s="519"/>
      <c r="DBH2" s="519"/>
      <c r="DBI2" s="519"/>
      <c r="DBJ2" s="519"/>
      <c r="DBK2" s="519"/>
      <c r="DBL2" s="519"/>
      <c r="DBM2" s="519"/>
      <c r="DBN2" s="519"/>
      <c r="DBO2" s="519"/>
      <c r="DBP2" s="519"/>
      <c r="DBQ2" s="519"/>
      <c r="DBR2" s="519"/>
      <c r="DBS2" s="519"/>
      <c r="DBT2" s="519"/>
      <c r="DBU2" s="519"/>
      <c r="DBV2" s="519"/>
      <c r="DBW2" s="519"/>
      <c r="DBX2" s="519"/>
      <c r="DBY2" s="519"/>
      <c r="DBZ2" s="519"/>
      <c r="DCA2" s="519"/>
      <c r="DCB2" s="519"/>
      <c r="DCC2" s="519"/>
      <c r="DCD2" s="519"/>
      <c r="DCE2" s="519"/>
      <c r="DCF2" s="519"/>
      <c r="DCG2" s="519"/>
      <c r="DCH2" s="519"/>
      <c r="DCI2" s="519"/>
      <c r="DCJ2" s="519"/>
      <c r="DCK2" s="519"/>
      <c r="DCL2" s="519"/>
      <c r="DCM2" s="519"/>
      <c r="DCN2" s="519"/>
      <c r="DCO2" s="519"/>
      <c r="DCP2" s="519"/>
      <c r="DCQ2" s="519"/>
      <c r="DCR2" s="519"/>
      <c r="DCS2" s="519"/>
      <c r="DCT2" s="519"/>
      <c r="DCU2" s="519"/>
      <c r="DCV2" s="519"/>
      <c r="DCW2" s="519"/>
      <c r="DCX2" s="519"/>
      <c r="DCY2" s="519"/>
      <c r="DCZ2" s="519"/>
      <c r="DDA2" s="519"/>
      <c r="DDB2" s="519"/>
      <c r="DDC2" s="519"/>
      <c r="DDD2" s="519"/>
      <c r="DDE2" s="519"/>
      <c r="DDF2" s="519"/>
      <c r="DDG2" s="519"/>
      <c r="DDH2" s="519"/>
      <c r="DDI2" s="519"/>
      <c r="DDJ2" s="519"/>
      <c r="DDK2" s="519"/>
      <c r="DDL2" s="519"/>
      <c r="DDM2" s="519"/>
      <c r="DDN2" s="519"/>
      <c r="DDO2" s="519"/>
      <c r="DDP2" s="519"/>
      <c r="DDQ2" s="519"/>
      <c r="DDR2" s="519"/>
      <c r="DDS2" s="519"/>
      <c r="DDT2" s="519"/>
      <c r="DDU2" s="519"/>
      <c r="DDV2" s="519"/>
      <c r="DDW2" s="519"/>
      <c r="DDX2" s="519"/>
      <c r="DDY2" s="519"/>
      <c r="DDZ2" s="519"/>
      <c r="DEA2" s="519"/>
      <c r="DEB2" s="519"/>
      <c r="DEC2" s="519"/>
      <c r="DED2" s="519"/>
      <c r="DEE2" s="519"/>
      <c r="DEF2" s="519"/>
      <c r="DEG2" s="519"/>
      <c r="DEH2" s="519"/>
      <c r="DEI2" s="519"/>
      <c r="DEJ2" s="519"/>
      <c r="DEK2" s="519"/>
      <c r="DEL2" s="519"/>
      <c r="DEM2" s="519"/>
      <c r="DEN2" s="519"/>
      <c r="DEO2" s="519"/>
      <c r="DEP2" s="519"/>
      <c r="DEQ2" s="519"/>
      <c r="DER2" s="519"/>
      <c r="DES2" s="519"/>
      <c r="DET2" s="519"/>
      <c r="DEU2" s="519"/>
      <c r="DEV2" s="519"/>
      <c r="DEW2" s="519"/>
      <c r="DEX2" s="519"/>
      <c r="DEY2" s="519"/>
      <c r="DEZ2" s="519"/>
      <c r="DFA2" s="519"/>
      <c r="DFB2" s="519"/>
      <c r="DFC2" s="519"/>
      <c r="DFD2" s="519"/>
      <c r="DFE2" s="519"/>
      <c r="DFF2" s="519"/>
      <c r="DFG2" s="519"/>
      <c r="DFH2" s="519"/>
      <c r="DFI2" s="519"/>
      <c r="DFJ2" s="519"/>
      <c r="DFK2" s="519"/>
      <c r="DFL2" s="519"/>
      <c r="DFM2" s="519"/>
      <c r="DFN2" s="519"/>
      <c r="DFO2" s="519"/>
      <c r="DFP2" s="519"/>
      <c r="DFQ2" s="519"/>
      <c r="DFR2" s="519"/>
      <c r="DFS2" s="519"/>
      <c r="DFT2" s="519"/>
      <c r="DFU2" s="519"/>
      <c r="DFV2" s="519"/>
      <c r="DFW2" s="519"/>
      <c r="DFX2" s="519"/>
      <c r="DFY2" s="519"/>
      <c r="DFZ2" s="519"/>
      <c r="DGA2" s="519"/>
      <c r="DGB2" s="519"/>
      <c r="DGC2" s="519"/>
      <c r="DGD2" s="519"/>
      <c r="DGE2" s="519"/>
      <c r="DGF2" s="519"/>
      <c r="DGG2" s="519"/>
      <c r="DGH2" s="519"/>
      <c r="DGI2" s="519"/>
      <c r="DGJ2" s="519"/>
      <c r="DGK2" s="519"/>
      <c r="DGL2" s="519"/>
      <c r="DGM2" s="519"/>
      <c r="DGN2" s="519"/>
      <c r="DGO2" s="519"/>
      <c r="DGP2" s="519"/>
      <c r="DGQ2" s="519"/>
      <c r="DGR2" s="519"/>
      <c r="DGS2" s="519"/>
      <c r="DGT2" s="519"/>
      <c r="DGU2" s="519"/>
      <c r="DGV2" s="519"/>
      <c r="DGW2" s="519"/>
      <c r="DGX2" s="519"/>
      <c r="DGY2" s="519"/>
      <c r="DGZ2" s="519"/>
      <c r="DHA2" s="519"/>
      <c r="DHB2" s="519"/>
      <c r="DHC2" s="519"/>
      <c r="DHD2" s="519"/>
      <c r="DHE2" s="519"/>
      <c r="DHF2" s="519"/>
      <c r="DHG2" s="519"/>
      <c r="DHH2" s="519"/>
      <c r="DHI2" s="519"/>
      <c r="DHJ2" s="519"/>
      <c r="DHK2" s="519"/>
      <c r="DHL2" s="519"/>
      <c r="DHM2" s="519"/>
      <c r="DHN2" s="519"/>
      <c r="DHO2" s="519"/>
      <c r="DHP2" s="519"/>
      <c r="DHQ2" s="519"/>
      <c r="DHR2" s="519"/>
      <c r="DHS2" s="519"/>
      <c r="DHT2" s="519"/>
      <c r="DHU2" s="519"/>
      <c r="DHV2" s="519"/>
      <c r="DHW2" s="519"/>
      <c r="DHX2" s="519"/>
      <c r="DHY2" s="519"/>
      <c r="DHZ2" s="519"/>
      <c r="DIA2" s="519"/>
      <c r="DIB2" s="519"/>
      <c r="DIC2" s="519"/>
      <c r="DID2" s="519"/>
      <c r="DIE2" s="519"/>
      <c r="DIF2" s="519"/>
      <c r="DIG2" s="519"/>
      <c r="DIH2" s="519"/>
      <c r="DII2" s="519"/>
      <c r="DIJ2" s="519"/>
      <c r="DIK2" s="519"/>
      <c r="DIL2" s="519"/>
      <c r="DIM2" s="519"/>
      <c r="DIN2" s="519"/>
      <c r="DIO2" s="519"/>
      <c r="DIP2" s="519"/>
      <c r="DIQ2" s="519"/>
      <c r="DIR2" s="519"/>
      <c r="DIS2" s="519"/>
      <c r="DIT2" s="519"/>
      <c r="DIU2" s="519"/>
      <c r="DIV2" s="519"/>
      <c r="DIW2" s="519"/>
      <c r="DIX2" s="519"/>
      <c r="DIY2" s="519"/>
      <c r="DIZ2" s="519"/>
      <c r="DJA2" s="519"/>
      <c r="DJB2" s="519"/>
      <c r="DJC2" s="519"/>
      <c r="DJD2" s="519"/>
      <c r="DJE2" s="519"/>
      <c r="DJF2" s="519"/>
      <c r="DJG2" s="519"/>
      <c r="DJH2" s="519"/>
      <c r="DJI2" s="519"/>
      <c r="DJJ2" s="519"/>
      <c r="DJK2" s="519"/>
      <c r="DJL2" s="519"/>
      <c r="DJM2" s="519"/>
      <c r="DJN2" s="519"/>
      <c r="DJO2" s="519"/>
      <c r="DJP2" s="519"/>
      <c r="DJQ2" s="519"/>
      <c r="DJR2" s="519"/>
      <c r="DJS2" s="519"/>
      <c r="DJT2" s="519"/>
      <c r="DJU2" s="519"/>
      <c r="DJV2" s="519"/>
      <c r="DJW2" s="519"/>
      <c r="DJX2" s="519"/>
      <c r="DJY2" s="519"/>
      <c r="DJZ2" s="519"/>
      <c r="DKA2" s="519"/>
      <c r="DKB2" s="519"/>
      <c r="DKC2" s="519"/>
      <c r="DKD2" s="519"/>
      <c r="DKE2" s="519"/>
      <c r="DKF2" s="519"/>
      <c r="DKG2" s="519"/>
      <c r="DKH2" s="519"/>
      <c r="DKI2" s="519"/>
      <c r="DKJ2" s="519"/>
      <c r="DKK2" s="519"/>
      <c r="DKL2" s="519"/>
      <c r="DKM2" s="519"/>
      <c r="DKN2" s="519"/>
      <c r="DKO2" s="519"/>
      <c r="DKP2" s="519"/>
      <c r="DKQ2" s="519"/>
      <c r="DKR2" s="519"/>
      <c r="DKS2" s="519"/>
      <c r="DKT2" s="519"/>
      <c r="DKU2" s="519"/>
      <c r="DKV2" s="519"/>
      <c r="DKW2" s="519"/>
      <c r="DKX2" s="519"/>
      <c r="DKY2" s="519"/>
      <c r="DKZ2" s="519"/>
      <c r="DLA2" s="519"/>
      <c r="DLB2" s="519"/>
      <c r="DLC2" s="519"/>
      <c r="DLD2" s="519"/>
      <c r="DLE2" s="519"/>
      <c r="DLF2" s="519"/>
      <c r="DLG2" s="519"/>
      <c r="DLH2" s="519"/>
      <c r="DLI2" s="519"/>
      <c r="DLJ2" s="519"/>
      <c r="DLK2" s="519"/>
      <c r="DLL2" s="519"/>
      <c r="DLM2" s="519"/>
      <c r="DLN2" s="519"/>
      <c r="DLO2" s="519"/>
      <c r="DLP2" s="519"/>
      <c r="DLQ2" s="519"/>
      <c r="DLR2" s="519"/>
      <c r="DLS2" s="519"/>
      <c r="DLT2" s="519"/>
      <c r="DLU2" s="519"/>
      <c r="DLV2" s="519"/>
      <c r="DLW2" s="519"/>
      <c r="DLX2" s="519"/>
      <c r="DLY2" s="519"/>
      <c r="DLZ2" s="519"/>
      <c r="DMA2" s="519"/>
      <c r="DMB2" s="519"/>
      <c r="DMC2" s="519"/>
      <c r="DMD2" s="519"/>
      <c r="DME2" s="519"/>
      <c r="DMF2" s="519"/>
      <c r="DMG2" s="519"/>
      <c r="DMH2" s="519"/>
      <c r="DMI2" s="519"/>
      <c r="DMJ2" s="519"/>
      <c r="DMK2" s="519"/>
      <c r="DML2" s="519"/>
      <c r="DMM2" s="519"/>
      <c r="DMN2" s="519"/>
      <c r="DMO2" s="519"/>
      <c r="DMP2" s="519"/>
      <c r="DMQ2" s="519"/>
      <c r="DMR2" s="519"/>
      <c r="DMS2" s="519"/>
      <c r="DMT2" s="519"/>
      <c r="DMU2" s="519"/>
      <c r="DMV2" s="519"/>
      <c r="DMW2" s="519"/>
      <c r="DMX2" s="519"/>
      <c r="DMY2" s="519"/>
      <c r="DMZ2" s="519"/>
      <c r="DNA2" s="519"/>
      <c r="DNB2" s="519"/>
      <c r="DNC2" s="519"/>
      <c r="DND2" s="519"/>
      <c r="DNE2" s="519"/>
      <c r="DNF2" s="519"/>
      <c r="DNG2" s="519"/>
      <c r="DNH2" s="519"/>
      <c r="DNI2" s="519"/>
      <c r="DNJ2" s="519"/>
      <c r="DNK2" s="519"/>
      <c r="DNL2" s="519"/>
      <c r="DNM2" s="519"/>
      <c r="DNN2" s="519"/>
      <c r="DNO2" s="519"/>
      <c r="DNP2" s="519"/>
      <c r="DNQ2" s="519"/>
      <c r="DNR2" s="519"/>
      <c r="DNS2" s="519"/>
      <c r="DNT2" s="519"/>
      <c r="DNU2" s="519"/>
      <c r="DNV2" s="519"/>
      <c r="DNW2" s="519"/>
      <c r="DNX2" s="519"/>
      <c r="DNY2" s="519"/>
      <c r="DNZ2" s="519"/>
      <c r="DOA2" s="519"/>
      <c r="DOB2" s="519"/>
      <c r="DOC2" s="519"/>
      <c r="DOD2" s="519"/>
      <c r="DOE2" s="519"/>
      <c r="DOF2" s="519"/>
      <c r="DOG2" s="519"/>
      <c r="DOH2" s="519"/>
      <c r="DOI2" s="519"/>
      <c r="DOJ2" s="519"/>
      <c r="DOK2" s="519"/>
      <c r="DOL2" s="519"/>
      <c r="DOM2" s="519"/>
      <c r="DON2" s="519"/>
      <c r="DOO2" s="519"/>
      <c r="DOP2" s="519"/>
      <c r="DOQ2" s="519"/>
      <c r="DOR2" s="519"/>
      <c r="DOS2" s="519"/>
      <c r="DOT2" s="519"/>
      <c r="DOU2" s="519"/>
      <c r="DOV2" s="519"/>
      <c r="DOW2" s="519"/>
      <c r="DOX2" s="519"/>
      <c r="DOY2" s="519"/>
      <c r="DOZ2" s="519"/>
      <c r="DPA2" s="519"/>
      <c r="DPB2" s="519"/>
      <c r="DPC2" s="519"/>
      <c r="DPD2" s="519"/>
      <c r="DPE2" s="519"/>
      <c r="DPF2" s="519"/>
      <c r="DPG2" s="519"/>
      <c r="DPH2" s="519"/>
      <c r="DPI2" s="519"/>
      <c r="DPJ2" s="519"/>
      <c r="DPK2" s="519"/>
      <c r="DPL2" s="519"/>
      <c r="DPM2" s="519"/>
      <c r="DPN2" s="519"/>
      <c r="DPO2" s="519"/>
      <c r="DPP2" s="519"/>
      <c r="DPQ2" s="519"/>
      <c r="DPR2" s="519"/>
      <c r="DPS2" s="519"/>
      <c r="DPT2" s="519"/>
      <c r="DPU2" s="519"/>
      <c r="DPV2" s="519"/>
      <c r="DPW2" s="519"/>
      <c r="DPX2" s="519"/>
      <c r="DPY2" s="519"/>
      <c r="DPZ2" s="519"/>
      <c r="DQA2" s="519"/>
      <c r="DQB2" s="519"/>
      <c r="DQC2" s="519"/>
      <c r="DQD2" s="519"/>
      <c r="DQE2" s="519"/>
      <c r="DQF2" s="519"/>
      <c r="DQG2" s="519"/>
      <c r="DQH2" s="519"/>
      <c r="DQI2" s="519"/>
      <c r="DQJ2" s="519"/>
      <c r="DQK2" s="519"/>
      <c r="DQL2" s="519"/>
      <c r="DQM2" s="519"/>
      <c r="DQN2" s="519"/>
      <c r="DQO2" s="519"/>
      <c r="DQP2" s="519"/>
      <c r="DQQ2" s="519"/>
      <c r="DQR2" s="519"/>
      <c r="DQS2" s="519"/>
      <c r="DQT2" s="519"/>
      <c r="DQU2" s="519"/>
      <c r="DQV2" s="519"/>
      <c r="DQW2" s="519"/>
      <c r="DQX2" s="519"/>
      <c r="DQY2" s="519"/>
      <c r="DQZ2" s="519"/>
      <c r="DRA2" s="519"/>
      <c r="DRB2" s="519"/>
      <c r="DRC2" s="519"/>
      <c r="DRD2" s="519"/>
      <c r="DRE2" s="519"/>
      <c r="DRF2" s="519"/>
      <c r="DRG2" s="519"/>
      <c r="DRH2" s="519"/>
      <c r="DRI2" s="519"/>
      <c r="DRJ2" s="519"/>
      <c r="DRK2" s="519"/>
      <c r="DRL2" s="519"/>
      <c r="DRM2" s="519"/>
      <c r="DRN2" s="519"/>
      <c r="DRO2" s="519"/>
      <c r="DRP2" s="519"/>
      <c r="DRQ2" s="519"/>
      <c r="DRR2" s="519"/>
      <c r="DRS2" s="519"/>
      <c r="DRT2" s="519"/>
      <c r="DRU2" s="519"/>
      <c r="DRV2" s="519"/>
      <c r="DRW2" s="519"/>
      <c r="DRX2" s="519"/>
      <c r="DRY2" s="519"/>
      <c r="DRZ2" s="519"/>
      <c r="DSA2" s="519"/>
      <c r="DSB2" s="519"/>
      <c r="DSC2" s="519"/>
      <c r="DSD2" s="519"/>
      <c r="DSE2" s="519"/>
      <c r="DSF2" s="519"/>
      <c r="DSG2" s="519"/>
      <c r="DSH2" s="519"/>
      <c r="DSI2" s="519"/>
      <c r="DSJ2" s="519"/>
      <c r="DSK2" s="519"/>
      <c r="DSL2" s="519"/>
      <c r="DSM2" s="519"/>
      <c r="DSN2" s="519"/>
      <c r="DSO2" s="519"/>
      <c r="DSP2" s="519"/>
      <c r="DSQ2" s="519"/>
      <c r="DSR2" s="519"/>
      <c r="DSS2" s="519"/>
      <c r="DST2" s="519"/>
      <c r="DSU2" s="519"/>
      <c r="DSV2" s="519"/>
      <c r="DSW2" s="519"/>
      <c r="DSX2" s="519"/>
      <c r="DSY2" s="519"/>
      <c r="DSZ2" s="519"/>
      <c r="DTA2" s="519"/>
      <c r="DTB2" s="519"/>
      <c r="DTC2" s="519"/>
      <c r="DTD2" s="519"/>
      <c r="DTE2" s="519"/>
      <c r="DTF2" s="519"/>
      <c r="DTG2" s="519"/>
      <c r="DTH2" s="519"/>
      <c r="DTI2" s="519"/>
      <c r="DTJ2" s="519"/>
      <c r="DTK2" s="519"/>
      <c r="DTL2" s="519"/>
      <c r="DTM2" s="519"/>
      <c r="DTN2" s="519"/>
      <c r="DTO2" s="519"/>
      <c r="DTP2" s="519"/>
      <c r="DTQ2" s="519"/>
      <c r="DTR2" s="519"/>
      <c r="DTS2" s="519"/>
      <c r="DTT2" s="519"/>
      <c r="DTU2" s="519"/>
      <c r="DTV2" s="519"/>
      <c r="DTW2" s="519"/>
      <c r="DTX2" s="519"/>
      <c r="DTY2" s="519"/>
      <c r="DTZ2" s="519"/>
      <c r="DUA2" s="519"/>
      <c r="DUB2" s="519"/>
      <c r="DUC2" s="519"/>
      <c r="DUD2" s="519"/>
      <c r="DUE2" s="519"/>
      <c r="DUF2" s="519"/>
      <c r="DUG2" s="519"/>
      <c r="DUH2" s="519"/>
      <c r="DUI2" s="519"/>
      <c r="DUJ2" s="519"/>
      <c r="DUK2" s="519"/>
      <c r="DUL2" s="519"/>
      <c r="DUM2" s="519"/>
      <c r="DUN2" s="519"/>
      <c r="DUO2" s="519"/>
      <c r="DUP2" s="519"/>
      <c r="DUQ2" s="519"/>
      <c r="DUR2" s="519"/>
      <c r="DUS2" s="519"/>
      <c r="DUT2" s="519"/>
      <c r="DUU2" s="519"/>
      <c r="DUV2" s="519"/>
      <c r="DUW2" s="519"/>
      <c r="DUX2" s="519"/>
      <c r="DUY2" s="519"/>
      <c r="DUZ2" s="519"/>
      <c r="DVA2" s="519"/>
      <c r="DVB2" s="519"/>
      <c r="DVC2" s="519"/>
      <c r="DVD2" s="519"/>
      <c r="DVE2" s="519"/>
      <c r="DVF2" s="519"/>
      <c r="DVG2" s="519"/>
      <c r="DVH2" s="519"/>
      <c r="DVI2" s="519"/>
      <c r="DVJ2" s="519"/>
      <c r="DVK2" s="519"/>
      <c r="DVL2" s="519"/>
      <c r="DVM2" s="519"/>
      <c r="DVN2" s="519"/>
      <c r="DVO2" s="519"/>
      <c r="DVP2" s="519"/>
      <c r="DVQ2" s="519"/>
      <c r="DVR2" s="519"/>
      <c r="DVS2" s="519"/>
      <c r="DVT2" s="519"/>
      <c r="DVU2" s="519"/>
      <c r="DVV2" s="519"/>
      <c r="DVW2" s="519"/>
      <c r="DVX2" s="519"/>
      <c r="DVY2" s="519"/>
      <c r="DVZ2" s="519"/>
      <c r="DWA2" s="519"/>
      <c r="DWB2" s="519"/>
      <c r="DWC2" s="519"/>
      <c r="DWD2" s="519"/>
      <c r="DWE2" s="519"/>
      <c r="DWF2" s="519"/>
      <c r="DWG2" s="519"/>
      <c r="DWH2" s="519"/>
      <c r="DWI2" s="519"/>
      <c r="DWJ2" s="519"/>
      <c r="DWK2" s="519"/>
      <c r="DWL2" s="519"/>
      <c r="DWM2" s="519"/>
      <c r="DWN2" s="519"/>
      <c r="DWO2" s="519"/>
      <c r="DWP2" s="519"/>
      <c r="DWQ2" s="519"/>
      <c r="DWR2" s="519"/>
      <c r="DWS2" s="519"/>
      <c r="DWT2" s="519"/>
      <c r="DWU2" s="519"/>
      <c r="DWV2" s="519"/>
      <c r="DWW2" s="519"/>
      <c r="DWX2" s="519"/>
      <c r="DWY2" s="519"/>
      <c r="DWZ2" s="519"/>
      <c r="DXA2" s="519"/>
      <c r="DXB2" s="519"/>
      <c r="DXC2" s="519"/>
      <c r="DXD2" s="519"/>
      <c r="DXE2" s="519"/>
      <c r="DXF2" s="519"/>
      <c r="DXG2" s="519"/>
      <c r="DXH2" s="519"/>
      <c r="DXI2" s="519"/>
      <c r="DXJ2" s="519"/>
      <c r="DXK2" s="519"/>
      <c r="DXL2" s="519"/>
      <c r="DXM2" s="519"/>
      <c r="DXN2" s="519"/>
      <c r="DXO2" s="519"/>
      <c r="DXP2" s="519"/>
      <c r="DXQ2" s="519"/>
      <c r="DXR2" s="519"/>
      <c r="DXS2" s="519"/>
      <c r="DXT2" s="519"/>
      <c r="DXU2" s="519"/>
      <c r="DXV2" s="519"/>
      <c r="DXW2" s="519"/>
      <c r="DXX2" s="519"/>
      <c r="DXY2" s="519"/>
      <c r="DXZ2" s="519"/>
      <c r="DYA2" s="519"/>
      <c r="DYB2" s="519"/>
      <c r="DYC2" s="519"/>
      <c r="DYD2" s="519"/>
      <c r="DYE2" s="519"/>
      <c r="DYF2" s="519"/>
      <c r="DYG2" s="519"/>
      <c r="DYH2" s="519"/>
      <c r="DYI2" s="519"/>
      <c r="DYJ2" s="519"/>
      <c r="DYK2" s="519"/>
      <c r="DYL2" s="519"/>
      <c r="DYM2" s="519"/>
      <c r="DYN2" s="519"/>
      <c r="DYO2" s="519"/>
      <c r="DYP2" s="519"/>
      <c r="DYQ2" s="519"/>
      <c r="DYR2" s="519"/>
      <c r="DYS2" s="519"/>
      <c r="DYT2" s="519"/>
      <c r="DYU2" s="519"/>
      <c r="DYV2" s="519"/>
      <c r="DYW2" s="519"/>
      <c r="DYX2" s="519"/>
      <c r="DYY2" s="519"/>
      <c r="DYZ2" s="519"/>
      <c r="DZA2" s="519"/>
      <c r="DZB2" s="519"/>
      <c r="DZC2" s="519"/>
      <c r="DZD2" s="519"/>
      <c r="DZE2" s="519"/>
      <c r="DZF2" s="519"/>
      <c r="DZG2" s="519"/>
      <c r="DZH2" s="519"/>
      <c r="DZI2" s="519"/>
      <c r="DZJ2" s="519"/>
      <c r="DZK2" s="519"/>
      <c r="DZL2" s="519"/>
      <c r="DZM2" s="519"/>
      <c r="DZN2" s="519"/>
      <c r="DZO2" s="519"/>
      <c r="DZP2" s="519"/>
      <c r="DZQ2" s="519"/>
      <c r="DZR2" s="519"/>
      <c r="DZS2" s="519"/>
      <c r="DZT2" s="519"/>
      <c r="DZU2" s="519"/>
      <c r="DZV2" s="519"/>
      <c r="DZW2" s="519"/>
      <c r="DZX2" s="519"/>
      <c r="DZY2" s="519"/>
      <c r="DZZ2" s="519"/>
      <c r="EAA2" s="519"/>
      <c r="EAB2" s="519"/>
      <c r="EAC2" s="519"/>
      <c r="EAD2" s="519"/>
      <c r="EAE2" s="519"/>
      <c r="EAF2" s="519"/>
      <c r="EAG2" s="519"/>
      <c r="EAH2" s="519"/>
      <c r="EAI2" s="519"/>
      <c r="EAJ2" s="519"/>
      <c r="EAK2" s="519"/>
      <c r="EAL2" s="519"/>
      <c r="EAM2" s="519"/>
      <c r="EAN2" s="519"/>
      <c r="EAO2" s="519"/>
      <c r="EAP2" s="519"/>
      <c r="EAQ2" s="519"/>
      <c r="EAR2" s="519"/>
      <c r="EAS2" s="519"/>
      <c r="EAT2" s="519"/>
      <c r="EAU2" s="519"/>
      <c r="EAV2" s="519"/>
      <c r="EAW2" s="519"/>
      <c r="EAX2" s="519"/>
      <c r="EAY2" s="519"/>
      <c r="EAZ2" s="519"/>
      <c r="EBA2" s="519"/>
      <c r="EBB2" s="519"/>
      <c r="EBC2" s="519"/>
      <c r="EBD2" s="519"/>
      <c r="EBE2" s="519"/>
      <c r="EBF2" s="519"/>
      <c r="EBG2" s="519"/>
      <c r="EBH2" s="519"/>
      <c r="EBI2" s="519"/>
      <c r="EBJ2" s="519"/>
      <c r="EBK2" s="519"/>
      <c r="EBL2" s="519"/>
      <c r="EBM2" s="519"/>
      <c r="EBN2" s="519"/>
      <c r="EBO2" s="519"/>
      <c r="EBP2" s="519"/>
      <c r="EBQ2" s="519"/>
      <c r="EBR2" s="519"/>
      <c r="EBS2" s="519"/>
      <c r="EBT2" s="519"/>
      <c r="EBU2" s="519"/>
      <c r="EBV2" s="519"/>
      <c r="EBW2" s="519"/>
      <c r="EBX2" s="519"/>
      <c r="EBY2" s="519"/>
      <c r="EBZ2" s="519"/>
      <c r="ECA2" s="519"/>
      <c r="ECB2" s="519"/>
      <c r="ECC2" s="519"/>
      <c r="ECD2" s="519"/>
      <c r="ECE2" s="519"/>
      <c r="ECF2" s="519"/>
      <c r="ECG2" s="519"/>
      <c r="ECH2" s="519"/>
      <c r="ECI2" s="519"/>
      <c r="ECJ2" s="519"/>
      <c r="ECK2" s="519"/>
      <c r="ECL2" s="519"/>
      <c r="ECM2" s="519"/>
      <c r="ECN2" s="519"/>
      <c r="ECO2" s="519"/>
      <c r="ECP2" s="519"/>
      <c r="ECQ2" s="519"/>
      <c r="ECR2" s="519"/>
      <c r="ECS2" s="519"/>
      <c r="ECT2" s="519"/>
      <c r="ECU2" s="519"/>
      <c r="ECV2" s="519"/>
      <c r="ECW2" s="519"/>
      <c r="ECX2" s="519"/>
      <c r="ECY2" s="519"/>
      <c r="ECZ2" s="519"/>
      <c r="EDA2" s="519"/>
      <c r="EDB2" s="519"/>
      <c r="EDC2" s="519"/>
      <c r="EDD2" s="519"/>
      <c r="EDE2" s="519"/>
      <c r="EDF2" s="519"/>
      <c r="EDG2" s="519"/>
      <c r="EDH2" s="519"/>
      <c r="EDI2" s="519"/>
      <c r="EDJ2" s="519"/>
      <c r="EDK2" s="519"/>
      <c r="EDL2" s="519"/>
      <c r="EDM2" s="519"/>
      <c r="EDN2" s="519"/>
      <c r="EDO2" s="519"/>
      <c r="EDP2" s="519"/>
      <c r="EDQ2" s="519"/>
      <c r="EDR2" s="519"/>
      <c r="EDS2" s="519"/>
      <c r="EDT2" s="519"/>
      <c r="EDU2" s="519"/>
      <c r="EDV2" s="519"/>
      <c r="EDW2" s="519"/>
      <c r="EDX2" s="519"/>
      <c r="EDY2" s="519"/>
      <c r="EDZ2" s="519"/>
      <c r="EEA2" s="519"/>
      <c r="EEB2" s="519"/>
      <c r="EEC2" s="519"/>
      <c r="EED2" s="519"/>
      <c r="EEE2" s="519"/>
      <c r="EEF2" s="519"/>
      <c r="EEG2" s="519"/>
      <c r="EEH2" s="519"/>
      <c r="EEI2" s="519"/>
      <c r="EEJ2" s="519"/>
      <c r="EEK2" s="519"/>
      <c r="EEL2" s="519"/>
      <c r="EEM2" s="519"/>
      <c r="EEN2" s="519"/>
      <c r="EEO2" s="519"/>
      <c r="EEP2" s="519"/>
      <c r="EEQ2" s="519"/>
      <c r="EER2" s="519"/>
      <c r="EES2" s="519"/>
      <c r="EET2" s="519"/>
      <c r="EEU2" s="519"/>
      <c r="EEV2" s="519"/>
      <c r="EEW2" s="519"/>
      <c r="EEX2" s="519"/>
      <c r="EEY2" s="519"/>
      <c r="EEZ2" s="519"/>
      <c r="EFA2" s="519"/>
      <c r="EFB2" s="519"/>
      <c r="EFC2" s="519"/>
      <c r="EFD2" s="519"/>
      <c r="EFE2" s="519"/>
      <c r="EFF2" s="519"/>
      <c r="EFG2" s="519"/>
      <c r="EFH2" s="519"/>
      <c r="EFI2" s="519"/>
      <c r="EFJ2" s="519"/>
      <c r="EFK2" s="519"/>
      <c r="EFL2" s="519"/>
      <c r="EFM2" s="519"/>
      <c r="EFN2" s="519"/>
      <c r="EFO2" s="519"/>
      <c r="EFP2" s="519"/>
      <c r="EFQ2" s="519"/>
      <c r="EFR2" s="519"/>
      <c r="EFS2" s="519"/>
      <c r="EFT2" s="519"/>
      <c r="EFU2" s="519"/>
      <c r="EFV2" s="519"/>
      <c r="EFW2" s="519"/>
      <c r="EFX2" s="519"/>
      <c r="EFY2" s="519"/>
      <c r="EFZ2" s="519"/>
      <c r="EGA2" s="519"/>
      <c r="EGB2" s="519"/>
      <c r="EGC2" s="519"/>
      <c r="EGD2" s="519"/>
      <c r="EGE2" s="519"/>
      <c r="EGF2" s="519"/>
      <c r="EGG2" s="519"/>
      <c r="EGH2" s="519"/>
      <c r="EGI2" s="519"/>
      <c r="EGJ2" s="519"/>
      <c r="EGK2" s="519"/>
      <c r="EGL2" s="519"/>
      <c r="EGM2" s="519"/>
      <c r="EGN2" s="519"/>
      <c r="EGO2" s="519"/>
      <c r="EGP2" s="519"/>
      <c r="EGQ2" s="519"/>
      <c r="EGR2" s="519"/>
      <c r="EGS2" s="519"/>
      <c r="EGT2" s="519"/>
      <c r="EGU2" s="519"/>
      <c r="EGV2" s="519"/>
      <c r="EGW2" s="519"/>
      <c r="EGX2" s="519"/>
      <c r="EGY2" s="519"/>
      <c r="EGZ2" s="519"/>
      <c r="EHA2" s="519"/>
      <c r="EHB2" s="519"/>
      <c r="EHC2" s="519"/>
      <c r="EHD2" s="519"/>
      <c r="EHE2" s="519"/>
      <c r="EHF2" s="519"/>
      <c r="EHG2" s="519"/>
      <c r="EHH2" s="519"/>
      <c r="EHI2" s="519"/>
      <c r="EHJ2" s="519"/>
      <c r="EHK2" s="519"/>
      <c r="EHL2" s="519"/>
      <c r="EHM2" s="519"/>
      <c r="EHN2" s="519"/>
      <c r="EHO2" s="519"/>
      <c r="EHP2" s="519"/>
      <c r="EHQ2" s="519"/>
      <c r="EHR2" s="519"/>
      <c r="EHS2" s="519"/>
      <c r="EHT2" s="519"/>
      <c r="EHU2" s="519"/>
      <c r="EHV2" s="519"/>
      <c r="EHW2" s="519"/>
      <c r="EHX2" s="519"/>
      <c r="EHY2" s="519"/>
      <c r="EHZ2" s="519"/>
      <c r="EIA2" s="519"/>
      <c r="EIB2" s="519"/>
      <c r="EIC2" s="519"/>
      <c r="EID2" s="519"/>
      <c r="EIE2" s="519"/>
      <c r="EIF2" s="519"/>
      <c r="EIG2" s="519"/>
      <c r="EIH2" s="519"/>
      <c r="EII2" s="519"/>
      <c r="EIJ2" s="519"/>
      <c r="EIK2" s="519"/>
      <c r="EIL2" s="519"/>
      <c r="EIM2" s="519"/>
      <c r="EIN2" s="519"/>
      <c r="EIO2" s="519"/>
      <c r="EIP2" s="519"/>
      <c r="EIQ2" s="519"/>
      <c r="EIR2" s="519"/>
      <c r="EIS2" s="519"/>
      <c r="EIT2" s="519"/>
      <c r="EIU2" s="519"/>
      <c r="EIV2" s="519"/>
      <c r="EIW2" s="519"/>
      <c r="EIX2" s="519"/>
      <c r="EIY2" s="519"/>
      <c r="EIZ2" s="519"/>
      <c r="EJA2" s="519"/>
      <c r="EJB2" s="519"/>
      <c r="EJC2" s="519"/>
      <c r="EJD2" s="519"/>
      <c r="EJE2" s="519"/>
      <c r="EJF2" s="519"/>
      <c r="EJG2" s="519"/>
      <c r="EJH2" s="519"/>
      <c r="EJI2" s="519"/>
      <c r="EJJ2" s="519"/>
      <c r="EJK2" s="519"/>
      <c r="EJL2" s="519"/>
      <c r="EJM2" s="519"/>
      <c r="EJN2" s="519"/>
      <c r="EJO2" s="519"/>
      <c r="EJP2" s="519"/>
      <c r="EJQ2" s="519"/>
      <c r="EJR2" s="519"/>
      <c r="EJS2" s="519"/>
      <c r="EJT2" s="519"/>
      <c r="EJU2" s="519"/>
      <c r="EJV2" s="519"/>
      <c r="EJW2" s="519"/>
      <c r="EJX2" s="519"/>
      <c r="EJY2" s="519"/>
      <c r="EJZ2" s="519"/>
      <c r="EKA2" s="519"/>
      <c r="EKB2" s="519"/>
      <c r="EKC2" s="519"/>
      <c r="EKD2" s="519"/>
      <c r="EKE2" s="519"/>
      <c r="EKF2" s="519"/>
      <c r="EKG2" s="519"/>
      <c r="EKH2" s="519"/>
      <c r="EKI2" s="519"/>
      <c r="EKJ2" s="519"/>
      <c r="EKK2" s="519"/>
      <c r="EKL2" s="519"/>
      <c r="EKM2" s="519"/>
      <c r="EKN2" s="519"/>
      <c r="EKO2" s="519"/>
      <c r="EKP2" s="519"/>
      <c r="EKQ2" s="519"/>
      <c r="EKR2" s="519"/>
      <c r="EKS2" s="519"/>
      <c r="EKT2" s="519"/>
      <c r="EKU2" s="519"/>
      <c r="EKV2" s="519"/>
      <c r="EKW2" s="519"/>
      <c r="EKX2" s="519"/>
      <c r="EKY2" s="519"/>
      <c r="EKZ2" s="519"/>
      <c r="ELA2" s="519"/>
      <c r="ELB2" s="519"/>
      <c r="ELC2" s="519"/>
      <c r="ELD2" s="519"/>
      <c r="ELE2" s="519"/>
      <c r="ELF2" s="519"/>
      <c r="ELG2" s="519"/>
      <c r="ELH2" s="519"/>
      <c r="ELI2" s="519"/>
      <c r="ELJ2" s="519"/>
      <c r="ELK2" s="519"/>
      <c r="ELL2" s="519"/>
      <c r="ELM2" s="519"/>
      <c r="ELN2" s="519"/>
      <c r="ELO2" s="519"/>
      <c r="ELP2" s="519"/>
      <c r="ELQ2" s="519"/>
      <c r="ELR2" s="519"/>
      <c r="ELS2" s="519"/>
      <c r="ELT2" s="519"/>
      <c r="ELU2" s="519"/>
      <c r="ELV2" s="519"/>
      <c r="ELW2" s="519"/>
      <c r="ELX2" s="519"/>
      <c r="ELY2" s="519"/>
      <c r="ELZ2" s="519"/>
      <c r="EMA2" s="519"/>
      <c r="EMB2" s="519"/>
      <c r="EMC2" s="519"/>
      <c r="EMD2" s="519"/>
      <c r="EME2" s="519"/>
      <c r="EMF2" s="519"/>
      <c r="EMG2" s="519"/>
      <c r="EMH2" s="519"/>
      <c r="EMI2" s="519"/>
      <c r="EMJ2" s="519"/>
      <c r="EMK2" s="519"/>
      <c r="EML2" s="519"/>
      <c r="EMM2" s="519"/>
      <c r="EMN2" s="519"/>
      <c r="EMO2" s="519"/>
      <c r="EMP2" s="519"/>
      <c r="EMQ2" s="519"/>
      <c r="EMR2" s="519"/>
      <c r="EMS2" s="519"/>
      <c r="EMT2" s="519"/>
      <c r="EMU2" s="519"/>
      <c r="EMV2" s="519"/>
      <c r="EMW2" s="519"/>
      <c r="EMX2" s="519"/>
      <c r="EMY2" s="519"/>
      <c r="EMZ2" s="519"/>
      <c r="ENA2" s="519"/>
      <c r="ENB2" s="519"/>
      <c r="ENC2" s="519"/>
      <c r="END2" s="519"/>
      <c r="ENE2" s="519"/>
      <c r="ENF2" s="519"/>
      <c r="ENG2" s="519"/>
      <c r="ENH2" s="519"/>
      <c r="ENI2" s="519"/>
      <c r="ENJ2" s="519"/>
      <c r="ENK2" s="519"/>
      <c r="ENL2" s="519"/>
      <c r="ENM2" s="519"/>
      <c r="ENN2" s="519"/>
      <c r="ENO2" s="519"/>
      <c r="ENP2" s="519"/>
      <c r="ENQ2" s="519"/>
      <c r="ENR2" s="519"/>
      <c r="ENS2" s="519"/>
      <c r="ENT2" s="519"/>
      <c r="ENU2" s="519"/>
      <c r="ENV2" s="519"/>
      <c r="ENW2" s="519"/>
      <c r="ENX2" s="519"/>
      <c r="ENY2" s="519"/>
      <c r="ENZ2" s="519"/>
      <c r="EOA2" s="519"/>
      <c r="EOB2" s="519"/>
      <c r="EOC2" s="519"/>
      <c r="EOD2" s="519"/>
      <c r="EOE2" s="519"/>
      <c r="EOF2" s="519"/>
      <c r="EOG2" s="519"/>
      <c r="EOH2" s="519"/>
      <c r="EOI2" s="519"/>
      <c r="EOJ2" s="519"/>
      <c r="EOK2" s="519"/>
      <c r="EOL2" s="519"/>
      <c r="EOM2" s="519"/>
      <c r="EON2" s="519"/>
      <c r="EOO2" s="519"/>
      <c r="EOP2" s="519"/>
      <c r="EOQ2" s="519"/>
      <c r="EOR2" s="519"/>
      <c r="EOS2" s="519"/>
      <c r="EOT2" s="519"/>
      <c r="EOU2" s="519"/>
      <c r="EOV2" s="519"/>
      <c r="EOW2" s="519"/>
      <c r="EOX2" s="519"/>
      <c r="EOY2" s="519"/>
      <c r="EOZ2" s="519"/>
      <c r="EPA2" s="519"/>
      <c r="EPB2" s="519"/>
      <c r="EPC2" s="519"/>
      <c r="EPD2" s="519"/>
      <c r="EPE2" s="519"/>
      <c r="EPF2" s="519"/>
      <c r="EPG2" s="519"/>
      <c r="EPH2" s="519"/>
      <c r="EPI2" s="519"/>
      <c r="EPJ2" s="519"/>
      <c r="EPK2" s="519"/>
      <c r="EPL2" s="519"/>
      <c r="EPM2" s="519"/>
      <c r="EPN2" s="519"/>
      <c r="EPO2" s="519"/>
      <c r="EPP2" s="519"/>
      <c r="EPQ2" s="519"/>
      <c r="EPR2" s="519"/>
      <c r="EPS2" s="519"/>
      <c r="EPT2" s="519"/>
      <c r="EPU2" s="519"/>
      <c r="EPV2" s="519"/>
      <c r="EPW2" s="519"/>
      <c r="EPX2" s="519"/>
      <c r="EPY2" s="519"/>
      <c r="EPZ2" s="519"/>
      <c r="EQA2" s="519"/>
      <c r="EQB2" s="519"/>
      <c r="EQC2" s="519"/>
      <c r="EQD2" s="519"/>
      <c r="EQE2" s="519"/>
      <c r="EQF2" s="519"/>
      <c r="EQG2" s="519"/>
      <c r="EQH2" s="519"/>
      <c r="EQI2" s="519"/>
      <c r="EQJ2" s="519"/>
      <c r="EQK2" s="519"/>
      <c r="EQL2" s="519"/>
      <c r="EQM2" s="519"/>
      <c r="EQN2" s="519"/>
      <c r="EQO2" s="519"/>
      <c r="EQP2" s="519"/>
      <c r="EQQ2" s="519"/>
      <c r="EQR2" s="519"/>
      <c r="EQS2" s="519"/>
      <c r="EQT2" s="519"/>
      <c r="EQU2" s="519"/>
      <c r="EQV2" s="519"/>
      <c r="EQW2" s="519"/>
      <c r="EQX2" s="519"/>
      <c r="EQY2" s="519"/>
      <c r="EQZ2" s="519"/>
      <c r="ERA2" s="519"/>
      <c r="ERB2" s="519"/>
      <c r="ERC2" s="519"/>
      <c r="ERD2" s="519"/>
      <c r="ERE2" s="519"/>
      <c r="ERF2" s="519"/>
      <c r="ERG2" s="519"/>
      <c r="ERH2" s="519"/>
      <c r="ERI2" s="519"/>
      <c r="ERJ2" s="519"/>
      <c r="ERK2" s="519"/>
      <c r="ERL2" s="519"/>
      <c r="ERM2" s="519"/>
      <c r="ERN2" s="519"/>
      <c r="ERO2" s="519"/>
      <c r="ERP2" s="519"/>
      <c r="ERQ2" s="519"/>
      <c r="ERR2" s="519"/>
      <c r="ERS2" s="519"/>
      <c r="ERT2" s="519"/>
      <c r="ERU2" s="519"/>
      <c r="ERV2" s="519"/>
      <c r="ERW2" s="519"/>
      <c r="ERX2" s="519"/>
      <c r="ERY2" s="519"/>
      <c r="ERZ2" s="519"/>
      <c r="ESA2" s="519"/>
      <c r="ESB2" s="519"/>
      <c r="ESC2" s="519"/>
      <c r="ESD2" s="519"/>
      <c r="ESE2" s="519"/>
      <c r="ESF2" s="519"/>
      <c r="ESG2" s="519"/>
      <c r="ESH2" s="519"/>
      <c r="ESI2" s="519"/>
      <c r="ESJ2" s="519"/>
      <c r="ESK2" s="519"/>
      <c r="ESL2" s="519"/>
      <c r="ESM2" s="519"/>
      <c r="ESN2" s="519"/>
      <c r="ESO2" s="519"/>
      <c r="ESP2" s="519"/>
      <c r="ESQ2" s="519"/>
      <c r="ESR2" s="519"/>
      <c r="ESS2" s="519"/>
      <c r="EST2" s="519"/>
      <c r="ESU2" s="519"/>
      <c r="ESV2" s="519"/>
      <c r="ESW2" s="519"/>
      <c r="ESX2" s="519"/>
      <c r="ESY2" s="519"/>
      <c r="ESZ2" s="519"/>
      <c r="ETA2" s="519"/>
      <c r="ETB2" s="519"/>
      <c r="ETC2" s="519"/>
      <c r="ETD2" s="519"/>
      <c r="ETE2" s="519"/>
      <c r="ETF2" s="519"/>
      <c r="ETG2" s="519"/>
      <c r="ETH2" s="519"/>
      <c r="ETI2" s="519"/>
      <c r="ETJ2" s="519"/>
      <c r="ETK2" s="519"/>
      <c r="ETL2" s="519"/>
      <c r="ETM2" s="519"/>
      <c r="ETN2" s="519"/>
      <c r="ETO2" s="519"/>
      <c r="ETP2" s="519"/>
      <c r="ETQ2" s="519"/>
      <c r="ETR2" s="519"/>
      <c r="ETS2" s="519"/>
      <c r="ETT2" s="519"/>
      <c r="ETU2" s="519"/>
      <c r="ETV2" s="519"/>
      <c r="ETW2" s="519"/>
      <c r="ETX2" s="519"/>
      <c r="ETY2" s="519"/>
      <c r="ETZ2" s="519"/>
      <c r="EUA2" s="519"/>
      <c r="EUB2" s="519"/>
      <c r="EUC2" s="519"/>
      <c r="EUD2" s="519"/>
      <c r="EUE2" s="519"/>
      <c r="EUF2" s="519"/>
      <c r="EUG2" s="519"/>
      <c r="EUH2" s="519"/>
      <c r="EUI2" s="519"/>
      <c r="EUJ2" s="519"/>
      <c r="EUK2" s="519"/>
      <c r="EUL2" s="519"/>
      <c r="EUM2" s="519"/>
      <c r="EUN2" s="519"/>
      <c r="EUO2" s="519"/>
      <c r="EUP2" s="519"/>
      <c r="EUQ2" s="519"/>
      <c r="EUR2" s="519"/>
      <c r="EUS2" s="519"/>
      <c r="EUT2" s="519"/>
      <c r="EUU2" s="519"/>
      <c r="EUV2" s="519"/>
      <c r="EUW2" s="519"/>
      <c r="EUX2" s="519"/>
      <c r="EUY2" s="519"/>
      <c r="EUZ2" s="519"/>
      <c r="EVA2" s="519"/>
      <c r="EVB2" s="519"/>
      <c r="EVC2" s="519"/>
      <c r="EVD2" s="519"/>
      <c r="EVE2" s="519"/>
      <c r="EVF2" s="519"/>
      <c r="EVG2" s="519"/>
      <c r="EVH2" s="519"/>
      <c r="EVI2" s="519"/>
      <c r="EVJ2" s="519"/>
      <c r="EVK2" s="519"/>
      <c r="EVL2" s="519"/>
      <c r="EVM2" s="519"/>
      <c r="EVN2" s="519"/>
      <c r="EVO2" s="519"/>
      <c r="EVP2" s="519"/>
      <c r="EVQ2" s="519"/>
      <c r="EVR2" s="519"/>
      <c r="EVS2" s="519"/>
      <c r="EVT2" s="519"/>
      <c r="EVU2" s="519"/>
      <c r="EVV2" s="519"/>
      <c r="EVW2" s="519"/>
      <c r="EVX2" s="519"/>
      <c r="EVY2" s="519"/>
      <c r="EVZ2" s="519"/>
      <c r="EWA2" s="519"/>
      <c r="EWB2" s="519"/>
      <c r="EWC2" s="519"/>
      <c r="EWD2" s="519"/>
      <c r="EWE2" s="519"/>
      <c r="EWF2" s="519"/>
      <c r="EWG2" s="519"/>
      <c r="EWH2" s="519"/>
      <c r="EWI2" s="519"/>
      <c r="EWJ2" s="519"/>
      <c r="EWK2" s="519"/>
      <c r="EWL2" s="519"/>
      <c r="EWM2" s="519"/>
      <c r="EWN2" s="519"/>
      <c r="EWO2" s="519"/>
      <c r="EWP2" s="519"/>
      <c r="EWQ2" s="519"/>
      <c r="EWR2" s="519"/>
      <c r="EWS2" s="519"/>
      <c r="EWT2" s="519"/>
      <c r="EWU2" s="519"/>
      <c r="EWV2" s="519"/>
      <c r="EWW2" s="519"/>
      <c r="EWX2" s="519"/>
      <c r="EWY2" s="519"/>
      <c r="EWZ2" s="519"/>
      <c r="EXA2" s="519"/>
      <c r="EXB2" s="519"/>
      <c r="EXC2" s="519"/>
      <c r="EXD2" s="519"/>
      <c r="EXE2" s="519"/>
      <c r="EXF2" s="519"/>
      <c r="EXG2" s="519"/>
      <c r="EXH2" s="519"/>
      <c r="EXI2" s="519"/>
      <c r="EXJ2" s="519"/>
      <c r="EXK2" s="519"/>
      <c r="EXL2" s="519"/>
      <c r="EXM2" s="519"/>
      <c r="EXN2" s="519"/>
      <c r="EXO2" s="519"/>
      <c r="EXP2" s="519"/>
      <c r="EXQ2" s="519"/>
      <c r="EXR2" s="519"/>
      <c r="EXS2" s="519"/>
      <c r="EXT2" s="519"/>
      <c r="EXU2" s="519"/>
      <c r="EXV2" s="519"/>
      <c r="EXW2" s="519"/>
      <c r="EXX2" s="519"/>
      <c r="EXY2" s="519"/>
      <c r="EXZ2" s="519"/>
      <c r="EYA2" s="519"/>
      <c r="EYB2" s="519"/>
      <c r="EYC2" s="519"/>
      <c r="EYD2" s="519"/>
      <c r="EYE2" s="519"/>
      <c r="EYF2" s="519"/>
      <c r="EYG2" s="519"/>
      <c r="EYH2" s="519"/>
      <c r="EYI2" s="519"/>
      <c r="EYJ2" s="519"/>
      <c r="EYK2" s="519"/>
      <c r="EYL2" s="519"/>
      <c r="EYM2" s="519"/>
      <c r="EYN2" s="519"/>
      <c r="EYO2" s="519"/>
      <c r="EYP2" s="519"/>
      <c r="EYQ2" s="519"/>
      <c r="EYR2" s="519"/>
      <c r="EYS2" s="519"/>
      <c r="EYT2" s="519"/>
      <c r="EYU2" s="519"/>
      <c r="EYV2" s="519"/>
      <c r="EYW2" s="519"/>
      <c r="EYX2" s="519"/>
      <c r="EYY2" s="519"/>
      <c r="EYZ2" s="519"/>
      <c r="EZA2" s="519"/>
      <c r="EZB2" s="519"/>
      <c r="EZC2" s="519"/>
      <c r="EZD2" s="519"/>
      <c r="EZE2" s="519"/>
      <c r="EZF2" s="519"/>
      <c r="EZG2" s="519"/>
      <c r="EZH2" s="519"/>
      <c r="EZI2" s="519"/>
      <c r="EZJ2" s="519"/>
      <c r="EZK2" s="519"/>
      <c r="EZL2" s="519"/>
      <c r="EZM2" s="519"/>
      <c r="EZN2" s="519"/>
      <c r="EZO2" s="519"/>
      <c r="EZP2" s="519"/>
      <c r="EZQ2" s="519"/>
      <c r="EZR2" s="519"/>
      <c r="EZS2" s="519"/>
      <c r="EZT2" s="519"/>
      <c r="EZU2" s="519"/>
      <c r="EZV2" s="519"/>
      <c r="EZW2" s="519"/>
      <c r="EZX2" s="519"/>
      <c r="EZY2" s="519"/>
      <c r="EZZ2" s="519"/>
      <c r="FAA2" s="519"/>
      <c r="FAB2" s="519"/>
      <c r="FAC2" s="519"/>
      <c r="FAD2" s="519"/>
      <c r="FAE2" s="519"/>
      <c r="FAF2" s="519"/>
      <c r="FAG2" s="519"/>
      <c r="FAH2" s="519"/>
      <c r="FAI2" s="519"/>
      <c r="FAJ2" s="519"/>
      <c r="FAK2" s="519"/>
      <c r="FAL2" s="519"/>
      <c r="FAM2" s="519"/>
      <c r="FAN2" s="519"/>
      <c r="FAO2" s="519"/>
      <c r="FAP2" s="519"/>
      <c r="FAQ2" s="519"/>
      <c r="FAR2" s="519"/>
      <c r="FAS2" s="519"/>
      <c r="FAT2" s="519"/>
      <c r="FAU2" s="519"/>
      <c r="FAV2" s="519"/>
      <c r="FAW2" s="519"/>
      <c r="FAX2" s="519"/>
      <c r="FAY2" s="519"/>
      <c r="FAZ2" s="519"/>
      <c r="FBA2" s="519"/>
      <c r="FBB2" s="519"/>
      <c r="FBC2" s="519"/>
      <c r="FBD2" s="519"/>
      <c r="FBE2" s="519"/>
      <c r="FBF2" s="519"/>
      <c r="FBG2" s="519"/>
      <c r="FBH2" s="519"/>
      <c r="FBI2" s="519"/>
      <c r="FBJ2" s="519"/>
      <c r="FBK2" s="519"/>
      <c r="FBL2" s="519"/>
      <c r="FBM2" s="519"/>
      <c r="FBN2" s="519"/>
      <c r="FBO2" s="519"/>
      <c r="FBP2" s="519"/>
      <c r="FBQ2" s="519"/>
      <c r="FBR2" s="519"/>
      <c r="FBS2" s="519"/>
      <c r="FBT2" s="519"/>
      <c r="FBU2" s="519"/>
      <c r="FBV2" s="519"/>
      <c r="FBW2" s="519"/>
      <c r="FBX2" s="519"/>
      <c r="FBY2" s="519"/>
      <c r="FBZ2" s="519"/>
      <c r="FCA2" s="519"/>
      <c r="FCB2" s="519"/>
      <c r="FCC2" s="519"/>
      <c r="FCD2" s="519"/>
      <c r="FCE2" s="519"/>
      <c r="FCF2" s="519"/>
      <c r="FCG2" s="519"/>
      <c r="FCH2" s="519"/>
      <c r="FCI2" s="519"/>
      <c r="FCJ2" s="519"/>
      <c r="FCK2" s="519"/>
      <c r="FCL2" s="519"/>
      <c r="FCM2" s="519"/>
      <c r="FCN2" s="519"/>
      <c r="FCO2" s="519"/>
      <c r="FCP2" s="519"/>
      <c r="FCQ2" s="519"/>
      <c r="FCR2" s="519"/>
      <c r="FCS2" s="519"/>
      <c r="FCT2" s="519"/>
      <c r="FCU2" s="519"/>
      <c r="FCV2" s="519"/>
      <c r="FCW2" s="519"/>
      <c r="FCX2" s="519"/>
      <c r="FCY2" s="519"/>
      <c r="FCZ2" s="519"/>
      <c r="FDA2" s="519"/>
      <c r="FDB2" s="519"/>
      <c r="FDC2" s="519"/>
      <c r="FDD2" s="519"/>
      <c r="FDE2" s="519"/>
      <c r="FDF2" s="519"/>
      <c r="FDG2" s="519"/>
      <c r="FDH2" s="519"/>
      <c r="FDI2" s="519"/>
      <c r="FDJ2" s="519"/>
      <c r="FDK2" s="519"/>
      <c r="FDL2" s="519"/>
      <c r="FDM2" s="519"/>
      <c r="FDN2" s="519"/>
      <c r="FDO2" s="519"/>
      <c r="FDP2" s="519"/>
      <c r="FDQ2" s="519"/>
      <c r="FDR2" s="519"/>
      <c r="FDS2" s="519"/>
      <c r="FDT2" s="519"/>
      <c r="FDU2" s="519"/>
      <c r="FDV2" s="519"/>
      <c r="FDW2" s="519"/>
      <c r="FDX2" s="519"/>
      <c r="FDY2" s="519"/>
      <c r="FDZ2" s="519"/>
      <c r="FEA2" s="519"/>
      <c r="FEB2" s="519"/>
      <c r="FEC2" s="519"/>
      <c r="FED2" s="519"/>
      <c r="FEE2" s="519"/>
      <c r="FEF2" s="519"/>
      <c r="FEG2" s="519"/>
      <c r="FEH2" s="519"/>
      <c r="FEI2" s="519"/>
      <c r="FEJ2" s="519"/>
      <c r="FEK2" s="519"/>
      <c r="FEL2" s="519"/>
      <c r="FEM2" s="519"/>
      <c r="FEN2" s="519"/>
      <c r="FEO2" s="519"/>
      <c r="FEP2" s="519"/>
      <c r="FEQ2" s="519"/>
      <c r="FER2" s="519"/>
      <c r="FES2" s="519"/>
      <c r="FET2" s="519"/>
      <c r="FEU2" s="519"/>
      <c r="FEV2" s="519"/>
      <c r="FEW2" s="519"/>
      <c r="FEX2" s="519"/>
      <c r="FEY2" s="519"/>
      <c r="FEZ2" s="519"/>
      <c r="FFA2" s="519"/>
      <c r="FFB2" s="519"/>
      <c r="FFC2" s="519"/>
      <c r="FFD2" s="519"/>
      <c r="FFE2" s="519"/>
      <c r="FFF2" s="519"/>
      <c r="FFG2" s="519"/>
      <c r="FFH2" s="519"/>
      <c r="FFI2" s="519"/>
      <c r="FFJ2" s="519"/>
      <c r="FFK2" s="519"/>
      <c r="FFL2" s="519"/>
      <c r="FFM2" s="519"/>
      <c r="FFN2" s="519"/>
      <c r="FFO2" s="519"/>
      <c r="FFP2" s="519"/>
      <c r="FFQ2" s="519"/>
      <c r="FFR2" s="519"/>
      <c r="FFS2" s="519"/>
      <c r="FFT2" s="519"/>
      <c r="FFU2" s="519"/>
      <c r="FFV2" s="519"/>
      <c r="FFW2" s="519"/>
      <c r="FFX2" s="519"/>
      <c r="FFY2" s="519"/>
      <c r="FFZ2" s="519"/>
      <c r="FGA2" s="519"/>
      <c r="FGB2" s="519"/>
      <c r="FGC2" s="519"/>
      <c r="FGD2" s="519"/>
      <c r="FGE2" s="519"/>
      <c r="FGF2" s="519"/>
      <c r="FGG2" s="519"/>
      <c r="FGH2" s="519"/>
      <c r="FGI2" s="519"/>
      <c r="FGJ2" s="519"/>
      <c r="FGK2" s="519"/>
      <c r="FGL2" s="519"/>
      <c r="FGM2" s="519"/>
      <c r="FGN2" s="519"/>
      <c r="FGO2" s="519"/>
      <c r="FGP2" s="519"/>
      <c r="FGQ2" s="519"/>
      <c r="FGR2" s="519"/>
      <c r="FGS2" s="519"/>
      <c r="FGT2" s="519"/>
      <c r="FGU2" s="519"/>
      <c r="FGV2" s="519"/>
      <c r="FGW2" s="519"/>
      <c r="FGX2" s="519"/>
      <c r="FGY2" s="519"/>
      <c r="FGZ2" s="519"/>
      <c r="FHA2" s="519"/>
      <c r="FHB2" s="519"/>
      <c r="FHC2" s="519"/>
      <c r="FHD2" s="519"/>
      <c r="FHE2" s="519"/>
      <c r="FHF2" s="519"/>
      <c r="FHG2" s="519"/>
      <c r="FHH2" s="519"/>
      <c r="FHI2" s="519"/>
      <c r="FHJ2" s="519"/>
      <c r="FHK2" s="519"/>
      <c r="FHL2" s="519"/>
      <c r="FHM2" s="519"/>
      <c r="FHN2" s="519"/>
      <c r="FHO2" s="519"/>
      <c r="FHP2" s="519"/>
      <c r="FHQ2" s="519"/>
      <c r="FHR2" s="519"/>
      <c r="FHS2" s="519"/>
      <c r="FHT2" s="519"/>
      <c r="FHU2" s="519"/>
      <c r="FHV2" s="519"/>
      <c r="FHW2" s="519"/>
      <c r="FHX2" s="519"/>
      <c r="FHY2" s="519"/>
      <c r="FHZ2" s="519"/>
      <c r="FIA2" s="519"/>
      <c r="FIB2" s="519"/>
      <c r="FIC2" s="519"/>
      <c r="FID2" s="519"/>
      <c r="FIE2" s="519"/>
      <c r="FIF2" s="519"/>
      <c r="FIG2" s="519"/>
      <c r="FIH2" s="519"/>
      <c r="FII2" s="519"/>
      <c r="FIJ2" s="519"/>
      <c r="FIK2" s="519"/>
      <c r="FIL2" s="519"/>
      <c r="FIM2" s="519"/>
      <c r="FIN2" s="519"/>
      <c r="FIO2" s="519"/>
      <c r="FIP2" s="519"/>
      <c r="FIQ2" s="519"/>
      <c r="FIR2" s="519"/>
      <c r="FIS2" s="519"/>
      <c r="FIT2" s="519"/>
      <c r="FIU2" s="519"/>
      <c r="FIV2" s="519"/>
      <c r="FIW2" s="519"/>
      <c r="FIX2" s="519"/>
      <c r="FIY2" s="519"/>
      <c r="FIZ2" s="519"/>
      <c r="FJA2" s="519"/>
      <c r="FJB2" s="519"/>
      <c r="FJC2" s="519"/>
      <c r="FJD2" s="519"/>
      <c r="FJE2" s="519"/>
      <c r="FJF2" s="519"/>
      <c r="FJG2" s="519"/>
      <c r="FJH2" s="519"/>
      <c r="FJI2" s="519"/>
      <c r="FJJ2" s="519"/>
      <c r="FJK2" s="519"/>
      <c r="FJL2" s="519"/>
      <c r="FJM2" s="519"/>
      <c r="FJN2" s="519"/>
      <c r="FJO2" s="519"/>
      <c r="FJP2" s="519"/>
      <c r="FJQ2" s="519"/>
      <c r="FJR2" s="519"/>
      <c r="FJS2" s="519"/>
      <c r="FJT2" s="519"/>
      <c r="FJU2" s="519"/>
      <c r="FJV2" s="519"/>
      <c r="FJW2" s="519"/>
      <c r="FJX2" s="519"/>
      <c r="FJY2" s="519"/>
      <c r="FJZ2" s="519"/>
      <c r="FKA2" s="519"/>
      <c r="FKB2" s="519"/>
      <c r="FKC2" s="519"/>
      <c r="FKD2" s="519"/>
      <c r="FKE2" s="519"/>
      <c r="FKF2" s="519"/>
      <c r="FKG2" s="519"/>
      <c r="FKH2" s="519"/>
      <c r="FKI2" s="519"/>
      <c r="FKJ2" s="519"/>
      <c r="FKK2" s="519"/>
      <c r="FKL2" s="519"/>
      <c r="FKM2" s="519"/>
      <c r="FKN2" s="519"/>
      <c r="FKO2" s="519"/>
      <c r="FKP2" s="519"/>
      <c r="FKQ2" s="519"/>
      <c r="FKR2" s="519"/>
      <c r="FKS2" s="519"/>
      <c r="FKT2" s="519"/>
      <c r="FKU2" s="519"/>
      <c r="FKV2" s="519"/>
      <c r="FKW2" s="519"/>
      <c r="FKX2" s="519"/>
      <c r="FKY2" s="519"/>
      <c r="FKZ2" s="519"/>
      <c r="FLA2" s="519"/>
      <c r="FLB2" s="519"/>
      <c r="FLC2" s="519"/>
      <c r="FLD2" s="519"/>
      <c r="FLE2" s="519"/>
      <c r="FLF2" s="519"/>
      <c r="FLG2" s="519"/>
      <c r="FLH2" s="519"/>
      <c r="FLI2" s="519"/>
      <c r="FLJ2" s="519"/>
      <c r="FLK2" s="519"/>
      <c r="FLL2" s="519"/>
      <c r="FLM2" s="519"/>
      <c r="FLN2" s="519"/>
      <c r="FLO2" s="519"/>
      <c r="FLP2" s="519"/>
      <c r="FLQ2" s="519"/>
      <c r="FLR2" s="519"/>
      <c r="FLS2" s="519"/>
      <c r="FLT2" s="519"/>
      <c r="FLU2" s="519"/>
      <c r="FLV2" s="519"/>
      <c r="FLW2" s="519"/>
      <c r="FLX2" s="519"/>
      <c r="FLY2" s="519"/>
      <c r="FLZ2" s="519"/>
      <c r="FMA2" s="519"/>
      <c r="FMB2" s="519"/>
      <c r="FMC2" s="519"/>
      <c r="FMD2" s="519"/>
      <c r="FME2" s="519"/>
      <c r="FMF2" s="519"/>
      <c r="FMG2" s="519"/>
      <c r="FMH2" s="519"/>
      <c r="FMI2" s="519"/>
      <c r="FMJ2" s="519"/>
      <c r="FMK2" s="519"/>
      <c r="FML2" s="519"/>
      <c r="FMM2" s="519"/>
      <c r="FMN2" s="519"/>
      <c r="FMO2" s="519"/>
      <c r="FMP2" s="519"/>
      <c r="FMQ2" s="519"/>
      <c r="FMR2" s="519"/>
      <c r="FMS2" s="519"/>
      <c r="FMT2" s="519"/>
      <c r="FMU2" s="519"/>
      <c r="FMV2" s="519"/>
      <c r="FMW2" s="519"/>
      <c r="FMX2" s="519"/>
      <c r="FMY2" s="519"/>
      <c r="FMZ2" s="519"/>
      <c r="FNA2" s="519"/>
      <c r="FNB2" s="519"/>
      <c r="FNC2" s="519"/>
      <c r="FND2" s="519"/>
      <c r="FNE2" s="519"/>
      <c r="FNF2" s="519"/>
      <c r="FNG2" s="519"/>
      <c r="FNH2" s="519"/>
      <c r="FNI2" s="519"/>
      <c r="FNJ2" s="519"/>
      <c r="FNK2" s="519"/>
      <c r="FNL2" s="519"/>
      <c r="FNM2" s="519"/>
      <c r="FNN2" s="519"/>
      <c r="FNO2" s="519"/>
      <c r="FNP2" s="519"/>
      <c r="FNQ2" s="519"/>
      <c r="FNR2" s="519"/>
      <c r="FNS2" s="519"/>
      <c r="FNT2" s="519"/>
      <c r="FNU2" s="519"/>
      <c r="FNV2" s="519"/>
      <c r="FNW2" s="519"/>
      <c r="FNX2" s="519"/>
      <c r="FNY2" s="519"/>
      <c r="FNZ2" s="519"/>
      <c r="FOA2" s="519"/>
      <c r="FOB2" s="519"/>
      <c r="FOC2" s="519"/>
      <c r="FOD2" s="519"/>
      <c r="FOE2" s="519"/>
      <c r="FOF2" s="519"/>
      <c r="FOG2" s="519"/>
      <c r="FOH2" s="519"/>
      <c r="FOI2" s="519"/>
      <c r="FOJ2" s="519"/>
      <c r="FOK2" s="519"/>
      <c r="FOL2" s="519"/>
      <c r="FOM2" s="519"/>
      <c r="FON2" s="519"/>
      <c r="FOO2" s="519"/>
      <c r="FOP2" s="519"/>
      <c r="FOQ2" s="519"/>
      <c r="FOR2" s="519"/>
      <c r="FOS2" s="519"/>
      <c r="FOT2" s="519"/>
      <c r="FOU2" s="519"/>
      <c r="FOV2" s="519"/>
      <c r="FOW2" s="519"/>
      <c r="FOX2" s="519"/>
      <c r="FOY2" s="519"/>
      <c r="FOZ2" s="519"/>
      <c r="FPA2" s="519"/>
      <c r="FPB2" s="519"/>
      <c r="FPC2" s="519"/>
      <c r="FPD2" s="519"/>
      <c r="FPE2" s="519"/>
      <c r="FPF2" s="519"/>
      <c r="FPG2" s="519"/>
      <c r="FPH2" s="519"/>
      <c r="FPI2" s="519"/>
      <c r="FPJ2" s="519"/>
      <c r="FPK2" s="519"/>
      <c r="FPL2" s="519"/>
      <c r="FPM2" s="519"/>
      <c r="FPN2" s="519"/>
      <c r="FPO2" s="519"/>
      <c r="FPP2" s="519"/>
      <c r="FPQ2" s="519"/>
      <c r="FPR2" s="519"/>
      <c r="FPS2" s="519"/>
      <c r="FPT2" s="519"/>
      <c r="FPU2" s="519"/>
      <c r="FPV2" s="519"/>
      <c r="FPW2" s="519"/>
      <c r="FPX2" s="519"/>
      <c r="FPY2" s="519"/>
      <c r="FPZ2" s="519"/>
      <c r="FQA2" s="519"/>
      <c r="FQB2" s="519"/>
      <c r="FQC2" s="519"/>
      <c r="FQD2" s="519"/>
      <c r="FQE2" s="519"/>
      <c r="FQF2" s="519"/>
      <c r="FQG2" s="519"/>
      <c r="FQH2" s="519"/>
      <c r="FQI2" s="519"/>
      <c r="FQJ2" s="519"/>
      <c r="FQK2" s="519"/>
      <c r="FQL2" s="519"/>
      <c r="FQM2" s="519"/>
      <c r="FQN2" s="519"/>
      <c r="FQO2" s="519"/>
      <c r="FQP2" s="519"/>
      <c r="FQQ2" s="519"/>
      <c r="FQR2" s="519"/>
      <c r="FQS2" s="519"/>
      <c r="FQT2" s="519"/>
      <c r="FQU2" s="519"/>
      <c r="FQV2" s="519"/>
      <c r="FQW2" s="519"/>
      <c r="FQX2" s="519"/>
      <c r="FQY2" s="519"/>
      <c r="FQZ2" s="519"/>
      <c r="FRA2" s="519"/>
      <c r="FRB2" s="519"/>
      <c r="FRC2" s="519"/>
      <c r="FRD2" s="519"/>
      <c r="FRE2" s="519"/>
      <c r="FRF2" s="519"/>
      <c r="FRG2" s="519"/>
      <c r="FRH2" s="519"/>
      <c r="FRI2" s="519"/>
      <c r="FRJ2" s="519"/>
      <c r="FRK2" s="519"/>
      <c r="FRL2" s="519"/>
      <c r="FRM2" s="519"/>
      <c r="FRN2" s="519"/>
      <c r="FRO2" s="519"/>
      <c r="FRP2" s="519"/>
      <c r="FRQ2" s="519"/>
      <c r="FRR2" s="519"/>
      <c r="FRS2" s="519"/>
      <c r="FRT2" s="519"/>
      <c r="FRU2" s="519"/>
      <c r="FRV2" s="519"/>
      <c r="FRW2" s="519"/>
      <c r="FRX2" s="519"/>
      <c r="FRY2" s="519"/>
      <c r="FRZ2" s="519"/>
      <c r="FSA2" s="519"/>
      <c r="FSB2" s="519"/>
      <c r="FSC2" s="519"/>
      <c r="FSD2" s="519"/>
      <c r="FSE2" s="519"/>
      <c r="FSF2" s="519"/>
      <c r="FSG2" s="519"/>
      <c r="FSH2" s="519"/>
      <c r="FSI2" s="519"/>
      <c r="FSJ2" s="519"/>
      <c r="FSK2" s="519"/>
      <c r="FSL2" s="519"/>
      <c r="FSM2" s="519"/>
      <c r="FSN2" s="519"/>
      <c r="FSO2" s="519"/>
      <c r="FSP2" s="519"/>
      <c r="FSQ2" s="519"/>
      <c r="FSR2" s="519"/>
      <c r="FSS2" s="519"/>
      <c r="FST2" s="519"/>
      <c r="FSU2" s="519"/>
      <c r="FSV2" s="519"/>
      <c r="FSW2" s="519"/>
      <c r="FSX2" s="519"/>
      <c r="FSY2" s="519"/>
      <c r="FSZ2" s="519"/>
      <c r="FTA2" s="519"/>
      <c r="FTB2" s="519"/>
      <c r="FTC2" s="519"/>
      <c r="FTD2" s="519"/>
      <c r="FTE2" s="519"/>
      <c r="FTF2" s="519"/>
      <c r="FTG2" s="519"/>
      <c r="FTH2" s="519"/>
      <c r="FTI2" s="519"/>
      <c r="FTJ2" s="519"/>
      <c r="FTK2" s="519"/>
      <c r="FTL2" s="519"/>
      <c r="FTM2" s="519"/>
      <c r="FTN2" s="519"/>
      <c r="FTO2" s="519"/>
      <c r="FTP2" s="519"/>
      <c r="FTQ2" s="519"/>
      <c r="FTR2" s="519"/>
      <c r="FTS2" s="519"/>
      <c r="FTT2" s="519"/>
      <c r="FTU2" s="519"/>
      <c r="FTV2" s="519"/>
      <c r="FTW2" s="519"/>
      <c r="FTX2" s="519"/>
      <c r="FTY2" s="519"/>
      <c r="FTZ2" s="519"/>
      <c r="FUA2" s="519"/>
      <c r="FUB2" s="519"/>
      <c r="FUC2" s="519"/>
      <c r="FUD2" s="519"/>
      <c r="FUE2" s="519"/>
      <c r="FUF2" s="519"/>
      <c r="FUG2" s="519"/>
      <c r="FUH2" s="519"/>
      <c r="FUI2" s="519"/>
      <c r="FUJ2" s="519"/>
      <c r="FUK2" s="519"/>
      <c r="FUL2" s="519"/>
      <c r="FUM2" s="519"/>
      <c r="FUN2" s="519"/>
      <c r="FUO2" s="519"/>
      <c r="FUP2" s="519"/>
      <c r="FUQ2" s="519"/>
      <c r="FUR2" s="519"/>
      <c r="FUS2" s="519"/>
      <c r="FUT2" s="519"/>
      <c r="FUU2" s="519"/>
      <c r="FUV2" s="519"/>
      <c r="FUW2" s="519"/>
      <c r="FUX2" s="519"/>
      <c r="FUY2" s="519"/>
      <c r="FUZ2" s="519"/>
      <c r="FVA2" s="519"/>
      <c r="FVB2" s="519"/>
      <c r="FVC2" s="519"/>
      <c r="FVD2" s="519"/>
      <c r="FVE2" s="519"/>
      <c r="FVF2" s="519"/>
      <c r="FVG2" s="519"/>
      <c r="FVH2" s="519"/>
      <c r="FVI2" s="519"/>
      <c r="FVJ2" s="519"/>
      <c r="FVK2" s="519"/>
      <c r="FVL2" s="519"/>
      <c r="FVM2" s="519"/>
      <c r="FVN2" s="519"/>
      <c r="FVO2" s="519"/>
      <c r="FVP2" s="519"/>
      <c r="FVQ2" s="519"/>
      <c r="FVR2" s="519"/>
      <c r="FVS2" s="519"/>
      <c r="FVT2" s="519"/>
      <c r="FVU2" s="519"/>
      <c r="FVV2" s="519"/>
      <c r="FVW2" s="519"/>
      <c r="FVX2" s="519"/>
      <c r="FVY2" s="519"/>
      <c r="FVZ2" s="519"/>
      <c r="FWA2" s="519"/>
      <c r="FWB2" s="519"/>
      <c r="FWC2" s="519"/>
      <c r="FWD2" s="519"/>
      <c r="FWE2" s="519"/>
      <c r="FWF2" s="519"/>
      <c r="FWG2" s="519"/>
      <c r="FWH2" s="519"/>
      <c r="FWI2" s="519"/>
      <c r="FWJ2" s="519"/>
      <c r="FWK2" s="519"/>
      <c r="FWL2" s="519"/>
      <c r="FWM2" s="519"/>
      <c r="FWN2" s="519"/>
      <c r="FWO2" s="519"/>
      <c r="FWP2" s="519"/>
      <c r="FWQ2" s="519"/>
      <c r="FWR2" s="519"/>
      <c r="FWS2" s="519"/>
      <c r="FWT2" s="519"/>
      <c r="FWU2" s="519"/>
      <c r="FWV2" s="519"/>
      <c r="FWW2" s="519"/>
      <c r="FWX2" s="519"/>
      <c r="FWY2" s="519"/>
      <c r="FWZ2" s="519"/>
      <c r="FXA2" s="519"/>
      <c r="FXB2" s="519"/>
      <c r="FXC2" s="519"/>
      <c r="FXD2" s="519"/>
      <c r="FXE2" s="519"/>
      <c r="FXF2" s="519"/>
      <c r="FXG2" s="519"/>
      <c r="FXH2" s="519"/>
      <c r="FXI2" s="519"/>
      <c r="FXJ2" s="519"/>
      <c r="FXK2" s="519"/>
      <c r="FXL2" s="519"/>
      <c r="FXM2" s="519"/>
      <c r="FXN2" s="519"/>
      <c r="FXO2" s="519"/>
      <c r="FXP2" s="519"/>
      <c r="FXQ2" s="519"/>
      <c r="FXR2" s="519"/>
      <c r="FXS2" s="519"/>
      <c r="FXT2" s="519"/>
      <c r="FXU2" s="519"/>
      <c r="FXV2" s="519"/>
      <c r="FXW2" s="519"/>
      <c r="FXX2" s="519"/>
      <c r="FXY2" s="519"/>
      <c r="FXZ2" s="519"/>
      <c r="FYA2" s="519"/>
      <c r="FYB2" s="519"/>
      <c r="FYC2" s="519"/>
      <c r="FYD2" s="519"/>
      <c r="FYE2" s="519"/>
      <c r="FYF2" s="519"/>
      <c r="FYG2" s="519"/>
      <c r="FYH2" s="519"/>
      <c r="FYI2" s="519"/>
      <c r="FYJ2" s="519"/>
      <c r="FYK2" s="519"/>
      <c r="FYL2" s="519"/>
      <c r="FYM2" s="519"/>
      <c r="FYN2" s="519"/>
      <c r="FYO2" s="519"/>
      <c r="FYP2" s="519"/>
      <c r="FYQ2" s="519"/>
      <c r="FYR2" s="519"/>
      <c r="FYS2" s="519"/>
      <c r="FYT2" s="519"/>
      <c r="FYU2" s="519"/>
      <c r="FYV2" s="519"/>
      <c r="FYW2" s="519"/>
      <c r="FYX2" s="519"/>
      <c r="FYY2" s="519"/>
      <c r="FYZ2" s="519"/>
      <c r="FZA2" s="519"/>
      <c r="FZB2" s="519"/>
      <c r="FZC2" s="519"/>
      <c r="FZD2" s="519"/>
      <c r="FZE2" s="519"/>
      <c r="FZF2" s="519"/>
      <c r="FZG2" s="519"/>
      <c r="FZH2" s="519"/>
      <c r="FZI2" s="519"/>
      <c r="FZJ2" s="519"/>
      <c r="FZK2" s="519"/>
      <c r="FZL2" s="519"/>
      <c r="FZM2" s="519"/>
      <c r="FZN2" s="519"/>
      <c r="FZO2" s="519"/>
      <c r="FZP2" s="519"/>
      <c r="FZQ2" s="519"/>
      <c r="FZR2" s="519"/>
      <c r="FZS2" s="519"/>
      <c r="FZT2" s="519"/>
      <c r="FZU2" s="519"/>
      <c r="FZV2" s="519"/>
      <c r="FZW2" s="519"/>
      <c r="FZX2" s="519"/>
      <c r="FZY2" s="519"/>
      <c r="FZZ2" s="519"/>
      <c r="GAA2" s="519"/>
      <c r="GAB2" s="519"/>
      <c r="GAC2" s="519"/>
      <c r="GAD2" s="519"/>
      <c r="GAE2" s="519"/>
      <c r="GAF2" s="519"/>
      <c r="GAG2" s="519"/>
      <c r="GAH2" s="519"/>
      <c r="GAI2" s="519"/>
      <c r="GAJ2" s="519"/>
      <c r="GAK2" s="519"/>
      <c r="GAL2" s="519"/>
      <c r="GAM2" s="519"/>
      <c r="GAN2" s="519"/>
      <c r="GAO2" s="519"/>
      <c r="GAP2" s="519"/>
      <c r="GAQ2" s="519"/>
      <c r="GAR2" s="519"/>
      <c r="GAS2" s="519"/>
      <c r="GAT2" s="519"/>
      <c r="GAU2" s="519"/>
      <c r="GAV2" s="519"/>
      <c r="GAW2" s="519"/>
      <c r="GAX2" s="519"/>
      <c r="GAY2" s="519"/>
      <c r="GAZ2" s="519"/>
      <c r="GBA2" s="519"/>
      <c r="GBB2" s="519"/>
      <c r="GBC2" s="519"/>
      <c r="GBD2" s="519"/>
      <c r="GBE2" s="519"/>
      <c r="GBF2" s="519"/>
      <c r="GBG2" s="519"/>
      <c r="GBH2" s="519"/>
      <c r="GBI2" s="519"/>
      <c r="GBJ2" s="519"/>
      <c r="GBK2" s="519"/>
      <c r="GBL2" s="519"/>
      <c r="GBM2" s="519"/>
      <c r="GBN2" s="519"/>
      <c r="GBO2" s="519"/>
      <c r="GBP2" s="519"/>
      <c r="GBQ2" s="519"/>
      <c r="GBR2" s="519"/>
      <c r="GBS2" s="519"/>
      <c r="GBT2" s="519"/>
      <c r="GBU2" s="519"/>
      <c r="GBV2" s="519"/>
      <c r="GBW2" s="519"/>
      <c r="GBX2" s="519"/>
      <c r="GBY2" s="519"/>
      <c r="GBZ2" s="519"/>
      <c r="GCA2" s="519"/>
      <c r="GCB2" s="519"/>
      <c r="GCC2" s="519"/>
      <c r="GCD2" s="519"/>
      <c r="GCE2" s="519"/>
      <c r="GCF2" s="519"/>
      <c r="GCG2" s="519"/>
      <c r="GCH2" s="519"/>
      <c r="GCI2" s="519"/>
      <c r="GCJ2" s="519"/>
      <c r="GCK2" s="519"/>
      <c r="GCL2" s="519"/>
      <c r="GCM2" s="519"/>
      <c r="GCN2" s="519"/>
      <c r="GCO2" s="519"/>
      <c r="GCP2" s="519"/>
      <c r="GCQ2" s="519"/>
      <c r="GCR2" s="519"/>
      <c r="GCS2" s="519"/>
      <c r="GCT2" s="519"/>
      <c r="GCU2" s="519"/>
      <c r="GCV2" s="519"/>
      <c r="GCW2" s="519"/>
      <c r="GCX2" s="519"/>
      <c r="GCY2" s="519"/>
      <c r="GCZ2" s="519"/>
      <c r="GDA2" s="519"/>
      <c r="GDB2" s="519"/>
      <c r="GDC2" s="519"/>
      <c r="GDD2" s="519"/>
      <c r="GDE2" s="519"/>
      <c r="GDF2" s="519"/>
      <c r="GDG2" s="519"/>
      <c r="GDH2" s="519"/>
      <c r="GDI2" s="519"/>
      <c r="GDJ2" s="519"/>
      <c r="GDK2" s="519"/>
      <c r="GDL2" s="519"/>
      <c r="GDM2" s="519"/>
      <c r="GDN2" s="519"/>
      <c r="GDO2" s="519"/>
      <c r="GDP2" s="519"/>
      <c r="GDQ2" s="519"/>
      <c r="GDR2" s="519"/>
      <c r="GDS2" s="519"/>
      <c r="GDT2" s="519"/>
      <c r="GDU2" s="519"/>
      <c r="GDV2" s="519"/>
      <c r="GDW2" s="519"/>
      <c r="GDX2" s="519"/>
      <c r="GDY2" s="519"/>
      <c r="GDZ2" s="519"/>
      <c r="GEA2" s="519"/>
      <c r="GEB2" s="519"/>
      <c r="GEC2" s="519"/>
      <c r="GED2" s="519"/>
      <c r="GEE2" s="519"/>
      <c r="GEF2" s="519"/>
      <c r="GEG2" s="519"/>
      <c r="GEH2" s="519"/>
      <c r="GEI2" s="519"/>
      <c r="GEJ2" s="519"/>
      <c r="GEK2" s="519"/>
      <c r="GEL2" s="519"/>
      <c r="GEM2" s="519"/>
      <c r="GEN2" s="519"/>
      <c r="GEO2" s="519"/>
      <c r="GEP2" s="519"/>
      <c r="GEQ2" s="519"/>
      <c r="GER2" s="519"/>
      <c r="GES2" s="519"/>
      <c r="GET2" s="519"/>
      <c r="GEU2" s="519"/>
      <c r="GEV2" s="519"/>
      <c r="GEW2" s="519"/>
      <c r="GEX2" s="519"/>
      <c r="GEY2" s="519"/>
      <c r="GEZ2" s="519"/>
      <c r="GFA2" s="519"/>
      <c r="GFB2" s="519"/>
      <c r="GFC2" s="519"/>
      <c r="GFD2" s="519"/>
      <c r="GFE2" s="519"/>
      <c r="GFF2" s="519"/>
      <c r="GFG2" s="519"/>
      <c r="GFH2" s="519"/>
      <c r="GFI2" s="519"/>
      <c r="GFJ2" s="519"/>
      <c r="GFK2" s="519"/>
      <c r="GFL2" s="519"/>
      <c r="GFM2" s="519"/>
      <c r="GFN2" s="519"/>
      <c r="GFO2" s="519"/>
      <c r="GFP2" s="519"/>
      <c r="GFQ2" s="519"/>
      <c r="GFR2" s="519"/>
      <c r="GFS2" s="519"/>
      <c r="GFT2" s="519"/>
      <c r="GFU2" s="519"/>
      <c r="GFV2" s="519"/>
      <c r="GFW2" s="519"/>
      <c r="GFX2" s="519"/>
      <c r="GFY2" s="519"/>
      <c r="GFZ2" s="519"/>
      <c r="GGA2" s="519"/>
      <c r="GGB2" s="519"/>
      <c r="GGC2" s="519"/>
      <c r="GGD2" s="519"/>
      <c r="GGE2" s="519"/>
      <c r="GGF2" s="519"/>
      <c r="GGG2" s="519"/>
      <c r="GGH2" s="519"/>
      <c r="GGI2" s="519"/>
      <c r="GGJ2" s="519"/>
      <c r="GGK2" s="519"/>
      <c r="GGL2" s="519"/>
      <c r="GGM2" s="519"/>
      <c r="GGN2" s="519"/>
      <c r="GGO2" s="519"/>
      <c r="GGP2" s="519"/>
      <c r="GGQ2" s="519"/>
      <c r="GGR2" s="519"/>
      <c r="GGS2" s="519"/>
      <c r="GGT2" s="519"/>
      <c r="GGU2" s="519"/>
      <c r="GGV2" s="519"/>
      <c r="GGW2" s="519"/>
      <c r="GGX2" s="519"/>
      <c r="GGY2" s="519"/>
      <c r="GGZ2" s="519"/>
      <c r="GHA2" s="519"/>
      <c r="GHB2" s="519"/>
      <c r="GHC2" s="519"/>
      <c r="GHD2" s="519"/>
      <c r="GHE2" s="519"/>
      <c r="GHF2" s="519"/>
      <c r="GHG2" s="519"/>
      <c r="GHH2" s="519"/>
      <c r="GHI2" s="519"/>
      <c r="GHJ2" s="519"/>
      <c r="GHK2" s="519"/>
      <c r="GHL2" s="519"/>
      <c r="GHM2" s="519"/>
      <c r="GHN2" s="519"/>
      <c r="GHO2" s="519"/>
      <c r="GHP2" s="519"/>
      <c r="GHQ2" s="519"/>
      <c r="GHR2" s="519"/>
      <c r="GHS2" s="519"/>
      <c r="GHT2" s="519"/>
      <c r="GHU2" s="519"/>
      <c r="GHV2" s="519"/>
      <c r="GHW2" s="519"/>
      <c r="GHX2" s="519"/>
      <c r="GHY2" s="519"/>
      <c r="GHZ2" s="519"/>
      <c r="GIA2" s="519"/>
      <c r="GIB2" s="519"/>
      <c r="GIC2" s="519"/>
      <c r="GID2" s="519"/>
      <c r="GIE2" s="519"/>
      <c r="GIF2" s="519"/>
      <c r="GIG2" s="519"/>
      <c r="GIH2" s="519"/>
      <c r="GII2" s="519"/>
      <c r="GIJ2" s="519"/>
      <c r="GIK2" s="519"/>
      <c r="GIL2" s="519"/>
      <c r="GIM2" s="519"/>
      <c r="GIN2" s="519"/>
      <c r="GIO2" s="519"/>
      <c r="GIP2" s="519"/>
      <c r="GIQ2" s="519"/>
      <c r="GIR2" s="519"/>
      <c r="GIS2" s="519"/>
      <c r="GIT2" s="519"/>
      <c r="GIU2" s="519"/>
      <c r="GIV2" s="519"/>
      <c r="GIW2" s="519"/>
      <c r="GIX2" s="519"/>
      <c r="GIY2" s="519"/>
      <c r="GIZ2" s="519"/>
      <c r="GJA2" s="519"/>
      <c r="GJB2" s="519"/>
      <c r="GJC2" s="519"/>
      <c r="GJD2" s="519"/>
      <c r="GJE2" s="519"/>
      <c r="GJF2" s="519"/>
      <c r="GJG2" s="519"/>
      <c r="GJH2" s="519"/>
      <c r="GJI2" s="519"/>
      <c r="GJJ2" s="519"/>
      <c r="GJK2" s="519"/>
      <c r="GJL2" s="519"/>
      <c r="GJM2" s="519"/>
      <c r="GJN2" s="519"/>
      <c r="GJO2" s="519"/>
      <c r="GJP2" s="519"/>
      <c r="GJQ2" s="519"/>
      <c r="GJR2" s="519"/>
      <c r="GJS2" s="519"/>
      <c r="GJT2" s="519"/>
      <c r="GJU2" s="519"/>
      <c r="GJV2" s="519"/>
      <c r="GJW2" s="519"/>
      <c r="GJX2" s="519"/>
      <c r="GJY2" s="519"/>
      <c r="GJZ2" s="519"/>
      <c r="GKA2" s="519"/>
      <c r="GKB2" s="519"/>
      <c r="GKC2" s="519"/>
      <c r="GKD2" s="519"/>
      <c r="GKE2" s="519"/>
      <c r="GKF2" s="519"/>
      <c r="GKG2" s="519"/>
      <c r="GKH2" s="519"/>
      <c r="GKI2" s="519"/>
      <c r="GKJ2" s="519"/>
      <c r="GKK2" s="519"/>
      <c r="GKL2" s="519"/>
      <c r="GKM2" s="519"/>
      <c r="GKN2" s="519"/>
      <c r="GKO2" s="519"/>
      <c r="GKP2" s="519"/>
      <c r="GKQ2" s="519"/>
      <c r="GKR2" s="519"/>
      <c r="GKS2" s="519"/>
      <c r="GKT2" s="519"/>
      <c r="GKU2" s="519"/>
      <c r="GKV2" s="519"/>
      <c r="GKW2" s="519"/>
      <c r="GKX2" s="519"/>
      <c r="GKY2" s="519"/>
      <c r="GKZ2" s="519"/>
      <c r="GLA2" s="519"/>
      <c r="GLB2" s="519"/>
      <c r="GLC2" s="519"/>
      <c r="GLD2" s="519"/>
      <c r="GLE2" s="519"/>
      <c r="GLF2" s="519"/>
      <c r="GLG2" s="519"/>
      <c r="GLH2" s="519"/>
      <c r="GLI2" s="519"/>
      <c r="GLJ2" s="519"/>
      <c r="GLK2" s="519"/>
      <c r="GLL2" s="519"/>
      <c r="GLM2" s="519"/>
      <c r="GLN2" s="519"/>
      <c r="GLO2" s="519"/>
      <c r="GLP2" s="519"/>
      <c r="GLQ2" s="519"/>
      <c r="GLR2" s="519"/>
      <c r="GLS2" s="519"/>
      <c r="GLT2" s="519"/>
      <c r="GLU2" s="519"/>
      <c r="GLV2" s="519"/>
      <c r="GLW2" s="519"/>
      <c r="GLX2" s="519"/>
      <c r="GLY2" s="519"/>
      <c r="GLZ2" s="519"/>
      <c r="GMA2" s="519"/>
      <c r="GMB2" s="519"/>
      <c r="GMC2" s="519"/>
      <c r="GMD2" s="519"/>
      <c r="GME2" s="519"/>
      <c r="GMF2" s="519"/>
      <c r="GMG2" s="519"/>
      <c r="GMH2" s="519"/>
      <c r="GMI2" s="519"/>
      <c r="GMJ2" s="519"/>
      <c r="GMK2" s="519"/>
      <c r="GML2" s="519"/>
      <c r="GMM2" s="519"/>
      <c r="GMN2" s="519"/>
      <c r="GMO2" s="519"/>
      <c r="GMP2" s="519"/>
      <c r="GMQ2" s="519"/>
      <c r="GMR2" s="519"/>
      <c r="GMS2" s="519"/>
      <c r="GMT2" s="519"/>
      <c r="GMU2" s="519"/>
      <c r="GMV2" s="519"/>
      <c r="GMW2" s="519"/>
      <c r="GMX2" s="519"/>
      <c r="GMY2" s="519"/>
      <c r="GMZ2" s="519"/>
      <c r="GNA2" s="519"/>
      <c r="GNB2" s="519"/>
      <c r="GNC2" s="519"/>
      <c r="GND2" s="519"/>
      <c r="GNE2" s="519"/>
      <c r="GNF2" s="519"/>
      <c r="GNG2" s="519"/>
      <c r="GNH2" s="519"/>
      <c r="GNI2" s="519"/>
      <c r="GNJ2" s="519"/>
      <c r="GNK2" s="519"/>
      <c r="GNL2" s="519"/>
      <c r="GNM2" s="519"/>
      <c r="GNN2" s="519"/>
      <c r="GNO2" s="519"/>
      <c r="GNP2" s="519"/>
      <c r="GNQ2" s="519"/>
      <c r="GNR2" s="519"/>
      <c r="GNS2" s="519"/>
      <c r="GNT2" s="519"/>
      <c r="GNU2" s="519"/>
      <c r="GNV2" s="519"/>
      <c r="GNW2" s="519"/>
      <c r="GNX2" s="519"/>
      <c r="GNY2" s="519"/>
      <c r="GNZ2" s="519"/>
      <c r="GOA2" s="519"/>
      <c r="GOB2" s="519"/>
      <c r="GOC2" s="519"/>
      <c r="GOD2" s="519"/>
      <c r="GOE2" s="519"/>
      <c r="GOF2" s="519"/>
      <c r="GOG2" s="519"/>
      <c r="GOH2" s="519"/>
      <c r="GOI2" s="519"/>
      <c r="GOJ2" s="519"/>
      <c r="GOK2" s="519"/>
      <c r="GOL2" s="519"/>
      <c r="GOM2" s="519"/>
      <c r="GON2" s="519"/>
      <c r="GOO2" s="519"/>
      <c r="GOP2" s="519"/>
      <c r="GOQ2" s="519"/>
      <c r="GOR2" s="519"/>
      <c r="GOS2" s="519"/>
      <c r="GOT2" s="519"/>
      <c r="GOU2" s="519"/>
      <c r="GOV2" s="519"/>
      <c r="GOW2" s="519"/>
      <c r="GOX2" s="519"/>
      <c r="GOY2" s="519"/>
      <c r="GOZ2" s="519"/>
      <c r="GPA2" s="519"/>
      <c r="GPB2" s="519"/>
      <c r="GPC2" s="519"/>
      <c r="GPD2" s="519"/>
      <c r="GPE2" s="519"/>
      <c r="GPF2" s="519"/>
      <c r="GPG2" s="519"/>
      <c r="GPH2" s="519"/>
      <c r="GPI2" s="519"/>
      <c r="GPJ2" s="519"/>
      <c r="GPK2" s="519"/>
      <c r="GPL2" s="519"/>
      <c r="GPM2" s="519"/>
      <c r="GPN2" s="519"/>
      <c r="GPO2" s="519"/>
      <c r="GPP2" s="519"/>
      <c r="GPQ2" s="519"/>
      <c r="GPR2" s="519"/>
      <c r="GPS2" s="519"/>
      <c r="GPT2" s="519"/>
      <c r="GPU2" s="519"/>
      <c r="GPV2" s="519"/>
      <c r="GPW2" s="519"/>
      <c r="GPX2" s="519"/>
      <c r="GPY2" s="519"/>
      <c r="GPZ2" s="519"/>
      <c r="GQA2" s="519"/>
      <c r="GQB2" s="519"/>
      <c r="GQC2" s="519"/>
      <c r="GQD2" s="519"/>
      <c r="GQE2" s="519"/>
      <c r="GQF2" s="519"/>
      <c r="GQG2" s="519"/>
      <c r="GQH2" s="519"/>
      <c r="GQI2" s="519"/>
      <c r="GQJ2" s="519"/>
      <c r="GQK2" s="519"/>
      <c r="GQL2" s="519"/>
      <c r="GQM2" s="519"/>
      <c r="GQN2" s="519"/>
      <c r="GQO2" s="519"/>
      <c r="GQP2" s="519"/>
      <c r="GQQ2" s="519"/>
      <c r="GQR2" s="519"/>
      <c r="GQS2" s="519"/>
      <c r="GQT2" s="519"/>
      <c r="GQU2" s="519"/>
      <c r="GQV2" s="519"/>
      <c r="GQW2" s="519"/>
      <c r="GQX2" s="519"/>
      <c r="GQY2" s="519"/>
      <c r="GQZ2" s="519"/>
      <c r="GRA2" s="519"/>
      <c r="GRB2" s="519"/>
      <c r="GRC2" s="519"/>
      <c r="GRD2" s="519"/>
      <c r="GRE2" s="519"/>
      <c r="GRF2" s="519"/>
      <c r="GRG2" s="519"/>
      <c r="GRH2" s="519"/>
      <c r="GRI2" s="519"/>
      <c r="GRJ2" s="519"/>
      <c r="GRK2" s="519"/>
      <c r="GRL2" s="519"/>
      <c r="GRM2" s="519"/>
      <c r="GRN2" s="519"/>
      <c r="GRO2" s="519"/>
      <c r="GRP2" s="519"/>
      <c r="GRQ2" s="519"/>
      <c r="GRR2" s="519"/>
      <c r="GRS2" s="519"/>
      <c r="GRT2" s="519"/>
      <c r="GRU2" s="519"/>
      <c r="GRV2" s="519"/>
      <c r="GRW2" s="519"/>
      <c r="GRX2" s="519"/>
      <c r="GRY2" s="519"/>
      <c r="GRZ2" s="519"/>
      <c r="GSA2" s="519"/>
      <c r="GSB2" s="519"/>
      <c r="GSC2" s="519"/>
      <c r="GSD2" s="519"/>
      <c r="GSE2" s="519"/>
      <c r="GSF2" s="519"/>
      <c r="GSG2" s="519"/>
      <c r="GSH2" s="519"/>
      <c r="GSI2" s="519"/>
      <c r="GSJ2" s="519"/>
      <c r="GSK2" s="519"/>
      <c r="GSL2" s="519"/>
      <c r="GSM2" s="519"/>
      <c r="GSN2" s="519"/>
      <c r="GSO2" s="519"/>
      <c r="GSP2" s="519"/>
      <c r="GSQ2" s="519"/>
      <c r="GSR2" s="519"/>
      <c r="GSS2" s="519"/>
      <c r="GST2" s="519"/>
      <c r="GSU2" s="519"/>
      <c r="GSV2" s="519"/>
      <c r="GSW2" s="519"/>
      <c r="GSX2" s="519"/>
      <c r="GSY2" s="519"/>
      <c r="GSZ2" s="519"/>
      <c r="GTA2" s="519"/>
      <c r="GTB2" s="519"/>
      <c r="GTC2" s="519"/>
      <c r="GTD2" s="519"/>
      <c r="GTE2" s="519"/>
      <c r="GTF2" s="519"/>
      <c r="GTG2" s="519"/>
      <c r="GTH2" s="519"/>
      <c r="GTI2" s="519"/>
      <c r="GTJ2" s="519"/>
      <c r="GTK2" s="519"/>
      <c r="GTL2" s="519"/>
      <c r="GTM2" s="519"/>
      <c r="GTN2" s="519"/>
      <c r="GTO2" s="519"/>
      <c r="GTP2" s="519"/>
      <c r="GTQ2" s="519"/>
      <c r="GTR2" s="519"/>
      <c r="GTS2" s="519"/>
      <c r="GTT2" s="519"/>
      <c r="GTU2" s="519"/>
      <c r="GTV2" s="519"/>
      <c r="GTW2" s="519"/>
      <c r="GTX2" s="519"/>
      <c r="GTY2" s="519"/>
      <c r="GTZ2" s="519"/>
      <c r="GUA2" s="519"/>
      <c r="GUB2" s="519"/>
      <c r="GUC2" s="519"/>
      <c r="GUD2" s="519"/>
      <c r="GUE2" s="519"/>
      <c r="GUF2" s="519"/>
      <c r="GUG2" s="519"/>
      <c r="GUH2" s="519"/>
      <c r="GUI2" s="519"/>
      <c r="GUJ2" s="519"/>
      <c r="GUK2" s="519"/>
      <c r="GUL2" s="519"/>
      <c r="GUM2" s="519"/>
      <c r="GUN2" s="519"/>
      <c r="GUO2" s="519"/>
      <c r="GUP2" s="519"/>
      <c r="GUQ2" s="519"/>
      <c r="GUR2" s="519"/>
      <c r="GUS2" s="519"/>
      <c r="GUT2" s="519"/>
      <c r="GUU2" s="519"/>
      <c r="GUV2" s="519"/>
      <c r="GUW2" s="519"/>
      <c r="GUX2" s="519"/>
      <c r="GUY2" s="519"/>
      <c r="GUZ2" s="519"/>
      <c r="GVA2" s="519"/>
      <c r="GVB2" s="519"/>
      <c r="GVC2" s="519"/>
      <c r="GVD2" s="519"/>
      <c r="GVE2" s="519"/>
      <c r="GVF2" s="519"/>
      <c r="GVG2" s="519"/>
      <c r="GVH2" s="519"/>
      <c r="GVI2" s="519"/>
      <c r="GVJ2" s="519"/>
      <c r="GVK2" s="519"/>
      <c r="GVL2" s="519"/>
      <c r="GVM2" s="519"/>
      <c r="GVN2" s="519"/>
      <c r="GVO2" s="519"/>
      <c r="GVP2" s="519"/>
      <c r="GVQ2" s="519"/>
      <c r="GVR2" s="519"/>
      <c r="GVS2" s="519"/>
      <c r="GVT2" s="519"/>
      <c r="GVU2" s="519"/>
      <c r="GVV2" s="519"/>
      <c r="GVW2" s="519"/>
      <c r="GVX2" s="519"/>
      <c r="GVY2" s="519"/>
      <c r="GVZ2" s="519"/>
      <c r="GWA2" s="519"/>
      <c r="GWB2" s="519"/>
      <c r="GWC2" s="519"/>
      <c r="GWD2" s="519"/>
      <c r="GWE2" s="519"/>
      <c r="GWF2" s="519"/>
      <c r="GWG2" s="519"/>
      <c r="GWH2" s="519"/>
      <c r="GWI2" s="519"/>
      <c r="GWJ2" s="519"/>
      <c r="GWK2" s="519"/>
      <c r="GWL2" s="519"/>
      <c r="GWM2" s="519"/>
      <c r="GWN2" s="519"/>
      <c r="GWO2" s="519"/>
      <c r="GWP2" s="519"/>
      <c r="GWQ2" s="519"/>
      <c r="GWR2" s="519"/>
      <c r="GWS2" s="519"/>
      <c r="GWT2" s="519"/>
      <c r="GWU2" s="519"/>
      <c r="GWV2" s="519"/>
      <c r="GWW2" s="519"/>
      <c r="GWX2" s="519"/>
      <c r="GWY2" s="519"/>
      <c r="GWZ2" s="519"/>
      <c r="GXA2" s="519"/>
      <c r="GXB2" s="519"/>
      <c r="GXC2" s="519"/>
      <c r="GXD2" s="519"/>
      <c r="GXE2" s="519"/>
      <c r="GXF2" s="519"/>
      <c r="GXG2" s="519"/>
      <c r="GXH2" s="519"/>
      <c r="GXI2" s="519"/>
      <c r="GXJ2" s="519"/>
      <c r="GXK2" s="519"/>
      <c r="GXL2" s="519"/>
      <c r="GXM2" s="519"/>
      <c r="GXN2" s="519"/>
      <c r="GXO2" s="519"/>
      <c r="GXP2" s="519"/>
      <c r="GXQ2" s="519"/>
      <c r="GXR2" s="519"/>
      <c r="GXS2" s="519"/>
      <c r="GXT2" s="519"/>
      <c r="GXU2" s="519"/>
      <c r="GXV2" s="519"/>
      <c r="GXW2" s="519"/>
      <c r="GXX2" s="519"/>
      <c r="GXY2" s="519"/>
      <c r="GXZ2" s="519"/>
      <c r="GYA2" s="519"/>
      <c r="GYB2" s="519"/>
      <c r="GYC2" s="519"/>
      <c r="GYD2" s="519"/>
      <c r="GYE2" s="519"/>
      <c r="GYF2" s="519"/>
      <c r="GYG2" s="519"/>
      <c r="GYH2" s="519"/>
      <c r="GYI2" s="519"/>
      <c r="GYJ2" s="519"/>
      <c r="GYK2" s="519"/>
      <c r="GYL2" s="519"/>
      <c r="GYM2" s="519"/>
      <c r="GYN2" s="519"/>
      <c r="GYO2" s="519"/>
      <c r="GYP2" s="519"/>
      <c r="GYQ2" s="519"/>
      <c r="GYR2" s="519"/>
      <c r="GYS2" s="519"/>
      <c r="GYT2" s="519"/>
      <c r="GYU2" s="519"/>
      <c r="GYV2" s="519"/>
      <c r="GYW2" s="519"/>
      <c r="GYX2" s="519"/>
      <c r="GYY2" s="519"/>
      <c r="GYZ2" s="519"/>
      <c r="GZA2" s="519"/>
      <c r="GZB2" s="519"/>
      <c r="GZC2" s="519"/>
      <c r="GZD2" s="519"/>
      <c r="GZE2" s="519"/>
      <c r="GZF2" s="519"/>
      <c r="GZG2" s="519"/>
      <c r="GZH2" s="519"/>
      <c r="GZI2" s="519"/>
      <c r="GZJ2" s="519"/>
      <c r="GZK2" s="519"/>
      <c r="GZL2" s="519"/>
      <c r="GZM2" s="519"/>
      <c r="GZN2" s="519"/>
      <c r="GZO2" s="519"/>
      <c r="GZP2" s="519"/>
      <c r="GZQ2" s="519"/>
      <c r="GZR2" s="519"/>
      <c r="GZS2" s="519"/>
      <c r="GZT2" s="519"/>
      <c r="GZU2" s="519"/>
      <c r="GZV2" s="519"/>
      <c r="GZW2" s="519"/>
      <c r="GZX2" s="519"/>
      <c r="GZY2" s="519"/>
      <c r="GZZ2" s="519"/>
      <c r="HAA2" s="519"/>
      <c r="HAB2" s="519"/>
      <c r="HAC2" s="519"/>
      <c r="HAD2" s="519"/>
      <c r="HAE2" s="519"/>
      <c r="HAF2" s="519"/>
      <c r="HAG2" s="519"/>
      <c r="HAH2" s="519"/>
      <c r="HAI2" s="519"/>
      <c r="HAJ2" s="519"/>
      <c r="HAK2" s="519"/>
      <c r="HAL2" s="519"/>
      <c r="HAM2" s="519"/>
      <c r="HAN2" s="519"/>
      <c r="HAO2" s="519"/>
      <c r="HAP2" s="519"/>
      <c r="HAQ2" s="519"/>
      <c r="HAR2" s="519"/>
      <c r="HAS2" s="519"/>
      <c r="HAT2" s="519"/>
      <c r="HAU2" s="519"/>
      <c r="HAV2" s="519"/>
      <c r="HAW2" s="519"/>
      <c r="HAX2" s="519"/>
      <c r="HAY2" s="519"/>
      <c r="HAZ2" s="519"/>
      <c r="HBA2" s="519"/>
      <c r="HBB2" s="519"/>
      <c r="HBC2" s="519"/>
      <c r="HBD2" s="519"/>
      <c r="HBE2" s="519"/>
      <c r="HBF2" s="519"/>
      <c r="HBG2" s="519"/>
      <c r="HBH2" s="519"/>
      <c r="HBI2" s="519"/>
      <c r="HBJ2" s="519"/>
      <c r="HBK2" s="519"/>
      <c r="HBL2" s="519"/>
      <c r="HBM2" s="519"/>
      <c r="HBN2" s="519"/>
      <c r="HBO2" s="519"/>
      <c r="HBP2" s="519"/>
      <c r="HBQ2" s="519"/>
      <c r="HBR2" s="519"/>
      <c r="HBS2" s="519"/>
      <c r="HBT2" s="519"/>
      <c r="HBU2" s="519"/>
      <c r="HBV2" s="519"/>
      <c r="HBW2" s="519"/>
      <c r="HBX2" s="519"/>
      <c r="HBY2" s="519"/>
      <c r="HBZ2" s="519"/>
      <c r="HCA2" s="519"/>
      <c r="HCB2" s="519"/>
      <c r="HCC2" s="519"/>
      <c r="HCD2" s="519"/>
      <c r="HCE2" s="519"/>
      <c r="HCF2" s="519"/>
      <c r="HCG2" s="519"/>
      <c r="HCH2" s="519"/>
      <c r="HCI2" s="519"/>
      <c r="HCJ2" s="519"/>
      <c r="HCK2" s="519"/>
      <c r="HCL2" s="519"/>
      <c r="HCM2" s="519"/>
      <c r="HCN2" s="519"/>
      <c r="HCO2" s="519"/>
      <c r="HCP2" s="519"/>
      <c r="HCQ2" s="519"/>
      <c r="HCR2" s="519"/>
      <c r="HCS2" s="519"/>
      <c r="HCT2" s="519"/>
      <c r="HCU2" s="519"/>
      <c r="HCV2" s="519"/>
      <c r="HCW2" s="519"/>
      <c r="HCX2" s="519"/>
      <c r="HCY2" s="519"/>
      <c r="HCZ2" s="519"/>
      <c r="HDA2" s="519"/>
      <c r="HDB2" s="519"/>
      <c r="HDC2" s="519"/>
      <c r="HDD2" s="519"/>
      <c r="HDE2" s="519"/>
      <c r="HDF2" s="519"/>
      <c r="HDG2" s="519"/>
      <c r="HDH2" s="519"/>
      <c r="HDI2" s="519"/>
      <c r="HDJ2" s="519"/>
      <c r="HDK2" s="519"/>
      <c r="HDL2" s="519"/>
      <c r="HDM2" s="519"/>
      <c r="HDN2" s="519"/>
      <c r="HDO2" s="519"/>
      <c r="HDP2" s="519"/>
      <c r="HDQ2" s="519"/>
      <c r="HDR2" s="519"/>
      <c r="HDS2" s="519"/>
      <c r="HDT2" s="519"/>
      <c r="HDU2" s="519"/>
      <c r="HDV2" s="519"/>
      <c r="HDW2" s="519"/>
      <c r="HDX2" s="519"/>
      <c r="HDY2" s="519"/>
      <c r="HDZ2" s="519"/>
      <c r="HEA2" s="519"/>
      <c r="HEB2" s="519"/>
      <c r="HEC2" s="519"/>
      <c r="HED2" s="519"/>
      <c r="HEE2" s="519"/>
      <c r="HEF2" s="519"/>
      <c r="HEG2" s="519"/>
      <c r="HEH2" s="519"/>
      <c r="HEI2" s="519"/>
      <c r="HEJ2" s="519"/>
      <c r="HEK2" s="519"/>
      <c r="HEL2" s="519"/>
      <c r="HEM2" s="519"/>
      <c r="HEN2" s="519"/>
      <c r="HEO2" s="519"/>
      <c r="HEP2" s="519"/>
      <c r="HEQ2" s="519"/>
      <c r="HER2" s="519"/>
      <c r="HES2" s="519"/>
      <c r="HET2" s="519"/>
      <c r="HEU2" s="519"/>
      <c r="HEV2" s="519"/>
      <c r="HEW2" s="519"/>
      <c r="HEX2" s="519"/>
      <c r="HEY2" s="519"/>
      <c r="HEZ2" s="519"/>
      <c r="HFA2" s="519"/>
      <c r="HFB2" s="519"/>
      <c r="HFC2" s="519"/>
      <c r="HFD2" s="519"/>
      <c r="HFE2" s="519"/>
      <c r="HFF2" s="519"/>
      <c r="HFG2" s="519"/>
      <c r="HFH2" s="519"/>
      <c r="HFI2" s="519"/>
      <c r="HFJ2" s="519"/>
      <c r="HFK2" s="519"/>
      <c r="HFL2" s="519"/>
      <c r="HFM2" s="519"/>
      <c r="HFN2" s="519"/>
      <c r="HFO2" s="519"/>
      <c r="HFP2" s="519"/>
      <c r="HFQ2" s="519"/>
      <c r="HFR2" s="519"/>
      <c r="HFS2" s="519"/>
      <c r="HFT2" s="519"/>
      <c r="HFU2" s="519"/>
      <c r="HFV2" s="519"/>
      <c r="HFW2" s="519"/>
      <c r="HFX2" s="519"/>
      <c r="HFY2" s="519"/>
      <c r="HFZ2" s="519"/>
      <c r="HGA2" s="519"/>
      <c r="HGB2" s="519"/>
      <c r="HGC2" s="519"/>
      <c r="HGD2" s="519"/>
      <c r="HGE2" s="519"/>
      <c r="HGF2" s="519"/>
      <c r="HGG2" s="519"/>
      <c r="HGH2" s="519"/>
      <c r="HGI2" s="519"/>
      <c r="HGJ2" s="519"/>
      <c r="HGK2" s="519"/>
      <c r="HGL2" s="519"/>
      <c r="HGM2" s="519"/>
      <c r="HGN2" s="519"/>
      <c r="HGO2" s="519"/>
      <c r="HGP2" s="519"/>
      <c r="HGQ2" s="519"/>
      <c r="HGR2" s="519"/>
      <c r="HGS2" s="519"/>
      <c r="HGT2" s="519"/>
      <c r="HGU2" s="519"/>
      <c r="HGV2" s="519"/>
      <c r="HGW2" s="519"/>
      <c r="HGX2" s="519"/>
      <c r="HGY2" s="519"/>
      <c r="HGZ2" s="519"/>
      <c r="HHA2" s="519"/>
      <c r="HHB2" s="519"/>
      <c r="HHC2" s="519"/>
      <c r="HHD2" s="519"/>
      <c r="HHE2" s="519"/>
      <c r="HHF2" s="519"/>
      <c r="HHG2" s="519"/>
      <c r="HHH2" s="519"/>
      <c r="HHI2" s="519"/>
      <c r="HHJ2" s="519"/>
      <c r="HHK2" s="519"/>
      <c r="HHL2" s="519"/>
      <c r="HHM2" s="519"/>
      <c r="HHN2" s="519"/>
      <c r="HHO2" s="519"/>
      <c r="HHP2" s="519"/>
      <c r="HHQ2" s="519"/>
      <c r="HHR2" s="519"/>
      <c r="HHS2" s="519"/>
      <c r="HHT2" s="519"/>
      <c r="HHU2" s="519"/>
      <c r="HHV2" s="519"/>
      <c r="HHW2" s="519"/>
      <c r="HHX2" s="519"/>
      <c r="HHY2" s="519"/>
      <c r="HHZ2" s="519"/>
      <c r="HIA2" s="519"/>
      <c r="HIB2" s="519"/>
      <c r="HIC2" s="519"/>
      <c r="HID2" s="519"/>
      <c r="HIE2" s="519"/>
      <c r="HIF2" s="519"/>
      <c r="HIG2" s="519"/>
      <c r="HIH2" s="519"/>
      <c r="HII2" s="519"/>
      <c r="HIJ2" s="519"/>
      <c r="HIK2" s="519"/>
      <c r="HIL2" s="519"/>
      <c r="HIM2" s="519"/>
      <c r="HIN2" s="519"/>
      <c r="HIO2" s="519"/>
      <c r="HIP2" s="519"/>
      <c r="HIQ2" s="519"/>
      <c r="HIR2" s="519"/>
      <c r="HIS2" s="519"/>
      <c r="HIT2" s="519"/>
      <c r="HIU2" s="519"/>
      <c r="HIV2" s="519"/>
      <c r="HIW2" s="519"/>
      <c r="HIX2" s="519"/>
      <c r="HIY2" s="519"/>
      <c r="HIZ2" s="519"/>
      <c r="HJA2" s="519"/>
      <c r="HJB2" s="519"/>
      <c r="HJC2" s="519"/>
      <c r="HJD2" s="519"/>
      <c r="HJE2" s="519"/>
      <c r="HJF2" s="519"/>
      <c r="HJG2" s="519"/>
      <c r="HJH2" s="519"/>
      <c r="HJI2" s="519"/>
      <c r="HJJ2" s="519"/>
      <c r="HJK2" s="519"/>
      <c r="HJL2" s="519"/>
      <c r="HJM2" s="519"/>
      <c r="HJN2" s="519"/>
      <c r="HJO2" s="519"/>
      <c r="HJP2" s="519"/>
      <c r="HJQ2" s="519"/>
      <c r="HJR2" s="519"/>
      <c r="HJS2" s="519"/>
      <c r="HJT2" s="519"/>
      <c r="HJU2" s="519"/>
      <c r="HJV2" s="519"/>
      <c r="HJW2" s="519"/>
      <c r="HJX2" s="519"/>
      <c r="HJY2" s="519"/>
      <c r="HJZ2" s="519"/>
      <c r="HKA2" s="519"/>
      <c r="HKB2" s="519"/>
      <c r="HKC2" s="519"/>
      <c r="HKD2" s="519"/>
      <c r="HKE2" s="519"/>
      <c r="HKF2" s="519"/>
      <c r="HKG2" s="519"/>
      <c r="HKH2" s="519"/>
      <c r="HKI2" s="519"/>
      <c r="HKJ2" s="519"/>
      <c r="HKK2" s="519"/>
      <c r="HKL2" s="519"/>
      <c r="HKM2" s="519"/>
      <c r="HKN2" s="519"/>
      <c r="HKO2" s="519"/>
      <c r="HKP2" s="519"/>
      <c r="HKQ2" s="519"/>
      <c r="HKR2" s="519"/>
      <c r="HKS2" s="519"/>
      <c r="HKT2" s="519"/>
      <c r="HKU2" s="519"/>
      <c r="HKV2" s="519"/>
      <c r="HKW2" s="519"/>
      <c r="HKX2" s="519"/>
      <c r="HKY2" s="519"/>
      <c r="HKZ2" s="519"/>
      <c r="HLA2" s="519"/>
      <c r="HLB2" s="519"/>
      <c r="HLC2" s="519"/>
      <c r="HLD2" s="519"/>
      <c r="HLE2" s="519"/>
      <c r="HLF2" s="519"/>
      <c r="HLG2" s="519"/>
      <c r="HLH2" s="519"/>
      <c r="HLI2" s="519"/>
      <c r="HLJ2" s="519"/>
      <c r="HLK2" s="519"/>
      <c r="HLL2" s="519"/>
      <c r="HLM2" s="519"/>
      <c r="HLN2" s="519"/>
      <c r="HLO2" s="519"/>
      <c r="HLP2" s="519"/>
      <c r="HLQ2" s="519"/>
      <c r="HLR2" s="519"/>
      <c r="HLS2" s="519"/>
      <c r="HLT2" s="519"/>
      <c r="HLU2" s="519"/>
      <c r="HLV2" s="519"/>
      <c r="HLW2" s="519"/>
      <c r="HLX2" s="519"/>
      <c r="HLY2" s="519"/>
      <c r="HLZ2" s="519"/>
      <c r="HMA2" s="519"/>
      <c r="HMB2" s="519"/>
      <c r="HMC2" s="519"/>
      <c r="HMD2" s="519"/>
      <c r="HME2" s="519"/>
      <c r="HMF2" s="519"/>
      <c r="HMG2" s="519"/>
      <c r="HMH2" s="519"/>
      <c r="HMI2" s="519"/>
      <c r="HMJ2" s="519"/>
      <c r="HMK2" s="519"/>
      <c r="HML2" s="519"/>
      <c r="HMM2" s="519"/>
      <c r="HMN2" s="519"/>
      <c r="HMO2" s="519"/>
      <c r="HMP2" s="519"/>
      <c r="HMQ2" s="519"/>
      <c r="HMR2" s="519"/>
      <c r="HMS2" s="519"/>
      <c r="HMT2" s="519"/>
      <c r="HMU2" s="519"/>
      <c r="HMV2" s="519"/>
      <c r="HMW2" s="519"/>
      <c r="HMX2" s="519"/>
      <c r="HMY2" s="519"/>
      <c r="HMZ2" s="519"/>
      <c r="HNA2" s="519"/>
      <c r="HNB2" s="519"/>
      <c r="HNC2" s="519"/>
      <c r="HND2" s="519"/>
      <c r="HNE2" s="519"/>
      <c r="HNF2" s="519"/>
      <c r="HNG2" s="519"/>
      <c r="HNH2" s="519"/>
      <c r="HNI2" s="519"/>
      <c r="HNJ2" s="519"/>
      <c r="HNK2" s="519"/>
      <c r="HNL2" s="519"/>
      <c r="HNM2" s="519"/>
      <c r="HNN2" s="519"/>
      <c r="HNO2" s="519"/>
      <c r="HNP2" s="519"/>
      <c r="HNQ2" s="519"/>
      <c r="HNR2" s="519"/>
      <c r="HNS2" s="519"/>
      <c r="HNT2" s="519"/>
      <c r="HNU2" s="519"/>
      <c r="HNV2" s="519"/>
      <c r="HNW2" s="519"/>
      <c r="HNX2" s="519"/>
      <c r="HNY2" s="519"/>
      <c r="HNZ2" s="519"/>
      <c r="HOA2" s="519"/>
      <c r="HOB2" s="519"/>
      <c r="HOC2" s="519"/>
      <c r="HOD2" s="519"/>
      <c r="HOE2" s="519"/>
      <c r="HOF2" s="519"/>
      <c r="HOG2" s="519"/>
      <c r="HOH2" s="519"/>
      <c r="HOI2" s="519"/>
      <c r="HOJ2" s="519"/>
      <c r="HOK2" s="519"/>
      <c r="HOL2" s="519"/>
      <c r="HOM2" s="519"/>
      <c r="HON2" s="519"/>
      <c r="HOO2" s="519"/>
      <c r="HOP2" s="519"/>
      <c r="HOQ2" s="519"/>
      <c r="HOR2" s="519"/>
      <c r="HOS2" s="519"/>
      <c r="HOT2" s="519"/>
      <c r="HOU2" s="519"/>
      <c r="HOV2" s="519"/>
      <c r="HOW2" s="519"/>
      <c r="HOX2" s="519"/>
      <c r="HOY2" s="519"/>
      <c r="HOZ2" s="519"/>
      <c r="HPA2" s="519"/>
      <c r="HPB2" s="519"/>
      <c r="HPC2" s="519"/>
      <c r="HPD2" s="519"/>
      <c r="HPE2" s="519"/>
      <c r="HPF2" s="519"/>
      <c r="HPG2" s="519"/>
      <c r="HPH2" s="519"/>
      <c r="HPI2" s="519"/>
      <c r="HPJ2" s="519"/>
      <c r="HPK2" s="519"/>
      <c r="HPL2" s="519"/>
      <c r="HPM2" s="519"/>
      <c r="HPN2" s="519"/>
      <c r="HPO2" s="519"/>
      <c r="HPP2" s="519"/>
      <c r="HPQ2" s="519"/>
      <c r="HPR2" s="519"/>
      <c r="HPS2" s="519"/>
      <c r="HPT2" s="519"/>
      <c r="HPU2" s="519"/>
      <c r="HPV2" s="519"/>
      <c r="HPW2" s="519"/>
      <c r="HPX2" s="519"/>
      <c r="HPY2" s="519"/>
      <c r="HPZ2" s="519"/>
      <c r="HQA2" s="519"/>
      <c r="HQB2" s="519"/>
      <c r="HQC2" s="519"/>
      <c r="HQD2" s="519"/>
      <c r="HQE2" s="519"/>
      <c r="HQF2" s="519"/>
      <c r="HQG2" s="519"/>
      <c r="HQH2" s="519"/>
      <c r="HQI2" s="519"/>
      <c r="HQJ2" s="519"/>
      <c r="HQK2" s="519"/>
      <c r="HQL2" s="519"/>
      <c r="HQM2" s="519"/>
      <c r="HQN2" s="519"/>
      <c r="HQO2" s="519"/>
      <c r="HQP2" s="519"/>
      <c r="HQQ2" s="519"/>
      <c r="HQR2" s="519"/>
      <c r="HQS2" s="519"/>
      <c r="HQT2" s="519"/>
      <c r="HQU2" s="519"/>
      <c r="HQV2" s="519"/>
      <c r="HQW2" s="519"/>
      <c r="HQX2" s="519"/>
      <c r="HQY2" s="519"/>
      <c r="HQZ2" s="519"/>
      <c r="HRA2" s="519"/>
      <c r="HRB2" s="519"/>
      <c r="HRC2" s="519"/>
      <c r="HRD2" s="519"/>
      <c r="HRE2" s="519"/>
      <c r="HRF2" s="519"/>
      <c r="HRG2" s="519"/>
      <c r="HRH2" s="519"/>
      <c r="HRI2" s="519"/>
      <c r="HRJ2" s="519"/>
      <c r="HRK2" s="519"/>
      <c r="HRL2" s="519"/>
      <c r="HRM2" s="519"/>
      <c r="HRN2" s="519"/>
      <c r="HRO2" s="519"/>
      <c r="HRP2" s="519"/>
      <c r="HRQ2" s="519"/>
      <c r="HRR2" s="519"/>
      <c r="HRS2" s="519"/>
      <c r="HRT2" s="519"/>
      <c r="HRU2" s="519"/>
      <c r="HRV2" s="519"/>
      <c r="HRW2" s="519"/>
      <c r="HRX2" s="519"/>
      <c r="HRY2" s="519"/>
      <c r="HRZ2" s="519"/>
      <c r="HSA2" s="519"/>
      <c r="HSB2" s="519"/>
      <c r="HSC2" s="519"/>
      <c r="HSD2" s="519"/>
      <c r="HSE2" s="519"/>
      <c r="HSF2" s="519"/>
      <c r="HSG2" s="519"/>
      <c r="HSH2" s="519"/>
      <c r="HSI2" s="519"/>
      <c r="HSJ2" s="519"/>
      <c r="HSK2" s="519"/>
      <c r="HSL2" s="519"/>
      <c r="HSM2" s="519"/>
      <c r="HSN2" s="519"/>
      <c r="HSO2" s="519"/>
      <c r="HSP2" s="519"/>
      <c r="HSQ2" s="519"/>
      <c r="HSR2" s="519"/>
      <c r="HSS2" s="519"/>
      <c r="HST2" s="519"/>
      <c r="HSU2" s="519"/>
      <c r="HSV2" s="519"/>
      <c r="HSW2" s="519"/>
      <c r="HSX2" s="519"/>
      <c r="HSY2" s="519"/>
      <c r="HSZ2" s="519"/>
      <c r="HTA2" s="519"/>
      <c r="HTB2" s="519"/>
      <c r="HTC2" s="519"/>
      <c r="HTD2" s="519"/>
      <c r="HTE2" s="519"/>
      <c r="HTF2" s="519"/>
      <c r="HTG2" s="519"/>
      <c r="HTH2" s="519"/>
      <c r="HTI2" s="519"/>
      <c r="HTJ2" s="519"/>
      <c r="HTK2" s="519"/>
      <c r="HTL2" s="519"/>
      <c r="HTM2" s="519"/>
      <c r="HTN2" s="519"/>
      <c r="HTO2" s="519"/>
      <c r="HTP2" s="519"/>
      <c r="HTQ2" s="519"/>
      <c r="HTR2" s="519"/>
      <c r="HTS2" s="519"/>
      <c r="HTT2" s="519"/>
      <c r="HTU2" s="519"/>
      <c r="HTV2" s="519"/>
      <c r="HTW2" s="519"/>
      <c r="HTX2" s="519"/>
      <c r="HTY2" s="519"/>
      <c r="HTZ2" s="519"/>
      <c r="HUA2" s="519"/>
      <c r="HUB2" s="519"/>
      <c r="HUC2" s="519"/>
      <c r="HUD2" s="519"/>
      <c r="HUE2" s="519"/>
      <c r="HUF2" s="519"/>
      <c r="HUG2" s="519"/>
      <c r="HUH2" s="519"/>
      <c r="HUI2" s="519"/>
      <c r="HUJ2" s="519"/>
      <c r="HUK2" s="519"/>
      <c r="HUL2" s="519"/>
      <c r="HUM2" s="519"/>
      <c r="HUN2" s="519"/>
      <c r="HUO2" s="519"/>
      <c r="HUP2" s="519"/>
      <c r="HUQ2" s="519"/>
      <c r="HUR2" s="519"/>
      <c r="HUS2" s="519"/>
      <c r="HUT2" s="519"/>
      <c r="HUU2" s="519"/>
      <c r="HUV2" s="519"/>
      <c r="HUW2" s="519"/>
      <c r="HUX2" s="519"/>
      <c r="HUY2" s="519"/>
      <c r="HUZ2" s="519"/>
      <c r="HVA2" s="519"/>
      <c r="HVB2" s="519"/>
      <c r="HVC2" s="519"/>
      <c r="HVD2" s="519"/>
      <c r="HVE2" s="519"/>
      <c r="HVF2" s="519"/>
      <c r="HVG2" s="519"/>
      <c r="HVH2" s="519"/>
      <c r="HVI2" s="519"/>
      <c r="HVJ2" s="519"/>
      <c r="HVK2" s="519"/>
      <c r="HVL2" s="519"/>
      <c r="HVM2" s="519"/>
      <c r="HVN2" s="519"/>
      <c r="HVO2" s="519"/>
      <c r="HVP2" s="519"/>
      <c r="HVQ2" s="519"/>
      <c r="HVR2" s="519"/>
      <c r="HVS2" s="519"/>
      <c r="HVT2" s="519"/>
      <c r="HVU2" s="519"/>
      <c r="HVV2" s="519"/>
      <c r="HVW2" s="519"/>
      <c r="HVX2" s="519"/>
      <c r="HVY2" s="519"/>
      <c r="HVZ2" s="519"/>
      <c r="HWA2" s="519"/>
      <c r="HWB2" s="519"/>
      <c r="HWC2" s="519"/>
      <c r="HWD2" s="519"/>
      <c r="HWE2" s="519"/>
      <c r="HWF2" s="519"/>
      <c r="HWG2" s="519"/>
      <c r="HWH2" s="519"/>
      <c r="HWI2" s="519"/>
      <c r="HWJ2" s="519"/>
      <c r="HWK2" s="519"/>
      <c r="HWL2" s="519"/>
      <c r="HWM2" s="519"/>
      <c r="HWN2" s="519"/>
      <c r="HWO2" s="519"/>
      <c r="HWP2" s="519"/>
      <c r="HWQ2" s="519"/>
      <c r="HWR2" s="519"/>
      <c r="HWS2" s="519"/>
      <c r="HWT2" s="519"/>
      <c r="HWU2" s="519"/>
      <c r="HWV2" s="519"/>
      <c r="HWW2" s="519"/>
      <c r="HWX2" s="519"/>
      <c r="HWY2" s="519"/>
      <c r="HWZ2" s="519"/>
      <c r="HXA2" s="519"/>
      <c r="HXB2" s="519"/>
      <c r="HXC2" s="519"/>
      <c r="HXD2" s="519"/>
      <c r="HXE2" s="519"/>
      <c r="HXF2" s="519"/>
      <c r="HXG2" s="519"/>
      <c r="HXH2" s="519"/>
      <c r="HXI2" s="519"/>
      <c r="HXJ2" s="519"/>
      <c r="HXK2" s="519"/>
      <c r="HXL2" s="519"/>
      <c r="HXM2" s="519"/>
      <c r="HXN2" s="519"/>
      <c r="HXO2" s="519"/>
      <c r="HXP2" s="519"/>
      <c r="HXQ2" s="519"/>
      <c r="HXR2" s="519"/>
      <c r="HXS2" s="519"/>
      <c r="HXT2" s="519"/>
      <c r="HXU2" s="519"/>
      <c r="HXV2" s="519"/>
      <c r="HXW2" s="519"/>
      <c r="HXX2" s="519"/>
      <c r="HXY2" s="519"/>
      <c r="HXZ2" s="519"/>
      <c r="HYA2" s="519"/>
      <c r="HYB2" s="519"/>
      <c r="HYC2" s="519"/>
      <c r="HYD2" s="519"/>
      <c r="HYE2" s="519"/>
      <c r="HYF2" s="519"/>
      <c r="HYG2" s="519"/>
      <c r="HYH2" s="519"/>
      <c r="HYI2" s="519"/>
      <c r="HYJ2" s="519"/>
      <c r="HYK2" s="519"/>
      <c r="HYL2" s="519"/>
      <c r="HYM2" s="519"/>
      <c r="HYN2" s="519"/>
      <c r="HYO2" s="519"/>
      <c r="HYP2" s="519"/>
      <c r="HYQ2" s="519"/>
      <c r="HYR2" s="519"/>
      <c r="HYS2" s="519"/>
      <c r="HYT2" s="519"/>
      <c r="HYU2" s="519"/>
      <c r="HYV2" s="519"/>
      <c r="HYW2" s="519"/>
      <c r="HYX2" s="519"/>
      <c r="HYY2" s="519"/>
      <c r="HYZ2" s="519"/>
      <c r="HZA2" s="519"/>
      <c r="HZB2" s="519"/>
      <c r="HZC2" s="519"/>
      <c r="HZD2" s="519"/>
      <c r="HZE2" s="519"/>
      <c r="HZF2" s="519"/>
      <c r="HZG2" s="519"/>
      <c r="HZH2" s="519"/>
      <c r="HZI2" s="519"/>
      <c r="HZJ2" s="519"/>
      <c r="HZK2" s="519"/>
      <c r="HZL2" s="519"/>
      <c r="HZM2" s="519"/>
      <c r="HZN2" s="519"/>
      <c r="HZO2" s="519"/>
      <c r="HZP2" s="519"/>
      <c r="HZQ2" s="519"/>
      <c r="HZR2" s="519"/>
      <c r="HZS2" s="519"/>
      <c r="HZT2" s="519"/>
      <c r="HZU2" s="519"/>
      <c r="HZV2" s="519"/>
      <c r="HZW2" s="519"/>
      <c r="HZX2" s="519"/>
      <c r="HZY2" s="519"/>
      <c r="HZZ2" s="519"/>
      <c r="IAA2" s="519"/>
      <c r="IAB2" s="519"/>
      <c r="IAC2" s="519"/>
      <c r="IAD2" s="519"/>
      <c r="IAE2" s="519"/>
      <c r="IAF2" s="519"/>
      <c r="IAG2" s="519"/>
      <c r="IAH2" s="519"/>
      <c r="IAI2" s="519"/>
      <c r="IAJ2" s="519"/>
      <c r="IAK2" s="519"/>
      <c r="IAL2" s="519"/>
      <c r="IAM2" s="519"/>
      <c r="IAN2" s="519"/>
      <c r="IAO2" s="519"/>
      <c r="IAP2" s="519"/>
      <c r="IAQ2" s="519"/>
      <c r="IAR2" s="519"/>
      <c r="IAS2" s="519"/>
      <c r="IAT2" s="519"/>
      <c r="IAU2" s="519"/>
      <c r="IAV2" s="519"/>
      <c r="IAW2" s="519"/>
      <c r="IAX2" s="519"/>
      <c r="IAY2" s="519"/>
      <c r="IAZ2" s="519"/>
      <c r="IBA2" s="519"/>
      <c r="IBB2" s="519"/>
      <c r="IBC2" s="519"/>
      <c r="IBD2" s="519"/>
      <c r="IBE2" s="519"/>
      <c r="IBF2" s="519"/>
      <c r="IBG2" s="519"/>
      <c r="IBH2" s="519"/>
      <c r="IBI2" s="519"/>
      <c r="IBJ2" s="519"/>
      <c r="IBK2" s="519"/>
      <c r="IBL2" s="519"/>
      <c r="IBM2" s="519"/>
      <c r="IBN2" s="519"/>
      <c r="IBO2" s="519"/>
      <c r="IBP2" s="519"/>
      <c r="IBQ2" s="519"/>
      <c r="IBR2" s="519"/>
      <c r="IBS2" s="519"/>
      <c r="IBT2" s="519"/>
      <c r="IBU2" s="519"/>
      <c r="IBV2" s="519"/>
      <c r="IBW2" s="519"/>
      <c r="IBX2" s="519"/>
      <c r="IBY2" s="519"/>
      <c r="IBZ2" s="519"/>
      <c r="ICA2" s="519"/>
      <c r="ICB2" s="519"/>
      <c r="ICC2" s="519"/>
      <c r="ICD2" s="519"/>
      <c r="ICE2" s="519"/>
      <c r="ICF2" s="519"/>
      <c r="ICG2" s="519"/>
      <c r="ICH2" s="519"/>
      <c r="ICI2" s="519"/>
      <c r="ICJ2" s="519"/>
      <c r="ICK2" s="519"/>
      <c r="ICL2" s="519"/>
      <c r="ICM2" s="519"/>
      <c r="ICN2" s="519"/>
      <c r="ICO2" s="519"/>
      <c r="ICP2" s="519"/>
      <c r="ICQ2" s="519"/>
      <c r="ICR2" s="519"/>
      <c r="ICS2" s="519"/>
      <c r="ICT2" s="519"/>
      <c r="ICU2" s="519"/>
      <c r="ICV2" s="519"/>
      <c r="ICW2" s="519"/>
      <c r="ICX2" s="519"/>
      <c r="ICY2" s="519"/>
      <c r="ICZ2" s="519"/>
      <c r="IDA2" s="519"/>
      <c r="IDB2" s="519"/>
      <c r="IDC2" s="519"/>
      <c r="IDD2" s="519"/>
      <c r="IDE2" s="519"/>
      <c r="IDF2" s="519"/>
      <c r="IDG2" s="519"/>
      <c r="IDH2" s="519"/>
      <c r="IDI2" s="519"/>
      <c r="IDJ2" s="519"/>
      <c r="IDK2" s="519"/>
      <c r="IDL2" s="519"/>
      <c r="IDM2" s="519"/>
      <c r="IDN2" s="519"/>
      <c r="IDO2" s="519"/>
      <c r="IDP2" s="519"/>
      <c r="IDQ2" s="519"/>
      <c r="IDR2" s="519"/>
      <c r="IDS2" s="519"/>
      <c r="IDT2" s="519"/>
      <c r="IDU2" s="519"/>
      <c r="IDV2" s="519"/>
      <c r="IDW2" s="519"/>
      <c r="IDX2" s="519"/>
      <c r="IDY2" s="519"/>
      <c r="IDZ2" s="519"/>
      <c r="IEA2" s="519"/>
      <c r="IEB2" s="519"/>
      <c r="IEC2" s="519"/>
      <c r="IED2" s="519"/>
      <c r="IEE2" s="519"/>
      <c r="IEF2" s="519"/>
      <c r="IEG2" s="519"/>
      <c r="IEH2" s="519"/>
      <c r="IEI2" s="519"/>
      <c r="IEJ2" s="519"/>
      <c r="IEK2" s="519"/>
      <c r="IEL2" s="519"/>
      <c r="IEM2" s="519"/>
      <c r="IEN2" s="519"/>
      <c r="IEO2" s="519"/>
      <c r="IEP2" s="519"/>
      <c r="IEQ2" s="519"/>
      <c r="IER2" s="519"/>
      <c r="IES2" s="519"/>
      <c r="IET2" s="519"/>
      <c r="IEU2" s="519"/>
      <c r="IEV2" s="519"/>
      <c r="IEW2" s="519"/>
      <c r="IEX2" s="519"/>
      <c r="IEY2" s="519"/>
      <c r="IEZ2" s="519"/>
      <c r="IFA2" s="519"/>
      <c r="IFB2" s="519"/>
      <c r="IFC2" s="519"/>
      <c r="IFD2" s="519"/>
      <c r="IFE2" s="519"/>
      <c r="IFF2" s="519"/>
      <c r="IFG2" s="519"/>
      <c r="IFH2" s="519"/>
      <c r="IFI2" s="519"/>
      <c r="IFJ2" s="519"/>
      <c r="IFK2" s="519"/>
      <c r="IFL2" s="519"/>
      <c r="IFM2" s="519"/>
      <c r="IFN2" s="519"/>
      <c r="IFO2" s="519"/>
      <c r="IFP2" s="519"/>
      <c r="IFQ2" s="519"/>
      <c r="IFR2" s="519"/>
      <c r="IFS2" s="519"/>
      <c r="IFT2" s="519"/>
      <c r="IFU2" s="519"/>
      <c r="IFV2" s="519"/>
      <c r="IFW2" s="519"/>
      <c r="IFX2" s="519"/>
      <c r="IFY2" s="519"/>
      <c r="IFZ2" s="519"/>
      <c r="IGA2" s="519"/>
      <c r="IGB2" s="519"/>
      <c r="IGC2" s="519"/>
      <c r="IGD2" s="519"/>
      <c r="IGE2" s="519"/>
      <c r="IGF2" s="519"/>
      <c r="IGG2" s="519"/>
      <c r="IGH2" s="519"/>
      <c r="IGI2" s="519"/>
      <c r="IGJ2" s="519"/>
      <c r="IGK2" s="519"/>
      <c r="IGL2" s="519"/>
      <c r="IGM2" s="519"/>
      <c r="IGN2" s="519"/>
      <c r="IGO2" s="519"/>
      <c r="IGP2" s="519"/>
      <c r="IGQ2" s="519"/>
      <c r="IGR2" s="519"/>
      <c r="IGS2" s="519"/>
      <c r="IGT2" s="519"/>
      <c r="IGU2" s="519"/>
      <c r="IGV2" s="519"/>
      <c r="IGW2" s="519"/>
      <c r="IGX2" s="519"/>
      <c r="IGY2" s="519"/>
      <c r="IGZ2" s="519"/>
      <c r="IHA2" s="519"/>
      <c r="IHB2" s="519"/>
      <c r="IHC2" s="519"/>
      <c r="IHD2" s="519"/>
      <c r="IHE2" s="519"/>
      <c r="IHF2" s="519"/>
      <c r="IHG2" s="519"/>
      <c r="IHH2" s="519"/>
      <c r="IHI2" s="519"/>
      <c r="IHJ2" s="519"/>
      <c r="IHK2" s="519"/>
      <c r="IHL2" s="519"/>
      <c r="IHM2" s="519"/>
      <c r="IHN2" s="519"/>
      <c r="IHO2" s="519"/>
      <c r="IHP2" s="519"/>
      <c r="IHQ2" s="519"/>
      <c r="IHR2" s="519"/>
      <c r="IHS2" s="519"/>
      <c r="IHT2" s="519"/>
      <c r="IHU2" s="519"/>
      <c r="IHV2" s="519"/>
      <c r="IHW2" s="519"/>
      <c r="IHX2" s="519"/>
      <c r="IHY2" s="519"/>
      <c r="IHZ2" s="519"/>
      <c r="IIA2" s="519"/>
      <c r="IIB2" s="519"/>
      <c r="IIC2" s="519"/>
      <c r="IID2" s="519"/>
      <c r="IIE2" s="519"/>
      <c r="IIF2" s="519"/>
      <c r="IIG2" s="519"/>
      <c r="IIH2" s="519"/>
      <c r="III2" s="519"/>
      <c r="IIJ2" s="519"/>
      <c r="IIK2" s="519"/>
      <c r="IIL2" s="519"/>
      <c r="IIM2" s="519"/>
      <c r="IIN2" s="519"/>
      <c r="IIO2" s="519"/>
      <c r="IIP2" s="519"/>
      <c r="IIQ2" s="519"/>
      <c r="IIR2" s="519"/>
      <c r="IIS2" s="519"/>
      <c r="IIT2" s="519"/>
      <c r="IIU2" s="519"/>
      <c r="IIV2" s="519"/>
      <c r="IIW2" s="519"/>
      <c r="IIX2" s="519"/>
      <c r="IIY2" s="519"/>
      <c r="IIZ2" s="519"/>
      <c r="IJA2" s="519"/>
      <c r="IJB2" s="519"/>
      <c r="IJC2" s="519"/>
      <c r="IJD2" s="519"/>
      <c r="IJE2" s="519"/>
      <c r="IJF2" s="519"/>
      <c r="IJG2" s="519"/>
      <c r="IJH2" s="519"/>
      <c r="IJI2" s="519"/>
      <c r="IJJ2" s="519"/>
      <c r="IJK2" s="519"/>
      <c r="IJL2" s="519"/>
      <c r="IJM2" s="519"/>
      <c r="IJN2" s="519"/>
      <c r="IJO2" s="519"/>
      <c r="IJP2" s="519"/>
      <c r="IJQ2" s="519"/>
      <c r="IJR2" s="519"/>
      <c r="IJS2" s="519"/>
      <c r="IJT2" s="519"/>
      <c r="IJU2" s="519"/>
      <c r="IJV2" s="519"/>
      <c r="IJW2" s="519"/>
      <c r="IJX2" s="519"/>
      <c r="IJY2" s="519"/>
      <c r="IJZ2" s="519"/>
      <c r="IKA2" s="519"/>
      <c r="IKB2" s="519"/>
      <c r="IKC2" s="519"/>
      <c r="IKD2" s="519"/>
      <c r="IKE2" s="519"/>
      <c r="IKF2" s="519"/>
      <c r="IKG2" s="519"/>
      <c r="IKH2" s="519"/>
      <c r="IKI2" s="519"/>
      <c r="IKJ2" s="519"/>
      <c r="IKK2" s="519"/>
      <c r="IKL2" s="519"/>
      <c r="IKM2" s="519"/>
      <c r="IKN2" s="519"/>
      <c r="IKO2" s="519"/>
      <c r="IKP2" s="519"/>
      <c r="IKQ2" s="519"/>
      <c r="IKR2" s="519"/>
      <c r="IKS2" s="519"/>
      <c r="IKT2" s="519"/>
      <c r="IKU2" s="519"/>
      <c r="IKV2" s="519"/>
      <c r="IKW2" s="519"/>
      <c r="IKX2" s="519"/>
      <c r="IKY2" s="519"/>
      <c r="IKZ2" s="519"/>
      <c r="ILA2" s="519"/>
      <c r="ILB2" s="519"/>
      <c r="ILC2" s="519"/>
      <c r="ILD2" s="519"/>
      <c r="ILE2" s="519"/>
      <c r="ILF2" s="519"/>
      <c r="ILG2" s="519"/>
      <c r="ILH2" s="519"/>
      <c r="ILI2" s="519"/>
      <c r="ILJ2" s="519"/>
      <c r="ILK2" s="519"/>
      <c r="ILL2" s="519"/>
      <c r="ILM2" s="519"/>
      <c r="ILN2" s="519"/>
      <c r="ILO2" s="519"/>
      <c r="ILP2" s="519"/>
      <c r="ILQ2" s="519"/>
      <c r="ILR2" s="519"/>
      <c r="ILS2" s="519"/>
      <c r="ILT2" s="519"/>
      <c r="ILU2" s="519"/>
      <c r="ILV2" s="519"/>
      <c r="ILW2" s="519"/>
      <c r="ILX2" s="519"/>
      <c r="ILY2" s="519"/>
      <c r="ILZ2" s="519"/>
      <c r="IMA2" s="519"/>
      <c r="IMB2" s="519"/>
      <c r="IMC2" s="519"/>
      <c r="IMD2" s="519"/>
      <c r="IME2" s="519"/>
      <c r="IMF2" s="519"/>
      <c r="IMG2" s="519"/>
      <c r="IMH2" s="519"/>
      <c r="IMI2" s="519"/>
      <c r="IMJ2" s="519"/>
      <c r="IMK2" s="519"/>
      <c r="IML2" s="519"/>
      <c r="IMM2" s="519"/>
      <c r="IMN2" s="519"/>
      <c r="IMO2" s="519"/>
      <c r="IMP2" s="519"/>
      <c r="IMQ2" s="519"/>
      <c r="IMR2" s="519"/>
      <c r="IMS2" s="519"/>
      <c r="IMT2" s="519"/>
      <c r="IMU2" s="519"/>
      <c r="IMV2" s="519"/>
      <c r="IMW2" s="519"/>
      <c r="IMX2" s="519"/>
      <c r="IMY2" s="519"/>
      <c r="IMZ2" s="519"/>
      <c r="INA2" s="519"/>
      <c r="INB2" s="519"/>
      <c r="INC2" s="519"/>
      <c r="IND2" s="519"/>
      <c r="INE2" s="519"/>
      <c r="INF2" s="519"/>
      <c r="ING2" s="519"/>
      <c r="INH2" s="519"/>
      <c r="INI2" s="519"/>
      <c r="INJ2" s="519"/>
      <c r="INK2" s="519"/>
      <c r="INL2" s="519"/>
      <c r="INM2" s="519"/>
      <c r="INN2" s="519"/>
      <c r="INO2" s="519"/>
      <c r="INP2" s="519"/>
      <c r="INQ2" s="519"/>
      <c r="INR2" s="519"/>
      <c r="INS2" s="519"/>
      <c r="INT2" s="519"/>
      <c r="INU2" s="519"/>
      <c r="INV2" s="519"/>
      <c r="INW2" s="519"/>
      <c r="INX2" s="519"/>
      <c r="INY2" s="519"/>
      <c r="INZ2" s="519"/>
      <c r="IOA2" s="519"/>
      <c r="IOB2" s="519"/>
      <c r="IOC2" s="519"/>
      <c r="IOD2" s="519"/>
      <c r="IOE2" s="519"/>
      <c r="IOF2" s="519"/>
      <c r="IOG2" s="519"/>
      <c r="IOH2" s="519"/>
      <c r="IOI2" s="519"/>
      <c r="IOJ2" s="519"/>
      <c r="IOK2" s="519"/>
      <c r="IOL2" s="519"/>
      <c r="IOM2" s="519"/>
      <c r="ION2" s="519"/>
      <c r="IOO2" s="519"/>
      <c r="IOP2" s="519"/>
      <c r="IOQ2" s="519"/>
      <c r="IOR2" s="519"/>
      <c r="IOS2" s="519"/>
      <c r="IOT2" s="519"/>
      <c r="IOU2" s="519"/>
      <c r="IOV2" s="519"/>
      <c r="IOW2" s="519"/>
      <c r="IOX2" s="519"/>
      <c r="IOY2" s="519"/>
      <c r="IOZ2" s="519"/>
      <c r="IPA2" s="519"/>
      <c r="IPB2" s="519"/>
      <c r="IPC2" s="519"/>
      <c r="IPD2" s="519"/>
      <c r="IPE2" s="519"/>
      <c r="IPF2" s="519"/>
      <c r="IPG2" s="519"/>
      <c r="IPH2" s="519"/>
      <c r="IPI2" s="519"/>
      <c r="IPJ2" s="519"/>
      <c r="IPK2" s="519"/>
      <c r="IPL2" s="519"/>
      <c r="IPM2" s="519"/>
      <c r="IPN2" s="519"/>
      <c r="IPO2" s="519"/>
      <c r="IPP2" s="519"/>
      <c r="IPQ2" s="519"/>
      <c r="IPR2" s="519"/>
      <c r="IPS2" s="519"/>
      <c r="IPT2" s="519"/>
      <c r="IPU2" s="519"/>
      <c r="IPV2" s="519"/>
      <c r="IPW2" s="519"/>
      <c r="IPX2" s="519"/>
      <c r="IPY2" s="519"/>
      <c r="IPZ2" s="519"/>
      <c r="IQA2" s="519"/>
      <c r="IQB2" s="519"/>
      <c r="IQC2" s="519"/>
      <c r="IQD2" s="519"/>
      <c r="IQE2" s="519"/>
      <c r="IQF2" s="519"/>
      <c r="IQG2" s="519"/>
      <c r="IQH2" s="519"/>
      <c r="IQI2" s="519"/>
      <c r="IQJ2" s="519"/>
      <c r="IQK2" s="519"/>
      <c r="IQL2" s="519"/>
      <c r="IQM2" s="519"/>
      <c r="IQN2" s="519"/>
      <c r="IQO2" s="519"/>
      <c r="IQP2" s="519"/>
      <c r="IQQ2" s="519"/>
      <c r="IQR2" s="519"/>
      <c r="IQS2" s="519"/>
      <c r="IQT2" s="519"/>
      <c r="IQU2" s="519"/>
      <c r="IQV2" s="519"/>
      <c r="IQW2" s="519"/>
      <c r="IQX2" s="519"/>
      <c r="IQY2" s="519"/>
      <c r="IQZ2" s="519"/>
      <c r="IRA2" s="519"/>
      <c r="IRB2" s="519"/>
      <c r="IRC2" s="519"/>
      <c r="IRD2" s="519"/>
      <c r="IRE2" s="519"/>
      <c r="IRF2" s="519"/>
      <c r="IRG2" s="519"/>
      <c r="IRH2" s="519"/>
      <c r="IRI2" s="519"/>
      <c r="IRJ2" s="519"/>
      <c r="IRK2" s="519"/>
      <c r="IRL2" s="519"/>
      <c r="IRM2" s="519"/>
      <c r="IRN2" s="519"/>
      <c r="IRO2" s="519"/>
      <c r="IRP2" s="519"/>
      <c r="IRQ2" s="519"/>
      <c r="IRR2" s="519"/>
      <c r="IRS2" s="519"/>
      <c r="IRT2" s="519"/>
      <c r="IRU2" s="519"/>
      <c r="IRV2" s="519"/>
      <c r="IRW2" s="519"/>
      <c r="IRX2" s="519"/>
      <c r="IRY2" s="519"/>
      <c r="IRZ2" s="519"/>
      <c r="ISA2" s="519"/>
      <c r="ISB2" s="519"/>
      <c r="ISC2" s="519"/>
      <c r="ISD2" s="519"/>
      <c r="ISE2" s="519"/>
      <c r="ISF2" s="519"/>
      <c r="ISG2" s="519"/>
      <c r="ISH2" s="519"/>
      <c r="ISI2" s="519"/>
      <c r="ISJ2" s="519"/>
      <c r="ISK2" s="519"/>
      <c r="ISL2" s="519"/>
      <c r="ISM2" s="519"/>
      <c r="ISN2" s="519"/>
      <c r="ISO2" s="519"/>
      <c r="ISP2" s="519"/>
      <c r="ISQ2" s="519"/>
      <c r="ISR2" s="519"/>
      <c r="ISS2" s="519"/>
      <c r="IST2" s="519"/>
      <c r="ISU2" s="519"/>
      <c r="ISV2" s="519"/>
      <c r="ISW2" s="519"/>
      <c r="ISX2" s="519"/>
      <c r="ISY2" s="519"/>
      <c r="ISZ2" s="519"/>
      <c r="ITA2" s="519"/>
      <c r="ITB2" s="519"/>
      <c r="ITC2" s="519"/>
      <c r="ITD2" s="519"/>
      <c r="ITE2" s="519"/>
      <c r="ITF2" s="519"/>
      <c r="ITG2" s="519"/>
      <c r="ITH2" s="519"/>
      <c r="ITI2" s="519"/>
      <c r="ITJ2" s="519"/>
      <c r="ITK2" s="519"/>
      <c r="ITL2" s="519"/>
      <c r="ITM2" s="519"/>
      <c r="ITN2" s="519"/>
      <c r="ITO2" s="519"/>
      <c r="ITP2" s="519"/>
      <c r="ITQ2" s="519"/>
      <c r="ITR2" s="519"/>
      <c r="ITS2" s="519"/>
      <c r="ITT2" s="519"/>
      <c r="ITU2" s="519"/>
      <c r="ITV2" s="519"/>
      <c r="ITW2" s="519"/>
      <c r="ITX2" s="519"/>
      <c r="ITY2" s="519"/>
      <c r="ITZ2" s="519"/>
      <c r="IUA2" s="519"/>
      <c r="IUB2" s="519"/>
      <c r="IUC2" s="519"/>
      <c r="IUD2" s="519"/>
      <c r="IUE2" s="519"/>
      <c r="IUF2" s="519"/>
      <c r="IUG2" s="519"/>
      <c r="IUH2" s="519"/>
      <c r="IUI2" s="519"/>
      <c r="IUJ2" s="519"/>
      <c r="IUK2" s="519"/>
      <c r="IUL2" s="519"/>
      <c r="IUM2" s="519"/>
      <c r="IUN2" s="519"/>
      <c r="IUO2" s="519"/>
      <c r="IUP2" s="519"/>
      <c r="IUQ2" s="519"/>
      <c r="IUR2" s="519"/>
      <c r="IUS2" s="519"/>
      <c r="IUT2" s="519"/>
      <c r="IUU2" s="519"/>
      <c r="IUV2" s="519"/>
      <c r="IUW2" s="519"/>
      <c r="IUX2" s="519"/>
      <c r="IUY2" s="519"/>
      <c r="IUZ2" s="519"/>
      <c r="IVA2" s="519"/>
      <c r="IVB2" s="519"/>
      <c r="IVC2" s="519"/>
      <c r="IVD2" s="519"/>
      <c r="IVE2" s="519"/>
      <c r="IVF2" s="519"/>
      <c r="IVG2" s="519"/>
      <c r="IVH2" s="519"/>
      <c r="IVI2" s="519"/>
      <c r="IVJ2" s="519"/>
      <c r="IVK2" s="519"/>
      <c r="IVL2" s="519"/>
      <c r="IVM2" s="519"/>
      <c r="IVN2" s="519"/>
      <c r="IVO2" s="519"/>
      <c r="IVP2" s="519"/>
      <c r="IVQ2" s="519"/>
      <c r="IVR2" s="519"/>
      <c r="IVS2" s="519"/>
      <c r="IVT2" s="519"/>
      <c r="IVU2" s="519"/>
      <c r="IVV2" s="519"/>
      <c r="IVW2" s="519"/>
      <c r="IVX2" s="519"/>
      <c r="IVY2" s="519"/>
      <c r="IVZ2" s="519"/>
      <c r="IWA2" s="519"/>
      <c r="IWB2" s="519"/>
      <c r="IWC2" s="519"/>
      <c r="IWD2" s="519"/>
      <c r="IWE2" s="519"/>
      <c r="IWF2" s="519"/>
      <c r="IWG2" s="519"/>
      <c r="IWH2" s="519"/>
      <c r="IWI2" s="519"/>
      <c r="IWJ2" s="519"/>
      <c r="IWK2" s="519"/>
      <c r="IWL2" s="519"/>
      <c r="IWM2" s="519"/>
      <c r="IWN2" s="519"/>
      <c r="IWO2" s="519"/>
      <c r="IWP2" s="519"/>
      <c r="IWQ2" s="519"/>
      <c r="IWR2" s="519"/>
      <c r="IWS2" s="519"/>
      <c r="IWT2" s="519"/>
      <c r="IWU2" s="519"/>
      <c r="IWV2" s="519"/>
      <c r="IWW2" s="519"/>
      <c r="IWX2" s="519"/>
      <c r="IWY2" s="519"/>
      <c r="IWZ2" s="519"/>
      <c r="IXA2" s="519"/>
      <c r="IXB2" s="519"/>
      <c r="IXC2" s="519"/>
      <c r="IXD2" s="519"/>
      <c r="IXE2" s="519"/>
      <c r="IXF2" s="519"/>
      <c r="IXG2" s="519"/>
      <c r="IXH2" s="519"/>
      <c r="IXI2" s="519"/>
      <c r="IXJ2" s="519"/>
      <c r="IXK2" s="519"/>
      <c r="IXL2" s="519"/>
      <c r="IXM2" s="519"/>
      <c r="IXN2" s="519"/>
      <c r="IXO2" s="519"/>
      <c r="IXP2" s="519"/>
      <c r="IXQ2" s="519"/>
      <c r="IXR2" s="519"/>
      <c r="IXS2" s="519"/>
      <c r="IXT2" s="519"/>
      <c r="IXU2" s="519"/>
      <c r="IXV2" s="519"/>
      <c r="IXW2" s="519"/>
      <c r="IXX2" s="519"/>
      <c r="IXY2" s="519"/>
      <c r="IXZ2" s="519"/>
      <c r="IYA2" s="519"/>
      <c r="IYB2" s="519"/>
      <c r="IYC2" s="519"/>
      <c r="IYD2" s="519"/>
      <c r="IYE2" s="519"/>
      <c r="IYF2" s="519"/>
      <c r="IYG2" s="519"/>
      <c r="IYH2" s="519"/>
      <c r="IYI2" s="519"/>
      <c r="IYJ2" s="519"/>
      <c r="IYK2" s="519"/>
      <c r="IYL2" s="519"/>
      <c r="IYM2" s="519"/>
      <c r="IYN2" s="519"/>
      <c r="IYO2" s="519"/>
      <c r="IYP2" s="519"/>
      <c r="IYQ2" s="519"/>
      <c r="IYR2" s="519"/>
      <c r="IYS2" s="519"/>
      <c r="IYT2" s="519"/>
      <c r="IYU2" s="519"/>
      <c r="IYV2" s="519"/>
      <c r="IYW2" s="519"/>
      <c r="IYX2" s="519"/>
      <c r="IYY2" s="519"/>
      <c r="IYZ2" s="519"/>
      <c r="IZA2" s="519"/>
      <c r="IZB2" s="519"/>
      <c r="IZC2" s="519"/>
      <c r="IZD2" s="519"/>
      <c r="IZE2" s="519"/>
      <c r="IZF2" s="519"/>
      <c r="IZG2" s="519"/>
      <c r="IZH2" s="519"/>
      <c r="IZI2" s="519"/>
      <c r="IZJ2" s="519"/>
      <c r="IZK2" s="519"/>
      <c r="IZL2" s="519"/>
      <c r="IZM2" s="519"/>
      <c r="IZN2" s="519"/>
      <c r="IZO2" s="519"/>
      <c r="IZP2" s="519"/>
      <c r="IZQ2" s="519"/>
      <c r="IZR2" s="519"/>
      <c r="IZS2" s="519"/>
      <c r="IZT2" s="519"/>
      <c r="IZU2" s="519"/>
      <c r="IZV2" s="519"/>
      <c r="IZW2" s="519"/>
      <c r="IZX2" s="519"/>
      <c r="IZY2" s="519"/>
      <c r="IZZ2" s="519"/>
      <c r="JAA2" s="519"/>
      <c r="JAB2" s="519"/>
      <c r="JAC2" s="519"/>
      <c r="JAD2" s="519"/>
      <c r="JAE2" s="519"/>
      <c r="JAF2" s="519"/>
      <c r="JAG2" s="519"/>
      <c r="JAH2" s="519"/>
      <c r="JAI2" s="519"/>
      <c r="JAJ2" s="519"/>
      <c r="JAK2" s="519"/>
      <c r="JAL2" s="519"/>
      <c r="JAM2" s="519"/>
      <c r="JAN2" s="519"/>
      <c r="JAO2" s="519"/>
      <c r="JAP2" s="519"/>
      <c r="JAQ2" s="519"/>
      <c r="JAR2" s="519"/>
      <c r="JAS2" s="519"/>
      <c r="JAT2" s="519"/>
      <c r="JAU2" s="519"/>
      <c r="JAV2" s="519"/>
      <c r="JAW2" s="519"/>
      <c r="JAX2" s="519"/>
      <c r="JAY2" s="519"/>
      <c r="JAZ2" s="519"/>
      <c r="JBA2" s="519"/>
      <c r="JBB2" s="519"/>
      <c r="JBC2" s="519"/>
      <c r="JBD2" s="519"/>
      <c r="JBE2" s="519"/>
      <c r="JBF2" s="519"/>
      <c r="JBG2" s="519"/>
      <c r="JBH2" s="519"/>
      <c r="JBI2" s="519"/>
      <c r="JBJ2" s="519"/>
      <c r="JBK2" s="519"/>
      <c r="JBL2" s="519"/>
      <c r="JBM2" s="519"/>
      <c r="JBN2" s="519"/>
      <c r="JBO2" s="519"/>
      <c r="JBP2" s="519"/>
      <c r="JBQ2" s="519"/>
      <c r="JBR2" s="519"/>
      <c r="JBS2" s="519"/>
      <c r="JBT2" s="519"/>
      <c r="JBU2" s="519"/>
      <c r="JBV2" s="519"/>
      <c r="JBW2" s="519"/>
      <c r="JBX2" s="519"/>
      <c r="JBY2" s="519"/>
      <c r="JBZ2" s="519"/>
      <c r="JCA2" s="519"/>
      <c r="JCB2" s="519"/>
      <c r="JCC2" s="519"/>
      <c r="JCD2" s="519"/>
      <c r="JCE2" s="519"/>
      <c r="JCF2" s="519"/>
      <c r="JCG2" s="519"/>
      <c r="JCH2" s="519"/>
      <c r="JCI2" s="519"/>
      <c r="JCJ2" s="519"/>
      <c r="JCK2" s="519"/>
      <c r="JCL2" s="519"/>
      <c r="JCM2" s="519"/>
      <c r="JCN2" s="519"/>
      <c r="JCO2" s="519"/>
      <c r="JCP2" s="519"/>
      <c r="JCQ2" s="519"/>
      <c r="JCR2" s="519"/>
      <c r="JCS2" s="519"/>
      <c r="JCT2" s="519"/>
      <c r="JCU2" s="519"/>
      <c r="JCV2" s="519"/>
      <c r="JCW2" s="519"/>
      <c r="JCX2" s="519"/>
      <c r="JCY2" s="519"/>
      <c r="JCZ2" s="519"/>
      <c r="JDA2" s="519"/>
      <c r="JDB2" s="519"/>
      <c r="JDC2" s="519"/>
      <c r="JDD2" s="519"/>
      <c r="JDE2" s="519"/>
      <c r="JDF2" s="519"/>
      <c r="JDG2" s="519"/>
      <c r="JDH2" s="519"/>
      <c r="JDI2" s="519"/>
      <c r="JDJ2" s="519"/>
      <c r="JDK2" s="519"/>
      <c r="JDL2" s="519"/>
      <c r="JDM2" s="519"/>
      <c r="JDN2" s="519"/>
      <c r="JDO2" s="519"/>
      <c r="JDP2" s="519"/>
      <c r="JDQ2" s="519"/>
      <c r="JDR2" s="519"/>
      <c r="JDS2" s="519"/>
      <c r="JDT2" s="519"/>
      <c r="JDU2" s="519"/>
      <c r="JDV2" s="519"/>
      <c r="JDW2" s="519"/>
      <c r="JDX2" s="519"/>
      <c r="JDY2" s="519"/>
      <c r="JDZ2" s="519"/>
      <c r="JEA2" s="519"/>
      <c r="JEB2" s="519"/>
      <c r="JEC2" s="519"/>
      <c r="JED2" s="519"/>
      <c r="JEE2" s="519"/>
      <c r="JEF2" s="519"/>
      <c r="JEG2" s="519"/>
      <c r="JEH2" s="519"/>
      <c r="JEI2" s="519"/>
      <c r="JEJ2" s="519"/>
      <c r="JEK2" s="519"/>
      <c r="JEL2" s="519"/>
      <c r="JEM2" s="519"/>
      <c r="JEN2" s="519"/>
      <c r="JEO2" s="519"/>
      <c r="JEP2" s="519"/>
      <c r="JEQ2" s="519"/>
      <c r="JER2" s="519"/>
      <c r="JES2" s="519"/>
      <c r="JET2" s="519"/>
      <c r="JEU2" s="519"/>
      <c r="JEV2" s="519"/>
      <c r="JEW2" s="519"/>
      <c r="JEX2" s="519"/>
      <c r="JEY2" s="519"/>
      <c r="JEZ2" s="519"/>
      <c r="JFA2" s="519"/>
      <c r="JFB2" s="519"/>
      <c r="JFC2" s="519"/>
      <c r="JFD2" s="519"/>
      <c r="JFE2" s="519"/>
      <c r="JFF2" s="519"/>
      <c r="JFG2" s="519"/>
      <c r="JFH2" s="519"/>
      <c r="JFI2" s="519"/>
      <c r="JFJ2" s="519"/>
      <c r="JFK2" s="519"/>
      <c r="JFL2" s="519"/>
      <c r="JFM2" s="519"/>
      <c r="JFN2" s="519"/>
      <c r="JFO2" s="519"/>
      <c r="JFP2" s="519"/>
      <c r="JFQ2" s="519"/>
      <c r="JFR2" s="519"/>
      <c r="JFS2" s="519"/>
      <c r="JFT2" s="519"/>
      <c r="JFU2" s="519"/>
      <c r="JFV2" s="519"/>
      <c r="JFW2" s="519"/>
      <c r="JFX2" s="519"/>
      <c r="JFY2" s="519"/>
      <c r="JFZ2" s="519"/>
      <c r="JGA2" s="519"/>
      <c r="JGB2" s="519"/>
      <c r="JGC2" s="519"/>
      <c r="JGD2" s="519"/>
      <c r="JGE2" s="519"/>
      <c r="JGF2" s="519"/>
      <c r="JGG2" s="519"/>
      <c r="JGH2" s="519"/>
      <c r="JGI2" s="519"/>
      <c r="JGJ2" s="519"/>
      <c r="JGK2" s="519"/>
      <c r="JGL2" s="519"/>
      <c r="JGM2" s="519"/>
      <c r="JGN2" s="519"/>
      <c r="JGO2" s="519"/>
      <c r="JGP2" s="519"/>
      <c r="JGQ2" s="519"/>
      <c r="JGR2" s="519"/>
      <c r="JGS2" s="519"/>
      <c r="JGT2" s="519"/>
      <c r="JGU2" s="519"/>
      <c r="JGV2" s="519"/>
      <c r="JGW2" s="519"/>
      <c r="JGX2" s="519"/>
      <c r="JGY2" s="519"/>
      <c r="JGZ2" s="519"/>
      <c r="JHA2" s="519"/>
      <c r="JHB2" s="519"/>
      <c r="JHC2" s="519"/>
      <c r="JHD2" s="519"/>
      <c r="JHE2" s="519"/>
      <c r="JHF2" s="519"/>
      <c r="JHG2" s="519"/>
      <c r="JHH2" s="519"/>
      <c r="JHI2" s="519"/>
      <c r="JHJ2" s="519"/>
      <c r="JHK2" s="519"/>
      <c r="JHL2" s="519"/>
      <c r="JHM2" s="519"/>
      <c r="JHN2" s="519"/>
      <c r="JHO2" s="519"/>
      <c r="JHP2" s="519"/>
      <c r="JHQ2" s="519"/>
      <c r="JHR2" s="519"/>
      <c r="JHS2" s="519"/>
      <c r="JHT2" s="519"/>
      <c r="JHU2" s="519"/>
      <c r="JHV2" s="519"/>
      <c r="JHW2" s="519"/>
      <c r="JHX2" s="519"/>
      <c r="JHY2" s="519"/>
      <c r="JHZ2" s="519"/>
      <c r="JIA2" s="519"/>
      <c r="JIB2" s="519"/>
      <c r="JIC2" s="519"/>
      <c r="JID2" s="519"/>
      <c r="JIE2" s="519"/>
      <c r="JIF2" s="519"/>
      <c r="JIG2" s="519"/>
      <c r="JIH2" s="519"/>
      <c r="JII2" s="519"/>
      <c r="JIJ2" s="519"/>
      <c r="JIK2" s="519"/>
      <c r="JIL2" s="519"/>
      <c r="JIM2" s="519"/>
      <c r="JIN2" s="519"/>
      <c r="JIO2" s="519"/>
      <c r="JIP2" s="519"/>
      <c r="JIQ2" s="519"/>
      <c r="JIR2" s="519"/>
      <c r="JIS2" s="519"/>
      <c r="JIT2" s="519"/>
      <c r="JIU2" s="519"/>
      <c r="JIV2" s="519"/>
      <c r="JIW2" s="519"/>
      <c r="JIX2" s="519"/>
      <c r="JIY2" s="519"/>
      <c r="JIZ2" s="519"/>
      <c r="JJA2" s="519"/>
      <c r="JJB2" s="519"/>
      <c r="JJC2" s="519"/>
      <c r="JJD2" s="519"/>
      <c r="JJE2" s="519"/>
      <c r="JJF2" s="519"/>
      <c r="JJG2" s="519"/>
      <c r="JJH2" s="519"/>
      <c r="JJI2" s="519"/>
      <c r="JJJ2" s="519"/>
      <c r="JJK2" s="519"/>
      <c r="JJL2" s="519"/>
      <c r="JJM2" s="519"/>
      <c r="JJN2" s="519"/>
      <c r="JJO2" s="519"/>
      <c r="JJP2" s="519"/>
      <c r="JJQ2" s="519"/>
      <c r="JJR2" s="519"/>
      <c r="JJS2" s="519"/>
      <c r="JJT2" s="519"/>
      <c r="JJU2" s="519"/>
      <c r="JJV2" s="519"/>
      <c r="JJW2" s="519"/>
      <c r="JJX2" s="519"/>
      <c r="JJY2" s="519"/>
      <c r="JJZ2" s="519"/>
      <c r="JKA2" s="519"/>
      <c r="JKB2" s="519"/>
      <c r="JKC2" s="519"/>
      <c r="JKD2" s="519"/>
      <c r="JKE2" s="519"/>
      <c r="JKF2" s="519"/>
      <c r="JKG2" s="519"/>
      <c r="JKH2" s="519"/>
      <c r="JKI2" s="519"/>
      <c r="JKJ2" s="519"/>
      <c r="JKK2" s="519"/>
      <c r="JKL2" s="519"/>
      <c r="JKM2" s="519"/>
      <c r="JKN2" s="519"/>
      <c r="JKO2" s="519"/>
      <c r="JKP2" s="519"/>
      <c r="JKQ2" s="519"/>
      <c r="JKR2" s="519"/>
      <c r="JKS2" s="519"/>
      <c r="JKT2" s="519"/>
      <c r="JKU2" s="519"/>
      <c r="JKV2" s="519"/>
      <c r="JKW2" s="519"/>
      <c r="JKX2" s="519"/>
      <c r="JKY2" s="519"/>
      <c r="JKZ2" s="519"/>
      <c r="JLA2" s="519"/>
      <c r="JLB2" s="519"/>
      <c r="JLC2" s="519"/>
      <c r="JLD2" s="519"/>
      <c r="JLE2" s="519"/>
      <c r="JLF2" s="519"/>
      <c r="JLG2" s="519"/>
      <c r="JLH2" s="519"/>
      <c r="JLI2" s="519"/>
      <c r="JLJ2" s="519"/>
      <c r="JLK2" s="519"/>
      <c r="JLL2" s="519"/>
      <c r="JLM2" s="519"/>
      <c r="JLN2" s="519"/>
      <c r="JLO2" s="519"/>
      <c r="JLP2" s="519"/>
      <c r="JLQ2" s="519"/>
      <c r="JLR2" s="519"/>
      <c r="JLS2" s="519"/>
      <c r="JLT2" s="519"/>
      <c r="JLU2" s="519"/>
      <c r="JLV2" s="519"/>
      <c r="JLW2" s="519"/>
      <c r="JLX2" s="519"/>
      <c r="JLY2" s="519"/>
      <c r="JLZ2" s="519"/>
      <c r="JMA2" s="519"/>
      <c r="JMB2" s="519"/>
      <c r="JMC2" s="519"/>
      <c r="JMD2" s="519"/>
      <c r="JME2" s="519"/>
      <c r="JMF2" s="519"/>
      <c r="JMG2" s="519"/>
      <c r="JMH2" s="519"/>
      <c r="JMI2" s="519"/>
      <c r="JMJ2" s="519"/>
      <c r="JMK2" s="519"/>
      <c r="JML2" s="519"/>
      <c r="JMM2" s="519"/>
      <c r="JMN2" s="519"/>
      <c r="JMO2" s="519"/>
      <c r="JMP2" s="519"/>
      <c r="JMQ2" s="519"/>
      <c r="JMR2" s="519"/>
      <c r="JMS2" s="519"/>
      <c r="JMT2" s="519"/>
      <c r="JMU2" s="519"/>
      <c r="JMV2" s="519"/>
      <c r="JMW2" s="519"/>
      <c r="JMX2" s="519"/>
      <c r="JMY2" s="519"/>
      <c r="JMZ2" s="519"/>
      <c r="JNA2" s="519"/>
      <c r="JNB2" s="519"/>
      <c r="JNC2" s="519"/>
      <c r="JND2" s="519"/>
      <c r="JNE2" s="519"/>
      <c r="JNF2" s="519"/>
      <c r="JNG2" s="519"/>
      <c r="JNH2" s="519"/>
      <c r="JNI2" s="519"/>
      <c r="JNJ2" s="519"/>
      <c r="JNK2" s="519"/>
      <c r="JNL2" s="519"/>
      <c r="JNM2" s="519"/>
      <c r="JNN2" s="519"/>
      <c r="JNO2" s="519"/>
      <c r="JNP2" s="519"/>
      <c r="JNQ2" s="519"/>
      <c r="JNR2" s="519"/>
      <c r="JNS2" s="519"/>
      <c r="JNT2" s="519"/>
      <c r="JNU2" s="519"/>
      <c r="JNV2" s="519"/>
      <c r="JNW2" s="519"/>
      <c r="JNX2" s="519"/>
      <c r="JNY2" s="519"/>
      <c r="JNZ2" s="519"/>
      <c r="JOA2" s="519"/>
      <c r="JOB2" s="519"/>
      <c r="JOC2" s="519"/>
      <c r="JOD2" s="519"/>
      <c r="JOE2" s="519"/>
      <c r="JOF2" s="519"/>
      <c r="JOG2" s="519"/>
      <c r="JOH2" s="519"/>
      <c r="JOI2" s="519"/>
      <c r="JOJ2" s="519"/>
      <c r="JOK2" s="519"/>
      <c r="JOL2" s="519"/>
      <c r="JOM2" s="519"/>
      <c r="JON2" s="519"/>
      <c r="JOO2" s="519"/>
      <c r="JOP2" s="519"/>
      <c r="JOQ2" s="519"/>
      <c r="JOR2" s="519"/>
      <c r="JOS2" s="519"/>
      <c r="JOT2" s="519"/>
      <c r="JOU2" s="519"/>
      <c r="JOV2" s="519"/>
      <c r="JOW2" s="519"/>
      <c r="JOX2" s="519"/>
      <c r="JOY2" s="519"/>
      <c r="JOZ2" s="519"/>
      <c r="JPA2" s="519"/>
      <c r="JPB2" s="519"/>
      <c r="JPC2" s="519"/>
      <c r="JPD2" s="519"/>
      <c r="JPE2" s="519"/>
      <c r="JPF2" s="519"/>
      <c r="JPG2" s="519"/>
      <c r="JPH2" s="519"/>
      <c r="JPI2" s="519"/>
      <c r="JPJ2" s="519"/>
      <c r="JPK2" s="519"/>
      <c r="JPL2" s="519"/>
      <c r="JPM2" s="519"/>
      <c r="JPN2" s="519"/>
      <c r="JPO2" s="519"/>
      <c r="JPP2" s="519"/>
      <c r="JPQ2" s="519"/>
      <c r="JPR2" s="519"/>
      <c r="JPS2" s="519"/>
      <c r="JPT2" s="519"/>
      <c r="JPU2" s="519"/>
      <c r="JPV2" s="519"/>
      <c r="JPW2" s="519"/>
      <c r="JPX2" s="519"/>
      <c r="JPY2" s="519"/>
      <c r="JPZ2" s="519"/>
      <c r="JQA2" s="519"/>
      <c r="JQB2" s="519"/>
      <c r="JQC2" s="519"/>
      <c r="JQD2" s="519"/>
      <c r="JQE2" s="519"/>
      <c r="JQF2" s="519"/>
      <c r="JQG2" s="519"/>
      <c r="JQH2" s="519"/>
      <c r="JQI2" s="519"/>
      <c r="JQJ2" s="519"/>
      <c r="JQK2" s="519"/>
      <c r="JQL2" s="519"/>
      <c r="JQM2" s="519"/>
      <c r="JQN2" s="519"/>
      <c r="JQO2" s="519"/>
      <c r="JQP2" s="519"/>
      <c r="JQQ2" s="519"/>
      <c r="JQR2" s="519"/>
      <c r="JQS2" s="519"/>
      <c r="JQT2" s="519"/>
      <c r="JQU2" s="519"/>
      <c r="JQV2" s="519"/>
      <c r="JQW2" s="519"/>
      <c r="JQX2" s="519"/>
      <c r="JQY2" s="519"/>
      <c r="JQZ2" s="519"/>
      <c r="JRA2" s="519"/>
      <c r="JRB2" s="519"/>
      <c r="JRC2" s="519"/>
      <c r="JRD2" s="519"/>
      <c r="JRE2" s="519"/>
      <c r="JRF2" s="519"/>
      <c r="JRG2" s="519"/>
      <c r="JRH2" s="519"/>
      <c r="JRI2" s="519"/>
      <c r="JRJ2" s="519"/>
      <c r="JRK2" s="519"/>
      <c r="JRL2" s="519"/>
      <c r="JRM2" s="519"/>
      <c r="JRN2" s="519"/>
      <c r="JRO2" s="519"/>
      <c r="JRP2" s="519"/>
      <c r="JRQ2" s="519"/>
      <c r="JRR2" s="519"/>
      <c r="JRS2" s="519"/>
      <c r="JRT2" s="519"/>
      <c r="JRU2" s="519"/>
      <c r="JRV2" s="519"/>
      <c r="JRW2" s="519"/>
      <c r="JRX2" s="519"/>
      <c r="JRY2" s="519"/>
      <c r="JRZ2" s="519"/>
      <c r="JSA2" s="519"/>
      <c r="JSB2" s="519"/>
      <c r="JSC2" s="519"/>
      <c r="JSD2" s="519"/>
      <c r="JSE2" s="519"/>
      <c r="JSF2" s="519"/>
      <c r="JSG2" s="519"/>
      <c r="JSH2" s="519"/>
      <c r="JSI2" s="519"/>
      <c r="JSJ2" s="519"/>
      <c r="JSK2" s="519"/>
      <c r="JSL2" s="519"/>
      <c r="JSM2" s="519"/>
      <c r="JSN2" s="519"/>
      <c r="JSO2" s="519"/>
      <c r="JSP2" s="519"/>
      <c r="JSQ2" s="519"/>
      <c r="JSR2" s="519"/>
      <c r="JSS2" s="519"/>
      <c r="JST2" s="519"/>
      <c r="JSU2" s="519"/>
      <c r="JSV2" s="519"/>
      <c r="JSW2" s="519"/>
      <c r="JSX2" s="519"/>
      <c r="JSY2" s="519"/>
      <c r="JSZ2" s="519"/>
      <c r="JTA2" s="519"/>
      <c r="JTB2" s="519"/>
      <c r="JTC2" s="519"/>
      <c r="JTD2" s="519"/>
      <c r="JTE2" s="519"/>
      <c r="JTF2" s="519"/>
      <c r="JTG2" s="519"/>
      <c r="JTH2" s="519"/>
      <c r="JTI2" s="519"/>
      <c r="JTJ2" s="519"/>
      <c r="JTK2" s="519"/>
      <c r="JTL2" s="519"/>
      <c r="JTM2" s="519"/>
      <c r="JTN2" s="519"/>
      <c r="JTO2" s="519"/>
      <c r="JTP2" s="519"/>
      <c r="JTQ2" s="519"/>
      <c r="JTR2" s="519"/>
      <c r="JTS2" s="519"/>
      <c r="JTT2" s="519"/>
      <c r="JTU2" s="519"/>
      <c r="JTV2" s="519"/>
      <c r="JTW2" s="519"/>
      <c r="JTX2" s="519"/>
      <c r="JTY2" s="519"/>
      <c r="JTZ2" s="519"/>
      <c r="JUA2" s="519"/>
      <c r="JUB2" s="519"/>
      <c r="JUC2" s="519"/>
      <c r="JUD2" s="519"/>
      <c r="JUE2" s="519"/>
      <c r="JUF2" s="519"/>
      <c r="JUG2" s="519"/>
      <c r="JUH2" s="519"/>
      <c r="JUI2" s="519"/>
      <c r="JUJ2" s="519"/>
      <c r="JUK2" s="519"/>
      <c r="JUL2" s="519"/>
      <c r="JUM2" s="519"/>
      <c r="JUN2" s="519"/>
      <c r="JUO2" s="519"/>
      <c r="JUP2" s="519"/>
      <c r="JUQ2" s="519"/>
      <c r="JUR2" s="519"/>
      <c r="JUS2" s="519"/>
      <c r="JUT2" s="519"/>
      <c r="JUU2" s="519"/>
      <c r="JUV2" s="519"/>
      <c r="JUW2" s="519"/>
      <c r="JUX2" s="519"/>
      <c r="JUY2" s="519"/>
      <c r="JUZ2" s="519"/>
      <c r="JVA2" s="519"/>
      <c r="JVB2" s="519"/>
      <c r="JVC2" s="519"/>
      <c r="JVD2" s="519"/>
      <c r="JVE2" s="519"/>
      <c r="JVF2" s="519"/>
      <c r="JVG2" s="519"/>
      <c r="JVH2" s="519"/>
      <c r="JVI2" s="519"/>
      <c r="JVJ2" s="519"/>
      <c r="JVK2" s="519"/>
      <c r="JVL2" s="519"/>
      <c r="JVM2" s="519"/>
      <c r="JVN2" s="519"/>
      <c r="JVO2" s="519"/>
      <c r="JVP2" s="519"/>
      <c r="JVQ2" s="519"/>
      <c r="JVR2" s="519"/>
      <c r="JVS2" s="519"/>
      <c r="JVT2" s="519"/>
      <c r="JVU2" s="519"/>
      <c r="JVV2" s="519"/>
      <c r="JVW2" s="519"/>
      <c r="JVX2" s="519"/>
      <c r="JVY2" s="519"/>
      <c r="JVZ2" s="519"/>
      <c r="JWA2" s="519"/>
      <c r="JWB2" s="519"/>
      <c r="JWC2" s="519"/>
      <c r="JWD2" s="519"/>
      <c r="JWE2" s="519"/>
      <c r="JWF2" s="519"/>
      <c r="JWG2" s="519"/>
      <c r="JWH2" s="519"/>
      <c r="JWI2" s="519"/>
      <c r="JWJ2" s="519"/>
      <c r="JWK2" s="519"/>
      <c r="JWL2" s="519"/>
      <c r="JWM2" s="519"/>
      <c r="JWN2" s="519"/>
      <c r="JWO2" s="519"/>
      <c r="JWP2" s="519"/>
      <c r="JWQ2" s="519"/>
      <c r="JWR2" s="519"/>
      <c r="JWS2" s="519"/>
      <c r="JWT2" s="519"/>
      <c r="JWU2" s="519"/>
      <c r="JWV2" s="519"/>
      <c r="JWW2" s="519"/>
      <c r="JWX2" s="519"/>
      <c r="JWY2" s="519"/>
      <c r="JWZ2" s="519"/>
      <c r="JXA2" s="519"/>
      <c r="JXB2" s="519"/>
      <c r="JXC2" s="519"/>
      <c r="JXD2" s="519"/>
      <c r="JXE2" s="519"/>
      <c r="JXF2" s="519"/>
      <c r="JXG2" s="519"/>
      <c r="JXH2" s="519"/>
      <c r="JXI2" s="519"/>
      <c r="JXJ2" s="519"/>
      <c r="JXK2" s="519"/>
      <c r="JXL2" s="519"/>
      <c r="JXM2" s="519"/>
      <c r="JXN2" s="519"/>
      <c r="JXO2" s="519"/>
      <c r="JXP2" s="519"/>
      <c r="JXQ2" s="519"/>
      <c r="JXR2" s="519"/>
      <c r="JXS2" s="519"/>
      <c r="JXT2" s="519"/>
      <c r="JXU2" s="519"/>
      <c r="JXV2" s="519"/>
      <c r="JXW2" s="519"/>
      <c r="JXX2" s="519"/>
      <c r="JXY2" s="519"/>
      <c r="JXZ2" s="519"/>
      <c r="JYA2" s="519"/>
      <c r="JYB2" s="519"/>
      <c r="JYC2" s="519"/>
      <c r="JYD2" s="519"/>
      <c r="JYE2" s="519"/>
      <c r="JYF2" s="519"/>
      <c r="JYG2" s="519"/>
      <c r="JYH2" s="519"/>
      <c r="JYI2" s="519"/>
      <c r="JYJ2" s="519"/>
      <c r="JYK2" s="519"/>
      <c r="JYL2" s="519"/>
      <c r="JYM2" s="519"/>
      <c r="JYN2" s="519"/>
      <c r="JYO2" s="519"/>
      <c r="JYP2" s="519"/>
      <c r="JYQ2" s="519"/>
      <c r="JYR2" s="519"/>
      <c r="JYS2" s="519"/>
      <c r="JYT2" s="519"/>
      <c r="JYU2" s="519"/>
      <c r="JYV2" s="519"/>
      <c r="JYW2" s="519"/>
      <c r="JYX2" s="519"/>
      <c r="JYY2" s="519"/>
      <c r="JYZ2" s="519"/>
      <c r="JZA2" s="519"/>
      <c r="JZB2" s="519"/>
      <c r="JZC2" s="519"/>
      <c r="JZD2" s="519"/>
      <c r="JZE2" s="519"/>
      <c r="JZF2" s="519"/>
      <c r="JZG2" s="519"/>
      <c r="JZH2" s="519"/>
      <c r="JZI2" s="519"/>
      <c r="JZJ2" s="519"/>
      <c r="JZK2" s="519"/>
      <c r="JZL2" s="519"/>
      <c r="JZM2" s="519"/>
      <c r="JZN2" s="519"/>
      <c r="JZO2" s="519"/>
      <c r="JZP2" s="519"/>
      <c r="JZQ2" s="519"/>
      <c r="JZR2" s="519"/>
      <c r="JZS2" s="519"/>
      <c r="JZT2" s="519"/>
      <c r="JZU2" s="519"/>
      <c r="JZV2" s="519"/>
      <c r="JZW2" s="519"/>
      <c r="JZX2" s="519"/>
      <c r="JZY2" s="519"/>
      <c r="JZZ2" s="519"/>
      <c r="KAA2" s="519"/>
      <c r="KAB2" s="519"/>
      <c r="KAC2" s="519"/>
      <c r="KAD2" s="519"/>
      <c r="KAE2" s="519"/>
      <c r="KAF2" s="519"/>
      <c r="KAG2" s="519"/>
      <c r="KAH2" s="519"/>
      <c r="KAI2" s="519"/>
      <c r="KAJ2" s="519"/>
      <c r="KAK2" s="519"/>
      <c r="KAL2" s="519"/>
      <c r="KAM2" s="519"/>
      <c r="KAN2" s="519"/>
      <c r="KAO2" s="519"/>
      <c r="KAP2" s="519"/>
      <c r="KAQ2" s="519"/>
      <c r="KAR2" s="519"/>
      <c r="KAS2" s="519"/>
      <c r="KAT2" s="519"/>
      <c r="KAU2" s="519"/>
      <c r="KAV2" s="519"/>
      <c r="KAW2" s="519"/>
      <c r="KAX2" s="519"/>
      <c r="KAY2" s="519"/>
      <c r="KAZ2" s="519"/>
      <c r="KBA2" s="519"/>
      <c r="KBB2" s="519"/>
      <c r="KBC2" s="519"/>
      <c r="KBD2" s="519"/>
      <c r="KBE2" s="519"/>
      <c r="KBF2" s="519"/>
      <c r="KBG2" s="519"/>
      <c r="KBH2" s="519"/>
      <c r="KBI2" s="519"/>
      <c r="KBJ2" s="519"/>
      <c r="KBK2" s="519"/>
      <c r="KBL2" s="519"/>
      <c r="KBM2" s="519"/>
      <c r="KBN2" s="519"/>
      <c r="KBO2" s="519"/>
      <c r="KBP2" s="519"/>
      <c r="KBQ2" s="519"/>
      <c r="KBR2" s="519"/>
      <c r="KBS2" s="519"/>
      <c r="KBT2" s="519"/>
      <c r="KBU2" s="519"/>
      <c r="KBV2" s="519"/>
      <c r="KBW2" s="519"/>
      <c r="KBX2" s="519"/>
      <c r="KBY2" s="519"/>
      <c r="KBZ2" s="519"/>
      <c r="KCA2" s="519"/>
      <c r="KCB2" s="519"/>
      <c r="KCC2" s="519"/>
      <c r="KCD2" s="519"/>
      <c r="KCE2" s="519"/>
      <c r="KCF2" s="519"/>
      <c r="KCG2" s="519"/>
      <c r="KCH2" s="519"/>
      <c r="KCI2" s="519"/>
      <c r="KCJ2" s="519"/>
      <c r="KCK2" s="519"/>
      <c r="KCL2" s="519"/>
      <c r="KCM2" s="519"/>
      <c r="KCN2" s="519"/>
      <c r="KCO2" s="519"/>
      <c r="KCP2" s="519"/>
      <c r="KCQ2" s="519"/>
      <c r="KCR2" s="519"/>
      <c r="KCS2" s="519"/>
      <c r="KCT2" s="519"/>
      <c r="KCU2" s="519"/>
      <c r="KCV2" s="519"/>
      <c r="KCW2" s="519"/>
      <c r="KCX2" s="519"/>
      <c r="KCY2" s="519"/>
      <c r="KCZ2" s="519"/>
      <c r="KDA2" s="519"/>
      <c r="KDB2" s="519"/>
      <c r="KDC2" s="519"/>
      <c r="KDD2" s="519"/>
      <c r="KDE2" s="519"/>
      <c r="KDF2" s="519"/>
      <c r="KDG2" s="519"/>
      <c r="KDH2" s="519"/>
      <c r="KDI2" s="519"/>
      <c r="KDJ2" s="519"/>
      <c r="KDK2" s="519"/>
      <c r="KDL2" s="519"/>
      <c r="KDM2" s="519"/>
      <c r="KDN2" s="519"/>
      <c r="KDO2" s="519"/>
      <c r="KDP2" s="519"/>
      <c r="KDQ2" s="519"/>
      <c r="KDR2" s="519"/>
      <c r="KDS2" s="519"/>
      <c r="KDT2" s="519"/>
      <c r="KDU2" s="519"/>
      <c r="KDV2" s="519"/>
      <c r="KDW2" s="519"/>
      <c r="KDX2" s="519"/>
      <c r="KDY2" s="519"/>
      <c r="KDZ2" s="519"/>
      <c r="KEA2" s="519"/>
      <c r="KEB2" s="519"/>
      <c r="KEC2" s="519"/>
      <c r="KED2" s="519"/>
      <c r="KEE2" s="519"/>
      <c r="KEF2" s="519"/>
      <c r="KEG2" s="519"/>
      <c r="KEH2" s="519"/>
      <c r="KEI2" s="519"/>
      <c r="KEJ2" s="519"/>
      <c r="KEK2" s="519"/>
      <c r="KEL2" s="519"/>
      <c r="KEM2" s="519"/>
      <c r="KEN2" s="519"/>
      <c r="KEO2" s="519"/>
      <c r="KEP2" s="519"/>
      <c r="KEQ2" s="519"/>
      <c r="KER2" s="519"/>
      <c r="KES2" s="519"/>
      <c r="KET2" s="519"/>
      <c r="KEU2" s="519"/>
      <c r="KEV2" s="519"/>
      <c r="KEW2" s="519"/>
      <c r="KEX2" s="519"/>
      <c r="KEY2" s="519"/>
      <c r="KEZ2" s="519"/>
      <c r="KFA2" s="519"/>
      <c r="KFB2" s="519"/>
      <c r="KFC2" s="519"/>
      <c r="KFD2" s="519"/>
      <c r="KFE2" s="519"/>
      <c r="KFF2" s="519"/>
      <c r="KFG2" s="519"/>
      <c r="KFH2" s="519"/>
      <c r="KFI2" s="519"/>
      <c r="KFJ2" s="519"/>
      <c r="KFK2" s="519"/>
      <c r="KFL2" s="519"/>
      <c r="KFM2" s="519"/>
      <c r="KFN2" s="519"/>
      <c r="KFO2" s="519"/>
      <c r="KFP2" s="519"/>
      <c r="KFQ2" s="519"/>
      <c r="KFR2" s="519"/>
      <c r="KFS2" s="519"/>
      <c r="KFT2" s="519"/>
      <c r="KFU2" s="519"/>
      <c r="KFV2" s="519"/>
      <c r="KFW2" s="519"/>
      <c r="KFX2" s="519"/>
      <c r="KFY2" s="519"/>
      <c r="KFZ2" s="519"/>
      <c r="KGA2" s="519"/>
      <c r="KGB2" s="519"/>
      <c r="KGC2" s="519"/>
      <c r="KGD2" s="519"/>
      <c r="KGE2" s="519"/>
      <c r="KGF2" s="519"/>
      <c r="KGG2" s="519"/>
      <c r="KGH2" s="519"/>
      <c r="KGI2" s="519"/>
      <c r="KGJ2" s="519"/>
      <c r="KGK2" s="519"/>
      <c r="KGL2" s="519"/>
      <c r="KGM2" s="519"/>
      <c r="KGN2" s="519"/>
      <c r="KGO2" s="519"/>
      <c r="KGP2" s="519"/>
      <c r="KGQ2" s="519"/>
      <c r="KGR2" s="519"/>
      <c r="KGS2" s="519"/>
      <c r="KGT2" s="519"/>
      <c r="KGU2" s="519"/>
      <c r="KGV2" s="519"/>
      <c r="KGW2" s="519"/>
      <c r="KGX2" s="519"/>
      <c r="KGY2" s="519"/>
      <c r="KGZ2" s="519"/>
      <c r="KHA2" s="519"/>
      <c r="KHB2" s="519"/>
      <c r="KHC2" s="519"/>
      <c r="KHD2" s="519"/>
      <c r="KHE2" s="519"/>
      <c r="KHF2" s="519"/>
      <c r="KHG2" s="519"/>
      <c r="KHH2" s="519"/>
      <c r="KHI2" s="519"/>
      <c r="KHJ2" s="519"/>
      <c r="KHK2" s="519"/>
      <c r="KHL2" s="519"/>
      <c r="KHM2" s="519"/>
      <c r="KHN2" s="519"/>
      <c r="KHO2" s="519"/>
      <c r="KHP2" s="519"/>
      <c r="KHQ2" s="519"/>
      <c r="KHR2" s="519"/>
      <c r="KHS2" s="519"/>
      <c r="KHT2" s="519"/>
      <c r="KHU2" s="519"/>
      <c r="KHV2" s="519"/>
      <c r="KHW2" s="519"/>
      <c r="KHX2" s="519"/>
      <c r="KHY2" s="519"/>
      <c r="KHZ2" s="519"/>
      <c r="KIA2" s="519"/>
      <c r="KIB2" s="519"/>
      <c r="KIC2" s="519"/>
      <c r="KID2" s="519"/>
      <c r="KIE2" s="519"/>
      <c r="KIF2" s="519"/>
      <c r="KIG2" s="519"/>
      <c r="KIH2" s="519"/>
      <c r="KII2" s="519"/>
      <c r="KIJ2" s="519"/>
      <c r="KIK2" s="519"/>
      <c r="KIL2" s="519"/>
      <c r="KIM2" s="519"/>
      <c r="KIN2" s="519"/>
      <c r="KIO2" s="519"/>
      <c r="KIP2" s="519"/>
      <c r="KIQ2" s="519"/>
      <c r="KIR2" s="519"/>
      <c r="KIS2" s="519"/>
      <c r="KIT2" s="519"/>
      <c r="KIU2" s="519"/>
      <c r="KIV2" s="519"/>
      <c r="KIW2" s="519"/>
      <c r="KIX2" s="519"/>
      <c r="KIY2" s="519"/>
      <c r="KIZ2" s="519"/>
      <c r="KJA2" s="519"/>
      <c r="KJB2" s="519"/>
      <c r="KJC2" s="519"/>
      <c r="KJD2" s="519"/>
      <c r="KJE2" s="519"/>
      <c r="KJF2" s="519"/>
      <c r="KJG2" s="519"/>
      <c r="KJH2" s="519"/>
      <c r="KJI2" s="519"/>
      <c r="KJJ2" s="519"/>
      <c r="KJK2" s="519"/>
      <c r="KJL2" s="519"/>
      <c r="KJM2" s="519"/>
      <c r="KJN2" s="519"/>
      <c r="KJO2" s="519"/>
      <c r="KJP2" s="519"/>
      <c r="KJQ2" s="519"/>
      <c r="KJR2" s="519"/>
      <c r="KJS2" s="519"/>
      <c r="KJT2" s="519"/>
      <c r="KJU2" s="519"/>
      <c r="KJV2" s="519"/>
      <c r="KJW2" s="519"/>
      <c r="KJX2" s="519"/>
      <c r="KJY2" s="519"/>
      <c r="KJZ2" s="519"/>
      <c r="KKA2" s="519"/>
      <c r="KKB2" s="519"/>
      <c r="KKC2" s="519"/>
      <c r="KKD2" s="519"/>
      <c r="KKE2" s="519"/>
      <c r="KKF2" s="519"/>
      <c r="KKG2" s="519"/>
      <c r="KKH2" s="519"/>
      <c r="KKI2" s="519"/>
      <c r="KKJ2" s="519"/>
      <c r="KKK2" s="519"/>
      <c r="KKL2" s="519"/>
      <c r="KKM2" s="519"/>
      <c r="KKN2" s="519"/>
      <c r="KKO2" s="519"/>
      <c r="KKP2" s="519"/>
      <c r="KKQ2" s="519"/>
      <c r="KKR2" s="519"/>
      <c r="KKS2" s="519"/>
      <c r="KKT2" s="519"/>
      <c r="KKU2" s="519"/>
      <c r="KKV2" s="519"/>
      <c r="KKW2" s="519"/>
      <c r="KKX2" s="519"/>
      <c r="KKY2" s="519"/>
      <c r="KKZ2" s="519"/>
      <c r="KLA2" s="519"/>
      <c r="KLB2" s="519"/>
      <c r="KLC2" s="519"/>
      <c r="KLD2" s="519"/>
      <c r="KLE2" s="519"/>
      <c r="KLF2" s="519"/>
      <c r="KLG2" s="519"/>
      <c r="KLH2" s="519"/>
      <c r="KLI2" s="519"/>
      <c r="KLJ2" s="519"/>
      <c r="KLK2" s="519"/>
      <c r="KLL2" s="519"/>
      <c r="KLM2" s="519"/>
      <c r="KLN2" s="519"/>
      <c r="KLO2" s="519"/>
      <c r="KLP2" s="519"/>
      <c r="KLQ2" s="519"/>
      <c r="KLR2" s="519"/>
      <c r="KLS2" s="519"/>
      <c r="KLT2" s="519"/>
      <c r="KLU2" s="519"/>
      <c r="KLV2" s="519"/>
      <c r="KLW2" s="519"/>
      <c r="KLX2" s="519"/>
      <c r="KLY2" s="519"/>
      <c r="KLZ2" s="519"/>
      <c r="KMA2" s="519"/>
      <c r="KMB2" s="519"/>
      <c r="KMC2" s="519"/>
      <c r="KMD2" s="519"/>
      <c r="KME2" s="519"/>
      <c r="KMF2" s="519"/>
      <c r="KMG2" s="519"/>
      <c r="KMH2" s="519"/>
      <c r="KMI2" s="519"/>
      <c r="KMJ2" s="519"/>
      <c r="KMK2" s="519"/>
      <c r="KML2" s="519"/>
      <c r="KMM2" s="519"/>
      <c r="KMN2" s="519"/>
      <c r="KMO2" s="519"/>
      <c r="KMP2" s="519"/>
      <c r="KMQ2" s="519"/>
      <c r="KMR2" s="519"/>
      <c r="KMS2" s="519"/>
      <c r="KMT2" s="519"/>
      <c r="KMU2" s="519"/>
      <c r="KMV2" s="519"/>
      <c r="KMW2" s="519"/>
      <c r="KMX2" s="519"/>
      <c r="KMY2" s="519"/>
      <c r="KMZ2" s="519"/>
      <c r="KNA2" s="519"/>
      <c r="KNB2" s="519"/>
      <c r="KNC2" s="519"/>
      <c r="KND2" s="519"/>
      <c r="KNE2" s="519"/>
      <c r="KNF2" s="519"/>
      <c r="KNG2" s="519"/>
      <c r="KNH2" s="519"/>
      <c r="KNI2" s="519"/>
      <c r="KNJ2" s="519"/>
      <c r="KNK2" s="519"/>
      <c r="KNL2" s="519"/>
      <c r="KNM2" s="519"/>
      <c r="KNN2" s="519"/>
      <c r="KNO2" s="519"/>
      <c r="KNP2" s="519"/>
      <c r="KNQ2" s="519"/>
      <c r="KNR2" s="519"/>
      <c r="KNS2" s="519"/>
      <c r="KNT2" s="519"/>
      <c r="KNU2" s="519"/>
      <c r="KNV2" s="519"/>
      <c r="KNW2" s="519"/>
      <c r="KNX2" s="519"/>
      <c r="KNY2" s="519"/>
      <c r="KNZ2" s="519"/>
      <c r="KOA2" s="519"/>
      <c r="KOB2" s="519"/>
      <c r="KOC2" s="519"/>
      <c r="KOD2" s="519"/>
      <c r="KOE2" s="519"/>
      <c r="KOF2" s="519"/>
      <c r="KOG2" s="519"/>
      <c r="KOH2" s="519"/>
      <c r="KOI2" s="519"/>
      <c r="KOJ2" s="519"/>
      <c r="KOK2" s="519"/>
      <c r="KOL2" s="519"/>
      <c r="KOM2" s="519"/>
      <c r="KON2" s="519"/>
      <c r="KOO2" s="519"/>
      <c r="KOP2" s="519"/>
      <c r="KOQ2" s="519"/>
      <c r="KOR2" s="519"/>
      <c r="KOS2" s="519"/>
      <c r="KOT2" s="519"/>
      <c r="KOU2" s="519"/>
      <c r="KOV2" s="519"/>
      <c r="KOW2" s="519"/>
      <c r="KOX2" s="519"/>
      <c r="KOY2" s="519"/>
      <c r="KOZ2" s="519"/>
      <c r="KPA2" s="519"/>
      <c r="KPB2" s="519"/>
      <c r="KPC2" s="519"/>
      <c r="KPD2" s="519"/>
      <c r="KPE2" s="519"/>
      <c r="KPF2" s="519"/>
      <c r="KPG2" s="519"/>
      <c r="KPH2" s="519"/>
      <c r="KPI2" s="519"/>
      <c r="KPJ2" s="519"/>
      <c r="KPK2" s="519"/>
      <c r="KPL2" s="519"/>
      <c r="KPM2" s="519"/>
      <c r="KPN2" s="519"/>
      <c r="KPO2" s="519"/>
      <c r="KPP2" s="519"/>
      <c r="KPQ2" s="519"/>
      <c r="KPR2" s="519"/>
      <c r="KPS2" s="519"/>
      <c r="KPT2" s="519"/>
      <c r="KPU2" s="519"/>
      <c r="KPV2" s="519"/>
      <c r="KPW2" s="519"/>
      <c r="KPX2" s="519"/>
      <c r="KPY2" s="519"/>
      <c r="KPZ2" s="519"/>
      <c r="KQA2" s="519"/>
      <c r="KQB2" s="519"/>
      <c r="KQC2" s="519"/>
      <c r="KQD2" s="519"/>
      <c r="KQE2" s="519"/>
      <c r="KQF2" s="519"/>
      <c r="KQG2" s="519"/>
      <c r="KQH2" s="519"/>
      <c r="KQI2" s="519"/>
      <c r="KQJ2" s="519"/>
      <c r="KQK2" s="519"/>
      <c r="KQL2" s="519"/>
      <c r="KQM2" s="519"/>
      <c r="KQN2" s="519"/>
      <c r="KQO2" s="519"/>
      <c r="KQP2" s="519"/>
      <c r="KQQ2" s="519"/>
      <c r="KQR2" s="519"/>
      <c r="KQS2" s="519"/>
      <c r="KQT2" s="519"/>
      <c r="KQU2" s="519"/>
      <c r="KQV2" s="519"/>
      <c r="KQW2" s="519"/>
      <c r="KQX2" s="519"/>
      <c r="KQY2" s="519"/>
      <c r="KQZ2" s="519"/>
      <c r="KRA2" s="519"/>
      <c r="KRB2" s="519"/>
      <c r="KRC2" s="519"/>
      <c r="KRD2" s="519"/>
      <c r="KRE2" s="519"/>
      <c r="KRF2" s="519"/>
      <c r="KRG2" s="519"/>
      <c r="KRH2" s="519"/>
      <c r="KRI2" s="519"/>
      <c r="KRJ2" s="519"/>
      <c r="KRK2" s="519"/>
      <c r="KRL2" s="519"/>
      <c r="KRM2" s="519"/>
      <c r="KRN2" s="519"/>
      <c r="KRO2" s="519"/>
      <c r="KRP2" s="519"/>
      <c r="KRQ2" s="519"/>
      <c r="KRR2" s="519"/>
      <c r="KRS2" s="519"/>
      <c r="KRT2" s="519"/>
      <c r="KRU2" s="519"/>
      <c r="KRV2" s="519"/>
      <c r="KRW2" s="519"/>
      <c r="KRX2" s="519"/>
      <c r="KRY2" s="519"/>
      <c r="KRZ2" s="519"/>
      <c r="KSA2" s="519"/>
      <c r="KSB2" s="519"/>
      <c r="KSC2" s="519"/>
      <c r="KSD2" s="519"/>
      <c r="KSE2" s="519"/>
      <c r="KSF2" s="519"/>
      <c r="KSG2" s="519"/>
      <c r="KSH2" s="519"/>
      <c r="KSI2" s="519"/>
      <c r="KSJ2" s="519"/>
      <c r="KSK2" s="519"/>
      <c r="KSL2" s="519"/>
      <c r="KSM2" s="519"/>
      <c r="KSN2" s="519"/>
      <c r="KSO2" s="519"/>
      <c r="KSP2" s="519"/>
      <c r="KSQ2" s="519"/>
      <c r="KSR2" s="519"/>
      <c r="KSS2" s="519"/>
      <c r="KST2" s="519"/>
      <c r="KSU2" s="519"/>
      <c r="KSV2" s="519"/>
      <c r="KSW2" s="519"/>
      <c r="KSX2" s="519"/>
      <c r="KSY2" s="519"/>
      <c r="KSZ2" s="519"/>
      <c r="KTA2" s="519"/>
      <c r="KTB2" s="519"/>
      <c r="KTC2" s="519"/>
      <c r="KTD2" s="519"/>
      <c r="KTE2" s="519"/>
      <c r="KTF2" s="519"/>
      <c r="KTG2" s="519"/>
      <c r="KTH2" s="519"/>
      <c r="KTI2" s="519"/>
      <c r="KTJ2" s="519"/>
      <c r="KTK2" s="519"/>
      <c r="KTL2" s="519"/>
      <c r="KTM2" s="519"/>
      <c r="KTN2" s="519"/>
      <c r="KTO2" s="519"/>
      <c r="KTP2" s="519"/>
      <c r="KTQ2" s="519"/>
      <c r="KTR2" s="519"/>
      <c r="KTS2" s="519"/>
      <c r="KTT2" s="519"/>
      <c r="KTU2" s="519"/>
      <c r="KTV2" s="519"/>
      <c r="KTW2" s="519"/>
      <c r="KTX2" s="519"/>
      <c r="KTY2" s="519"/>
      <c r="KTZ2" s="519"/>
      <c r="KUA2" s="519"/>
      <c r="KUB2" s="519"/>
      <c r="KUC2" s="519"/>
      <c r="KUD2" s="519"/>
      <c r="KUE2" s="519"/>
      <c r="KUF2" s="519"/>
      <c r="KUG2" s="519"/>
      <c r="KUH2" s="519"/>
      <c r="KUI2" s="519"/>
      <c r="KUJ2" s="519"/>
      <c r="KUK2" s="519"/>
      <c r="KUL2" s="519"/>
      <c r="KUM2" s="519"/>
      <c r="KUN2" s="519"/>
      <c r="KUO2" s="519"/>
      <c r="KUP2" s="519"/>
      <c r="KUQ2" s="519"/>
      <c r="KUR2" s="519"/>
      <c r="KUS2" s="519"/>
      <c r="KUT2" s="519"/>
      <c r="KUU2" s="519"/>
      <c r="KUV2" s="519"/>
      <c r="KUW2" s="519"/>
      <c r="KUX2" s="519"/>
      <c r="KUY2" s="519"/>
      <c r="KUZ2" s="519"/>
      <c r="KVA2" s="519"/>
      <c r="KVB2" s="519"/>
      <c r="KVC2" s="519"/>
      <c r="KVD2" s="519"/>
      <c r="KVE2" s="519"/>
      <c r="KVF2" s="519"/>
      <c r="KVG2" s="519"/>
      <c r="KVH2" s="519"/>
      <c r="KVI2" s="519"/>
      <c r="KVJ2" s="519"/>
      <c r="KVK2" s="519"/>
      <c r="KVL2" s="519"/>
      <c r="KVM2" s="519"/>
      <c r="KVN2" s="519"/>
      <c r="KVO2" s="519"/>
      <c r="KVP2" s="519"/>
      <c r="KVQ2" s="519"/>
      <c r="KVR2" s="519"/>
      <c r="KVS2" s="519"/>
      <c r="KVT2" s="519"/>
      <c r="KVU2" s="519"/>
      <c r="KVV2" s="519"/>
      <c r="KVW2" s="519"/>
      <c r="KVX2" s="519"/>
      <c r="KVY2" s="519"/>
      <c r="KVZ2" s="519"/>
      <c r="KWA2" s="519"/>
      <c r="KWB2" s="519"/>
      <c r="KWC2" s="519"/>
      <c r="KWD2" s="519"/>
      <c r="KWE2" s="519"/>
      <c r="KWF2" s="519"/>
      <c r="KWG2" s="519"/>
      <c r="KWH2" s="519"/>
      <c r="KWI2" s="519"/>
      <c r="KWJ2" s="519"/>
      <c r="KWK2" s="519"/>
      <c r="KWL2" s="519"/>
      <c r="KWM2" s="519"/>
      <c r="KWN2" s="519"/>
      <c r="KWO2" s="519"/>
      <c r="KWP2" s="519"/>
      <c r="KWQ2" s="519"/>
      <c r="KWR2" s="519"/>
      <c r="KWS2" s="519"/>
      <c r="KWT2" s="519"/>
      <c r="KWU2" s="519"/>
      <c r="KWV2" s="519"/>
      <c r="KWW2" s="519"/>
      <c r="KWX2" s="519"/>
      <c r="KWY2" s="519"/>
      <c r="KWZ2" s="519"/>
      <c r="KXA2" s="519"/>
      <c r="KXB2" s="519"/>
      <c r="KXC2" s="519"/>
      <c r="KXD2" s="519"/>
      <c r="KXE2" s="519"/>
      <c r="KXF2" s="519"/>
      <c r="KXG2" s="519"/>
      <c r="KXH2" s="519"/>
      <c r="KXI2" s="519"/>
      <c r="KXJ2" s="519"/>
      <c r="KXK2" s="519"/>
      <c r="KXL2" s="519"/>
      <c r="KXM2" s="519"/>
      <c r="KXN2" s="519"/>
      <c r="KXO2" s="519"/>
      <c r="KXP2" s="519"/>
      <c r="KXQ2" s="519"/>
      <c r="KXR2" s="519"/>
      <c r="KXS2" s="519"/>
      <c r="KXT2" s="519"/>
      <c r="KXU2" s="519"/>
      <c r="KXV2" s="519"/>
      <c r="KXW2" s="519"/>
      <c r="KXX2" s="519"/>
      <c r="KXY2" s="519"/>
      <c r="KXZ2" s="519"/>
      <c r="KYA2" s="519"/>
      <c r="KYB2" s="519"/>
      <c r="KYC2" s="519"/>
      <c r="KYD2" s="519"/>
      <c r="KYE2" s="519"/>
      <c r="KYF2" s="519"/>
      <c r="KYG2" s="519"/>
      <c r="KYH2" s="519"/>
      <c r="KYI2" s="519"/>
      <c r="KYJ2" s="519"/>
      <c r="KYK2" s="519"/>
      <c r="KYL2" s="519"/>
      <c r="KYM2" s="519"/>
      <c r="KYN2" s="519"/>
      <c r="KYO2" s="519"/>
      <c r="KYP2" s="519"/>
      <c r="KYQ2" s="519"/>
      <c r="KYR2" s="519"/>
      <c r="KYS2" s="519"/>
      <c r="KYT2" s="519"/>
      <c r="KYU2" s="519"/>
      <c r="KYV2" s="519"/>
      <c r="KYW2" s="519"/>
      <c r="KYX2" s="519"/>
      <c r="KYY2" s="519"/>
      <c r="KYZ2" s="519"/>
      <c r="KZA2" s="519"/>
      <c r="KZB2" s="519"/>
      <c r="KZC2" s="519"/>
      <c r="KZD2" s="519"/>
      <c r="KZE2" s="519"/>
      <c r="KZF2" s="519"/>
      <c r="KZG2" s="519"/>
      <c r="KZH2" s="519"/>
      <c r="KZI2" s="519"/>
      <c r="KZJ2" s="519"/>
      <c r="KZK2" s="519"/>
      <c r="KZL2" s="519"/>
      <c r="KZM2" s="519"/>
      <c r="KZN2" s="519"/>
      <c r="KZO2" s="519"/>
      <c r="KZP2" s="519"/>
      <c r="KZQ2" s="519"/>
      <c r="KZR2" s="519"/>
      <c r="KZS2" s="519"/>
      <c r="KZT2" s="519"/>
      <c r="KZU2" s="519"/>
      <c r="KZV2" s="519"/>
      <c r="KZW2" s="519"/>
      <c r="KZX2" s="519"/>
      <c r="KZY2" s="519"/>
      <c r="KZZ2" s="519"/>
      <c r="LAA2" s="519"/>
      <c r="LAB2" s="519"/>
      <c r="LAC2" s="519"/>
      <c r="LAD2" s="519"/>
      <c r="LAE2" s="519"/>
      <c r="LAF2" s="519"/>
      <c r="LAG2" s="519"/>
      <c r="LAH2" s="519"/>
      <c r="LAI2" s="519"/>
      <c r="LAJ2" s="519"/>
      <c r="LAK2" s="519"/>
      <c r="LAL2" s="519"/>
      <c r="LAM2" s="519"/>
      <c r="LAN2" s="519"/>
      <c r="LAO2" s="519"/>
      <c r="LAP2" s="519"/>
      <c r="LAQ2" s="519"/>
      <c r="LAR2" s="519"/>
      <c r="LAS2" s="519"/>
      <c r="LAT2" s="519"/>
      <c r="LAU2" s="519"/>
      <c r="LAV2" s="519"/>
      <c r="LAW2" s="519"/>
      <c r="LAX2" s="519"/>
      <c r="LAY2" s="519"/>
      <c r="LAZ2" s="519"/>
      <c r="LBA2" s="519"/>
      <c r="LBB2" s="519"/>
      <c r="LBC2" s="519"/>
      <c r="LBD2" s="519"/>
      <c r="LBE2" s="519"/>
      <c r="LBF2" s="519"/>
      <c r="LBG2" s="519"/>
      <c r="LBH2" s="519"/>
      <c r="LBI2" s="519"/>
      <c r="LBJ2" s="519"/>
      <c r="LBK2" s="519"/>
      <c r="LBL2" s="519"/>
      <c r="LBM2" s="519"/>
      <c r="LBN2" s="519"/>
      <c r="LBO2" s="519"/>
      <c r="LBP2" s="519"/>
      <c r="LBQ2" s="519"/>
      <c r="LBR2" s="519"/>
      <c r="LBS2" s="519"/>
      <c r="LBT2" s="519"/>
      <c r="LBU2" s="519"/>
      <c r="LBV2" s="519"/>
      <c r="LBW2" s="519"/>
      <c r="LBX2" s="519"/>
      <c r="LBY2" s="519"/>
      <c r="LBZ2" s="519"/>
      <c r="LCA2" s="519"/>
      <c r="LCB2" s="519"/>
      <c r="LCC2" s="519"/>
      <c r="LCD2" s="519"/>
      <c r="LCE2" s="519"/>
      <c r="LCF2" s="519"/>
      <c r="LCG2" s="519"/>
      <c r="LCH2" s="519"/>
      <c r="LCI2" s="519"/>
      <c r="LCJ2" s="519"/>
      <c r="LCK2" s="519"/>
      <c r="LCL2" s="519"/>
      <c r="LCM2" s="519"/>
      <c r="LCN2" s="519"/>
      <c r="LCO2" s="519"/>
      <c r="LCP2" s="519"/>
      <c r="LCQ2" s="519"/>
      <c r="LCR2" s="519"/>
      <c r="LCS2" s="519"/>
      <c r="LCT2" s="519"/>
      <c r="LCU2" s="519"/>
      <c r="LCV2" s="519"/>
      <c r="LCW2" s="519"/>
      <c r="LCX2" s="519"/>
      <c r="LCY2" s="519"/>
      <c r="LCZ2" s="519"/>
      <c r="LDA2" s="519"/>
      <c r="LDB2" s="519"/>
      <c r="LDC2" s="519"/>
      <c r="LDD2" s="519"/>
      <c r="LDE2" s="519"/>
      <c r="LDF2" s="519"/>
      <c r="LDG2" s="519"/>
      <c r="LDH2" s="519"/>
      <c r="LDI2" s="519"/>
      <c r="LDJ2" s="519"/>
      <c r="LDK2" s="519"/>
      <c r="LDL2" s="519"/>
      <c r="LDM2" s="519"/>
      <c r="LDN2" s="519"/>
      <c r="LDO2" s="519"/>
      <c r="LDP2" s="519"/>
      <c r="LDQ2" s="519"/>
      <c r="LDR2" s="519"/>
      <c r="LDS2" s="519"/>
      <c r="LDT2" s="519"/>
      <c r="LDU2" s="519"/>
      <c r="LDV2" s="519"/>
      <c r="LDW2" s="519"/>
      <c r="LDX2" s="519"/>
      <c r="LDY2" s="519"/>
      <c r="LDZ2" s="519"/>
      <c r="LEA2" s="519"/>
      <c r="LEB2" s="519"/>
      <c r="LEC2" s="519"/>
      <c r="LED2" s="519"/>
      <c r="LEE2" s="519"/>
      <c r="LEF2" s="519"/>
      <c r="LEG2" s="519"/>
      <c r="LEH2" s="519"/>
      <c r="LEI2" s="519"/>
      <c r="LEJ2" s="519"/>
      <c r="LEK2" s="519"/>
      <c r="LEL2" s="519"/>
      <c r="LEM2" s="519"/>
      <c r="LEN2" s="519"/>
      <c r="LEO2" s="519"/>
      <c r="LEP2" s="519"/>
      <c r="LEQ2" s="519"/>
      <c r="LER2" s="519"/>
      <c r="LES2" s="519"/>
      <c r="LET2" s="519"/>
      <c r="LEU2" s="519"/>
      <c r="LEV2" s="519"/>
      <c r="LEW2" s="519"/>
      <c r="LEX2" s="519"/>
      <c r="LEY2" s="519"/>
      <c r="LEZ2" s="519"/>
      <c r="LFA2" s="519"/>
      <c r="LFB2" s="519"/>
      <c r="LFC2" s="519"/>
      <c r="LFD2" s="519"/>
      <c r="LFE2" s="519"/>
      <c r="LFF2" s="519"/>
      <c r="LFG2" s="519"/>
      <c r="LFH2" s="519"/>
      <c r="LFI2" s="519"/>
      <c r="LFJ2" s="519"/>
      <c r="LFK2" s="519"/>
      <c r="LFL2" s="519"/>
      <c r="LFM2" s="519"/>
      <c r="LFN2" s="519"/>
      <c r="LFO2" s="519"/>
      <c r="LFP2" s="519"/>
      <c r="LFQ2" s="519"/>
      <c r="LFR2" s="519"/>
      <c r="LFS2" s="519"/>
      <c r="LFT2" s="519"/>
      <c r="LFU2" s="519"/>
      <c r="LFV2" s="519"/>
      <c r="LFW2" s="519"/>
      <c r="LFX2" s="519"/>
      <c r="LFY2" s="519"/>
      <c r="LFZ2" s="519"/>
      <c r="LGA2" s="519"/>
      <c r="LGB2" s="519"/>
      <c r="LGC2" s="519"/>
      <c r="LGD2" s="519"/>
      <c r="LGE2" s="519"/>
      <c r="LGF2" s="519"/>
      <c r="LGG2" s="519"/>
      <c r="LGH2" s="519"/>
      <c r="LGI2" s="519"/>
      <c r="LGJ2" s="519"/>
      <c r="LGK2" s="519"/>
      <c r="LGL2" s="519"/>
      <c r="LGM2" s="519"/>
      <c r="LGN2" s="519"/>
      <c r="LGO2" s="519"/>
      <c r="LGP2" s="519"/>
      <c r="LGQ2" s="519"/>
      <c r="LGR2" s="519"/>
      <c r="LGS2" s="519"/>
      <c r="LGT2" s="519"/>
      <c r="LGU2" s="519"/>
      <c r="LGV2" s="519"/>
      <c r="LGW2" s="519"/>
      <c r="LGX2" s="519"/>
      <c r="LGY2" s="519"/>
      <c r="LGZ2" s="519"/>
      <c r="LHA2" s="519"/>
      <c r="LHB2" s="519"/>
      <c r="LHC2" s="519"/>
      <c r="LHD2" s="519"/>
      <c r="LHE2" s="519"/>
      <c r="LHF2" s="519"/>
      <c r="LHG2" s="519"/>
      <c r="LHH2" s="519"/>
      <c r="LHI2" s="519"/>
      <c r="LHJ2" s="519"/>
      <c r="LHK2" s="519"/>
      <c r="LHL2" s="519"/>
      <c r="LHM2" s="519"/>
      <c r="LHN2" s="519"/>
      <c r="LHO2" s="519"/>
      <c r="LHP2" s="519"/>
      <c r="LHQ2" s="519"/>
      <c r="LHR2" s="519"/>
      <c r="LHS2" s="519"/>
      <c r="LHT2" s="519"/>
      <c r="LHU2" s="519"/>
      <c r="LHV2" s="519"/>
      <c r="LHW2" s="519"/>
      <c r="LHX2" s="519"/>
      <c r="LHY2" s="519"/>
      <c r="LHZ2" s="519"/>
      <c r="LIA2" s="519"/>
      <c r="LIB2" s="519"/>
      <c r="LIC2" s="519"/>
      <c r="LID2" s="519"/>
      <c r="LIE2" s="519"/>
      <c r="LIF2" s="519"/>
      <c r="LIG2" s="519"/>
      <c r="LIH2" s="519"/>
      <c r="LII2" s="519"/>
      <c r="LIJ2" s="519"/>
      <c r="LIK2" s="519"/>
      <c r="LIL2" s="519"/>
      <c r="LIM2" s="519"/>
      <c r="LIN2" s="519"/>
      <c r="LIO2" s="519"/>
      <c r="LIP2" s="519"/>
      <c r="LIQ2" s="519"/>
      <c r="LIR2" s="519"/>
      <c r="LIS2" s="519"/>
      <c r="LIT2" s="519"/>
      <c r="LIU2" s="519"/>
      <c r="LIV2" s="519"/>
      <c r="LIW2" s="519"/>
      <c r="LIX2" s="519"/>
      <c r="LIY2" s="519"/>
      <c r="LIZ2" s="519"/>
      <c r="LJA2" s="519"/>
      <c r="LJB2" s="519"/>
      <c r="LJC2" s="519"/>
      <c r="LJD2" s="519"/>
      <c r="LJE2" s="519"/>
      <c r="LJF2" s="519"/>
      <c r="LJG2" s="519"/>
      <c r="LJH2" s="519"/>
      <c r="LJI2" s="519"/>
      <c r="LJJ2" s="519"/>
      <c r="LJK2" s="519"/>
      <c r="LJL2" s="519"/>
      <c r="LJM2" s="519"/>
      <c r="LJN2" s="519"/>
      <c r="LJO2" s="519"/>
      <c r="LJP2" s="519"/>
      <c r="LJQ2" s="519"/>
      <c r="LJR2" s="519"/>
      <c r="LJS2" s="519"/>
      <c r="LJT2" s="519"/>
      <c r="LJU2" s="519"/>
      <c r="LJV2" s="519"/>
      <c r="LJW2" s="519"/>
      <c r="LJX2" s="519"/>
      <c r="LJY2" s="519"/>
      <c r="LJZ2" s="519"/>
      <c r="LKA2" s="519"/>
      <c r="LKB2" s="519"/>
      <c r="LKC2" s="519"/>
      <c r="LKD2" s="519"/>
      <c r="LKE2" s="519"/>
      <c r="LKF2" s="519"/>
      <c r="LKG2" s="519"/>
      <c r="LKH2" s="519"/>
      <c r="LKI2" s="519"/>
      <c r="LKJ2" s="519"/>
      <c r="LKK2" s="519"/>
      <c r="LKL2" s="519"/>
      <c r="LKM2" s="519"/>
      <c r="LKN2" s="519"/>
      <c r="LKO2" s="519"/>
      <c r="LKP2" s="519"/>
      <c r="LKQ2" s="519"/>
      <c r="LKR2" s="519"/>
      <c r="LKS2" s="519"/>
      <c r="LKT2" s="519"/>
      <c r="LKU2" s="519"/>
      <c r="LKV2" s="519"/>
      <c r="LKW2" s="519"/>
      <c r="LKX2" s="519"/>
      <c r="LKY2" s="519"/>
      <c r="LKZ2" s="519"/>
      <c r="LLA2" s="519"/>
      <c r="LLB2" s="519"/>
      <c r="LLC2" s="519"/>
      <c r="LLD2" s="519"/>
      <c r="LLE2" s="519"/>
      <c r="LLF2" s="519"/>
      <c r="LLG2" s="519"/>
      <c r="LLH2" s="519"/>
      <c r="LLI2" s="519"/>
      <c r="LLJ2" s="519"/>
      <c r="LLK2" s="519"/>
      <c r="LLL2" s="519"/>
      <c r="LLM2" s="519"/>
      <c r="LLN2" s="519"/>
      <c r="LLO2" s="519"/>
      <c r="LLP2" s="519"/>
      <c r="LLQ2" s="519"/>
      <c r="LLR2" s="519"/>
      <c r="LLS2" s="519"/>
      <c r="LLT2" s="519"/>
      <c r="LLU2" s="519"/>
      <c r="LLV2" s="519"/>
      <c r="LLW2" s="519"/>
      <c r="LLX2" s="519"/>
      <c r="LLY2" s="519"/>
      <c r="LLZ2" s="519"/>
      <c r="LMA2" s="519"/>
      <c r="LMB2" s="519"/>
      <c r="LMC2" s="519"/>
      <c r="LMD2" s="519"/>
      <c r="LME2" s="519"/>
      <c r="LMF2" s="519"/>
      <c r="LMG2" s="519"/>
      <c r="LMH2" s="519"/>
      <c r="LMI2" s="519"/>
      <c r="LMJ2" s="519"/>
      <c r="LMK2" s="519"/>
      <c r="LML2" s="519"/>
      <c r="LMM2" s="519"/>
      <c r="LMN2" s="519"/>
      <c r="LMO2" s="519"/>
      <c r="LMP2" s="519"/>
      <c r="LMQ2" s="519"/>
      <c r="LMR2" s="519"/>
      <c r="LMS2" s="519"/>
      <c r="LMT2" s="519"/>
      <c r="LMU2" s="519"/>
      <c r="LMV2" s="519"/>
      <c r="LMW2" s="519"/>
      <c r="LMX2" s="519"/>
      <c r="LMY2" s="519"/>
      <c r="LMZ2" s="519"/>
      <c r="LNA2" s="519"/>
      <c r="LNB2" s="519"/>
      <c r="LNC2" s="519"/>
      <c r="LND2" s="519"/>
      <c r="LNE2" s="519"/>
      <c r="LNF2" s="519"/>
      <c r="LNG2" s="519"/>
      <c r="LNH2" s="519"/>
      <c r="LNI2" s="519"/>
      <c r="LNJ2" s="519"/>
      <c r="LNK2" s="519"/>
      <c r="LNL2" s="519"/>
      <c r="LNM2" s="519"/>
      <c r="LNN2" s="519"/>
      <c r="LNO2" s="519"/>
      <c r="LNP2" s="519"/>
      <c r="LNQ2" s="519"/>
      <c r="LNR2" s="519"/>
      <c r="LNS2" s="519"/>
      <c r="LNT2" s="519"/>
      <c r="LNU2" s="519"/>
      <c r="LNV2" s="519"/>
      <c r="LNW2" s="519"/>
      <c r="LNX2" s="519"/>
      <c r="LNY2" s="519"/>
      <c r="LNZ2" s="519"/>
      <c r="LOA2" s="519"/>
      <c r="LOB2" s="519"/>
      <c r="LOC2" s="519"/>
      <c r="LOD2" s="519"/>
      <c r="LOE2" s="519"/>
      <c r="LOF2" s="519"/>
      <c r="LOG2" s="519"/>
      <c r="LOH2" s="519"/>
      <c r="LOI2" s="519"/>
      <c r="LOJ2" s="519"/>
      <c r="LOK2" s="519"/>
      <c r="LOL2" s="519"/>
      <c r="LOM2" s="519"/>
      <c r="LON2" s="519"/>
      <c r="LOO2" s="519"/>
      <c r="LOP2" s="519"/>
      <c r="LOQ2" s="519"/>
      <c r="LOR2" s="519"/>
      <c r="LOS2" s="519"/>
      <c r="LOT2" s="519"/>
      <c r="LOU2" s="519"/>
      <c r="LOV2" s="519"/>
      <c r="LOW2" s="519"/>
      <c r="LOX2" s="519"/>
      <c r="LOY2" s="519"/>
      <c r="LOZ2" s="519"/>
      <c r="LPA2" s="519"/>
      <c r="LPB2" s="519"/>
      <c r="LPC2" s="519"/>
      <c r="LPD2" s="519"/>
      <c r="LPE2" s="519"/>
      <c r="LPF2" s="519"/>
      <c r="LPG2" s="519"/>
      <c r="LPH2" s="519"/>
      <c r="LPI2" s="519"/>
      <c r="LPJ2" s="519"/>
      <c r="LPK2" s="519"/>
      <c r="LPL2" s="519"/>
      <c r="LPM2" s="519"/>
      <c r="LPN2" s="519"/>
      <c r="LPO2" s="519"/>
      <c r="LPP2" s="519"/>
      <c r="LPQ2" s="519"/>
      <c r="LPR2" s="519"/>
      <c r="LPS2" s="519"/>
      <c r="LPT2" s="519"/>
      <c r="LPU2" s="519"/>
      <c r="LPV2" s="519"/>
      <c r="LPW2" s="519"/>
      <c r="LPX2" s="519"/>
      <c r="LPY2" s="519"/>
      <c r="LPZ2" s="519"/>
      <c r="LQA2" s="519"/>
      <c r="LQB2" s="519"/>
      <c r="LQC2" s="519"/>
      <c r="LQD2" s="519"/>
      <c r="LQE2" s="519"/>
      <c r="LQF2" s="519"/>
      <c r="LQG2" s="519"/>
      <c r="LQH2" s="519"/>
      <c r="LQI2" s="519"/>
      <c r="LQJ2" s="519"/>
      <c r="LQK2" s="519"/>
      <c r="LQL2" s="519"/>
      <c r="LQM2" s="519"/>
      <c r="LQN2" s="519"/>
      <c r="LQO2" s="519"/>
      <c r="LQP2" s="519"/>
      <c r="LQQ2" s="519"/>
      <c r="LQR2" s="519"/>
      <c r="LQS2" s="519"/>
      <c r="LQT2" s="519"/>
      <c r="LQU2" s="519"/>
      <c r="LQV2" s="519"/>
      <c r="LQW2" s="519"/>
      <c r="LQX2" s="519"/>
      <c r="LQY2" s="519"/>
      <c r="LQZ2" s="519"/>
      <c r="LRA2" s="519"/>
      <c r="LRB2" s="519"/>
      <c r="LRC2" s="519"/>
      <c r="LRD2" s="519"/>
      <c r="LRE2" s="519"/>
      <c r="LRF2" s="519"/>
      <c r="LRG2" s="519"/>
      <c r="LRH2" s="519"/>
      <c r="LRI2" s="519"/>
      <c r="LRJ2" s="519"/>
      <c r="LRK2" s="519"/>
      <c r="LRL2" s="519"/>
      <c r="LRM2" s="519"/>
      <c r="LRN2" s="519"/>
      <c r="LRO2" s="519"/>
      <c r="LRP2" s="519"/>
      <c r="LRQ2" s="519"/>
      <c r="LRR2" s="519"/>
      <c r="LRS2" s="519"/>
      <c r="LRT2" s="519"/>
      <c r="LRU2" s="519"/>
      <c r="LRV2" s="519"/>
      <c r="LRW2" s="519"/>
      <c r="LRX2" s="519"/>
      <c r="LRY2" s="519"/>
      <c r="LRZ2" s="519"/>
      <c r="LSA2" s="519"/>
      <c r="LSB2" s="519"/>
      <c r="LSC2" s="519"/>
      <c r="LSD2" s="519"/>
      <c r="LSE2" s="519"/>
      <c r="LSF2" s="519"/>
      <c r="LSG2" s="519"/>
      <c r="LSH2" s="519"/>
      <c r="LSI2" s="519"/>
      <c r="LSJ2" s="519"/>
      <c r="LSK2" s="519"/>
      <c r="LSL2" s="519"/>
      <c r="LSM2" s="519"/>
      <c r="LSN2" s="519"/>
      <c r="LSO2" s="519"/>
      <c r="LSP2" s="519"/>
      <c r="LSQ2" s="519"/>
      <c r="LSR2" s="519"/>
      <c r="LSS2" s="519"/>
      <c r="LST2" s="519"/>
      <c r="LSU2" s="519"/>
      <c r="LSV2" s="519"/>
      <c r="LSW2" s="519"/>
      <c r="LSX2" s="519"/>
      <c r="LSY2" s="519"/>
      <c r="LSZ2" s="519"/>
      <c r="LTA2" s="519"/>
      <c r="LTB2" s="519"/>
      <c r="LTC2" s="519"/>
      <c r="LTD2" s="519"/>
      <c r="LTE2" s="519"/>
      <c r="LTF2" s="519"/>
      <c r="LTG2" s="519"/>
      <c r="LTH2" s="519"/>
      <c r="LTI2" s="519"/>
      <c r="LTJ2" s="519"/>
      <c r="LTK2" s="519"/>
      <c r="LTL2" s="519"/>
      <c r="LTM2" s="519"/>
      <c r="LTN2" s="519"/>
      <c r="LTO2" s="519"/>
      <c r="LTP2" s="519"/>
      <c r="LTQ2" s="519"/>
      <c r="LTR2" s="519"/>
      <c r="LTS2" s="519"/>
      <c r="LTT2" s="519"/>
      <c r="LTU2" s="519"/>
      <c r="LTV2" s="519"/>
      <c r="LTW2" s="519"/>
      <c r="LTX2" s="519"/>
      <c r="LTY2" s="519"/>
      <c r="LTZ2" s="519"/>
      <c r="LUA2" s="519"/>
      <c r="LUB2" s="519"/>
      <c r="LUC2" s="519"/>
      <c r="LUD2" s="519"/>
      <c r="LUE2" s="519"/>
      <c r="LUF2" s="519"/>
      <c r="LUG2" s="519"/>
      <c r="LUH2" s="519"/>
      <c r="LUI2" s="519"/>
      <c r="LUJ2" s="519"/>
      <c r="LUK2" s="519"/>
      <c r="LUL2" s="519"/>
      <c r="LUM2" s="519"/>
      <c r="LUN2" s="519"/>
      <c r="LUO2" s="519"/>
      <c r="LUP2" s="519"/>
      <c r="LUQ2" s="519"/>
      <c r="LUR2" s="519"/>
      <c r="LUS2" s="519"/>
      <c r="LUT2" s="519"/>
      <c r="LUU2" s="519"/>
      <c r="LUV2" s="519"/>
      <c r="LUW2" s="519"/>
      <c r="LUX2" s="519"/>
      <c r="LUY2" s="519"/>
      <c r="LUZ2" s="519"/>
      <c r="LVA2" s="519"/>
      <c r="LVB2" s="519"/>
      <c r="LVC2" s="519"/>
      <c r="LVD2" s="519"/>
      <c r="LVE2" s="519"/>
      <c r="LVF2" s="519"/>
      <c r="LVG2" s="519"/>
      <c r="LVH2" s="519"/>
      <c r="LVI2" s="519"/>
      <c r="LVJ2" s="519"/>
      <c r="LVK2" s="519"/>
      <c r="LVL2" s="519"/>
      <c r="LVM2" s="519"/>
      <c r="LVN2" s="519"/>
      <c r="LVO2" s="519"/>
      <c r="LVP2" s="519"/>
      <c r="LVQ2" s="519"/>
      <c r="LVR2" s="519"/>
      <c r="LVS2" s="519"/>
      <c r="LVT2" s="519"/>
      <c r="LVU2" s="519"/>
      <c r="LVV2" s="519"/>
      <c r="LVW2" s="519"/>
      <c r="LVX2" s="519"/>
      <c r="LVY2" s="519"/>
      <c r="LVZ2" s="519"/>
      <c r="LWA2" s="519"/>
      <c r="LWB2" s="519"/>
      <c r="LWC2" s="519"/>
      <c r="LWD2" s="519"/>
      <c r="LWE2" s="519"/>
      <c r="LWF2" s="519"/>
      <c r="LWG2" s="519"/>
      <c r="LWH2" s="519"/>
      <c r="LWI2" s="519"/>
      <c r="LWJ2" s="519"/>
      <c r="LWK2" s="519"/>
      <c r="LWL2" s="519"/>
      <c r="LWM2" s="519"/>
      <c r="LWN2" s="519"/>
      <c r="LWO2" s="519"/>
      <c r="LWP2" s="519"/>
      <c r="LWQ2" s="519"/>
      <c r="LWR2" s="519"/>
      <c r="LWS2" s="519"/>
      <c r="LWT2" s="519"/>
      <c r="LWU2" s="519"/>
      <c r="LWV2" s="519"/>
      <c r="LWW2" s="519"/>
      <c r="LWX2" s="519"/>
      <c r="LWY2" s="519"/>
      <c r="LWZ2" s="519"/>
      <c r="LXA2" s="519"/>
      <c r="LXB2" s="519"/>
      <c r="LXC2" s="519"/>
      <c r="LXD2" s="519"/>
      <c r="LXE2" s="519"/>
      <c r="LXF2" s="519"/>
      <c r="LXG2" s="519"/>
      <c r="LXH2" s="519"/>
      <c r="LXI2" s="519"/>
      <c r="LXJ2" s="519"/>
      <c r="LXK2" s="519"/>
      <c r="LXL2" s="519"/>
      <c r="LXM2" s="519"/>
      <c r="LXN2" s="519"/>
      <c r="LXO2" s="519"/>
      <c r="LXP2" s="519"/>
      <c r="LXQ2" s="519"/>
      <c r="LXR2" s="519"/>
      <c r="LXS2" s="519"/>
      <c r="LXT2" s="519"/>
      <c r="LXU2" s="519"/>
      <c r="LXV2" s="519"/>
      <c r="LXW2" s="519"/>
      <c r="LXX2" s="519"/>
      <c r="LXY2" s="519"/>
      <c r="LXZ2" s="519"/>
      <c r="LYA2" s="519"/>
      <c r="LYB2" s="519"/>
      <c r="LYC2" s="519"/>
      <c r="LYD2" s="519"/>
      <c r="LYE2" s="519"/>
      <c r="LYF2" s="519"/>
      <c r="LYG2" s="519"/>
      <c r="LYH2" s="519"/>
      <c r="LYI2" s="519"/>
      <c r="LYJ2" s="519"/>
      <c r="LYK2" s="519"/>
      <c r="LYL2" s="519"/>
      <c r="LYM2" s="519"/>
      <c r="LYN2" s="519"/>
      <c r="LYO2" s="519"/>
      <c r="LYP2" s="519"/>
      <c r="LYQ2" s="519"/>
      <c r="LYR2" s="519"/>
      <c r="LYS2" s="519"/>
      <c r="LYT2" s="519"/>
      <c r="LYU2" s="519"/>
      <c r="LYV2" s="519"/>
      <c r="LYW2" s="519"/>
      <c r="LYX2" s="519"/>
      <c r="LYY2" s="519"/>
      <c r="LYZ2" s="519"/>
      <c r="LZA2" s="519"/>
      <c r="LZB2" s="519"/>
      <c r="LZC2" s="519"/>
      <c r="LZD2" s="519"/>
      <c r="LZE2" s="519"/>
      <c r="LZF2" s="519"/>
      <c r="LZG2" s="519"/>
      <c r="LZH2" s="519"/>
      <c r="LZI2" s="519"/>
      <c r="LZJ2" s="519"/>
      <c r="LZK2" s="519"/>
      <c r="LZL2" s="519"/>
      <c r="LZM2" s="519"/>
      <c r="LZN2" s="519"/>
      <c r="LZO2" s="519"/>
      <c r="LZP2" s="519"/>
      <c r="LZQ2" s="519"/>
      <c r="LZR2" s="519"/>
      <c r="LZS2" s="519"/>
      <c r="LZT2" s="519"/>
      <c r="LZU2" s="519"/>
      <c r="LZV2" s="519"/>
      <c r="LZW2" s="519"/>
      <c r="LZX2" s="519"/>
      <c r="LZY2" s="519"/>
      <c r="LZZ2" s="519"/>
      <c r="MAA2" s="519"/>
      <c r="MAB2" s="519"/>
      <c r="MAC2" s="519"/>
      <c r="MAD2" s="519"/>
      <c r="MAE2" s="519"/>
      <c r="MAF2" s="519"/>
      <c r="MAG2" s="519"/>
      <c r="MAH2" s="519"/>
      <c r="MAI2" s="519"/>
      <c r="MAJ2" s="519"/>
      <c r="MAK2" s="519"/>
      <c r="MAL2" s="519"/>
      <c r="MAM2" s="519"/>
      <c r="MAN2" s="519"/>
      <c r="MAO2" s="519"/>
      <c r="MAP2" s="519"/>
      <c r="MAQ2" s="519"/>
      <c r="MAR2" s="519"/>
      <c r="MAS2" s="519"/>
      <c r="MAT2" s="519"/>
      <c r="MAU2" s="519"/>
      <c r="MAV2" s="519"/>
      <c r="MAW2" s="519"/>
      <c r="MAX2" s="519"/>
      <c r="MAY2" s="519"/>
      <c r="MAZ2" s="519"/>
      <c r="MBA2" s="519"/>
      <c r="MBB2" s="519"/>
      <c r="MBC2" s="519"/>
      <c r="MBD2" s="519"/>
      <c r="MBE2" s="519"/>
      <c r="MBF2" s="519"/>
      <c r="MBG2" s="519"/>
      <c r="MBH2" s="519"/>
      <c r="MBI2" s="519"/>
      <c r="MBJ2" s="519"/>
      <c r="MBK2" s="519"/>
      <c r="MBL2" s="519"/>
      <c r="MBM2" s="519"/>
      <c r="MBN2" s="519"/>
      <c r="MBO2" s="519"/>
      <c r="MBP2" s="519"/>
      <c r="MBQ2" s="519"/>
      <c r="MBR2" s="519"/>
      <c r="MBS2" s="519"/>
      <c r="MBT2" s="519"/>
      <c r="MBU2" s="519"/>
      <c r="MBV2" s="519"/>
      <c r="MBW2" s="519"/>
      <c r="MBX2" s="519"/>
      <c r="MBY2" s="519"/>
      <c r="MBZ2" s="519"/>
      <c r="MCA2" s="519"/>
      <c r="MCB2" s="519"/>
      <c r="MCC2" s="519"/>
      <c r="MCD2" s="519"/>
      <c r="MCE2" s="519"/>
      <c r="MCF2" s="519"/>
      <c r="MCG2" s="519"/>
      <c r="MCH2" s="519"/>
      <c r="MCI2" s="519"/>
      <c r="MCJ2" s="519"/>
      <c r="MCK2" s="519"/>
      <c r="MCL2" s="519"/>
      <c r="MCM2" s="519"/>
      <c r="MCN2" s="519"/>
      <c r="MCO2" s="519"/>
      <c r="MCP2" s="519"/>
      <c r="MCQ2" s="519"/>
      <c r="MCR2" s="519"/>
      <c r="MCS2" s="519"/>
      <c r="MCT2" s="519"/>
      <c r="MCU2" s="519"/>
      <c r="MCV2" s="519"/>
      <c r="MCW2" s="519"/>
      <c r="MCX2" s="519"/>
      <c r="MCY2" s="519"/>
      <c r="MCZ2" s="519"/>
      <c r="MDA2" s="519"/>
      <c r="MDB2" s="519"/>
      <c r="MDC2" s="519"/>
      <c r="MDD2" s="519"/>
      <c r="MDE2" s="519"/>
      <c r="MDF2" s="519"/>
      <c r="MDG2" s="519"/>
      <c r="MDH2" s="519"/>
      <c r="MDI2" s="519"/>
      <c r="MDJ2" s="519"/>
      <c r="MDK2" s="519"/>
      <c r="MDL2" s="519"/>
      <c r="MDM2" s="519"/>
      <c r="MDN2" s="519"/>
      <c r="MDO2" s="519"/>
      <c r="MDP2" s="519"/>
      <c r="MDQ2" s="519"/>
      <c r="MDR2" s="519"/>
      <c r="MDS2" s="519"/>
      <c r="MDT2" s="519"/>
      <c r="MDU2" s="519"/>
      <c r="MDV2" s="519"/>
      <c r="MDW2" s="519"/>
      <c r="MDX2" s="519"/>
      <c r="MDY2" s="519"/>
      <c r="MDZ2" s="519"/>
      <c r="MEA2" s="519"/>
      <c r="MEB2" s="519"/>
      <c r="MEC2" s="519"/>
      <c r="MED2" s="519"/>
      <c r="MEE2" s="519"/>
      <c r="MEF2" s="519"/>
      <c r="MEG2" s="519"/>
      <c r="MEH2" s="519"/>
      <c r="MEI2" s="519"/>
      <c r="MEJ2" s="519"/>
      <c r="MEK2" s="519"/>
      <c r="MEL2" s="519"/>
      <c r="MEM2" s="519"/>
      <c r="MEN2" s="519"/>
      <c r="MEO2" s="519"/>
      <c r="MEP2" s="519"/>
      <c r="MEQ2" s="519"/>
      <c r="MER2" s="519"/>
      <c r="MES2" s="519"/>
      <c r="MET2" s="519"/>
      <c r="MEU2" s="519"/>
      <c r="MEV2" s="519"/>
      <c r="MEW2" s="519"/>
      <c r="MEX2" s="519"/>
      <c r="MEY2" s="519"/>
      <c r="MEZ2" s="519"/>
      <c r="MFA2" s="519"/>
      <c r="MFB2" s="519"/>
      <c r="MFC2" s="519"/>
      <c r="MFD2" s="519"/>
      <c r="MFE2" s="519"/>
      <c r="MFF2" s="519"/>
      <c r="MFG2" s="519"/>
      <c r="MFH2" s="519"/>
      <c r="MFI2" s="519"/>
      <c r="MFJ2" s="519"/>
      <c r="MFK2" s="519"/>
      <c r="MFL2" s="519"/>
      <c r="MFM2" s="519"/>
      <c r="MFN2" s="519"/>
      <c r="MFO2" s="519"/>
      <c r="MFP2" s="519"/>
      <c r="MFQ2" s="519"/>
      <c r="MFR2" s="519"/>
      <c r="MFS2" s="519"/>
      <c r="MFT2" s="519"/>
      <c r="MFU2" s="519"/>
      <c r="MFV2" s="519"/>
      <c r="MFW2" s="519"/>
      <c r="MFX2" s="519"/>
      <c r="MFY2" s="519"/>
      <c r="MFZ2" s="519"/>
      <c r="MGA2" s="519"/>
      <c r="MGB2" s="519"/>
      <c r="MGC2" s="519"/>
      <c r="MGD2" s="519"/>
      <c r="MGE2" s="519"/>
      <c r="MGF2" s="519"/>
      <c r="MGG2" s="519"/>
      <c r="MGH2" s="519"/>
      <c r="MGI2" s="519"/>
      <c r="MGJ2" s="519"/>
      <c r="MGK2" s="519"/>
      <c r="MGL2" s="519"/>
      <c r="MGM2" s="519"/>
      <c r="MGN2" s="519"/>
      <c r="MGO2" s="519"/>
      <c r="MGP2" s="519"/>
      <c r="MGQ2" s="519"/>
      <c r="MGR2" s="519"/>
      <c r="MGS2" s="519"/>
      <c r="MGT2" s="519"/>
      <c r="MGU2" s="519"/>
      <c r="MGV2" s="519"/>
      <c r="MGW2" s="519"/>
      <c r="MGX2" s="519"/>
      <c r="MGY2" s="519"/>
      <c r="MGZ2" s="519"/>
      <c r="MHA2" s="519"/>
      <c r="MHB2" s="519"/>
      <c r="MHC2" s="519"/>
      <c r="MHD2" s="519"/>
      <c r="MHE2" s="519"/>
      <c r="MHF2" s="519"/>
      <c r="MHG2" s="519"/>
      <c r="MHH2" s="519"/>
      <c r="MHI2" s="519"/>
      <c r="MHJ2" s="519"/>
      <c r="MHK2" s="519"/>
      <c r="MHL2" s="519"/>
      <c r="MHM2" s="519"/>
      <c r="MHN2" s="519"/>
      <c r="MHO2" s="519"/>
      <c r="MHP2" s="519"/>
      <c r="MHQ2" s="519"/>
      <c r="MHR2" s="519"/>
      <c r="MHS2" s="519"/>
      <c r="MHT2" s="519"/>
      <c r="MHU2" s="519"/>
      <c r="MHV2" s="519"/>
      <c r="MHW2" s="519"/>
      <c r="MHX2" s="519"/>
      <c r="MHY2" s="519"/>
      <c r="MHZ2" s="519"/>
      <c r="MIA2" s="519"/>
      <c r="MIB2" s="519"/>
      <c r="MIC2" s="519"/>
      <c r="MID2" s="519"/>
      <c r="MIE2" s="519"/>
      <c r="MIF2" s="519"/>
      <c r="MIG2" s="519"/>
      <c r="MIH2" s="519"/>
      <c r="MII2" s="519"/>
      <c r="MIJ2" s="519"/>
      <c r="MIK2" s="519"/>
      <c r="MIL2" s="519"/>
      <c r="MIM2" s="519"/>
      <c r="MIN2" s="519"/>
      <c r="MIO2" s="519"/>
      <c r="MIP2" s="519"/>
      <c r="MIQ2" s="519"/>
      <c r="MIR2" s="519"/>
      <c r="MIS2" s="519"/>
      <c r="MIT2" s="519"/>
      <c r="MIU2" s="519"/>
      <c r="MIV2" s="519"/>
      <c r="MIW2" s="519"/>
      <c r="MIX2" s="519"/>
      <c r="MIY2" s="519"/>
      <c r="MIZ2" s="519"/>
      <c r="MJA2" s="519"/>
      <c r="MJB2" s="519"/>
      <c r="MJC2" s="519"/>
      <c r="MJD2" s="519"/>
      <c r="MJE2" s="519"/>
      <c r="MJF2" s="519"/>
      <c r="MJG2" s="519"/>
      <c r="MJH2" s="519"/>
      <c r="MJI2" s="519"/>
      <c r="MJJ2" s="519"/>
      <c r="MJK2" s="519"/>
      <c r="MJL2" s="519"/>
      <c r="MJM2" s="519"/>
      <c r="MJN2" s="519"/>
      <c r="MJO2" s="519"/>
      <c r="MJP2" s="519"/>
      <c r="MJQ2" s="519"/>
      <c r="MJR2" s="519"/>
      <c r="MJS2" s="519"/>
      <c r="MJT2" s="519"/>
      <c r="MJU2" s="519"/>
      <c r="MJV2" s="519"/>
      <c r="MJW2" s="519"/>
      <c r="MJX2" s="519"/>
      <c r="MJY2" s="519"/>
      <c r="MJZ2" s="519"/>
      <c r="MKA2" s="519"/>
      <c r="MKB2" s="519"/>
      <c r="MKC2" s="519"/>
      <c r="MKD2" s="519"/>
      <c r="MKE2" s="519"/>
      <c r="MKF2" s="519"/>
      <c r="MKG2" s="519"/>
      <c r="MKH2" s="519"/>
      <c r="MKI2" s="519"/>
      <c r="MKJ2" s="519"/>
      <c r="MKK2" s="519"/>
      <c r="MKL2" s="519"/>
      <c r="MKM2" s="519"/>
      <c r="MKN2" s="519"/>
      <c r="MKO2" s="519"/>
      <c r="MKP2" s="519"/>
      <c r="MKQ2" s="519"/>
      <c r="MKR2" s="519"/>
      <c r="MKS2" s="519"/>
      <c r="MKT2" s="519"/>
      <c r="MKU2" s="519"/>
      <c r="MKV2" s="519"/>
      <c r="MKW2" s="519"/>
      <c r="MKX2" s="519"/>
      <c r="MKY2" s="519"/>
      <c r="MKZ2" s="519"/>
      <c r="MLA2" s="519"/>
      <c r="MLB2" s="519"/>
      <c r="MLC2" s="519"/>
      <c r="MLD2" s="519"/>
      <c r="MLE2" s="519"/>
      <c r="MLF2" s="519"/>
      <c r="MLG2" s="519"/>
      <c r="MLH2" s="519"/>
      <c r="MLI2" s="519"/>
      <c r="MLJ2" s="519"/>
      <c r="MLK2" s="519"/>
      <c r="MLL2" s="519"/>
      <c r="MLM2" s="519"/>
      <c r="MLN2" s="519"/>
      <c r="MLO2" s="519"/>
      <c r="MLP2" s="519"/>
      <c r="MLQ2" s="519"/>
      <c r="MLR2" s="519"/>
      <c r="MLS2" s="519"/>
      <c r="MLT2" s="519"/>
      <c r="MLU2" s="519"/>
      <c r="MLV2" s="519"/>
      <c r="MLW2" s="519"/>
      <c r="MLX2" s="519"/>
      <c r="MLY2" s="519"/>
      <c r="MLZ2" s="519"/>
      <c r="MMA2" s="519"/>
      <c r="MMB2" s="519"/>
      <c r="MMC2" s="519"/>
      <c r="MMD2" s="519"/>
      <c r="MME2" s="519"/>
      <c r="MMF2" s="519"/>
      <c r="MMG2" s="519"/>
      <c r="MMH2" s="519"/>
      <c r="MMI2" s="519"/>
      <c r="MMJ2" s="519"/>
      <c r="MMK2" s="519"/>
      <c r="MML2" s="519"/>
      <c r="MMM2" s="519"/>
      <c r="MMN2" s="519"/>
      <c r="MMO2" s="519"/>
      <c r="MMP2" s="519"/>
      <c r="MMQ2" s="519"/>
      <c r="MMR2" s="519"/>
      <c r="MMS2" s="519"/>
      <c r="MMT2" s="519"/>
      <c r="MMU2" s="519"/>
      <c r="MMV2" s="519"/>
      <c r="MMW2" s="519"/>
      <c r="MMX2" s="519"/>
      <c r="MMY2" s="519"/>
      <c r="MMZ2" s="519"/>
      <c r="MNA2" s="519"/>
      <c r="MNB2" s="519"/>
      <c r="MNC2" s="519"/>
      <c r="MND2" s="519"/>
      <c r="MNE2" s="519"/>
      <c r="MNF2" s="519"/>
      <c r="MNG2" s="519"/>
      <c r="MNH2" s="519"/>
      <c r="MNI2" s="519"/>
      <c r="MNJ2" s="519"/>
      <c r="MNK2" s="519"/>
      <c r="MNL2" s="519"/>
      <c r="MNM2" s="519"/>
      <c r="MNN2" s="519"/>
      <c r="MNO2" s="519"/>
      <c r="MNP2" s="519"/>
      <c r="MNQ2" s="519"/>
      <c r="MNR2" s="519"/>
      <c r="MNS2" s="519"/>
      <c r="MNT2" s="519"/>
      <c r="MNU2" s="519"/>
      <c r="MNV2" s="519"/>
      <c r="MNW2" s="519"/>
      <c r="MNX2" s="519"/>
      <c r="MNY2" s="519"/>
      <c r="MNZ2" s="519"/>
      <c r="MOA2" s="519"/>
      <c r="MOB2" s="519"/>
      <c r="MOC2" s="519"/>
      <c r="MOD2" s="519"/>
      <c r="MOE2" s="519"/>
      <c r="MOF2" s="519"/>
      <c r="MOG2" s="519"/>
      <c r="MOH2" s="519"/>
      <c r="MOI2" s="519"/>
      <c r="MOJ2" s="519"/>
      <c r="MOK2" s="519"/>
      <c r="MOL2" s="519"/>
      <c r="MOM2" s="519"/>
      <c r="MON2" s="519"/>
      <c r="MOO2" s="519"/>
      <c r="MOP2" s="519"/>
      <c r="MOQ2" s="519"/>
      <c r="MOR2" s="519"/>
      <c r="MOS2" s="519"/>
      <c r="MOT2" s="519"/>
      <c r="MOU2" s="519"/>
      <c r="MOV2" s="519"/>
      <c r="MOW2" s="519"/>
      <c r="MOX2" s="519"/>
      <c r="MOY2" s="519"/>
      <c r="MOZ2" s="519"/>
      <c r="MPA2" s="519"/>
      <c r="MPB2" s="519"/>
      <c r="MPC2" s="519"/>
      <c r="MPD2" s="519"/>
      <c r="MPE2" s="519"/>
      <c r="MPF2" s="519"/>
      <c r="MPG2" s="519"/>
      <c r="MPH2" s="519"/>
      <c r="MPI2" s="519"/>
      <c r="MPJ2" s="519"/>
      <c r="MPK2" s="519"/>
      <c r="MPL2" s="519"/>
      <c r="MPM2" s="519"/>
      <c r="MPN2" s="519"/>
      <c r="MPO2" s="519"/>
      <c r="MPP2" s="519"/>
      <c r="MPQ2" s="519"/>
      <c r="MPR2" s="519"/>
      <c r="MPS2" s="519"/>
      <c r="MPT2" s="519"/>
      <c r="MPU2" s="519"/>
      <c r="MPV2" s="519"/>
      <c r="MPW2" s="519"/>
      <c r="MPX2" s="519"/>
      <c r="MPY2" s="519"/>
      <c r="MPZ2" s="519"/>
      <c r="MQA2" s="519"/>
      <c r="MQB2" s="519"/>
      <c r="MQC2" s="519"/>
      <c r="MQD2" s="519"/>
      <c r="MQE2" s="519"/>
      <c r="MQF2" s="519"/>
      <c r="MQG2" s="519"/>
      <c r="MQH2" s="519"/>
      <c r="MQI2" s="519"/>
      <c r="MQJ2" s="519"/>
      <c r="MQK2" s="519"/>
      <c r="MQL2" s="519"/>
      <c r="MQM2" s="519"/>
      <c r="MQN2" s="519"/>
      <c r="MQO2" s="519"/>
      <c r="MQP2" s="519"/>
      <c r="MQQ2" s="519"/>
      <c r="MQR2" s="519"/>
      <c r="MQS2" s="519"/>
      <c r="MQT2" s="519"/>
      <c r="MQU2" s="519"/>
      <c r="MQV2" s="519"/>
      <c r="MQW2" s="519"/>
      <c r="MQX2" s="519"/>
      <c r="MQY2" s="519"/>
      <c r="MQZ2" s="519"/>
      <c r="MRA2" s="519"/>
      <c r="MRB2" s="519"/>
      <c r="MRC2" s="519"/>
      <c r="MRD2" s="519"/>
      <c r="MRE2" s="519"/>
      <c r="MRF2" s="519"/>
      <c r="MRG2" s="519"/>
      <c r="MRH2" s="519"/>
      <c r="MRI2" s="519"/>
      <c r="MRJ2" s="519"/>
      <c r="MRK2" s="519"/>
      <c r="MRL2" s="519"/>
      <c r="MRM2" s="519"/>
      <c r="MRN2" s="519"/>
      <c r="MRO2" s="519"/>
      <c r="MRP2" s="519"/>
      <c r="MRQ2" s="519"/>
      <c r="MRR2" s="519"/>
      <c r="MRS2" s="519"/>
      <c r="MRT2" s="519"/>
      <c r="MRU2" s="519"/>
      <c r="MRV2" s="519"/>
      <c r="MRW2" s="519"/>
      <c r="MRX2" s="519"/>
      <c r="MRY2" s="519"/>
      <c r="MRZ2" s="519"/>
      <c r="MSA2" s="519"/>
      <c r="MSB2" s="519"/>
      <c r="MSC2" s="519"/>
      <c r="MSD2" s="519"/>
      <c r="MSE2" s="519"/>
      <c r="MSF2" s="519"/>
      <c r="MSG2" s="519"/>
      <c r="MSH2" s="519"/>
      <c r="MSI2" s="519"/>
      <c r="MSJ2" s="519"/>
      <c r="MSK2" s="519"/>
      <c r="MSL2" s="519"/>
      <c r="MSM2" s="519"/>
      <c r="MSN2" s="519"/>
      <c r="MSO2" s="519"/>
      <c r="MSP2" s="519"/>
      <c r="MSQ2" s="519"/>
      <c r="MSR2" s="519"/>
      <c r="MSS2" s="519"/>
      <c r="MST2" s="519"/>
      <c r="MSU2" s="519"/>
      <c r="MSV2" s="519"/>
      <c r="MSW2" s="519"/>
      <c r="MSX2" s="519"/>
      <c r="MSY2" s="519"/>
      <c r="MSZ2" s="519"/>
      <c r="MTA2" s="519"/>
      <c r="MTB2" s="519"/>
      <c r="MTC2" s="519"/>
      <c r="MTD2" s="519"/>
      <c r="MTE2" s="519"/>
      <c r="MTF2" s="519"/>
      <c r="MTG2" s="519"/>
      <c r="MTH2" s="519"/>
      <c r="MTI2" s="519"/>
      <c r="MTJ2" s="519"/>
      <c r="MTK2" s="519"/>
      <c r="MTL2" s="519"/>
      <c r="MTM2" s="519"/>
      <c r="MTN2" s="519"/>
      <c r="MTO2" s="519"/>
      <c r="MTP2" s="519"/>
      <c r="MTQ2" s="519"/>
      <c r="MTR2" s="519"/>
      <c r="MTS2" s="519"/>
      <c r="MTT2" s="519"/>
      <c r="MTU2" s="519"/>
      <c r="MTV2" s="519"/>
      <c r="MTW2" s="519"/>
      <c r="MTX2" s="519"/>
      <c r="MTY2" s="519"/>
      <c r="MTZ2" s="519"/>
      <c r="MUA2" s="519"/>
      <c r="MUB2" s="519"/>
      <c r="MUC2" s="519"/>
      <c r="MUD2" s="519"/>
      <c r="MUE2" s="519"/>
      <c r="MUF2" s="519"/>
      <c r="MUG2" s="519"/>
      <c r="MUH2" s="519"/>
      <c r="MUI2" s="519"/>
      <c r="MUJ2" s="519"/>
      <c r="MUK2" s="519"/>
      <c r="MUL2" s="519"/>
      <c r="MUM2" s="519"/>
      <c r="MUN2" s="519"/>
      <c r="MUO2" s="519"/>
      <c r="MUP2" s="519"/>
      <c r="MUQ2" s="519"/>
      <c r="MUR2" s="519"/>
      <c r="MUS2" s="519"/>
      <c r="MUT2" s="519"/>
      <c r="MUU2" s="519"/>
      <c r="MUV2" s="519"/>
      <c r="MUW2" s="519"/>
      <c r="MUX2" s="519"/>
      <c r="MUY2" s="519"/>
      <c r="MUZ2" s="519"/>
      <c r="MVA2" s="519"/>
      <c r="MVB2" s="519"/>
      <c r="MVC2" s="519"/>
      <c r="MVD2" s="519"/>
      <c r="MVE2" s="519"/>
      <c r="MVF2" s="519"/>
      <c r="MVG2" s="519"/>
      <c r="MVH2" s="519"/>
      <c r="MVI2" s="519"/>
      <c r="MVJ2" s="519"/>
      <c r="MVK2" s="519"/>
      <c r="MVL2" s="519"/>
      <c r="MVM2" s="519"/>
      <c r="MVN2" s="519"/>
      <c r="MVO2" s="519"/>
      <c r="MVP2" s="519"/>
      <c r="MVQ2" s="519"/>
      <c r="MVR2" s="519"/>
      <c r="MVS2" s="519"/>
      <c r="MVT2" s="519"/>
      <c r="MVU2" s="519"/>
      <c r="MVV2" s="519"/>
      <c r="MVW2" s="519"/>
      <c r="MVX2" s="519"/>
      <c r="MVY2" s="519"/>
      <c r="MVZ2" s="519"/>
      <c r="MWA2" s="519"/>
      <c r="MWB2" s="519"/>
      <c r="MWC2" s="519"/>
      <c r="MWD2" s="519"/>
      <c r="MWE2" s="519"/>
      <c r="MWF2" s="519"/>
      <c r="MWG2" s="519"/>
      <c r="MWH2" s="519"/>
      <c r="MWI2" s="519"/>
      <c r="MWJ2" s="519"/>
      <c r="MWK2" s="519"/>
      <c r="MWL2" s="519"/>
      <c r="MWM2" s="519"/>
      <c r="MWN2" s="519"/>
      <c r="MWO2" s="519"/>
      <c r="MWP2" s="519"/>
      <c r="MWQ2" s="519"/>
      <c r="MWR2" s="519"/>
      <c r="MWS2" s="519"/>
      <c r="MWT2" s="519"/>
      <c r="MWU2" s="519"/>
      <c r="MWV2" s="519"/>
      <c r="MWW2" s="519"/>
      <c r="MWX2" s="519"/>
      <c r="MWY2" s="519"/>
      <c r="MWZ2" s="519"/>
      <c r="MXA2" s="519"/>
      <c r="MXB2" s="519"/>
      <c r="MXC2" s="519"/>
      <c r="MXD2" s="519"/>
      <c r="MXE2" s="519"/>
      <c r="MXF2" s="519"/>
      <c r="MXG2" s="519"/>
      <c r="MXH2" s="519"/>
      <c r="MXI2" s="519"/>
      <c r="MXJ2" s="519"/>
      <c r="MXK2" s="519"/>
      <c r="MXL2" s="519"/>
      <c r="MXM2" s="519"/>
      <c r="MXN2" s="519"/>
      <c r="MXO2" s="519"/>
      <c r="MXP2" s="519"/>
      <c r="MXQ2" s="519"/>
      <c r="MXR2" s="519"/>
      <c r="MXS2" s="519"/>
      <c r="MXT2" s="519"/>
      <c r="MXU2" s="519"/>
      <c r="MXV2" s="519"/>
      <c r="MXW2" s="519"/>
      <c r="MXX2" s="519"/>
      <c r="MXY2" s="519"/>
      <c r="MXZ2" s="519"/>
      <c r="MYA2" s="519"/>
      <c r="MYB2" s="519"/>
      <c r="MYC2" s="519"/>
      <c r="MYD2" s="519"/>
      <c r="MYE2" s="519"/>
      <c r="MYF2" s="519"/>
      <c r="MYG2" s="519"/>
      <c r="MYH2" s="519"/>
      <c r="MYI2" s="519"/>
      <c r="MYJ2" s="519"/>
      <c r="MYK2" s="519"/>
      <c r="MYL2" s="519"/>
      <c r="MYM2" s="519"/>
      <c r="MYN2" s="519"/>
      <c r="MYO2" s="519"/>
      <c r="MYP2" s="519"/>
      <c r="MYQ2" s="519"/>
      <c r="MYR2" s="519"/>
      <c r="MYS2" s="519"/>
      <c r="MYT2" s="519"/>
      <c r="MYU2" s="519"/>
      <c r="MYV2" s="519"/>
      <c r="MYW2" s="519"/>
      <c r="MYX2" s="519"/>
      <c r="MYY2" s="519"/>
      <c r="MYZ2" s="519"/>
      <c r="MZA2" s="519"/>
      <c r="MZB2" s="519"/>
      <c r="MZC2" s="519"/>
      <c r="MZD2" s="519"/>
      <c r="MZE2" s="519"/>
      <c r="MZF2" s="519"/>
      <c r="MZG2" s="519"/>
      <c r="MZH2" s="519"/>
      <c r="MZI2" s="519"/>
      <c r="MZJ2" s="519"/>
      <c r="MZK2" s="519"/>
      <c r="MZL2" s="519"/>
      <c r="MZM2" s="519"/>
      <c r="MZN2" s="519"/>
      <c r="MZO2" s="519"/>
      <c r="MZP2" s="519"/>
      <c r="MZQ2" s="519"/>
      <c r="MZR2" s="519"/>
      <c r="MZS2" s="519"/>
      <c r="MZT2" s="519"/>
      <c r="MZU2" s="519"/>
      <c r="MZV2" s="519"/>
      <c r="MZW2" s="519"/>
      <c r="MZX2" s="519"/>
      <c r="MZY2" s="519"/>
      <c r="MZZ2" s="519"/>
      <c r="NAA2" s="519"/>
      <c r="NAB2" s="519"/>
      <c r="NAC2" s="519"/>
      <c r="NAD2" s="519"/>
      <c r="NAE2" s="519"/>
      <c r="NAF2" s="519"/>
      <c r="NAG2" s="519"/>
      <c r="NAH2" s="519"/>
      <c r="NAI2" s="519"/>
      <c r="NAJ2" s="519"/>
      <c r="NAK2" s="519"/>
      <c r="NAL2" s="519"/>
      <c r="NAM2" s="519"/>
      <c r="NAN2" s="519"/>
      <c r="NAO2" s="519"/>
      <c r="NAP2" s="519"/>
      <c r="NAQ2" s="519"/>
      <c r="NAR2" s="519"/>
      <c r="NAS2" s="519"/>
      <c r="NAT2" s="519"/>
      <c r="NAU2" s="519"/>
      <c r="NAV2" s="519"/>
      <c r="NAW2" s="519"/>
      <c r="NAX2" s="519"/>
      <c r="NAY2" s="519"/>
      <c r="NAZ2" s="519"/>
      <c r="NBA2" s="519"/>
      <c r="NBB2" s="519"/>
      <c r="NBC2" s="519"/>
      <c r="NBD2" s="519"/>
      <c r="NBE2" s="519"/>
      <c r="NBF2" s="519"/>
      <c r="NBG2" s="519"/>
      <c r="NBH2" s="519"/>
      <c r="NBI2" s="519"/>
      <c r="NBJ2" s="519"/>
      <c r="NBK2" s="519"/>
      <c r="NBL2" s="519"/>
      <c r="NBM2" s="519"/>
      <c r="NBN2" s="519"/>
      <c r="NBO2" s="519"/>
      <c r="NBP2" s="519"/>
      <c r="NBQ2" s="519"/>
      <c r="NBR2" s="519"/>
      <c r="NBS2" s="519"/>
      <c r="NBT2" s="519"/>
      <c r="NBU2" s="519"/>
      <c r="NBV2" s="519"/>
      <c r="NBW2" s="519"/>
      <c r="NBX2" s="519"/>
      <c r="NBY2" s="519"/>
      <c r="NBZ2" s="519"/>
      <c r="NCA2" s="519"/>
      <c r="NCB2" s="519"/>
      <c r="NCC2" s="519"/>
      <c r="NCD2" s="519"/>
      <c r="NCE2" s="519"/>
      <c r="NCF2" s="519"/>
      <c r="NCG2" s="519"/>
      <c r="NCH2" s="519"/>
      <c r="NCI2" s="519"/>
      <c r="NCJ2" s="519"/>
      <c r="NCK2" s="519"/>
      <c r="NCL2" s="519"/>
      <c r="NCM2" s="519"/>
      <c r="NCN2" s="519"/>
      <c r="NCO2" s="519"/>
      <c r="NCP2" s="519"/>
      <c r="NCQ2" s="519"/>
      <c r="NCR2" s="519"/>
      <c r="NCS2" s="519"/>
      <c r="NCT2" s="519"/>
      <c r="NCU2" s="519"/>
      <c r="NCV2" s="519"/>
      <c r="NCW2" s="519"/>
      <c r="NCX2" s="519"/>
      <c r="NCY2" s="519"/>
      <c r="NCZ2" s="519"/>
      <c r="NDA2" s="519"/>
      <c r="NDB2" s="519"/>
      <c r="NDC2" s="519"/>
      <c r="NDD2" s="519"/>
      <c r="NDE2" s="519"/>
      <c r="NDF2" s="519"/>
      <c r="NDG2" s="519"/>
      <c r="NDH2" s="519"/>
      <c r="NDI2" s="519"/>
      <c r="NDJ2" s="519"/>
      <c r="NDK2" s="519"/>
      <c r="NDL2" s="519"/>
      <c r="NDM2" s="519"/>
      <c r="NDN2" s="519"/>
      <c r="NDO2" s="519"/>
      <c r="NDP2" s="519"/>
      <c r="NDQ2" s="519"/>
      <c r="NDR2" s="519"/>
      <c r="NDS2" s="519"/>
      <c r="NDT2" s="519"/>
      <c r="NDU2" s="519"/>
      <c r="NDV2" s="519"/>
      <c r="NDW2" s="519"/>
      <c r="NDX2" s="519"/>
      <c r="NDY2" s="519"/>
      <c r="NDZ2" s="519"/>
      <c r="NEA2" s="519"/>
      <c r="NEB2" s="519"/>
      <c r="NEC2" s="519"/>
      <c r="NED2" s="519"/>
      <c r="NEE2" s="519"/>
      <c r="NEF2" s="519"/>
      <c r="NEG2" s="519"/>
      <c r="NEH2" s="519"/>
      <c r="NEI2" s="519"/>
      <c r="NEJ2" s="519"/>
      <c r="NEK2" s="519"/>
      <c r="NEL2" s="519"/>
      <c r="NEM2" s="519"/>
      <c r="NEN2" s="519"/>
      <c r="NEO2" s="519"/>
      <c r="NEP2" s="519"/>
      <c r="NEQ2" s="519"/>
      <c r="NER2" s="519"/>
      <c r="NES2" s="519"/>
      <c r="NET2" s="519"/>
      <c r="NEU2" s="519"/>
      <c r="NEV2" s="519"/>
      <c r="NEW2" s="519"/>
      <c r="NEX2" s="519"/>
      <c r="NEY2" s="519"/>
      <c r="NEZ2" s="519"/>
      <c r="NFA2" s="519"/>
      <c r="NFB2" s="519"/>
      <c r="NFC2" s="519"/>
      <c r="NFD2" s="519"/>
      <c r="NFE2" s="519"/>
      <c r="NFF2" s="519"/>
      <c r="NFG2" s="519"/>
      <c r="NFH2" s="519"/>
      <c r="NFI2" s="519"/>
      <c r="NFJ2" s="519"/>
      <c r="NFK2" s="519"/>
      <c r="NFL2" s="519"/>
      <c r="NFM2" s="519"/>
      <c r="NFN2" s="519"/>
      <c r="NFO2" s="519"/>
      <c r="NFP2" s="519"/>
      <c r="NFQ2" s="519"/>
      <c r="NFR2" s="519"/>
      <c r="NFS2" s="519"/>
      <c r="NFT2" s="519"/>
      <c r="NFU2" s="519"/>
      <c r="NFV2" s="519"/>
      <c r="NFW2" s="519"/>
      <c r="NFX2" s="519"/>
      <c r="NFY2" s="519"/>
      <c r="NFZ2" s="519"/>
      <c r="NGA2" s="519"/>
      <c r="NGB2" s="519"/>
      <c r="NGC2" s="519"/>
      <c r="NGD2" s="519"/>
      <c r="NGE2" s="519"/>
      <c r="NGF2" s="519"/>
      <c r="NGG2" s="519"/>
      <c r="NGH2" s="519"/>
      <c r="NGI2" s="519"/>
      <c r="NGJ2" s="519"/>
      <c r="NGK2" s="519"/>
      <c r="NGL2" s="519"/>
      <c r="NGM2" s="519"/>
      <c r="NGN2" s="519"/>
      <c r="NGO2" s="519"/>
      <c r="NGP2" s="519"/>
      <c r="NGQ2" s="519"/>
      <c r="NGR2" s="519"/>
      <c r="NGS2" s="519"/>
      <c r="NGT2" s="519"/>
      <c r="NGU2" s="519"/>
      <c r="NGV2" s="519"/>
      <c r="NGW2" s="519"/>
      <c r="NGX2" s="519"/>
      <c r="NGY2" s="519"/>
      <c r="NGZ2" s="519"/>
      <c r="NHA2" s="519"/>
      <c r="NHB2" s="519"/>
      <c r="NHC2" s="519"/>
      <c r="NHD2" s="519"/>
      <c r="NHE2" s="519"/>
      <c r="NHF2" s="519"/>
      <c r="NHG2" s="519"/>
      <c r="NHH2" s="519"/>
      <c r="NHI2" s="519"/>
      <c r="NHJ2" s="519"/>
      <c r="NHK2" s="519"/>
      <c r="NHL2" s="519"/>
      <c r="NHM2" s="519"/>
      <c r="NHN2" s="519"/>
      <c r="NHO2" s="519"/>
      <c r="NHP2" s="519"/>
      <c r="NHQ2" s="519"/>
      <c r="NHR2" s="519"/>
      <c r="NHS2" s="519"/>
      <c r="NHT2" s="519"/>
      <c r="NHU2" s="519"/>
      <c r="NHV2" s="519"/>
      <c r="NHW2" s="519"/>
      <c r="NHX2" s="519"/>
      <c r="NHY2" s="519"/>
      <c r="NHZ2" s="519"/>
      <c r="NIA2" s="519"/>
      <c r="NIB2" s="519"/>
      <c r="NIC2" s="519"/>
      <c r="NID2" s="519"/>
      <c r="NIE2" s="519"/>
      <c r="NIF2" s="519"/>
      <c r="NIG2" s="519"/>
      <c r="NIH2" s="519"/>
      <c r="NII2" s="519"/>
      <c r="NIJ2" s="519"/>
      <c r="NIK2" s="519"/>
      <c r="NIL2" s="519"/>
      <c r="NIM2" s="519"/>
      <c r="NIN2" s="519"/>
      <c r="NIO2" s="519"/>
      <c r="NIP2" s="519"/>
      <c r="NIQ2" s="519"/>
      <c r="NIR2" s="519"/>
      <c r="NIS2" s="519"/>
      <c r="NIT2" s="519"/>
      <c r="NIU2" s="519"/>
      <c r="NIV2" s="519"/>
      <c r="NIW2" s="519"/>
      <c r="NIX2" s="519"/>
      <c r="NIY2" s="519"/>
      <c r="NIZ2" s="519"/>
      <c r="NJA2" s="519"/>
      <c r="NJB2" s="519"/>
      <c r="NJC2" s="519"/>
      <c r="NJD2" s="519"/>
      <c r="NJE2" s="519"/>
      <c r="NJF2" s="519"/>
      <c r="NJG2" s="519"/>
      <c r="NJH2" s="519"/>
      <c r="NJI2" s="519"/>
      <c r="NJJ2" s="519"/>
      <c r="NJK2" s="519"/>
      <c r="NJL2" s="519"/>
      <c r="NJM2" s="519"/>
      <c r="NJN2" s="519"/>
      <c r="NJO2" s="519"/>
      <c r="NJP2" s="519"/>
      <c r="NJQ2" s="519"/>
      <c r="NJR2" s="519"/>
      <c r="NJS2" s="519"/>
      <c r="NJT2" s="519"/>
      <c r="NJU2" s="519"/>
      <c r="NJV2" s="519"/>
      <c r="NJW2" s="519"/>
      <c r="NJX2" s="519"/>
      <c r="NJY2" s="519"/>
      <c r="NJZ2" s="519"/>
      <c r="NKA2" s="519"/>
      <c r="NKB2" s="519"/>
      <c r="NKC2" s="519"/>
      <c r="NKD2" s="519"/>
      <c r="NKE2" s="519"/>
      <c r="NKF2" s="519"/>
      <c r="NKG2" s="519"/>
      <c r="NKH2" s="519"/>
      <c r="NKI2" s="519"/>
      <c r="NKJ2" s="519"/>
      <c r="NKK2" s="519"/>
      <c r="NKL2" s="519"/>
      <c r="NKM2" s="519"/>
      <c r="NKN2" s="519"/>
      <c r="NKO2" s="519"/>
      <c r="NKP2" s="519"/>
      <c r="NKQ2" s="519"/>
      <c r="NKR2" s="519"/>
      <c r="NKS2" s="519"/>
      <c r="NKT2" s="519"/>
      <c r="NKU2" s="519"/>
      <c r="NKV2" s="519"/>
      <c r="NKW2" s="519"/>
      <c r="NKX2" s="519"/>
      <c r="NKY2" s="519"/>
      <c r="NKZ2" s="519"/>
      <c r="NLA2" s="519"/>
      <c r="NLB2" s="519"/>
      <c r="NLC2" s="519"/>
      <c r="NLD2" s="519"/>
      <c r="NLE2" s="519"/>
      <c r="NLF2" s="519"/>
      <c r="NLG2" s="519"/>
      <c r="NLH2" s="519"/>
      <c r="NLI2" s="519"/>
      <c r="NLJ2" s="519"/>
      <c r="NLK2" s="519"/>
      <c r="NLL2" s="519"/>
      <c r="NLM2" s="519"/>
      <c r="NLN2" s="519"/>
      <c r="NLO2" s="519"/>
      <c r="NLP2" s="519"/>
      <c r="NLQ2" s="519"/>
      <c r="NLR2" s="519"/>
      <c r="NLS2" s="519"/>
      <c r="NLT2" s="519"/>
      <c r="NLU2" s="519"/>
      <c r="NLV2" s="519"/>
      <c r="NLW2" s="519"/>
      <c r="NLX2" s="519"/>
      <c r="NLY2" s="519"/>
      <c r="NLZ2" s="519"/>
      <c r="NMA2" s="519"/>
      <c r="NMB2" s="519"/>
      <c r="NMC2" s="519"/>
      <c r="NMD2" s="519"/>
      <c r="NME2" s="519"/>
      <c r="NMF2" s="519"/>
      <c r="NMG2" s="519"/>
      <c r="NMH2" s="519"/>
      <c r="NMI2" s="519"/>
      <c r="NMJ2" s="519"/>
      <c r="NMK2" s="519"/>
      <c r="NML2" s="519"/>
      <c r="NMM2" s="519"/>
      <c r="NMN2" s="519"/>
      <c r="NMO2" s="519"/>
      <c r="NMP2" s="519"/>
      <c r="NMQ2" s="519"/>
      <c r="NMR2" s="519"/>
      <c r="NMS2" s="519"/>
      <c r="NMT2" s="519"/>
      <c r="NMU2" s="519"/>
      <c r="NMV2" s="519"/>
      <c r="NMW2" s="519"/>
      <c r="NMX2" s="519"/>
      <c r="NMY2" s="519"/>
      <c r="NMZ2" s="519"/>
      <c r="NNA2" s="519"/>
      <c r="NNB2" s="519"/>
      <c r="NNC2" s="519"/>
      <c r="NND2" s="519"/>
      <c r="NNE2" s="519"/>
      <c r="NNF2" s="519"/>
      <c r="NNG2" s="519"/>
      <c r="NNH2" s="519"/>
      <c r="NNI2" s="519"/>
      <c r="NNJ2" s="519"/>
      <c r="NNK2" s="519"/>
      <c r="NNL2" s="519"/>
      <c r="NNM2" s="519"/>
      <c r="NNN2" s="519"/>
      <c r="NNO2" s="519"/>
      <c r="NNP2" s="519"/>
      <c r="NNQ2" s="519"/>
      <c r="NNR2" s="519"/>
      <c r="NNS2" s="519"/>
      <c r="NNT2" s="519"/>
      <c r="NNU2" s="519"/>
      <c r="NNV2" s="519"/>
      <c r="NNW2" s="519"/>
      <c r="NNX2" s="519"/>
      <c r="NNY2" s="519"/>
      <c r="NNZ2" s="519"/>
      <c r="NOA2" s="519"/>
      <c r="NOB2" s="519"/>
      <c r="NOC2" s="519"/>
      <c r="NOD2" s="519"/>
      <c r="NOE2" s="519"/>
      <c r="NOF2" s="519"/>
      <c r="NOG2" s="519"/>
      <c r="NOH2" s="519"/>
      <c r="NOI2" s="519"/>
      <c r="NOJ2" s="519"/>
      <c r="NOK2" s="519"/>
      <c r="NOL2" s="519"/>
      <c r="NOM2" s="519"/>
      <c r="NON2" s="519"/>
      <c r="NOO2" s="519"/>
      <c r="NOP2" s="519"/>
      <c r="NOQ2" s="519"/>
      <c r="NOR2" s="519"/>
      <c r="NOS2" s="519"/>
      <c r="NOT2" s="519"/>
      <c r="NOU2" s="519"/>
      <c r="NOV2" s="519"/>
      <c r="NOW2" s="519"/>
      <c r="NOX2" s="519"/>
      <c r="NOY2" s="519"/>
      <c r="NOZ2" s="519"/>
      <c r="NPA2" s="519"/>
      <c r="NPB2" s="519"/>
      <c r="NPC2" s="519"/>
      <c r="NPD2" s="519"/>
      <c r="NPE2" s="519"/>
      <c r="NPF2" s="519"/>
      <c r="NPG2" s="519"/>
      <c r="NPH2" s="519"/>
      <c r="NPI2" s="519"/>
      <c r="NPJ2" s="519"/>
      <c r="NPK2" s="519"/>
      <c r="NPL2" s="519"/>
      <c r="NPM2" s="519"/>
      <c r="NPN2" s="519"/>
      <c r="NPO2" s="519"/>
      <c r="NPP2" s="519"/>
      <c r="NPQ2" s="519"/>
      <c r="NPR2" s="519"/>
      <c r="NPS2" s="519"/>
      <c r="NPT2" s="519"/>
      <c r="NPU2" s="519"/>
      <c r="NPV2" s="519"/>
      <c r="NPW2" s="519"/>
      <c r="NPX2" s="519"/>
      <c r="NPY2" s="519"/>
      <c r="NPZ2" s="519"/>
      <c r="NQA2" s="519"/>
      <c r="NQB2" s="519"/>
      <c r="NQC2" s="519"/>
      <c r="NQD2" s="519"/>
      <c r="NQE2" s="519"/>
      <c r="NQF2" s="519"/>
      <c r="NQG2" s="519"/>
      <c r="NQH2" s="519"/>
      <c r="NQI2" s="519"/>
      <c r="NQJ2" s="519"/>
      <c r="NQK2" s="519"/>
      <c r="NQL2" s="519"/>
      <c r="NQM2" s="519"/>
      <c r="NQN2" s="519"/>
      <c r="NQO2" s="519"/>
      <c r="NQP2" s="519"/>
      <c r="NQQ2" s="519"/>
      <c r="NQR2" s="519"/>
      <c r="NQS2" s="519"/>
      <c r="NQT2" s="519"/>
      <c r="NQU2" s="519"/>
      <c r="NQV2" s="519"/>
      <c r="NQW2" s="519"/>
      <c r="NQX2" s="519"/>
      <c r="NQY2" s="519"/>
      <c r="NQZ2" s="519"/>
      <c r="NRA2" s="519"/>
      <c r="NRB2" s="519"/>
      <c r="NRC2" s="519"/>
      <c r="NRD2" s="519"/>
      <c r="NRE2" s="519"/>
      <c r="NRF2" s="519"/>
      <c r="NRG2" s="519"/>
      <c r="NRH2" s="519"/>
      <c r="NRI2" s="519"/>
      <c r="NRJ2" s="519"/>
      <c r="NRK2" s="519"/>
      <c r="NRL2" s="519"/>
      <c r="NRM2" s="519"/>
      <c r="NRN2" s="519"/>
      <c r="NRO2" s="519"/>
      <c r="NRP2" s="519"/>
      <c r="NRQ2" s="519"/>
      <c r="NRR2" s="519"/>
      <c r="NRS2" s="519"/>
      <c r="NRT2" s="519"/>
      <c r="NRU2" s="519"/>
      <c r="NRV2" s="519"/>
      <c r="NRW2" s="519"/>
      <c r="NRX2" s="519"/>
      <c r="NRY2" s="519"/>
      <c r="NRZ2" s="519"/>
      <c r="NSA2" s="519"/>
      <c r="NSB2" s="519"/>
      <c r="NSC2" s="519"/>
      <c r="NSD2" s="519"/>
      <c r="NSE2" s="519"/>
      <c r="NSF2" s="519"/>
      <c r="NSG2" s="519"/>
      <c r="NSH2" s="519"/>
      <c r="NSI2" s="519"/>
      <c r="NSJ2" s="519"/>
      <c r="NSK2" s="519"/>
      <c r="NSL2" s="519"/>
      <c r="NSM2" s="519"/>
      <c r="NSN2" s="519"/>
      <c r="NSO2" s="519"/>
      <c r="NSP2" s="519"/>
      <c r="NSQ2" s="519"/>
      <c r="NSR2" s="519"/>
      <c r="NSS2" s="519"/>
      <c r="NST2" s="519"/>
      <c r="NSU2" s="519"/>
      <c r="NSV2" s="519"/>
      <c r="NSW2" s="519"/>
      <c r="NSX2" s="519"/>
      <c r="NSY2" s="519"/>
      <c r="NSZ2" s="519"/>
      <c r="NTA2" s="519"/>
      <c r="NTB2" s="519"/>
      <c r="NTC2" s="519"/>
      <c r="NTD2" s="519"/>
      <c r="NTE2" s="519"/>
      <c r="NTF2" s="519"/>
      <c r="NTG2" s="519"/>
      <c r="NTH2" s="519"/>
      <c r="NTI2" s="519"/>
      <c r="NTJ2" s="519"/>
      <c r="NTK2" s="519"/>
      <c r="NTL2" s="519"/>
      <c r="NTM2" s="519"/>
      <c r="NTN2" s="519"/>
      <c r="NTO2" s="519"/>
      <c r="NTP2" s="519"/>
      <c r="NTQ2" s="519"/>
      <c r="NTR2" s="519"/>
      <c r="NTS2" s="519"/>
      <c r="NTT2" s="519"/>
      <c r="NTU2" s="519"/>
      <c r="NTV2" s="519"/>
      <c r="NTW2" s="519"/>
      <c r="NTX2" s="519"/>
      <c r="NTY2" s="519"/>
      <c r="NTZ2" s="519"/>
      <c r="NUA2" s="519"/>
      <c r="NUB2" s="519"/>
      <c r="NUC2" s="519"/>
      <c r="NUD2" s="519"/>
      <c r="NUE2" s="519"/>
      <c r="NUF2" s="519"/>
      <c r="NUG2" s="519"/>
      <c r="NUH2" s="519"/>
      <c r="NUI2" s="519"/>
      <c r="NUJ2" s="519"/>
      <c r="NUK2" s="519"/>
      <c r="NUL2" s="519"/>
      <c r="NUM2" s="519"/>
      <c r="NUN2" s="519"/>
      <c r="NUO2" s="519"/>
      <c r="NUP2" s="519"/>
      <c r="NUQ2" s="519"/>
      <c r="NUR2" s="519"/>
      <c r="NUS2" s="519"/>
      <c r="NUT2" s="519"/>
      <c r="NUU2" s="519"/>
      <c r="NUV2" s="519"/>
      <c r="NUW2" s="519"/>
      <c r="NUX2" s="519"/>
      <c r="NUY2" s="519"/>
      <c r="NUZ2" s="519"/>
      <c r="NVA2" s="519"/>
      <c r="NVB2" s="519"/>
      <c r="NVC2" s="519"/>
      <c r="NVD2" s="519"/>
      <c r="NVE2" s="519"/>
      <c r="NVF2" s="519"/>
      <c r="NVG2" s="519"/>
      <c r="NVH2" s="519"/>
      <c r="NVI2" s="519"/>
      <c r="NVJ2" s="519"/>
      <c r="NVK2" s="519"/>
      <c r="NVL2" s="519"/>
      <c r="NVM2" s="519"/>
      <c r="NVN2" s="519"/>
      <c r="NVO2" s="519"/>
      <c r="NVP2" s="519"/>
      <c r="NVQ2" s="519"/>
      <c r="NVR2" s="519"/>
      <c r="NVS2" s="519"/>
      <c r="NVT2" s="519"/>
      <c r="NVU2" s="519"/>
      <c r="NVV2" s="519"/>
      <c r="NVW2" s="519"/>
      <c r="NVX2" s="519"/>
      <c r="NVY2" s="519"/>
      <c r="NVZ2" s="519"/>
      <c r="NWA2" s="519"/>
      <c r="NWB2" s="519"/>
      <c r="NWC2" s="519"/>
      <c r="NWD2" s="519"/>
      <c r="NWE2" s="519"/>
      <c r="NWF2" s="519"/>
      <c r="NWG2" s="519"/>
      <c r="NWH2" s="519"/>
      <c r="NWI2" s="519"/>
      <c r="NWJ2" s="519"/>
      <c r="NWK2" s="519"/>
      <c r="NWL2" s="519"/>
      <c r="NWM2" s="519"/>
      <c r="NWN2" s="519"/>
      <c r="NWO2" s="519"/>
      <c r="NWP2" s="519"/>
      <c r="NWQ2" s="519"/>
      <c r="NWR2" s="519"/>
      <c r="NWS2" s="519"/>
      <c r="NWT2" s="519"/>
      <c r="NWU2" s="519"/>
      <c r="NWV2" s="519"/>
      <c r="NWW2" s="519"/>
      <c r="NWX2" s="519"/>
      <c r="NWY2" s="519"/>
      <c r="NWZ2" s="519"/>
      <c r="NXA2" s="519"/>
      <c r="NXB2" s="519"/>
      <c r="NXC2" s="519"/>
      <c r="NXD2" s="519"/>
      <c r="NXE2" s="519"/>
      <c r="NXF2" s="519"/>
      <c r="NXG2" s="519"/>
      <c r="NXH2" s="519"/>
      <c r="NXI2" s="519"/>
      <c r="NXJ2" s="519"/>
      <c r="NXK2" s="519"/>
      <c r="NXL2" s="519"/>
      <c r="NXM2" s="519"/>
      <c r="NXN2" s="519"/>
      <c r="NXO2" s="519"/>
      <c r="NXP2" s="519"/>
      <c r="NXQ2" s="519"/>
      <c r="NXR2" s="519"/>
      <c r="NXS2" s="519"/>
      <c r="NXT2" s="519"/>
      <c r="NXU2" s="519"/>
      <c r="NXV2" s="519"/>
      <c r="NXW2" s="519"/>
      <c r="NXX2" s="519"/>
      <c r="NXY2" s="519"/>
      <c r="NXZ2" s="519"/>
      <c r="NYA2" s="519"/>
      <c r="NYB2" s="519"/>
      <c r="NYC2" s="519"/>
      <c r="NYD2" s="519"/>
      <c r="NYE2" s="519"/>
      <c r="NYF2" s="519"/>
      <c r="NYG2" s="519"/>
      <c r="NYH2" s="519"/>
      <c r="NYI2" s="519"/>
      <c r="NYJ2" s="519"/>
      <c r="NYK2" s="519"/>
      <c r="NYL2" s="519"/>
      <c r="NYM2" s="519"/>
      <c r="NYN2" s="519"/>
      <c r="NYO2" s="519"/>
      <c r="NYP2" s="519"/>
      <c r="NYQ2" s="519"/>
      <c r="NYR2" s="519"/>
      <c r="NYS2" s="519"/>
      <c r="NYT2" s="519"/>
      <c r="NYU2" s="519"/>
      <c r="NYV2" s="519"/>
      <c r="NYW2" s="519"/>
      <c r="NYX2" s="519"/>
      <c r="NYY2" s="519"/>
      <c r="NYZ2" s="519"/>
      <c r="NZA2" s="519"/>
      <c r="NZB2" s="519"/>
      <c r="NZC2" s="519"/>
      <c r="NZD2" s="519"/>
      <c r="NZE2" s="519"/>
      <c r="NZF2" s="519"/>
      <c r="NZG2" s="519"/>
      <c r="NZH2" s="519"/>
      <c r="NZI2" s="519"/>
      <c r="NZJ2" s="519"/>
      <c r="NZK2" s="519"/>
      <c r="NZL2" s="519"/>
      <c r="NZM2" s="519"/>
      <c r="NZN2" s="519"/>
      <c r="NZO2" s="519"/>
      <c r="NZP2" s="519"/>
      <c r="NZQ2" s="519"/>
      <c r="NZR2" s="519"/>
      <c r="NZS2" s="519"/>
      <c r="NZT2" s="519"/>
      <c r="NZU2" s="519"/>
      <c r="NZV2" s="519"/>
      <c r="NZW2" s="519"/>
      <c r="NZX2" s="519"/>
      <c r="NZY2" s="519"/>
      <c r="NZZ2" s="519"/>
      <c r="OAA2" s="519"/>
      <c r="OAB2" s="519"/>
      <c r="OAC2" s="519"/>
      <c r="OAD2" s="519"/>
      <c r="OAE2" s="519"/>
      <c r="OAF2" s="519"/>
      <c r="OAG2" s="519"/>
      <c r="OAH2" s="519"/>
      <c r="OAI2" s="519"/>
      <c r="OAJ2" s="519"/>
      <c r="OAK2" s="519"/>
      <c r="OAL2" s="519"/>
      <c r="OAM2" s="519"/>
      <c r="OAN2" s="519"/>
      <c r="OAO2" s="519"/>
      <c r="OAP2" s="519"/>
      <c r="OAQ2" s="519"/>
      <c r="OAR2" s="519"/>
      <c r="OAS2" s="519"/>
      <c r="OAT2" s="519"/>
      <c r="OAU2" s="519"/>
      <c r="OAV2" s="519"/>
      <c r="OAW2" s="519"/>
      <c r="OAX2" s="519"/>
      <c r="OAY2" s="519"/>
      <c r="OAZ2" s="519"/>
      <c r="OBA2" s="519"/>
      <c r="OBB2" s="519"/>
      <c r="OBC2" s="519"/>
      <c r="OBD2" s="519"/>
      <c r="OBE2" s="519"/>
      <c r="OBF2" s="519"/>
      <c r="OBG2" s="519"/>
      <c r="OBH2" s="519"/>
      <c r="OBI2" s="519"/>
      <c r="OBJ2" s="519"/>
      <c r="OBK2" s="519"/>
      <c r="OBL2" s="519"/>
      <c r="OBM2" s="519"/>
      <c r="OBN2" s="519"/>
      <c r="OBO2" s="519"/>
      <c r="OBP2" s="519"/>
      <c r="OBQ2" s="519"/>
      <c r="OBR2" s="519"/>
      <c r="OBS2" s="519"/>
      <c r="OBT2" s="519"/>
      <c r="OBU2" s="519"/>
      <c r="OBV2" s="519"/>
      <c r="OBW2" s="519"/>
      <c r="OBX2" s="519"/>
      <c r="OBY2" s="519"/>
      <c r="OBZ2" s="519"/>
      <c r="OCA2" s="519"/>
      <c r="OCB2" s="519"/>
      <c r="OCC2" s="519"/>
      <c r="OCD2" s="519"/>
      <c r="OCE2" s="519"/>
      <c r="OCF2" s="519"/>
      <c r="OCG2" s="519"/>
      <c r="OCH2" s="519"/>
      <c r="OCI2" s="519"/>
      <c r="OCJ2" s="519"/>
      <c r="OCK2" s="519"/>
      <c r="OCL2" s="519"/>
      <c r="OCM2" s="519"/>
      <c r="OCN2" s="519"/>
      <c r="OCO2" s="519"/>
      <c r="OCP2" s="519"/>
      <c r="OCQ2" s="519"/>
      <c r="OCR2" s="519"/>
      <c r="OCS2" s="519"/>
      <c r="OCT2" s="519"/>
      <c r="OCU2" s="519"/>
      <c r="OCV2" s="519"/>
      <c r="OCW2" s="519"/>
      <c r="OCX2" s="519"/>
      <c r="OCY2" s="519"/>
      <c r="OCZ2" s="519"/>
      <c r="ODA2" s="519"/>
      <c r="ODB2" s="519"/>
      <c r="ODC2" s="519"/>
      <c r="ODD2" s="519"/>
      <c r="ODE2" s="519"/>
      <c r="ODF2" s="519"/>
      <c r="ODG2" s="519"/>
      <c r="ODH2" s="519"/>
      <c r="ODI2" s="519"/>
      <c r="ODJ2" s="519"/>
      <c r="ODK2" s="519"/>
      <c r="ODL2" s="519"/>
      <c r="ODM2" s="519"/>
      <c r="ODN2" s="519"/>
      <c r="ODO2" s="519"/>
      <c r="ODP2" s="519"/>
      <c r="ODQ2" s="519"/>
      <c r="ODR2" s="519"/>
      <c r="ODS2" s="519"/>
      <c r="ODT2" s="519"/>
      <c r="ODU2" s="519"/>
      <c r="ODV2" s="519"/>
      <c r="ODW2" s="519"/>
      <c r="ODX2" s="519"/>
      <c r="ODY2" s="519"/>
      <c r="ODZ2" s="519"/>
      <c r="OEA2" s="519"/>
      <c r="OEB2" s="519"/>
      <c r="OEC2" s="519"/>
      <c r="OED2" s="519"/>
      <c r="OEE2" s="519"/>
      <c r="OEF2" s="519"/>
      <c r="OEG2" s="519"/>
      <c r="OEH2" s="519"/>
      <c r="OEI2" s="519"/>
      <c r="OEJ2" s="519"/>
      <c r="OEK2" s="519"/>
      <c r="OEL2" s="519"/>
      <c r="OEM2" s="519"/>
      <c r="OEN2" s="519"/>
      <c r="OEO2" s="519"/>
      <c r="OEP2" s="519"/>
      <c r="OEQ2" s="519"/>
      <c r="OER2" s="519"/>
      <c r="OES2" s="519"/>
      <c r="OET2" s="519"/>
      <c r="OEU2" s="519"/>
      <c r="OEV2" s="519"/>
      <c r="OEW2" s="519"/>
      <c r="OEX2" s="519"/>
      <c r="OEY2" s="519"/>
      <c r="OEZ2" s="519"/>
      <c r="OFA2" s="519"/>
      <c r="OFB2" s="519"/>
      <c r="OFC2" s="519"/>
      <c r="OFD2" s="519"/>
      <c r="OFE2" s="519"/>
      <c r="OFF2" s="519"/>
      <c r="OFG2" s="519"/>
      <c r="OFH2" s="519"/>
      <c r="OFI2" s="519"/>
      <c r="OFJ2" s="519"/>
      <c r="OFK2" s="519"/>
      <c r="OFL2" s="519"/>
      <c r="OFM2" s="519"/>
      <c r="OFN2" s="519"/>
      <c r="OFO2" s="519"/>
      <c r="OFP2" s="519"/>
      <c r="OFQ2" s="519"/>
      <c r="OFR2" s="519"/>
      <c r="OFS2" s="519"/>
      <c r="OFT2" s="519"/>
      <c r="OFU2" s="519"/>
      <c r="OFV2" s="519"/>
      <c r="OFW2" s="519"/>
      <c r="OFX2" s="519"/>
      <c r="OFY2" s="519"/>
      <c r="OFZ2" s="519"/>
      <c r="OGA2" s="519"/>
      <c r="OGB2" s="519"/>
      <c r="OGC2" s="519"/>
      <c r="OGD2" s="519"/>
      <c r="OGE2" s="519"/>
      <c r="OGF2" s="519"/>
      <c r="OGG2" s="519"/>
      <c r="OGH2" s="519"/>
      <c r="OGI2" s="519"/>
      <c r="OGJ2" s="519"/>
      <c r="OGK2" s="519"/>
      <c r="OGL2" s="519"/>
      <c r="OGM2" s="519"/>
      <c r="OGN2" s="519"/>
      <c r="OGO2" s="519"/>
      <c r="OGP2" s="519"/>
      <c r="OGQ2" s="519"/>
      <c r="OGR2" s="519"/>
      <c r="OGS2" s="519"/>
      <c r="OGT2" s="519"/>
      <c r="OGU2" s="519"/>
      <c r="OGV2" s="519"/>
      <c r="OGW2" s="519"/>
      <c r="OGX2" s="519"/>
      <c r="OGY2" s="519"/>
      <c r="OGZ2" s="519"/>
      <c r="OHA2" s="519"/>
      <c r="OHB2" s="519"/>
      <c r="OHC2" s="519"/>
      <c r="OHD2" s="519"/>
      <c r="OHE2" s="519"/>
      <c r="OHF2" s="519"/>
      <c r="OHG2" s="519"/>
      <c r="OHH2" s="519"/>
      <c r="OHI2" s="519"/>
      <c r="OHJ2" s="519"/>
      <c r="OHK2" s="519"/>
      <c r="OHL2" s="519"/>
      <c r="OHM2" s="519"/>
      <c r="OHN2" s="519"/>
      <c r="OHO2" s="519"/>
      <c r="OHP2" s="519"/>
      <c r="OHQ2" s="519"/>
      <c r="OHR2" s="519"/>
      <c r="OHS2" s="519"/>
      <c r="OHT2" s="519"/>
      <c r="OHU2" s="519"/>
      <c r="OHV2" s="519"/>
      <c r="OHW2" s="519"/>
      <c r="OHX2" s="519"/>
      <c r="OHY2" s="519"/>
      <c r="OHZ2" s="519"/>
      <c r="OIA2" s="519"/>
      <c r="OIB2" s="519"/>
      <c r="OIC2" s="519"/>
      <c r="OID2" s="519"/>
      <c r="OIE2" s="519"/>
      <c r="OIF2" s="519"/>
      <c r="OIG2" s="519"/>
      <c r="OIH2" s="519"/>
      <c r="OII2" s="519"/>
      <c r="OIJ2" s="519"/>
      <c r="OIK2" s="519"/>
      <c r="OIL2" s="519"/>
      <c r="OIM2" s="519"/>
      <c r="OIN2" s="519"/>
      <c r="OIO2" s="519"/>
      <c r="OIP2" s="519"/>
      <c r="OIQ2" s="519"/>
      <c r="OIR2" s="519"/>
      <c r="OIS2" s="519"/>
      <c r="OIT2" s="519"/>
      <c r="OIU2" s="519"/>
      <c r="OIV2" s="519"/>
      <c r="OIW2" s="519"/>
      <c r="OIX2" s="519"/>
      <c r="OIY2" s="519"/>
      <c r="OIZ2" s="519"/>
      <c r="OJA2" s="519"/>
      <c r="OJB2" s="519"/>
      <c r="OJC2" s="519"/>
      <c r="OJD2" s="519"/>
      <c r="OJE2" s="519"/>
      <c r="OJF2" s="519"/>
      <c r="OJG2" s="519"/>
      <c r="OJH2" s="519"/>
      <c r="OJI2" s="519"/>
      <c r="OJJ2" s="519"/>
      <c r="OJK2" s="519"/>
      <c r="OJL2" s="519"/>
      <c r="OJM2" s="519"/>
      <c r="OJN2" s="519"/>
      <c r="OJO2" s="519"/>
      <c r="OJP2" s="519"/>
      <c r="OJQ2" s="519"/>
      <c r="OJR2" s="519"/>
      <c r="OJS2" s="519"/>
      <c r="OJT2" s="519"/>
      <c r="OJU2" s="519"/>
      <c r="OJV2" s="519"/>
      <c r="OJW2" s="519"/>
      <c r="OJX2" s="519"/>
      <c r="OJY2" s="519"/>
      <c r="OJZ2" s="519"/>
      <c r="OKA2" s="519"/>
      <c r="OKB2" s="519"/>
      <c r="OKC2" s="519"/>
      <c r="OKD2" s="519"/>
      <c r="OKE2" s="519"/>
      <c r="OKF2" s="519"/>
      <c r="OKG2" s="519"/>
      <c r="OKH2" s="519"/>
      <c r="OKI2" s="519"/>
      <c r="OKJ2" s="519"/>
      <c r="OKK2" s="519"/>
      <c r="OKL2" s="519"/>
      <c r="OKM2" s="519"/>
      <c r="OKN2" s="519"/>
      <c r="OKO2" s="519"/>
      <c r="OKP2" s="519"/>
      <c r="OKQ2" s="519"/>
      <c r="OKR2" s="519"/>
      <c r="OKS2" s="519"/>
      <c r="OKT2" s="519"/>
      <c r="OKU2" s="519"/>
      <c r="OKV2" s="519"/>
      <c r="OKW2" s="519"/>
      <c r="OKX2" s="519"/>
      <c r="OKY2" s="519"/>
      <c r="OKZ2" s="519"/>
      <c r="OLA2" s="519"/>
      <c r="OLB2" s="519"/>
      <c r="OLC2" s="519"/>
      <c r="OLD2" s="519"/>
      <c r="OLE2" s="519"/>
      <c r="OLF2" s="519"/>
      <c r="OLG2" s="519"/>
      <c r="OLH2" s="519"/>
      <c r="OLI2" s="519"/>
      <c r="OLJ2" s="519"/>
      <c r="OLK2" s="519"/>
      <c r="OLL2" s="519"/>
      <c r="OLM2" s="519"/>
      <c r="OLN2" s="519"/>
      <c r="OLO2" s="519"/>
      <c r="OLP2" s="519"/>
      <c r="OLQ2" s="519"/>
      <c r="OLR2" s="519"/>
      <c r="OLS2" s="519"/>
      <c r="OLT2" s="519"/>
      <c r="OLU2" s="519"/>
      <c r="OLV2" s="519"/>
      <c r="OLW2" s="519"/>
      <c r="OLX2" s="519"/>
      <c r="OLY2" s="519"/>
      <c r="OLZ2" s="519"/>
      <c r="OMA2" s="519"/>
      <c r="OMB2" s="519"/>
      <c r="OMC2" s="519"/>
      <c r="OMD2" s="519"/>
      <c r="OME2" s="519"/>
      <c r="OMF2" s="519"/>
      <c r="OMG2" s="519"/>
      <c r="OMH2" s="519"/>
      <c r="OMI2" s="519"/>
      <c r="OMJ2" s="519"/>
      <c r="OMK2" s="519"/>
      <c r="OML2" s="519"/>
      <c r="OMM2" s="519"/>
      <c r="OMN2" s="519"/>
      <c r="OMO2" s="519"/>
      <c r="OMP2" s="519"/>
      <c r="OMQ2" s="519"/>
      <c r="OMR2" s="519"/>
      <c r="OMS2" s="519"/>
      <c r="OMT2" s="519"/>
      <c r="OMU2" s="519"/>
      <c r="OMV2" s="519"/>
      <c r="OMW2" s="519"/>
      <c r="OMX2" s="519"/>
      <c r="OMY2" s="519"/>
      <c r="OMZ2" s="519"/>
      <c r="ONA2" s="519"/>
      <c r="ONB2" s="519"/>
      <c r="ONC2" s="519"/>
      <c r="OND2" s="519"/>
      <c r="ONE2" s="519"/>
      <c r="ONF2" s="519"/>
      <c r="ONG2" s="519"/>
      <c r="ONH2" s="519"/>
      <c r="ONI2" s="519"/>
      <c r="ONJ2" s="519"/>
      <c r="ONK2" s="519"/>
      <c r="ONL2" s="519"/>
      <c r="ONM2" s="519"/>
      <c r="ONN2" s="519"/>
      <c r="ONO2" s="519"/>
      <c r="ONP2" s="519"/>
      <c r="ONQ2" s="519"/>
      <c r="ONR2" s="519"/>
      <c r="ONS2" s="519"/>
      <c r="ONT2" s="519"/>
      <c r="ONU2" s="519"/>
      <c r="ONV2" s="519"/>
      <c r="ONW2" s="519"/>
      <c r="ONX2" s="519"/>
      <c r="ONY2" s="519"/>
      <c r="ONZ2" s="519"/>
      <c r="OOA2" s="519"/>
      <c r="OOB2" s="519"/>
      <c r="OOC2" s="519"/>
      <c r="OOD2" s="519"/>
      <c r="OOE2" s="519"/>
      <c r="OOF2" s="519"/>
      <c r="OOG2" s="519"/>
      <c r="OOH2" s="519"/>
      <c r="OOI2" s="519"/>
      <c r="OOJ2" s="519"/>
      <c r="OOK2" s="519"/>
      <c r="OOL2" s="519"/>
      <c r="OOM2" s="519"/>
      <c r="OON2" s="519"/>
      <c r="OOO2" s="519"/>
      <c r="OOP2" s="519"/>
      <c r="OOQ2" s="519"/>
      <c r="OOR2" s="519"/>
      <c r="OOS2" s="519"/>
      <c r="OOT2" s="519"/>
      <c r="OOU2" s="519"/>
      <c r="OOV2" s="519"/>
      <c r="OOW2" s="519"/>
      <c r="OOX2" s="519"/>
      <c r="OOY2" s="519"/>
      <c r="OOZ2" s="519"/>
      <c r="OPA2" s="519"/>
      <c r="OPB2" s="519"/>
      <c r="OPC2" s="519"/>
      <c r="OPD2" s="519"/>
      <c r="OPE2" s="519"/>
      <c r="OPF2" s="519"/>
      <c r="OPG2" s="519"/>
      <c r="OPH2" s="519"/>
      <c r="OPI2" s="519"/>
      <c r="OPJ2" s="519"/>
      <c r="OPK2" s="519"/>
      <c r="OPL2" s="519"/>
      <c r="OPM2" s="519"/>
      <c r="OPN2" s="519"/>
      <c r="OPO2" s="519"/>
      <c r="OPP2" s="519"/>
      <c r="OPQ2" s="519"/>
      <c r="OPR2" s="519"/>
      <c r="OPS2" s="519"/>
      <c r="OPT2" s="519"/>
      <c r="OPU2" s="519"/>
      <c r="OPV2" s="519"/>
      <c r="OPW2" s="519"/>
      <c r="OPX2" s="519"/>
      <c r="OPY2" s="519"/>
      <c r="OPZ2" s="519"/>
      <c r="OQA2" s="519"/>
      <c r="OQB2" s="519"/>
      <c r="OQC2" s="519"/>
      <c r="OQD2" s="519"/>
      <c r="OQE2" s="519"/>
      <c r="OQF2" s="519"/>
      <c r="OQG2" s="519"/>
      <c r="OQH2" s="519"/>
      <c r="OQI2" s="519"/>
      <c r="OQJ2" s="519"/>
      <c r="OQK2" s="519"/>
      <c r="OQL2" s="519"/>
      <c r="OQM2" s="519"/>
      <c r="OQN2" s="519"/>
      <c r="OQO2" s="519"/>
      <c r="OQP2" s="519"/>
      <c r="OQQ2" s="519"/>
      <c r="OQR2" s="519"/>
      <c r="OQS2" s="519"/>
      <c r="OQT2" s="519"/>
      <c r="OQU2" s="519"/>
      <c r="OQV2" s="519"/>
      <c r="OQW2" s="519"/>
      <c r="OQX2" s="519"/>
      <c r="OQY2" s="519"/>
      <c r="OQZ2" s="519"/>
      <c r="ORA2" s="519"/>
      <c r="ORB2" s="519"/>
      <c r="ORC2" s="519"/>
      <c r="ORD2" s="519"/>
      <c r="ORE2" s="519"/>
      <c r="ORF2" s="519"/>
      <c r="ORG2" s="519"/>
      <c r="ORH2" s="519"/>
      <c r="ORI2" s="519"/>
      <c r="ORJ2" s="519"/>
      <c r="ORK2" s="519"/>
      <c r="ORL2" s="519"/>
      <c r="ORM2" s="519"/>
      <c r="ORN2" s="519"/>
      <c r="ORO2" s="519"/>
      <c r="ORP2" s="519"/>
      <c r="ORQ2" s="519"/>
      <c r="ORR2" s="519"/>
      <c r="ORS2" s="519"/>
      <c r="ORT2" s="519"/>
      <c r="ORU2" s="519"/>
      <c r="ORV2" s="519"/>
      <c r="ORW2" s="519"/>
      <c r="ORX2" s="519"/>
      <c r="ORY2" s="519"/>
      <c r="ORZ2" s="519"/>
      <c r="OSA2" s="519"/>
      <c r="OSB2" s="519"/>
      <c r="OSC2" s="519"/>
      <c r="OSD2" s="519"/>
      <c r="OSE2" s="519"/>
      <c r="OSF2" s="519"/>
      <c r="OSG2" s="519"/>
      <c r="OSH2" s="519"/>
      <c r="OSI2" s="519"/>
      <c r="OSJ2" s="519"/>
      <c r="OSK2" s="519"/>
      <c r="OSL2" s="519"/>
      <c r="OSM2" s="519"/>
      <c r="OSN2" s="519"/>
      <c r="OSO2" s="519"/>
      <c r="OSP2" s="519"/>
      <c r="OSQ2" s="519"/>
      <c r="OSR2" s="519"/>
      <c r="OSS2" s="519"/>
      <c r="OST2" s="519"/>
      <c r="OSU2" s="519"/>
      <c r="OSV2" s="519"/>
      <c r="OSW2" s="519"/>
      <c r="OSX2" s="519"/>
      <c r="OSY2" s="519"/>
      <c r="OSZ2" s="519"/>
      <c r="OTA2" s="519"/>
      <c r="OTB2" s="519"/>
      <c r="OTC2" s="519"/>
      <c r="OTD2" s="519"/>
      <c r="OTE2" s="519"/>
      <c r="OTF2" s="519"/>
      <c r="OTG2" s="519"/>
      <c r="OTH2" s="519"/>
      <c r="OTI2" s="519"/>
      <c r="OTJ2" s="519"/>
      <c r="OTK2" s="519"/>
      <c r="OTL2" s="519"/>
      <c r="OTM2" s="519"/>
      <c r="OTN2" s="519"/>
      <c r="OTO2" s="519"/>
      <c r="OTP2" s="519"/>
      <c r="OTQ2" s="519"/>
      <c r="OTR2" s="519"/>
      <c r="OTS2" s="519"/>
      <c r="OTT2" s="519"/>
      <c r="OTU2" s="519"/>
      <c r="OTV2" s="519"/>
      <c r="OTW2" s="519"/>
      <c r="OTX2" s="519"/>
      <c r="OTY2" s="519"/>
      <c r="OTZ2" s="519"/>
      <c r="OUA2" s="519"/>
      <c r="OUB2" s="519"/>
      <c r="OUC2" s="519"/>
      <c r="OUD2" s="519"/>
      <c r="OUE2" s="519"/>
      <c r="OUF2" s="519"/>
      <c r="OUG2" s="519"/>
      <c r="OUH2" s="519"/>
      <c r="OUI2" s="519"/>
      <c r="OUJ2" s="519"/>
      <c r="OUK2" s="519"/>
      <c r="OUL2" s="519"/>
      <c r="OUM2" s="519"/>
      <c r="OUN2" s="519"/>
      <c r="OUO2" s="519"/>
      <c r="OUP2" s="519"/>
      <c r="OUQ2" s="519"/>
      <c r="OUR2" s="519"/>
      <c r="OUS2" s="519"/>
      <c r="OUT2" s="519"/>
      <c r="OUU2" s="519"/>
      <c r="OUV2" s="519"/>
      <c r="OUW2" s="519"/>
      <c r="OUX2" s="519"/>
      <c r="OUY2" s="519"/>
      <c r="OUZ2" s="519"/>
      <c r="OVA2" s="519"/>
      <c r="OVB2" s="519"/>
      <c r="OVC2" s="519"/>
      <c r="OVD2" s="519"/>
      <c r="OVE2" s="519"/>
      <c r="OVF2" s="519"/>
      <c r="OVG2" s="519"/>
      <c r="OVH2" s="519"/>
      <c r="OVI2" s="519"/>
      <c r="OVJ2" s="519"/>
      <c r="OVK2" s="519"/>
      <c r="OVL2" s="519"/>
      <c r="OVM2" s="519"/>
      <c r="OVN2" s="519"/>
      <c r="OVO2" s="519"/>
      <c r="OVP2" s="519"/>
      <c r="OVQ2" s="519"/>
      <c r="OVR2" s="519"/>
      <c r="OVS2" s="519"/>
      <c r="OVT2" s="519"/>
      <c r="OVU2" s="519"/>
      <c r="OVV2" s="519"/>
      <c r="OVW2" s="519"/>
      <c r="OVX2" s="519"/>
      <c r="OVY2" s="519"/>
      <c r="OVZ2" s="519"/>
      <c r="OWA2" s="519"/>
      <c r="OWB2" s="519"/>
      <c r="OWC2" s="519"/>
      <c r="OWD2" s="519"/>
      <c r="OWE2" s="519"/>
      <c r="OWF2" s="519"/>
      <c r="OWG2" s="519"/>
      <c r="OWH2" s="519"/>
      <c r="OWI2" s="519"/>
      <c r="OWJ2" s="519"/>
      <c r="OWK2" s="519"/>
      <c r="OWL2" s="519"/>
      <c r="OWM2" s="519"/>
      <c r="OWN2" s="519"/>
      <c r="OWO2" s="519"/>
      <c r="OWP2" s="519"/>
      <c r="OWQ2" s="519"/>
      <c r="OWR2" s="519"/>
      <c r="OWS2" s="519"/>
      <c r="OWT2" s="519"/>
      <c r="OWU2" s="519"/>
      <c r="OWV2" s="519"/>
      <c r="OWW2" s="519"/>
      <c r="OWX2" s="519"/>
      <c r="OWY2" s="519"/>
      <c r="OWZ2" s="519"/>
      <c r="OXA2" s="519"/>
      <c r="OXB2" s="519"/>
      <c r="OXC2" s="519"/>
      <c r="OXD2" s="519"/>
      <c r="OXE2" s="519"/>
      <c r="OXF2" s="519"/>
      <c r="OXG2" s="519"/>
      <c r="OXH2" s="519"/>
      <c r="OXI2" s="519"/>
      <c r="OXJ2" s="519"/>
      <c r="OXK2" s="519"/>
      <c r="OXL2" s="519"/>
      <c r="OXM2" s="519"/>
      <c r="OXN2" s="519"/>
      <c r="OXO2" s="519"/>
      <c r="OXP2" s="519"/>
      <c r="OXQ2" s="519"/>
      <c r="OXR2" s="519"/>
      <c r="OXS2" s="519"/>
      <c r="OXT2" s="519"/>
      <c r="OXU2" s="519"/>
      <c r="OXV2" s="519"/>
      <c r="OXW2" s="519"/>
      <c r="OXX2" s="519"/>
      <c r="OXY2" s="519"/>
      <c r="OXZ2" s="519"/>
      <c r="OYA2" s="519"/>
      <c r="OYB2" s="519"/>
      <c r="OYC2" s="519"/>
      <c r="OYD2" s="519"/>
      <c r="OYE2" s="519"/>
      <c r="OYF2" s="519"/>
      <c r="OYG2" s="519"/>
      <c r="OYH2" s="519"/>
      <c r="OYI2" s="519"/>
      <c r="OYJ2" s="519"/>
      <c r="OYK2" s="519"/>
      <c r="OYL2" s="519"/>
      <c r="OYM2" s="519"/>
      <c r="OYN2" s="519"/>
      <c r="OYO2" s="519"/>
      <c r="OYP2" s="519"/>
      <c r="OYQ2" s="519"/>
      <c r="OYR2" s="519"/>
      <c r="OYS2" s="519"/>
      <c r="OYT2" s="519"/>
      <c r="OYU2" s="519"/>
      <c r="OYV2" s="519"/>
      <c r="OYW2" s="519"/>
      <c r="OYX2" s="519"/>
      <c r="OYY2" s="519"/>
      <c r="OYZ2" s="519"/>
      <c r="OZA2" s="519"/>
      <c r="OZB2" s="519"/>
      <c r="OZC2" s="519"/>
      <c r="OZD2" s="519"/>
      <c r="OZE2" s="519"/>
      <c r="OZF2" s="519"/>
      <c r="OZG2" s="519"/>
      <c r="OZH2" s="519"/>
      <c r="OZI2" s="519"/>
      <c r="OZJ2" s="519"/>
      <c r="OZK2" s="519"/>
      <c r="OZL2" s="519"/>
      <c r="OZM2" s="519"/>
      <c r="OZN2" s="519"/>
      <c r="OZO2" s="519"/>
      <c r="OZP2" s="519"/>
      <c r="OZQ2" s="519"/>
      <c r="OZR2" s="519"/>
      <c r="OZS2" s="519"/>
      <c r="OZT2" s="519"/>
      <c r="OZU2" s="519"/>
      <c r="OZV2" s="519"/>
      <c r="OZW2" s="519"/>
      <c r="OZX2" s="519"/>
      <c r="OZY2" s="519"/>
      <c r="OZZ2" s="519"/>
      <c r="PAA2" s="519"/>
      <c r="PAB2" s="519"/>
      <c r="PAC2" s="519"/>
      <c r="PAD2" s="519"/>
      <c r="PAE2" s="519"/>
      <c r="PAF2" s="519"/>
      <c r="PAG2" s="519"/>
      <c r="PAH2" s="519"/>
      <c r="PAI2" s="519"/>
      <c r="PAJ2" s="519"/>
      <c r="PAK2" s="519"/>
      <c r="PAL2" s="519"/>
      <c r="PAM2" s="519"/>
      <c r="PAN2" s="519"/>
      <c r="PAO2" s="519"/>
      <c r="PAP2" s="519"/>
      <c r="PAQ2" s="519"/>
      <c r="PAR2" s="519"/>
      <c r="PAS2" s="519"/>
      <c r="PAT2" s="519"/>
      <c r="PAU2" s="519"/>
      <c r="PAV2" s="519"/>
      <c r="PAW2" s="519"/>
      <c r="PAX2" s="519"/>
      <c r="PAY2" s="519"/>
      <c r="PAZ2" s="519"/>
      <c r="PBA2" s="519"/>
      <c r="PBB2" s="519"/>
      <c r="PBC2" s="519"/>
      <c r="PBD2" s="519"/>
      <c r="PBE2" s="519"/>
      <c r="PBF2" s="519"/>
      <c r="PBG2" s="519"/>
      <c r="PBH2" s="519"/>
      <c r="PBI2" s="519"/>
      <c r="PBJ2" s="519"/>
      <c r="PBK2" s="519"/>
      <c r="PBL2" s="519"/>
      <c r="PBM2" s="519"/>
      <c r="PBN2" s="519"/>
      <c r="PBO2" s="519"/>
      <c r="PBP2" s="519"/>
      <c r="PBQ2" s="519"/>
      <c r="PBR2" s="519"/>
      <c r="PBS2" s="519"/>
      <c r="PBT2" s="519"/>
      <c r="PBU2" s="519"/>
      <c r="PBV2" s="519"/>
      <c r="PBW2" s="519"/>
      <c r="PBX2" s="519"/>
      <c r="PBY2" s="519"/>
      <c r="PBZ2" s="519"/>
      <c r="PCA2" s="519"/>
      <c r="PCB2" s="519"/>
      <c r="PCC2" s="519"/>
      <c r="PCD2" s="519"/>
      <c r="PCE2" s="519"/>
      <c r="PCF2" s="519"/>
      <c r="PCG2" s="519"/>
      <c r="PCH2" s="519"/>
      <c r="PCI2" s="519"/>
      <c r="PCJ2" s="519"/>
      <c r="PCK2" s="519"/>
      <c r="PCL2" s="519"/>
      <c r="PCM2" s="519"/>
      <c r="PCN2" s="519"/>
      <c r="PCO2" s="519"/>
      <c r="PCP2" s="519"/>
      <c r="PCQ2" s="519"/>
      <c r="PCR2" s="519"/>
      <c r="PCS2" s="519"/>
      <c r="PCT2" s="519"/>
      <c r="PCU2" s="519"/>
      <c r="PCV2" s="519"/>
      <c r="PCW2" s="519"/>
      <c r="PCX2" s="519"/>
      <c r="PCY2" s="519"/>
      <c r="PCZ2" s="519"/>
      <c r="PDA2" s="519"/>
      <c r="PDB2" s="519"/>
      <c r="PDC2" s="519"/>
      <c r="PDD2" s="519"/>
      <c r="PDE2" s="519"/>
      <c r="PDF2" s="519"/>
      <c r="PDG2" s="519"/>
      <c r="PDH2" s="519"/>
      <c r="PDI2" s="519"/>
      <c r="PDJ2" s="519"/>
      <c r="PDK2" s="519"/>
      <c r="PDL2" s="519"/>
      <c r="PDM2" s="519"/>
      <c r="PDN2" s="519"/>
      <c r="PDO2" s="519"/>
      <c r="PDP2" s="519"/>
      <c r="PDQ2" s="519"/>
      <c r="PDR2" s="519"/>
      <c r="PDS2" s="519"/>
      <c r="PDT2" s="519"/>
      <c r="PDU2" s="519"/>
      <c r="PDV2" s="519"/>
      <c r="PDW2" s="519"/>
      <c r="PDX2" s="519"/>
      <c r="PDY2" s="519"/>
      <c r="PDZ2" s="519"/>
      <c r="PEA2" s="519"/>
      <c r="PEB2" s="519"/>
      <c r="PEC2" s="519"/>
      <c r="PED2" s="519"/>
      <c r="PEE2" s="519"/>
      <c r="PEF2" s="519"/>
      <c r="PEG2" s="519"/>
      <c r="PEH2" s="519"/>
      <c r="PEI2" s="519"/>
      <c r="PEJ2" s="519"/>
      <c r="PEK2" s="519"/>
      <c r="PEL2" s="519"/>
      <c r="PEM2" s="519"/>
      <c r="PEN2" s="519"/>
      <c r="PEO2" s="519"/>
      <c r="PEP2" s="519"/>
      <c r="PEQ2" s="519"/>
      <c r="PER2" s="519"/>
      <c r="PES2" s="519"/>
      <c r="PET2" s="519"/>
      <c r="PEU2" s="519"/>
      <c r="PEV2" s="519"/>
      <c r="PEW2" s="519"/>
      <c r="PEX2" s="519"/>
      <c r="PEY2" s="519"/>
      <c r="PEZ2" s="519"/>
      <c r="PFA2" s="519"/>
      <c r="PFB2" s="519"/>
      <c r="PFC2" s="519"/>
      <c r="PFD2" s="519"/>
      <c r="PFE2" s="519"/>
      <c r="PFF2" s="519"/>
      <c r="PFG2" s="519"/>
      <c r="PFH2" s="519"/>
      <c r="PFI2" s="519"/>
      <c r="PFJ2" s="519"/>
      <c r="PFK2" s="519"/>
      <c r="PFL2" s="519"/>
      <c r="PFM2" s="519"/>
      <c r="PFN2" s="519"/>
      <c r="PFO2" s="519"/>
      <c r="PFP2" s="519"/>
      <c r="PFQ2" s="519"/>
      <c r="PFR2" s="519"/>
      <c r="PFS2" s="519"/>
      <c r="PFT2" s="519"/>
      <c r="PFU2" s="519"/>
      <c r="PFV2" s="519"/>
      <c r="PFW2" s="519"/>
      <c r="PFX2" s="519"/>
      <c r="PFY2" s="519"/>
      <c r="PFZ2" s="519"/>
      <c r="PGA2" s="519"/>
      <c r="PGB2" s="519"/>
      <c r="PGC2" s="519"/>
      <c r="PGD2" s="519"/>
      <c r="PGE2" s="519"/>
      <c r="PGF2" s="519"/>
      <c r="PGG2" s="519"/>
      <c r="PGH2" s="519"/>
      <c r="PGI2" s="519"/>
      <c r="PGJ2" s="519"/>
      <c r="PGK2" s="519"/>
      <c r="PGL2" s="519"/>
      <c r="PGM2" s="519"/>
      <c r="PGN2" s="519"/>
      <c r="PGO2" s="519"/>
      <c r="PGP2" s="519"/>
      <c r="PGQ2" s="519"/>
      <c r="PGR2" s="519"/>
      <c r="PGS2" s="519"/>
      <c r="PGT2" s="519"/>
      <c r="PGU2" s="519"/>
      <c r="PGV2" s="519"/>
      <c r="PGW2" s="519"/>
      <c r="PGX2" s="519"/>
      <c r="PGY2" s="519"/>
      <c r="PGZ2" s="519"/>
      <c r="PHA2" s="519"/>
      <c r="PHB2" s="519"/>
      <c r="PHC2" s="519"/>
      <c r="PHD2" s="519"/>
      <c r="PHE2" s="519"/>
      <c r="PHF2" s="519"/>
      <c r="PHG2" s="519"/>
      <c r="PHH2" s="519"/>
      <c r="PHI2" s="519"/>
      <c r="PHJ2" s="519"/>
      <c r="PHK2" s="519"/>
      <c r="PHL2" s="519"/>
      <c r="PHM2" s="519"/>
      <c r="PHN2" s="519"/>
      <c r="PHO2" s="519"/>
      <c r="PHP2" s="519"/>
      <c r="PHQ2" s="519"/>
      <c r="PHR2" s="519"/>
      <c r="PHS2" s="519"/>
      <c r="PHT2" s="519"/>
      <c r="PHU2" s="519"/>
      <c r="PHV2" s="519"/>
      <c r="PHW2" s="519"/>
      <c r="PHX2" s="519"/>
      <c r="PHY2" s="519"/>
      <c r="PHZ2" s="519"/>
      <c r="PIA2" s="519"/>
      <c r="PIB2" s="519"/>
      <c r="PIC2" s="519"/>
      <c r="PID2" s="519"/>
      <c r="PIE2" s="519"/>
      <c r="PIF2" s="519"/>
      <c r="PIG2" s="519"/>
      <c r="PIH2" s="519"/>
      <c r="PII2" s="519"/>
      <c r="PIJ2" s="519"/>
      <c r="PIK2" s="519"/>
      <c r="PIL2" s="519"/>
      <c r="PIM2" s="519"/>
      <c r="PIN2" s="519"/>
      <c r="PIO2" s="519"/>
      <c r="PIP2" s="519"/>
      <c r="PIQ2" s="519"/>
      <c r="PIR2" s="519"/>
      <c r="PIS2" s="519"/>
      <c r="PIT2" s="519"/>
      <c r="PIU2" s="519"/>
      <c r="PIV2" s="519"/>
      <c r="PIW2" s="519"/>
      <c r="PIX2" s="519"/>
      <c r="PIY2" s="519"/>
      <c r="PIZ2" s="519"/>
      <c r="PJA2" s="519"/>
      <c r="PJB2" s="519"/>
      <c r="PJC2" s="519"/>
      <c r="PJD2" s="519"/>
      <c r="PJE2" s="519"/>
      <c r="PJF2" s="519"/>
      <c r="PJG2" s="519"/>
      <c r="PJH2" s="519"/>
      <c r="PJI2" s="519"/>
      <c r="PJJ2" s="519"/>
      <c r="PJK2" s="519"/>
      <c r="PJL2" s="519"/>
      <c r="PJM2" s="519"/>
      <c r="PJN2" s="519"/>
      <c r="PJO2" s="519"/>
      <c r="PJP2" s="519"/>
      <c r="PJQ2" s="519"/>
      <c r="PJR2" s="519"/>
      <c r="PJS2" s="519"/>
      <c r="PJT2" s="519"/>
      <c r="PJU2" s="519"/>
      <c r="PJV2" s="519"/>
      <c r="PJW2" s="519"/>
      <c r="PJX2" s="519"/>
      <c r="PJY2" s="519"/>
      <c r="PJZ2" s="519"/>
      <c r="PKA2" s="519"/>
      <c r="PKB2" s="519"/>
      <c r="PKC2" s="519"/>
      <c r="PKD2" s="519"/>
      <c r="PKE2" s="519"/>
      <c r="PKF2" s="519"/>
      <c r="PKG2" s="519"/>
      <c r="PKH2" s="519"/>
      <c r="PKI2" s="519"/>
      <c r="PKJ2" s="519"/>
      <c r="PKK2" s="519"/>
      <c r="PKL2" s="519"/>
      <c r="PKM2" s="519"/>
      <c r="PKN2" s="519"/>
      <c r="PKO2" s="519"/>
      <c r="PKP2" s="519"/>
      <c r="PKQ2" s="519"/>
      <c r="PKR2" s="519"/>
      <c r="PKS2" s="519"/>
      <c r="PKT2" s="519"/>
      <c r="PKU2" s="519"/>
      <c r="PKV2" s="519"/>
      <c r="PKW2" s="519"/>
      <c r="PKX2" s="519"/>
      <c r="PKY2" s="519"/>
      <c r="PKZ2" s="519"/>
      <c r="PLA2" s="519"/>
      <c r="PLB2" s="519"/>
      <c r="PLC2" s="519"/>
      <c r="PLD2" s="519"/>
      <c r="PLE2" s="519"/>
      <c r="PLF2" s="519"/>
      <c r="PLG2" s="519"/>
      <c r="PLH2" s="519"/>
      <c r="PLI2" s="519"/>
      <c r="PLJ2" s="519"/>
      <c r="PLK2" s="519"/>
      <c r="PLL2" s="519"/>
      <c r="PLM2" s="519"/>
      <c r="PLN2" s="519"/>
      <c r="PLO2" s="519"/>
      <c r="PLP2" s="519"/>
      <c r="PLQ2" s="519"/>
      <c r="PLR2" s="519"/>
      <c r="PLS2" s="519"/>
      <c r="PLT2" s="519"/>
      <c r="PLU2" s="519"/>
      <c r="PLV2" s="519"/>
      <c r="PLW2" s="519"/>
      <c r="PLX2" s="519"/>
      <c r="PLY2" s="519"/>
      <c r="PLZ2" s="519"/>
      <c r="PMA2" s="519"/>
      <c r="PMB2" s="519"/>
      <c r="PMC2" s="519"/>
      <c r="PMD2" s="519"/>
      <c r="PME2" s="519"/>
      <c r="PMF2" s="519"/>
      <c r="PMG2" s="519"/>
      <c r="PMH2" s="519"/>
      <c r="PMI2" s="519"/>
      <c r="PMJ2" s="519"/>
      <c r="PMK2" s="519"/>
      <c r="PML2" s="519"/>
      <c r="PMM2" s="519"/>
      <c r="PMN2" s="519"/>
      <c r="PMO2" s="519"/>
      <c r="PMP2" s="519"/>
      <c r="PMQ2" s="519"/>
      <c r="PMR2" s="519"/>
      <c r="PMS2" s="519"/>
      <c r="PMT2" s="519"/>
      <c r="PMU2" s="519"/>
      <c r="PMV2" s="519"/>
      <c r="PMW2" s="519"/>
      <c r="PMX2" s="519"/>
      <c r="PMY2" s="519"/>
      <c r="PMZ2" s="519"/>
      <c r="PNA2" s="519"/>
      <c r="PNB2" s="519"/>
      <c r="PNC2" s="519"/>
      <c r="PND2" s="519"/>
      <c r="PNE2" s="519"/>
      <c r="PNF2" s="519"/>
      <c r="PNG2" s="519"/>
      <c r="PNH2" s="519"/>
      <c r="PNI2" s="519"/>
      <c r="PNJ2" s="519"/>
      <c r="PNK2" s="519"/>
      <c r="PNL2" s="519"/>
      <c r="PNM2" s="519"/>
      <c r="PNN2" s="519"/>
      <c r="PNO2" s="519"/>
      <c r="PNP2" s="519"/>
      <c r="PNQ2" s="519"/>
      <c r="PNR2" s="519"/>
      <c r="PNS2" s="519"/>
      <c r="PNT2" s="519"/>
      <c r="PNU2" s="519"/>
      <c r="PNV2" s="519"/>
      <c r="PNW2" s="519"/>
      <c r="PNX2" s="519"/>
      <c r="PNY2" s="519"/>
      <c r="PNZ2" s="519"/>
      <c r="POA2" s="519"/>
      <c r="POB2" s="519"/>
      <c r="POC2" s="519"/>
      <c r="POD2" s="519"/>
      <c r="POE2" s="519"/>
      <c r="POF2" s="519"/>
      <c r="POG2" s="519"/>
      <c r="POH2" s="519"/>
      <c r="POI2" s="519"/>
      <c r="POJ2" s="519"/>
      <c r="POK2" s="519"/>
      <c r="POL2" s="519"/>
      <c r="POM2" s="519"/>
      <c r="PON2" s="519"/>
      <c r="POO2" s="519"/>
      <c r="POP2" s="519"/>
      <c r="POQ2" s="519"/>
      <c r="POR2" s="519"/>
      <c r="POS2" s="519"/>
      <c r="POT2" s="519"/>
      <c r="POU2" s="519"/>
      <c r="POV2" s="519"/>
      <c r="POW2" s="519"/>
      <c r="POX2" s="519"/>
      <c r="POY2" s="519"/>
      <c r="POZ2" s="519"/>
      <c r="PPA2" s="519"/>
      <c r="PPB2" s="519"/>
      <c r="PPC2" s="519"/>
      <c r="PPD2" s="519"/>
      <c r="PPE2" s="519"/>
      <c r="PPF2" s="519"/>
      <c r="PPG2" s="519"/>
      <c r="PPH2" s="519"/>
      <c r="PPI2" s="519"/>
      <c r="PPJ2" s="519"/>
      <c r="PPK2" s="519"/>
      <c r="PPL2" s="519"/>
      <c r="PPM2" s="519"/>
      <c r="PPN2" s="519"/>
      <c r="PPO2" s="519"/>
      <c r="PPP2" s="519"/>
      <c r="PPQ2" s="519"/>
      <c r="PPR2" s="519"/>
      <c r="PPS2" s="519"/>
      <c r="PPT2" s="519"/>
      <c r="PPU2" s="519"/>
      <c r="PPV2" s="519"/>
      <c r="PPW2" s="519"/>
      <c r="PPX2" s="519"/>
      <c r="PPY2" s="519"/>
      <c r="PPZ2" s="519"/>
      <c r="PQA2" s="519"/>
      <c r="PQB2" s="519"/>
      <c r="PQC2" s="519"/>
      <c r="PQD2" s="519"/>
      <c r="PQE2" s="519"/>
      <c r="PQF2" s="519"/>
      <c r="PQG2" s="519"/>
      <c r="PQH2" s="519"/>
      <c r="PQI2" s="519"/>
      <c r="PQJ2" s="519"/>
      <c r="PQK2" s="519"/>
      <c r="PQL2" s="519"/>
      <c r="PQM2" s="519"/>
      <c r="PQN2" s="519"/>
      <c r="PQO2" s="519"/>
      <c r="PQP2" s="519"/>
      <c r="PQQ2" s="519"/>
      <c r="PQR2" s="519"/>
      <c r="PQS2" s="519"/>
      <c r="PQT2" s="519"/>
      <c r="PQU2" s="519"/>
      <c r="PQV2" s="519"/>
      <c r="PQW2" s="519"/>
      <c r="PQX2" s="519"/>
      <c r="PQY2" s="519"/>
      <c r="PQZ2" s="519"/>
      <c r="PRA2" s="519"/>
      <c r="PRB2" s="519"/>
      <c r="PRC2" s="519"/>
      <c r="PRD2" s="519"/>
      <c r="PRE2" s="519"/>
      <c r="PRF2" s="519"/>
      <c r="PRG2" s="519"/>
      <c r="PRH2" s="519"/>
      <c r="PRI2" s="519"/>
      <c r="PRJ2" s="519"/>
      <c r="PRK2" s="519"/>
      <c r="PRL2" s="519"/>
      <c r="PRM2" s="519"/>
      <c r="PRN2" s="519"/>
      <c r="PRO2" s="519"/>
      <c r="PRP2" s="519"/>
      <c r="PRQ2" s="519"/>
      <c r="PRR2" s="519"/>
      <c r="PRS2" s="519"/>
      <c r="PRT2" s="519"/>
      <c r="PRU2" s="519"/>
      <c r="PRV2" s="519"/>
      <c r="PRW2" s="519"/>
      <c r="PRX2" s="519"/>
      <c r="PRY2" s="519"/>
      <c r="PRZ2" s="519"/>
      <c r="PSA2" s="519"/>
      <c r="PSB2" s="519"/>
      <c r="PSC2" s="519"/>
      <c r="PSD2" s="519"/>
      <c r="PSE2" s="519"/>
      <c r="PSF2" s="519"/>
      <c r="PSG2" s="519"/>
      <c r="PSH2" s="519"/>
      <c r="PSI2" s="519"/>
      <c r="PSJ2" s="519"/>
      <c r="PSK2" s="519"/>
      <c r="PSL2" s="519"/>
      <c r="PSM2" s="519"/>
      <c r="PSN2" s="519"/>
      <c r="PSO2" s="519"/>
      <c r="PSP2" s="519"/>
      <c r="PSQ2" s="519"/>
      <c r="PSR2" s="519"/>
      <c r="PSS2" s="519"/>
      <c r="PST2" s="519"/>
      <c r="PSU2" s="519"/>
      <c r="PSV2" s="519"/>
      <c r="PSW2" s="519"/>
      <c r="PSX2" s="519"/>
      <c r="PSY2" s="519"/>
      <c r="PSZ2" s="519"/>
      <c r="PTA2" s="519"/>
      <c r="PTB2" s="519"/>
      <c r="PTC2" s="519"/>
      <c r="PTD2" s="519"/>
      <c r="PTE2" s="519"/>
      <c r="PTF2" s="519"/>
      <c r="PTG2" s="519"/>
      <c r="PTH2" s="519"/>
      <c r="PTI2" s="519"/>
      <c r="PTJ2" s="519"/>
      <c r="PTK2" s="519"/>
      <c r="PTL2" s="519"/>
      <c r="PTM2" s="519"/>
      <c r="PTN2" s="519"/>
      <c r="PTO2" s="519"/>
      <c r="PTP2" s="519"/>
      <c r="PTQ2" s="519"/>
      <c r="PTR2" s="519"/>
      <c r="PTS2" s="519"/>
      <c r="PTT2" s="519"/>
      <c r="PTU2" s="519"/>
      <c r="PTV2" s="519"/>
      <c r="PTW2" s="519"/>
      <c r="PTX2" s="519"/>
      <c r="PTY2" s="519"/>
      <c r="PTZ2" s="519"/>
      <c r="PUA2" s="519"/>
      <c r="PUB2" s="519"/>
      <c r="PUC2" s="519"/>
      <c r="PUD2" s="519"/>
      <c r="PUE2" s="519"/>
      <c r="PUF2" s="519"/>
      <c r="PUG2" s="519"/>
      <c r="PUH2" s="519"/>
      <c r="PUI2" s="519"/>
      <c r="PUJ2" s="519"/>
      <c r="PUK2" s="519"/>
      <c r="PUL2" s="519"/>
      <c r="PUM2" s="519"/>
      <c r="PUN2" s="519"/>
      <c r="PUO2" s="519"/>
      <c r="PUP2" s="519"/>
      <c r="PUQ2" s="519"/>
      <c r="PUR2" s="519"/>
      <c r="PUS2" s="519"/>
      <c r="PUT2" s="519"/>
      <c r="PUU2" s="519"/>
      <c r="PUV2" s="519"/>
      <c r="PUW2" s="519"/>
      <c r="PUX2" s="519"/>
      <c r="PUY2" s="519"/>
      <c r="PUZ2" s="519"/>
      <c r="PVA2" s="519"/>
      <c r="PVB2" s="519"/>
      <c r="PVC2" s="519"/>
      <c r="PVD2" s="519"/>
      <c r="PVE2" s="519"/>
      <c r="PVF2" s="519"/>
      <c r="PVG2" s="519"/>
      <c r="PVH2" s="519"/>
      <c r="PVI2" s="519"/>
      <c r="PVJ2" s="519"/>
      <c r="PVK2" s="519"/>
      <c r="PVL2" s="519"/>
      <c r="PVM2" s="519"/>
      <c r="PVN2" s="519"/>
      <c r="PVO2" s="519"/>
      <c r="PVP2" s="519"/>
      <c r="PVQ2" s="519"/>
      <c r="PVR2" s="519"/>
      <c r="PVS2" s="519"/>
      <c r="PVT2" s="519"/>
      <c r="PVU2" s="519"/>
      <c r="PVV2" s="519"/>
      <c r="PVW2" s="519"/>
      <c r="PVX2" s="519"/>
      <c r="PVY2" s="519"/>
      <c r="PVZ2" s="519"/>
      <c r="PWA2" s="519"/>
      <c r="PWB2" s="519"/>
      <c r="PWC2" s="519"/>
      <c r="PWD2" s="519"/>
      <c r="PWE2" s="519"/>
      <c r="PWF2" s="519"/>
      <c r="PWG2" s="519"/>
      <c r="PWH2" s="519"/>
      <c r="PWI2" s="519"/>
      <c r="PWJ2" s="519"/>
      <c r="PWK2" s="519"/>
      <c r="PWL2" s="519"/>
      <c r="PWM2" s="519"/>
      <c r="PWN2" s="519"/>
      <c r="PWO2" s="519"/>
      <c r="PWP2" s="519"/>
      <c r="PWQ2" s="519"/>
      <c r="PWR2" s="519"/>
      <c r="PWS2" s="519"/>
      <c r="PWT2" s="519"/>
      <c r="PWU2" s="519"/>
      <c r="PWV2" s="519"/>
      <c r="PWW2" s="519"/>
      <c r="PWX2" s="519"/>
      <c r="PWY2" s="519"/>
      <c r="PWZ2" s="519"/>
      <c r="PXA2" s="519"/>
      <c r="PXB2" s="519"/>
      <c r="PXC2" s="519"/>
      <c r="PXD2" s="519"/>
      <c r="PXE2" s="519"/>
      <c r="PXF2" s="519"/>
      <c r="PXG2" s="519"/>
      <c r="PXH2" s="519"/>
      <c r="PXI2" s="519"/>
      <c r="PXJ2" s="519"/>
      <c r="PXK2" s="519"/>
      <c r="PXL2" s="519"/>
      <c r="PXM2" s="519"/>
      <c r="PXN2" s="519"/>
      <c r="PXO2" s="519"/>
      <c r="PXP2" s="519"/>
      <c r="PXQ2" s="519"/>
      <c r="PXR2" s="519"/>
      <c r="PXS2" s="519"/>
      <c r="PXT2" s="519"/>
      <c r="PXU2" s="519"/>
      <c r="PXV2" s="519"/>
      <c r="PXW2" s="519"/>
      <c r="PXX2" s="519"/>
      <c r="PXY2" s="519"/>
      <c r="PXZ2" s="519"/>
      <c r="PYA2" s="519"/>
      <c r="PYB2" s="519"/>
      <c r="PYC2" s="519"/>
      <c r="PYD2" s="519"/>
      <c r="PYE2" s="519"/>
      <c r="PYF2" s="519"/>
      <c r="PYG2" s="519"/>
      <c r="PYH2" s="519"/>
      <c r="PYI2" s="519"/>
      <c r="PYJ2" s="519"/>
      <c r="PYK2" s="519"/>
      <c r="PYL2" s="519"/>
      <c r="PYM2" s="519"/>
      <c r="PYN2" s="519"/>
      <c r="PYO2" s="519"/>
      <c r="PYP2" s="519"/>
      <c r="PYQ2" s="519"/>
      <c r="PYR2" s="519"/>
      <c r="PYS2" s="519"/>
      <c r="PYT2" s="519"/>
      <c r="PYU2" s="519"/>
      <c r="PYV2" s="519"/>
      <c r="PYW2" s="519"/>
      <c r="PYX2" s="519"/>
      <c r="PYY2" s="519"/>
      <c r="PYZ2" s="519"/>
      <c r="PZA2" s="519"/>
      <c r="PZB2" s="519"/>
      <c r="PZC2" s="519"/>
      <c r="PZD2" s="519"/>
      <c r="PZE2" s="519"/>
      <c r="PZF2" s="519"/>
      <c r="PZG2" s="519"/>
      <c r="PZH2" s="519"/>
      <c r="PZI2" s="519"/>
      <c r="PZJ2" s="519"/>
      <c r="PZK2" s="519"/>
      <c r="PZL2" s="519"/>
      <c r="PZM2" s="519"/>
      <c r="PZN2" s="519"/>
      <c r="PZO2" s="519"/>
      <c r="PZP2" s="519"/>
      <c r="PZQ2" s="519"/>
      <c r="PZR2" s="519"/>
      <c r="PZS2" s="519"/>
      <c r="PZT2" s="519"/>
      <c r="PZU2" s="519"/>
      <c r="PZV2" s="519"/>
      <c r="PZW2" s="519"/>
      <c r="PZX2" s="519"/>
      <c r="PZY2" s="519"/>
      <c r="PZZ2" s="519"/>
      <c r="QAA2" s="519"/>
      <c r="QAB2" s="519"/>
      <c r="QAC2" s="519"/>
      <c r="QAD2" s="519"/>
      <c r="QAE2" s="519"/>
      <c r="QAF2" s="519"/>
      <c r="QAG2" s="519"/>
      <c r="QAH2" s="519"/>
      <c r="QAI2" s="519"/>
      <c r="QAJ2" s="519"/>
      <c r="QAK2" s="519"/>
      <c r="QAL2" s="519"/>
      <c r="QAM2" s="519"/>
      <c r="QAN2" s="519"/>
      <c r="QAO2" s="519"/>
      <c r="QAP2" s="519"/>
      <c r="QAQ2" s="519"/>
      <c r="QAR2" s="519"/>
      <c r="QAS2" s="519"/>
      <c r="QAT2" s="519"/>
      <c r="QAU2" s="519"/>
      <c r="QAV2" s="519"/>
      <c r="QAW2" s="519"/>
      <c r="QAX2" s="519"/>
      <c r="QAY2" s="519"/>
      <c r="QAZ2" s="519"/>
      <c r="QBA2" s="519"/>
      <c r="QBB2" s="519"/>
      <c r="QBC2" s="519"/>
      <c r="QBD2" s="519"/>
      <c r="QBE2" s="519"/>
      <c r="QBF2" s="519"/>
      <c r="QBG2" s="519"/>
      <c r="QBH2" s="519"/>
      <c r="QBI2" s="519"/>
      <c r="QBJ2" s="519"/>
      <c r="QBK2" s="519"/>
      <c r="QBL2" s="519"/>
      <c r="QBM2" s="519"/>
      <c r="QBN2" s="519"/>
      <c r="QBO2" s="519"/>
      <c r="QBP2" s="519"/>
      <c r="QBQ2" s="519"/>
      <c r="QBR2" s="519"/>
      <c r="QBS2" s="519"/>
      <c r="QBT2" s="519"/>
      <c r="QBU2" s="519"/>
      <c r="QBV2" s="519"/>
      <c r="QBW2" s="519"/>
      <c r="QBX2" s="519"/>
      <c r="QBY2" s="519"/>
      <c r="QBZ2" s="519"/>
      <c r="QCA2" s="519"/>
      <c r="QCB2" s="519"/>
      <c r="QCC2" s="519"/>
      <c r="QCD2" s="519"/>
      <c r="QCE2" s="519"/>
      <c r="QCF2" s="519"/>
      <c r="QCG2" s="519"/>
      <c r="QCH2" s="519"/>
      <c r="QCI2" s="519"/>
      <c r="QCJ2" s="519"/>
      <c r="QCK2" s="519"/>
      <c r="QCL2" s="519"/>
      <c r="QCM2" s="519"/>
      <c r="QCN2" s="519"/>
      <c r="QCO2" s="519"/>
      <c r="QCP2" s="519"/>
      <c r="QCQ2" s="519"/>
      <c r="QCR2" s="519"/>
      <c r="QCS2" s="519"/>
      <c r="QCT2" s="519"/>
      <c r="QCU2" s="519"/>
      <c r="QCV2" s="519"/>
      <c r="QCW2" s="519"/>
      <c r="QCX2" s="519"/>
      <c r="QCY2" s="519"/>
      <c r="QCZ2" s="519"/>
      <c r="QDA2" s="519"/>
      <c r="QDB2" s="519"/>
      <c r="QDC2" s="519"/>
      <c r="QDD2" s="519"/>
      <c r="QDE2" s="519"/>
      <c r="QDF2" s="519"/>
      <c r="QDG2" s="519"/>
      <c r="QDH2" s="519"/>
      <c r="QDI2" s="519"/>
      <c r="QDJ2" s="519"/>
      <c r="QDK2" s="519"/>
      <c r="QDL2" s="519"/>
      <c r="QDM2" s="519"/>
      <c r="QDN2" s="519"/>
      <c r="QDO2" s="519"/>
      <c r="QDP2" s="519"/>
      <c r="QDQ2" s="519"/>
      <c r="QDR2" s="519"/>
      <c r="QDS2" s="519"/>
      <c r="QDT2" s="519"/>
      <c r="QDU2" s="519"/>
      <c r="QDV2" s="519"/>
      <c r="QDW2" s="519"/>
      <c r="QDX2" s="519"/>
      <c r="QDY2" s="519"/>
      <c r="QDZ2" s="519"/>
      <c r="QEA2" s="519"/>
      <c r="QEB2" s="519"/>
      <c r="QEC2" s="519"/>
      <c r="QED2" s="519"/>
      <c r="QEE2" s="519"/>
      <c r="QEF2" s="519"/>
      <c r="QEG2" s="519"/>
      <c r="QEH2" s="519"/>
      <c r="QEI2" s="519"/>
      <c r="QEJ2" s="519"/>
      <c r="QEK2" s="519"/>
      <c r="QEL2" s="519"/>
      <c r="QEM2" s="519"/>
      <c r="QEN2" s="519"/>
      <c r="QEO2" s="519"/>
      <c r="QEP2" s="519"/>
      <c r="QEQ2" s="519"/>
      <c r="QER2" s="519"/>
      <c r="QES2" s="519"/>
      <c r="QET2" s="519"/>
      <c r="QEU2" s="519"/>
      <c r="QEV2" s="519"/>
      <c r="QEW2" s="519"/>
      <c r="QEX2" s="519"/>
      <c r="QEY2" s="519"/>
      <c r="QEZ2" s="519"/>
      <c r="QFA2" s="519"/>
      <c r="QFB2" s="519"/>
      <c r="QFC2" s="519"/>
      <c r="QFD2" s="519"/>
      <c r="QFE2" s="519"/>
      <c r="QFF2" s="519"/>
      <c r="QFG2" s="519"/>
      <c r="QFH2" s="519"/>
      <c r="QFI2" s="519"/>
      <c r="QFJ2" s="519"/>
      <c r="QFK2" s="519"/>
      <c r="QFL2" s="519"/>
      <c r="QFM2" s="519"/>
      <c r="QFN2" s="519"/>
      <c r="QFO2" s="519"/>
      <c r="QFP2" s="519"/>
      <c r="QFQ2" s="519"/>
      <c r="QFR2" s="519"/>
      <c r="QFS2" s="519"/>
      <c r="QFT2" s="519"/>
      <c r="QFU2" s="519"/>
      <c r="QFV2" s="519"/>
      <c r="QFW2" s="519"/>
      <c r="QFX2" s="519"/>
      <c r="QFY2" s="519"/>
      <c r="QFZ2" s="519"/>
      <c r="QGA2" s="519"/>
      <c r="QGB2" s="519"/>
      <c r="QGC2" s="519"/>
      <c r="QGD2" s="519"/>
      <c r="QGE2" s="519"/>
      <c r="QGF2" s="519"/>
      <c r="QGG2" s="519"/>
      <c r="QGH2" s="519"/>
      <c r="QGI2" s="519"/>
      <c r="QGJ2" s="519"/>
      <c r="QGK2" s="519"/>
      <c r="QGL2" s="519"/>
      <c r="QGM2" s="519"/>
      <c r="QGN2" s="519"/>
      <c r="QGO2" s="519"/>
      <c r="QGP2" s="519"/>
      <c r="QGQ2" s="519"/>
      <c r="QGR2" s="519"/>
      <c r="QGS2" s="519"/>
      <c r="QGT2" s="519"/>
      <c r="QGU2" s="519"/>
      <c r="QGV2" s="519"/>
      <c r="QGW2" s="519"/>
      <c r="QGX2" s="519"/>
      <c r="QGY2" s="519"/>
      <c r="QGZ2" s="519"/>
      <c r="QHA2" s="519"/>
      <c r="QHB2" s="519"/>
      <c r="QHC2" s="519"/>
      <c r="QHD2" s="519"/>
      <c r="QHE2" s="519"/>
      <c r="QHF2" s="519"/>
      <c r="QHG2" s="519"/>
      <c r="QHH2" s="519"/>
      <c r="QHI2" s="519"/>
      <c r="QHJ2" s="519"/>
      <c r="QHK2" s="519"/>
      <c r="QHL2" s="519"/>
      <c r="QHM2" s="519"/>
      <c r="QHN2" s="519"/>
      <c r="QHO2" s="519"/>
      <c r="QHP2" s="519"/>
      <c r="QHQ2" s="519"/>
      <c r="QHR2" s="519"/>
      <c r="QHS2" s="519"/>
      <c r="QHT2" s="519"/>
      <c r="QHU2" s="519"/>
      <c r="QHV2" s="519"/>
      <c r="QHW2" s="519"/>
      <c r="QHX2" s="519"/>
      <c r="QHY2" s="519"/>
      <c r="QHZ2" s="519"/>
      <c r="QIA2" s="519"/>
      <c r="QIB2" s="519"/>
      <c r="QIC2" s="519"/>
      <c r="QID2" s="519"/>
      <c r="QIE2" s="519"/>
      <c r="QIF2" s="519"/>
      <c r="QIG2" s="519"/>
      <c r="QIH2" s="519"/>
      <c r="QII2" s="519"/>
      <c r="QIJ2" s="519"/>
      <c r="QIK2" s="519"/>
      <c r="QIL2" s="519"/>
      <c r="QIM2" s="519"/>
      <c r="QIN2" s="519"/>
      <c r="QIO2" s="519"/>
      <c r="QIP2" s="519"/>
      <c r="QIQ2" s="519"/>
      <c r="QIR2" s="519"/>
      <c r="QIS2" s="519"/>
      <c r="QIT2" s="519"/>
      <c r="QIU2" s="519"/>
      <c r="QIV2" s="519"/>
      <c r="QIW2" s="519"/>
      <c r="QIX2" s="519"/>
      <c r="QIY2" s="519"/>
      <c r="QIZ2" s="519"/>
      <c r="QJA2" s="519"/>
      <c r="QJB2" s="519"/>
      <c r="QJC2" s="519"/>
      <c r="QJD2" s="519"/>
      <c r="QJE2" s="519"/>
      <c r="QJF2" s="519"/>
      <c r="QJG2" s="519"/>
      <c r="QJH2" s="519"/>
      <c r="QJI2" s="519"/>
      <c r="QJJ2" s="519"/>
      <c r="QJK2" s="519"/>
      <c r="QJL2" s="519"/>
      <c r="QJM2" s="519"/>
      <c r="QJN2" s="519"/>
      <c r="QJO2" s="519"/>
      <c r="QJP2" s="519"/>
      <c r="QJQ2" s="519"/>
      <c r="QJR2" s="519"/>
      <c r="QJS2" s="519"/>
      <c r="QJT2" s="519"/>
      <c r="QJU2" s="519"/>
      <c r="QJV2" s="519"/>
      <c r="QJW2" s="519"/>
      <c r="QJX2" s="519"/>
      <c r="QJY2" s="519"/>
      <c r="QJZ2" s="519"/>
      <c r="QKA2" s="519"/>
      <c r="QKB2" s="519"/>
      <c r="QKC2" s="519"/>
      <c r="QKD2" s="519"/>
      <c r="QKE2" s="519"/>
      <c r="QKF2" s="519"/>
      <c r="QKG2" s="519"/>
      <c r="QKH2" s="519"/>
      <c r="QKI2" s="519"/>
      <c r="QKJ2" s="519"/>
      <c r="QKK2" s="519"/>
      <c r="QKL2" s="519"/>
      <c r="QKM2" s="519"/>
      <c r="QKN2" s="519"/>
      <c r="QKO2" s="519"/>
      <c r="QKP2" s="519"/>
      <c r="QKQ2" s="519"/>
      <c r="QKR2" s="519"/>
      <c r="QKS2" s="519"/>
      <c r="QKT2" s="519"/>
      <c r="QKU2" s="519"/>
      <c r="QKV2" s="519"/>
      <c r="QKW2" s="519"/>
      <c r="QKX2" s="519"/>
      <c r="QKY2" s="519"/>
      <c r="QKZ2" s="519"/>
      <c r="QLA2" s="519"/>
      <c r="QLB2" s="519"/>
      <c r="QLC2" s="519"/>
      <c r="QLD2" s="519"/>
      <c r="QLE2" s="519"/>
      <c r="QLF2" s="519"/>
      <c r="QLG2" s="519"/>
      <c r="QLH2" s="519"/>
      <c r="QLI2" s="519"/>
      <c r="QLJ2" s="519"/>
      <c r="QLK2" s="519"/>
      <c r="QLL2" s="519"/>
      <c r="QLM2" s="519"/>
      <c r="QLN2" s="519"/>
      <c r="QLO2" s="519"/>
      <c r="QLP2" s="519"/>
      <c r="QLQ2" s="519"/>
      <c r="QLR2" s="519"/>
      <c r="QLS2" s="519"/>
      <c r="QLT2" s="519"/>
      <c r="QLU2" s="519"/>
      <c r="QLV2" s="519"/>
      <c r="QLW2" s="519"/>
      <c r="QLX2" s="519"/>
      <c r="QLY2" s="519"/>
      <c r="QLZ2" s="519"/>
      <c r="QMA2" s="519"/>
      <c r="QMB2" s="519"/>
      <c r="QMC2" s="519"/>
      <c r="QMD2" s="519"/>
      <c r="QME2" s="519"/>
      <c r="QMF2" s="519"/>
      <c r="QMG2" s="519"/>
      <c r="QMH2" s="519"/>
      <c r="QMI2" s="519"/>
      <c r="QMJ2" s="519"/>
      <c r="QMK2" s="519"/>
      <c r="QML2" s="519"/>
      <c r="QMM2" s="519"/>
      <c r="QMN2" s="519"/>
      <c r="QMO2" s="519"/>
      <c r="QMP2" s="519"/>
      <c r="QMQ2" s="519"/>
      <c r="QMR2" s="519"/>
      <c r="QMS2" s="519"/>
      <c r="QMT2" s="519"/>
      <c r="QMU2" s="519"/>
      <c r="QMV2" s="519"/>
      <c r="QMW2" s="519"/>
      <c r="QMX2" s="519"/>
      <c r="QMY2" s="519"/>
      <c r="QMZ2" s="519"/>
      <c r="QNA2" s="519"/>
      <c r="QNB2" s="519"/>
      <c r="QNC2" s="519"/>
      <c r="QND2" s="519"/>
      <c r="QNE2" s="519"/>
      <c r="QNF2" s="519"/>
      <c r="QNG2" s="519"/>
      <c r="QNH2" s="519"/>
      <c r="QNI2" s="519"/>
      <c r="QNJ2" s="519"/>
      <c r="QNK2" s="519"/>
      <c r="QNL2" s="519"/>
      <c r="QNM2" s="519"/>
      <c r="QNN2" s="519"/>
      <c r="QNO2" s="519"/>
      <c r="QNP2" s="519"/>
      <c r="QNQ2" s="519"/>
      <c r="QNR2" s="519"/>
      <c r="QNS2" s="519"/>
      <c r="QNT2" s="519"/>
      <c r="QNU2" s="519"/>
      <c r="QNV2" s="519"/>
      <c r="QNW2" s="519"/>
      <c r="QNX2" s="519"/>
      <c r="QNY2" s="519"/>
      <c r="QNZ2" s="519"/>
      <c r="QOA2" s="519"/>
      <c r="QOB2" s="519"/>
      <c r="QOC2" s="519"/>
      <c r="QOD2" s="519"/>
      <c r="QOE2" s="519"/>
      <c r="QOF2" s="519"/>
      <c r="QOG2" s="519"/>
      <c r="QOH2" s="519"/>
      <c r="QOI2" s="519"/>
      <c r="QOJ2" s="519"/>
      <c r="QOK2" s="519"/>
      <c r="QOL2" s="519"/>
      <c r="QOM2" s="519"/>
      <c r="QON2" s="519"/>
      <c r="QOO2" s="519"/>
      <c r="QOP2" s="519"/>
      <c r="QOQ2" s="519"/>
      <c r="QOR2" s="519"/>
      <c r="QOS2" s="519"/>
      <c r="QOT2" s="519"/>
      <c r="QOU2" s="519"/>
      <c r="QOV2" s="519"/>
      <c r="QOW2" s="519"/>
      <c r="QOX2" s="519"/>
      <c r="QOY2" s="519"/>
      <c r="QOZ2" s="519"/>
      <c r="QPA2" s="519"/>
      <c r="QPB2" s="519"/>
      <c r="QPC2" s="519"/>
      <c r="QPD2" s="519"/>
      <c r="QPE2" s="519"/>
      <c r="QPF2" s="519"/>
      <c r="QPG2" s="519"/>
      <c r="QPH2" s="519"/>
      <c r="QPI2" s="519"/>
      <c r="QPJ2" s="519"/>
      <c r="QPK2" s="519"/>
      <c r="QPL2" s="519"/>
      <c r="QPM2" s="519"/>
      <c r="QPN2" s="519"/>
      <c r="QPO2" s="519"/>
      <c r="QPP2" s="519"/>
      <c r="QPQ2" s="519"/>
      <c r="QPR2" s="519"/>
      <c r="QPS2" s="519"/>
      <c r="QPT2" s="519"/>
      <c r="QPU2" s="519"/>
      <c r="QPV2" s="519"/>
      <c r="QPW2" s="519"/>
      <c r="QPX2" s="519"/>
      <c r="QPY2" s="519"/>
      <c r="QPZ2" s="519"/>
      <c r="QQA2" s="519"/>
      <c r="QQB2" s="519"/>
      <c r="QQC2" s="519"/>
      <c r="QQD2" s="519"/>
      <c r="QQE2" s="519"/>
      <c r="QQF2" s="519"/>
      <c r="QQG2" s="519"/>
      <c r="QQH2" s="519"/>
      <c r="QQI2" s="519"/>
      <c r="QQJ2" s="519"/>
      <c r="QQK2" s="519"/>
      <c r="QQL2" s="519"/>
      <c r="QQM2" s="519"/>
      <c r="QQN2" s="519"/>
      <c r="QQO2" s="519"/>
      <c r="QQP2" s="519"/>
      <c r="QQQ2" s="519"/>
      <c r="QQR2" s="519"/>
      <c r="QQS2" s="519"/>
      <c r="QQT2" s="519"/>
      <c r="QQU2" s="519"/>
      <c r="QQV2" s="519"/>
      <c r="QQW2" s="519"/>
      <c r="QQX2" s="519"/>
      <c r="QQY2" s="519"/>
      <c r="QQZ2" s="519"/>
      <c r="QRA2" s="519"/>
      <c r="QRB2" s="519"/>
      <c r="QRC2" s="519"/>
      <c r="QRD2" s="519"/>
      <c r="QRE2" s="519"/>
      <c r="QRF2" s="519"/>
      <c r="QRG2" s="519"/>
      <c r="QRH2" s="519"/>
      <c r="QRI2" s="519"/>
      <c r="QRJ2" s="519"/>
      <c r="QRK2" s="519"/>
      <c r="QRL2" s="519"/>
      <c r="QRM2" s="519"/>
      <c r="QRN2" s="519"/>
      <c r="QRO2" s="519"/>
      <c r="QRP2" s="519"/>
      <c r="QRQ2" s="519"/>
      <c r="QRR2" s="519"/>
      <c r="QRS2" s="519"/>
      <c r="QRT2" s="519"/>
      <c r="QRU2" s="519"/>
      <c r="QRV2" s="519"/>
      <c r="QRW2" s="519"/>
      <c r="QRX2" s="519"/>
      <c r="QRY2" s="519"/>
      <c r="QRZ2" s="519"/>
      <c r="QSA2" s="519"/>
      <c r="QSB2" s="519"/>
      <c r="QSC2" s="519"/>
      <c r="QSD2" s="519"/>
      <c r="QSE2" s="519"/>
      <c r="QSF2" s="519"/>
      <c r="QSG2" s="519"/>
      <c r="QSH2" s="519"/>
      <c r="QSI2" s="519"/>
      <c r="QSJ2" s="519"/>
      <c r="QSK2" s="519"/>
      <c r="QSL2" s="519"/>
      <c r="QSM2" s="519"/>
      <c r="QSN2" s="519"/>
      <c r="QSO2" s="519"/>
      <c r="QSP2" s="519"/>
      <c r="QSQ2" s="519"/>
      <c r="QSR2" s="519"/>
      <c r="QSS2" s="519"/>
      <c r="QST2" s="519"/>
      <c r="QSU2" s="519"/>
      <c r="QSV2" s="519"/>
      <c r="QSW2" s="519"/>
      <c r="QSX2" s="519"/>
      <c r="QSY2" s="519"/>
      <c r="QSZ2" s="519"/>
      <c r="QTA2" s="519"/>
      <c r="QTB2" s="519"/>
      <c r="QTC2" s="519"/>
      <c r="QTD2" s="519"/>
      <c r="QTE2" s="519"/>
      <c r="QTF2" s="519"/>
      <c r="QTG2" s="519"/>
      <c r="QTH2" s="519"/>
      <c r="QTI2" s="519"/>
      <c r="QTJ2" s="519"/>
      <c r="QTK2" s="519"/>
      <c r="QTL2" s="519"/>
      <c r="QTM2" s="519"/>
      <c r="QTN2" s="519"/>
      <c r="QTO2" s="519"/>
      <c r="QTP2" s="519"/>
      <c r="QTQ2" s="519"/>
      <c r="QTR2" s="519"/>
      <c r="QTS2" s="519"/>
      <c r="QTT2" s="519"/>
      <c r="QTU2" s="519"/>
      <c r="QTV2" s="519"/>
      <c r="QTW2" s="519"/>
      <c r="QTX2" s="519"/>
      <c r="QTY2" s="519"/>
      <c r="QTZ2" s="519"/>
      <c r="QUA2" s="519"/>
      <c r="QUB2" s="519"/>
      <c r="QUC2" s="519"/>
      <c r="QUD2" s="519"/>
      <c r="QUE2" s="519"/>
      <c r="QUF2" s="519"/>
      <c r="QUG2" s="519"/>
      <c r="QUH2" s="519"/>
      <c r="QUI2" s="519"/>
      <c r="QUJ2" s="519"/>
      <c r="QUK2" s="519"/>
      <c r="QUL2" s="519"/>
      <c r="QUM2" s="519"/>
      <c r="QUN2" s="519"/>
      <c r="QUO2" s="519"/>
      <c r="QUP2" s="519"/>
      <c r="QUQ2" s="519"/>
      <c r="QUR2" s="519"/>
      <c r="QUS2" s="519"/>
      <c r="QUT2" s="519"/>
      <c r="QUU2" s="519"/>
      <c r="QUV2" s="519"/>
      <c r="QUW2" s="519"/>
      <c r="QUX2" s="519"/>
      <c r="QUY2" s="519"/>
      <c r="QUZ2" s="519"/>
      <c r="QVA2" s="519"/>
      <c r="QVB2" s="519"/>
      <c r="QVC2" s="519"/>
      <c r="QVD2" s="519"/>
      <c r="QVE2" s="519"/>
      <c r="QVF2" s="519"/>
      <c r="QVG2" s="519"/>
      <c r="QVH2" s="519"/>
      <c r="QVI2" s="519"/>
      <c r="QVJ2" s="519"/>
      <c r="QVK2" s="519"/>
      <c r="QVL2" s="519"/>
      <c r="QVM2" s="519"/>
      <c r="QVN2" s="519"/>
      <c r="QVO2" s="519"/>
      <c r="QVP2" s="519"/>
      <c r="QVQ2" s="519"/>
      <c r="QVR2" s="519"/>
      <c r="QVS2" s="519"/>
      <c r="QVT2" s="519"/>
      <c r="QVU2" s="519"/>
      <c r="QVV2" s="519"/>
      <c r="QVW2" s="519"/>
      <c r="QVX2" s="519"/>
      <c r="QVY2" s="519"/>
      <c r="QVZ2" s="519"/>
      <c r="QWA2" s="519"/>
      <c r="QWB2" s="519"/>
      <c r="QWC2" s="519"/>
      <c r="QWD2" s="519"/>
      <c r="QWE2" s="519"/>
      <c r="QWF2" s="519"/>
      <c r="QWG2" s="519"/>
      <c r="QWH2" s="519"/>
      <c r="QWI2" s="519"/>
      <c r="QWJ2" s="519"/>
      <c r="QWK2" s="519"/>
      <c r="QWL2" s="519"/>
      <c r="QWM2" s="519"/>
      <c r="QWN2" s="519"/>
      <c r="QWO2" s="519"/>
      <c r="QWP2" s="519"/>
      <c r="QWQ2" s="519"/>
      <c r="QWR2" s="519"/>
      <c r="QWS2" s="519"/>
      <c r="QWT2" s="519"/>
      <c r="QWU2" s="519"/>
      <c r="QWV2" s="519"/>
      <c r="QWW2" s="519"/>
      <c r="QWX2" s="519"/>
      <c r="QWY2" s="519"/>
      <c r="QWZ2" s="519"/>
      <c r="QXA2" s="519"/>
      <c r="QXB2" s="519"/>
      <c r="QXC2" s="519"/>
      <c r="QXD2" s="519"/>
      <c r="QXE2" s="519"/>
      <c r="QXF2" s="519"/>
      <c r="QXG2" s="519"/>
      <c r="QXH2" s="519"/>
      <c r="QXI2" s="519"/>
      <c r="QXJ2" s="519"/>
      <c r="QXK2" s="519"/>
      <c r="QXL2" s="519"/>
      <c r="QXM2" s="519"/>
      <c r="QXN2" s="519"/>
      <c r="QXO2" s="519"/>
      <c r="QXP2" s="519"/>
      <c r="QXQ2" s="519"/>
      <c r="QXR2" s="519"/>
      <c r="QXS2" s="519"/>
      <c r="QXT2" s="519"/>
      <c r="QXU2" s="519"/>
      <c r="QXV2" s="519"/>
      <c r="QXW2" s="519"/>
      <c r="QXX2" s="519"/>
      <c r="QXY2" s="519"/>
      <c r="QXZ2" s="519"/>
      <c r="QYA2" s="519"/>
      <c r="QYB2" s="519"/>
      <c r="QYC2" s="519"/>
      <c r="QYD2" s="519"/>
      <c r="QYE2" s="519"/>
      <c r="QYF2" s="519"/>
      <c r="QYG2" s="519"/>
      <c r="QYH2" s="519"/>
      <c r="QYI2" s="519"/>
      <c r="QYJ2" s="519"/>
      <c r="QYK2" s="519"/>
      <c r="QYL2" s="519"/>
      <c r="QYM2" s="519"/>
      <c r="QYN2" s="519"/>
      <c r="QYO2" s="519"/>
      <c r="QYP2" s="519"/>
      <c r="QYQ2" s="519"/>
      <c r="QYR2" s="519"/>
      <c r="QYS2" s="519"/>
      <c r="QYT2" s="519"/>
      <c r="QYU2" s="519"/>
      <c r="QYV2" s="519"/>
      <c r="QYW2" s="519"/>
      <c r="QYX2" s="519"/>
      <c r="QYY2" s="519"/>
      <c r="QYZ2" s="519"/>
      <c r="QZA2" s="519"/>
      <c r="QZB2" s="519"/>
      <c r="QZC2" s="519"/>
      <c r="QZD2" s="519"/>
      <c r="QZE2" s="519"/>
      <c r="QZF2" s="519"/>
      <c r="QZG2" s="519"/>
      <c r="QZH2" s="519"/>
      <c r="QZI2" s="519"/>
      <c r="QZJ2" s="519"/>
      <c r="QZK2" s="519"/>
      <c r="QZL2" s="519"/>
      <c r="QZM2" s="519"/>
      <c r="QZN2" s="519"/>
      <c r="QZO2" s="519"/>
      <c r="QZP2" s="519"/>
      <c r="QZQ2" s="519"/>
      <c r="QZR2" s="519"/>
      <c r="QZS2" s="519"/>
      <c r="QZT2" s="519"/>
      <c r="QZU2" s="519"/>
      <c r="QZV2" s="519"/>
      <c r="QZW2" s="519"/>
      <c r="QZX2" s="519"/>
      <c r="QZY2" s="519"/>
      <c r="QZZ2" s="519"/>
      <c r="RAA2" s="519"/>
      <c r="RAB2" s="519"/>
      <c r="RAC2" s="519"/>
      <c r="RAD2" s="519"/>
      <c r="RAE2" s="519"/>
      <c r="RAF2" s="519"/>
      <c r="RAG2" s="519"/>
      <c r="RAH2" s="519"/>
      <c r="RAI2" s="519"/>
      <c r="RAJ2" s="519"/>
      <c r="RAK2" s="519"/>
      <c r="RAL2" s="519"/>
      <c r="RAM2" s="519"/>
      <c r="RAN2" s="519"/>
      <c r="RAO2" s="519"/>
      <c r="RAP2" s="519"/>
      <c r="RAQ2" s="519"/>
      <c r="RAR2" s="519"/>
      <c r="RAS2" s="519"/>
      <c r="RAT2" s="519"/>
      <c r="RAU2" s="519"/>
      <c r="RAV2" s="519"/>
      <c r="RAW2" s="519"/>
      <c r="RAX2" s="519"/>
      <c r="RAY2" s="519"/>
      <c r="RAZ2" s="519"/>
      <c r="RBA2" s="519"/>
      <c r="RBB2" s="519"/>
      <c r="RBC2" s="519"/>
      <c r="RBD2" s="519"/>
      <c r="RBE2" s="519"/>
      <c r="RBF2" s="519"/>
      <c r="RBG2" s="519"/>
      <c r="RBH2" s="519"/>
      <c r="RBI2" s="519"/>
      <c r="RBJ2" s="519"/>
      <c r="RBK2" s="519"/>
      <c r="RBL2" s="519"/>
      <c r="RBM2" s="519"/>
      <c r="RBN2" s="519"/>
      <c r="RBO2" s="519"/>
      <c r="RBP2" s="519"/>
      <c r="RBQ2" s="519"/>
      <c r="RBR2" s="519"/>
      <c r="RBS2" s="519"/>
      <c r="RBT2" s="519"/>
      <c r="RBU2" s="519"/>
      <c r="RBV2" s="519"/>
      <c r="RBW2" s="519"/>
      <c r="RBX2" s="519"/>
      <c r="RBY2" s="519"/>
      <c r="RBZ2" s="519"/>
      <c r="RCA2" s="519"/>
      <c r="RCB2" s="519"/>
      <c r="RCC2" s="519"/>
      <c r="RCD2" s="519"/>
      <c r="RCE2" s="519"/>
      <c r="RCF2" s="519"/>
      <c r="RCG2" s="519"/>
      <c r="RCH2" s="519"/>
      <c r="RCI2" s="519"/>
      <c r="RCJ2" s="519"/>
      <c r="RCK2" s="519"/>
      <c r="RCL2" s="519"/>
      <c r="RCM2" s="519"/>
      <c r="RCN2" s="519"/>
      <c r="RCO2" s="519"/>
      <c r="RCP2" s="519"/>
      <c r="RCQ2" s="519"/>
      <c r="RCR2" s="519"/>
      <c r="RCS2" s="519"/>
      <c r="RCT2" s="519"/>
      <c r="RCU2" s="519"/>
      <c r="RCV2" s="519"/>
      <c r="RCW2" s="519"/>
      <c r="RCX2" s="519"/>
      <c r="RCY2" s="519"/>
      <c r="RCZ2" s="519"/>
      <c r="RDA2" s="519"/>
      <c r="RDB2" s="519"/>
      <c r="RDC2" s="519"/>
      <c r="RDD2" s="519"/>
      <c r="RDE2" s="519"/>
      <c r="RDF2" s="519"/>
      <c r="RDG2" s="519"/>
      <c r="RDH2" s="519"/>
      <c r="RDI2" s="519"/>
      <c r="RDJ2" s="519"/>
      <c r="RDK2" s="519"/>
      <c r="RDL2" s="519"/>
      <c r="RDM2" s="519"/>
      <c r="RDN2" s="519"/>
      <c r="RDO2" s="519"/>
      <c r="RDP2" s="519"/>
      <c r="RDQ2" s="519"/>
      <c r="RDR2" s="519"/>
      <c r="RDS2" s="519"/>
      <c r="RDT2" s="519"/>
      <c r="RDU2" s="519"/>
      <c r="RDV2" s="519"/>
      <c r="RDW2" s="519"/>
      <c r="RDX2" s="519"/>
      <c r="RDY2" s="519"/>
      <c r="RDZ2" s="519"/>
      <c r="REA2" s="519"/>
      <c r="REB2" s="519"/>
      <c r="REC2" s="519"/>
      <c r="RED2" s="519"/>
      <c r="REE2" s="519"/>
      <c r="REF2" s="519"/>
      <c r="REG2" s="519"/>
      <c r="REH2" s="519"/>
      <c r="REI2" s="519"/>
      <c r="REJ2" s="519"/>
      <c r="REK2" s="519"/>
      <c r="REL2" s="519"/>
      <c r="REM2" s="519"/>
      <c r="REN2" s="519"/>
      <c r="REO2" s="519"/>
      <c r="REP2" s="519"/>
      <c r="REQ2" s="519"/>
      <c r="RER2" s="519"/>
      <c r="RES2" s="519"/>
      <c r="RET2" s="519"/>
      <c r="REU2" s="519"/>
      <c r="REV2" s="519"/>
      <c r="REW2" s="519"/>
      <c r="REX2" s="519"/>
      <c r="REY2" s="519"/>
      <c r="REZ2" s="519"/>
      <c r="RFA2" s="519"/>
      <c r="RFB2" s="519"/>
      <c r="RFC2" s="519"/>
      <c r="RFD2" s="519"/>
      <c r="RFE2" s="519"/>
      <c r="RFF2" s="519"/>
      <c r="RFG2" s="519"/>
      <c r="RFH2" s="519"/>
      <c r="RFI2" s="519"/>
      <c r="RFJ2" s="519"/>
      <c r="RFK2" s="519"/>
      <c r="RFL2" s="519"/>
      <c r="RFM2" s="519"/>
      <c r="RFN2" s="519"/>
      <c r="RFO2" s="519"/>
      <c r="RFP2" s="519"/>
      <c r="RFQ2" s="519"/>
      <c r="RFR2" s="519"/>
      <c r="RFS2" s="519"/>
      <c r="RFT2" s="519"/>
      <c r="RFU2" s="519"/>
      <c r="RFV2" s="519"/>
      <c r="RFW2" s="519"/>
      <c r="RFX2" s="519"/>
      <c r="RFY2" s="519"/>
      <c r="RFZ2" s="519"/>
      <c r="RGA2" s="519"/>
      <c r="RGB2" s="519"/>
      <c r="RGC2" s="519"/>
      <c r="RGD2" s="519"/>
      <c r="RGE2" s="519"/>
      <c r="RGF2" s="519"/>
      <c r="RGG2" s="519"/>
      <c r="RGH2" s="519"/>
      <c r="RGI2" s="519"/>
      <c r="RGJ2" s="519"/>
      <c r="RGK2" s="519"/>
      <c r="RGL2" s="519"/>
      <c r="RGM2" s="519"/>
      <c r="RGN2" s="519"/>
      <c r="RGO2" s="519"/>
      <c r="RGP2" s="519"/>
      <c r="RGQ2" s="519"/>
      <c r="RGR2" s="519"/>
      <c r="RGS2" s="519"/>
      <c r="RGT2" s="519"/>
      <c r="RGU2" s="519"/>
      <c r="RGV2" s="519"/>
      <c r="RGW2" s="519"/>
      <c r="RGX2" s="519"/>
      <c r="RGY2" s="519"/>
      <c r="RGZ2" s="519"/>
      <c r="RHA2" s="519"/>
      <c r="RHB2" s="519"/>
      <c r="RHC2" s="519"/>
      <c r="RHD2" s="519"/>
      <c r="RHE2" s="519"/>
      <c r="RHF2" s="519"/>
      <c r="RHG2" s="519"/>
      <c r="RHH2" s="519"/>
      <c r="RHI2" s="519"/>
      <c r="RHJ2" s="519"/>
      <c r="RHK2" s="519"/>
      <c r="RHL2" s="519"/>
      <c r="RHM2" s="519"/>
      <c r="RHN2" s="519"/>
      <c r="RHO2" s="519"/>
      <c r="RHP2" s="519"/>
      <c r="RHQ2" s="519"/>
      <c r="RHR2" s="519"/>
      <c r="RHS2" s="519"/>
      <c r="RHT2" s="519"/>
      <c r="RHU2" s="519"/>
      <c r="RHV2" s="519"/>
      <c r="RHW2" s="519"/>
      <c r="RHX2" s="519"/>
      <c r="RHY2" s="519"/>
      <c r="RHZ2" s="519"/>
      <c r="RIA2" s="519"/>
      <c r="RIB2" s="519"/>
      <c r="RIC2" s="519"/>
      <c r="RID2" s="519"/>
      <c r="RIE2" s="519"/>
      <c r="RIF2" s="519"/>
      <c r="RIG2" s="519"/>
      <c r="RIH2" s="519"/>
      <c r="RII2" s="519"/>
      <c r="RIJ2" s="519"/>
      <c r="RIK2" s="519"/>
      <c r="RIL2" s="519"/>
      <c r="RIM2" s="519"/>
      <c r="RIN2" s="519"/>
      <c r="RIO2" s="519"/>
      <c r="RIP2" s="519"/>
      <c r="RIQ2" s="519"/>
      <c r="RIR2" s="519"/>
      <c r="RIS2" s="519"/>
      <c r="RIT2" s="519"/>
      <c r="RIU2" s="519"/>
      <c r="RIV2" s="519"/>
      <c r="RIW2" s="519"/>
      <c r="RIX2" s="519"/>
      <c r="RIY2" s="519"/>
      <c r="RIZ2" s="519"/>
      <c r="RJA2" s="519"/>
      <c r="RJB2" s="519"/>
      <c r="RJC2" s="519"/>
      <c r="RJD2" s="519"/>
      <c r="RJE2" s="519"/>
      <c r="RJF2" s="519"/>
      <c r="RJG2" s="519"/>
      <c r="RJH2" s="519"/>
      <c r="RJI2" s="519"/>
      <c r="RJJ2" s="519"/>
      <c r="RJK2" s="519"/>
      <c r="RJL2" s="519"/>
      <c r="RJM2" s="519"/>
      <c r="RJN2" s="519"/>
      <c r="RJO2" s="519"/>
      <c r="RJP2" s="519"/>
      <c r="RJQ2" s="519"/>
      <c r="RJR2" s="519"/>
      <c r="RJS2" s="519"/>
      <c r="RJT2" s="519"/>
      <c r="RJU2" s="519"/>
      <c r="RJV2" s="519"/>
      <c r="RJW2" s="519"/>
      <c r="RJX2" s="519"/>
      <c r="RJY2" s="519"/>
      <c r="RJZ2" s="519"/>
      <c r="RKA2" s="519"/>
      <c r="RKB2" s="519"/>
      <c r="RKC2" s="519"/>
      <c r="RKD2" s="519"/>
      <c r="RKE2" s="519"/>
      <c r="RKF2" s="519"/>
      <c r="RKG2" s="519"/>
      <c r="RKH2" s="519"/>
      <c r="RKI2" s="519"/>
      <c r="RKJ2" s="519"/>
      <c r="RKK2" s="519"/>
      <c r="RKL2" s="519"/>
      <c r="RKM2" s="519"/>
      <c r="RKN2" s="519"/>
      <c r="RKO2" s="519"/>
      <c r="RKP2" s="519"/>
      <c r="RKQ2" s="519"/>
      <c r="RKR2" s="519"/>
      <c r="RKS2" s="519"/>
      <c r="RKT2" s="519"/>
      <c r="RKU2" s="519"/>
      <c r="RKV2" s="519"/>
      <c r="RKW2" s="519"/>
      <c r="RKX2" s="519"/>
      <c r="RKY2" s="519"/>
      <c r="RKZ2" s="519"/>
      <c r="RLA2" s="519"/>
      <c r="RLB2" s="519"/>
      <c r="RLC2" s="519"/>
      <c r="RLD2" s="519"/>
      <c r="RLE2" s="519"/>
      <c r="RLF2" s="519"/>
      <c r="RLG2" s="519"/>
      <c r="RLH2" s="519"/>
      <c r="RLI2" s="519"/>
      <c r="RLJ2" s="519"/>
      <c r="RLK2" s="519"/>
      <c r="RLL2" s="519"/>
      <c r="RLM2" s="519"/>
      <c r="RLN2" s="519"/>
      <c r="RLO2" s="519"/>
      <c r="RLP2" s="519"/>
      <c r="RLQ2" s="519"/>
      <c r="RLR2" s="519"/>
      <c r="RLS2" s="519"/>
      <c r="RLT2" s="519"/>
      <c r="RLU2" s="519"/>
      <c r="RLV2" s="519"/>
      <c r="RLW2" s="519"/>
      <c r="RLX2" s="519"/>
      <c r="RLY2" s="519"/>
      <c r="RLZ2" s="519"/>
      <c r="RMA2" s="519"/>
      <c r="RMB2" s="519"/>
      <c r="RMC2" s="519"/>
      <c r="RMD2" s="519"/>
      <c r="RME2" s="519"/>
      <c r="RMF2" s="519"/>
      <c r="RMG2" s="519"/>
      <c r="RMH2" s="519"/>
      <c r="RMI2" s="519"/>
      <c r="RMJ2" s="519"/>
      <c r="RMK2" s="519"/>
      <c r="RML2" s="519"/>
      <c r="RMM2" s="519"/>
      <c r="RMN2" s="519"/>
      <c r="RMO2" s="519"/>
      <c r="RMP2" s="519"/>
      <c r="RMQ2" s="519"/>
      <c r="RMR2" s="519"/>
      <c r="RMS2" s="519"/>
      <c r="RMT2" s="519"/>
      <c r="RMU2" s="519"/>
      <c r="RMV2" s="519"/>
      <c r="RMW2" s="519"/>
      <c r="RMX2" s="519"/>
      <c r="RMY2" s="519"/>
      <c r="RMZ2" s="519"/>
      <c r="RNA2" s="519"/>
      <c r="RNB2" s="519"/>
      <c r="RNC2" s="519"/>
      <c r="RND2" s="519"/>
      <c r="RNE2" s="519"/>
      <c r="RNF2" s="519"/>
      <c r="RNG2" s="519"/>
      <c r="RNH2" s="519"/>
      <c r="RNI2" s="519"/>
      <c r="RNJ2" s="519"/>
      <c r="RNK2" s="519"/>
      <c r="RNL2" s="519"/>
      <c r="RNM2" s="519"/>
      <c r="RNN2" s="519"/>
      <c r="RNO2" s="519"/>
      <c r="RNP2" s="519"/>
      <c r="RNQ2" s="519"/>
      <c r="RNR2" s="519"/>
      <c r="RNS2" s="519"/>
      <c r="RNT2" s="519"/>
      <c r="RNU2" s="519"/>
      <c r="RNV2" s="519"/>
      <c r="RNW2" s="519"/>
      <c r="RNX2" s="519"/>
      <c r="RNY2" s="519"/>
      <c r="RNZ2" s="519"/>
      <c r="ROA2" s="519"/>
      <c r="ROB2" s="519"/>
      <c r="ROC2" s="519"/>
      <c r="ROD2" s="519"/>
      <c r="ROE2" s="519"/>
      <c r="ROF2" s="519"/>
      <c r="ROG2" s="519"/>
      <c r="ROH2" s="519"/>
      <c r="ROI2" s="519"/>
      <c r="ROJ2" s="519"/>
      <c r="ROK2" s="519"/>
      <c r="ROL2" s="519"/>
      <c r="ROM2" s="519"/>
      <c r="RON2" s="519"/>
      <c r="ROO2" s="519"/>
      <c r="ROP2" s="519"/>
      <c r="ROQ2" s="519"/>
      <c r="ROR2" s="519"/>
      <c r="ROS2" s="519"/>
      <c r="ROT2" s="519"/>
      <c r="ROU2" s="519"/>
      <c r="ROV2" s="519"/>
      <c r="ROW2" s="519"/>
      <c r="ROX2" s="519"/>
      <c r="ROY2" s="519"/>
      <c r="ROZ2" s="519"/>
      <c r="RPA2" s="519"/>
      <c r="RPB2" s="519"/>
      <c r="RPC2" s="519"/>
      <c r="RPD2" s="519"/>
      <c r="RPE2" s="519"/>
      <c r="RPF2" s="519"/>
      <c r="RPG2" s="519"/>
      <c r="RPH2" s="519"/>
      <c r="RPI2" s="519"/>
      <c r="RPJ2" s="519"/>
      <c r="RPK2" s="519"/>
      <c r="RPL2" s="519"/>
      <c r="RPM2" s="519"/>
      <c r="RPN2" s="519"/>
      <c r="RPO2" s="519"/>
      <c r="RPP2" s="519"/>
      <c r="RPQ2" s="519"/>
      <c r="RPR2" s="519"/>
      <c r="RPS2" s="519"/>
      <c r="RPT2" s="519"/>
      <c r="RPU2" s="519"/>
      <c r="RPV2" s="519"/>
      <c r="RPW2" s="519"/>
      <c r="RPX2" s="519"/>
      <c r="RPY2" s="519"/>
      <c r="RPZ2" s="519"/>
      <c r="RQA2" s="519"/>
      <c r="RQB2" s="519"/>
      <c r="RQC2" s="519"/>
      <c r="RQD2" s="519"/>
      <c r="RQE2" s="519"/>
      <c r="RQF2" s="519"/>
      <c r="RQG2" s="519"/>
      <c r="RQH2" s="519"/>
      <c r="RQI2" s="519"/>
      <c r="RQJ2" s="519"/>
      <c r="RQK2" s="519"/>
      <c r="RQL2" s="519"/>
      <c r="RQM2" s="519"/>
      <c r="RQN2" s="519"/>
      <c r="RQO2" s="519"/>
      <c r="RQP2" s="519"/>
      <c r="RQQ2" s="519"/>
      <c r="RQR2" s="519"/>
      <c r="RQS2" s="519"/>
      <c r="RQT2" s="519"/>
      <c r="RQU2" s="519"/>
      <c r="RQV2" s="519"/>
      <c r="RQW2" s="519"/>
      <c r="RQX2" s="519"/>
      <c r="RQY2" s="519"/>
      <c r="RQZ2" s="519"/>
      <c r="RRA2" s="519"/>
      <c r="RRB2" s="519"/>
      <c r="RRC2" s="519"/>
      <c r="RRD2" s="519"/>
      <c r="RRE2" s="519"/>
      <c r="RRF2" s="519"/>
      <c r="RRG2" s="519"/>
      <c r="RRH2" s="519"/>
      <c r="RRI2" s="519"/>
      <c r="RRJ2" s="519"/>
      <c r="RRK2" s="519"/>
      <c r="RRL2" s="519"/>
      <c r="RRM2" s="519"/>
      <c r="RRN2" s="519"/>
      <c r="RRO2" s="519"/>
      <c r="RRP2" s="519"/>
      <c r="RRQ2" s="519"/>
      <c r="RRR2" s="519"/>
      <c r="RRS2" s="519"/>
      <c r="RRT2" s="519"/>
      <c r="RRU2" s="519"/>
      <c r="RRV2" s="519"/>
      <c r="RRW2" s="519"/>
      <c r="RRX2" s="519"/>
      <c r="RRY2" s="519"/>
      <c r="RRZ2" s="519"/>
      <c r="RSA2" s="519"/>
      <c r="RSB2" s="519"/>
      <c r="RSC2" s="519"/>
      <c r="RSD2" s="519"/>
      <c r="RSE2" s="519"/>
      <c r="RSF2" s="519"/>
      <c r="RSG2" s="519"/>
      <c r="RSH2" s="519"/>
      <c r="RSI2" s="519"/>
      <c r="RSJ2" s="519"/>
      <c r="RSK2" s="519"/>
      <c r="RSL2" s="519"/>
      <c r="RSM2" s="519"/>
      <c r="RSN2" s="519"/>
      <c r="RSO2" s="519"/>
      <c r="RSP2" s="519"/>
      <c r="RSQ2" s="519"/>
      <c r="RSR2" s="519"/>
      <c r="RSS2" s="519"/>
      <c r="RST2" s="519"/>
      <c r="RSU2" s="519"/>
      <c r="RSV2" s="519"/>
      <c r="RSW2" s="519"/>
      <c r="RSX2" s="519"/>
      <c r="RSY2" s="519"/>
      <c r="RSZ2" s="519"/>
      <c r="RTA2" s="519"/>
      <c r="RTB2" s="519"/>
      <c r="RTC2" s="519"/>
      <c r="RTD2" s="519"/>
      <c r="RTE2" s="519"/>
      <c r="RTF2" s="519"/>
      <c r="RTG2" s="519"/>
      <c r="RTH2" s="519"/>
      <c r="RTI2" s="519"/>
      <c r="RTJ2" s="519"/>
      <c r="RTK2" s="519"/>
      <c r="RTL2" s="519"/>
      <c r="RTM2" s="519"/>
      <c r="RTN2" s="519"/>
      <c r="RTO2" s="519"/>
      <c r="RTP2" s="519"/>
      <c r="RTQ2" s="519"/>
      <c r="RTR2" s="519"/>
      <c r="RTS2" s="519"/>
      <c r="RTT2" s="519"/>
      <c r="RTU2" s="519"/>
      <c r="RTV2" s="519"/>
      <c r="RTW2" s="519"/>
      <c r="RTX2" s="519"/>
      <c r="RTY2" s="519"/>
      <c r="RTZ2" s="519"/>
      <c r="RUA2" s="519"/>
      <c r="RUB2" s="519"/>
      <c r="RUC2" s="519"/>
      <c r="RUD2" s="519"/>
      <c r="RUE2" s="519"/>
      <c r="RUF2" s="519"/>
      <c r="RUG2" s="519"/>
      <c r="RUH2" s="519"/>
      <c r="RUI2" s="519"/>
      <c r="RUJ2" s="519"/>
      <c r="RUK2" s="519"/>
      <c r="RUL2" s="519"/>
      <c r="RUM2" s="519"/>
      <c r="RUN2" s="519"/>
      <c r="RUO2" s="519"/>
      <c r="RUP2" s="519"/>
      <c r="RUQ2" s="519"/>
      <c r="RUR2" s="519"/>
      <c r="RUS2" s="519"/>
      <c r="RUT2" s="519"/>
      <c r="RUU2" s="519"/>
      <c r="RUV2" s="519"/>
      <c r="RUW2" s="519"/>
      <c r="RUX2" s="519"/>
      <c r="RUY2" s="519"/>
      <c r="RUZ2" s="519"/>
      <c r="RVA2" s="519"/>
      <c r="RVB2" s="519"/>
      <c r="RVC2" s="519"/>
      <c r="RVD2" s="519"/>
      <c r="RVE2" s="519"/>
      <c r="RVF2" s="519"/>
      <c r="RVG2" s="519"/>
      <c r="RVH2" s="519"/>
      <c r="RVI2" s="519"/>
      <c r="RVJ2" s="519"/>
      <c r="RVK2" s="519"/>
      <c r="RVL2" s="519"/>
      <c r="RVM2" s="519"/>
      <c r="RVN2" s="519"/>
      <c r="RVO2" s="519"/>
      <c r="RVP2" s="519"/>
      <c r="RVQ2" s="519"/>
      <c r="RVR2" s="519"/>
      <c r="RVS2" s="519"/>
      <c r="RVT2" s="519"/>
      <c r="RVU2" s="519"/>
      <c r="RVV2" s="519"/>
      <c r="RVW2" s="519"/>
      <c r="RVX2" s="519"/>
      <c r="RVY2" s="519"/>
      <c r="RVZ2" s="519"/>
      <c r="RWA2" s="519"/>
      <c r="RWB2" s="519"/>
      <c r="RWC2" s="519"/>
      <c r="RWD2" s="519"/>
      <c r="RWE2" s="519"/>
      <c r="RWF2" s="519"/>
      <c r="RWG2" s="519"/>
      <c r="RWH2" s="519"/>
      <c r="RWI2" s="519"/>
      <c r="RWJ2" s="519"/>
      <c r="RWK2" s="519"/>
      <c r="RWL2" s="519"/>
      <c r="RWM2" s="519"/>
      <c r="RWN2" s="519"/>
      <c r="RWO2" s="519"/>
      <c r="RWP2" s="519"/>
      <c r="RWQ2" s="519"/>
      <c r="RWR2" s="519"/>
      <c r="RWS2" s="519"/>
      <c r="RWT2" s="519"/>
      <c r="RWU2" s="519"/>
      <c r="RWV2" s="519"/>
      <c r="RWW2" s="519"/>
      <c r="RWX2" s="519"/>
      <c r="RWY2" s="519"/>
      <c r="RWZ2" s="519"/>
      <c r="RXA2" s="519"/>
      <c r="RXB2" s="519"/>
      <c r="RXC2" s="519"/>
      <c r="RXD2" s="519"/>
      <c r="RXE2" s="519"/>
      <c r="RXF2" s="519"/>
      <c r="RXG2" s="519"/>
      <c r="RXH2" s="519"/>
      <c r="RXI2" s="519"/>
      <c r="RXJ2" s="519"/>
      <c r="RXK2" s="519"/>
      <c r="RXL2" s="519"/>
      <c r="RXM2" s="519"/>
      <c r="RXN2" s="519"/>
      <c r="RXO2" s="519"/>
      <c r="RXP2" s="519"/>
      <c r="RXQ2" s="519"/>
      <c r="RXR2" s="519"/>
      <c r="RXS2" s="519"/>
      <c r="RXT2" s="519"/>
      <c r="RXU2" s="519"/>
      <c r="RXV2" s="519"/>
      <c r="RXW2" s="519"/>
      <c r="RXX2" s="519"/>
      <c r="RXY2" s="519"/>
      <c r="RXZ2" s="519"/>
      <c r="RYA2" s="519"/>
      <c r="RYB2" s="519"/>
      <c r="RYC2" s="519"/>
      <c r="RYD2" s="519"/>
      <c r="RYE2" s="519"/>
      <c r="RYF2" s="519"/>
      <c r="RYG2" s="519"/>
      <c r="RYH2" s="519"/>
      <c r="RYI2" s="519"/>
      <c r="RYJ2" s="519"/>
      <c r="RYK2" s="519"/>
      <c r="RYL2" s="519"/>
      <c r="RYM2" s="519"/>
      <c r="RYN2" s="519"/>
      <c r="RYO2" s="519"/>
      <c r="RYP2" s="519"/>
      <c r="RYQ2" s="519"/>
      <c r="RYR2" s="519"/>
      <c r="RYS2" s="519"/>
      <c r="RYT2" s="519"/>
      <c r="RYU2" s="519"/>
      <c r="RYV2" s="519"/>
      <c r="RYW2" s="519"/>
      <c r="RYX2" s="519"/>
      <c r="RYY2" s="519"/>
      <c r="RYZ2" s="519"/>
      <c r="RZA2" s="519"/>
      <c r="RZB2" s="519"/>
      <c r="RZC2" s="519"/>
      <c r="RZD2" s="519"/>
      <c r="RZE2" s="519"/>
      <c r="RZF2" s="519"/>
      <c r="RZG2" s="519"/>
      <c r="RZH2" s="519"/>
      <c r="RZI2" s="519"/>
      <c r="RZJ2" s="519"/>
      <c r="RZK2" s="519"/>
      <c r="RZL2" s="519"/>
      <c r="RZM2" s="519"/>
      <c r="RZN2" s="519"/>
      <c r="RZO2" s="519"/>
      <c r="RZP2" s="519"/>
      <c r="RZQ2" s="519"/>
      <c r="RZR2" s="519"/>
      <c r="RZS2" s="519"/>
      <c r="RZT2" s="519"/>
      <c r="RZU2" s="519"/>
      <c r="RZV2" s="519"/>
      <c r="RZW2" s="519"/>
      <c r="RZX2" s="519"/>
      <c r="RZY2" s="519"/>
      <c r="RZZ2" s="519"/>
      <c r="SAA2" s="519"/>
      <c r="SAB2" s="519"/>
      <c r="SAC2" s="519"/>
      <c r="SAD2" s="519"/>
      <c r="SAE2" s="519"/>
      <c r="SAF2" s="519"/>
      <c r="SAG2" s="519"/>
      <c r="SAH2" s="519"/>
      <c r="SAI2" s="519"/>
      <c r="SAJ2" s="519"/>
      <c r="SAK2" s="519"/>
      <c r="SAL2" s="519"/>
      <c r="SAM2" s="519"/>
      <c r="SAN2" s="519"/>
      <c r="SAO2" s="519"/>
      <c r="SAP2" s="519"/>
      <c r="SAQ2" s="519"/>
      <c r="SAR2" s="519"/>
      <c r="SAS2" s="519"/>
      <c r="SAT2" s="519"/>
      <c r="SAU2" s="519"/>
      <c r="SAV2" s="519"/>
      <c r="SAW2" s="519"/>
      <c r="SAX2" s="519"/>
      <c r="SAY2" s="519"/>
      <c r="SAZ2" s="519"/>
      <c r="SBA2" s="519"/>
      <c r="SBB2" s="519"/>
      <c r="SBC2" s="519"/>
      <c r="SBD2" s="519"/>
      <c r="SBE2" s="519"/>
      <c r="SBF2" s="519"/>
      <c r="SBG2" s="519"/>
      <c r="SBH2" s="519"/>
      <c r="SBI2" s="519"/>
      <c r="SBJ2" s="519"/>
      <c r="SBK2" s="519"/>
      <c r="SBL2" s="519"/>
      <c r="SBM2" s="519"/>
      <c r="SBN2" s="519"/>
      <c r="SBO2" s="519"/>
      <c r="SBP2" s="519"/>
      <c r="SBQ2" s="519"/>
      <c r="SBR2" s="519"/>
      <c r="SBS2" s="519"/>
      <c r="SBT2" s="519"/>
      <c r="SBU2" s="519"/>
      <c r="SBV2" s="519"/>
      <c r="SBW2" s="519"/>
      <c r="SBX2" s="519"/>
      <c r="SBY2" s="519"/>
      <c r="SBZ2" s="519"/>
      <c r="SCA2" s="519"/>
      <c r="SCB2" s="519"/>
      <c r="SCC2" s="519"/>
      <c r="SCD2" s="519"/>
      <c r="SCE2" s="519"/>
      <c r="SCF2" s="519"/>
      <c r="SCG2" s="519"/>
      <c r="SCH2" s="519"/>
      <c r="SCI2" s="519"/>
      <c r="SCJ2" s="519"/>
      <c r="SCK2" s="519"/>
      <c r="SCL2" s="519"/>
      <c r="SCM2" s="519"/>
      <c r="SCN2" s="519"/>
      <c r="SCO2" s="519"/>
      <c r="SCP2" s="519"/>
      <c r="SCQ2" s="519"/>
      <c r="SCR2" s="519"/>
      <c r="SCS2" s="519"/>
      <c r="SCT2" s="519"/>
      <c r="SCU2" s="519"/>
      <c r="SCV2" s="519"/>
      <c r="SCW2" s="519"/>
      <c r="SCX2" s="519"/>
      <c r="SCY2" s="519"/>
      <c r="SCZ2" s="519"/>
      <c r="SDA2" s="519"/>
      <c r="SDB2" s="519"/>
      <c r="SDC2" s="519"/>
      <c r="SDD2" s="519"/>
      <c r="SDE2" s="519"/>
      <c r="SDF2" s="519"/>
      <c r="SDG2" s="519"/>
      <c r="SDH2" s="519"/>
      <c r="SDI2" s="519"/>
      <c r="SDJ2" s="519"/>
      <c r="SDK2" s="519"/>
      <c r="SDL2" s="519"/>
      <c r="SDM2" s="519"/>
      <c r="SDN2" s="519"/>
      <c r="SDO2" s="519"/>
      <c r="SDP2" s="519"/>
      <c r="SDQ2" s="519"/>
      <c r="SDR2" s="519"/>
      <c r="SDS2" s="519"/>
      <c r="SDT2" s="519"/>
      <c r="SDU2" s="519"/>
      <c r="SDV2" s="519"/>
      <c r="SDW2" s="519"/>
      <c r="SDX2" s="519"/>
      <c r="SDY2" s="519"/>
      <c r="SDZ2" s="519"/>
      <c r="SEA2" s="519"/>
      <c r="SEB2" s="519"/>
      <c r="SEC2" s="519"/>
      <c r="SED2" s="519"/>
      <c r="SEE2" s="519"/>
      <c r="SEF2" s="519"/>
      <c r="SEG2" s="519"/>
      <c r="SEH2" s="519"/>
      <c r="SEI2" s="519"/>
      <c r="SEJ2" s="519"/>
      <c r="SEK2" s="519"/>
      <c r="SEL2" s="519"/>
      <c r="SEM2" s="519"/>
      <c r="SEN2" s="519"/>
      <c r="SEO2" s="519"/>
      <c r="SEP2" s="519"/>
      <c r="SEQ2" s="519"/>
      <c r="SER2" s="519"/>
      <c r="SES2" s="519"/>
      <c r="SET2" s="519"/>
      <c r="SEU2" s="519"/>
      <c r="SEV2" s="519"/>
      <c r="SEW2" s="519"/>
      <c r="SEX2" s="519"/>
      <c r="SEY2" s="519"/>
      <c r="SEZ2" s="519"/>
      <c r="SFA2" s="519"/>
      <c r="SFB2" s="519"/>
      <c r="SFC2" s="519"/>
      <c r="SFD2" s="519"/>
      <c r="SFE2" s="519"/>
      <c r="SFF2" s="519"/>
      <c r="SFG2" s="519"/>
      <c r="SFH2" s="519"/>
      <c r="SFI2" s="519"/>
      <c r="SFJ2" s="519"/>
      <c r="SFK2" s="519"/>
      <c r="SFL2" s="519"/>
      <c r="SFM2" s="519"/>
      <c r="SFN2" s="519"/>
      <c r="SFO2" s="519"/>
      <c r="SFP2" s="519"/>
      <c r="SFQ2" s="519"/>
      <c r="SFR2" s="519"/>
      <c r="SFS2" s="519"/>
      <c r="SFT2" s="519"/>
      <c r="SFU2" s="519"/>
      <c r="SFV2" s="519"/>
      <c r="SFW2" s="519"/>
      <c r="SFX2" s="519"/>
      <c r="SFY2" s="519"/>
      <c r="SFZ2" s="519"/>
      <c r="SGA2" s="519"/>
      <c r="SGB2" s="519"/>
      <c r="SGC2" s="519"/>
      <c r="SGD2" s="519"/>
      <c r="SGE2" s="519"/>
      <c r="SGF2" s="519"/>
      <c r="SGG2" s="519"/>
      <c r="SGH2" s="519"/>
      <c r="SGI2" s="519"/>
      <c r="SGJ2" s="519"/>
      <c r="SGK2" s="519"/>
      <c r="SGL2" s="519"/>
      <c r="SGM2" s="519"/>
      <c r="SGN2" s="519"/>
      <c r="SGO2" s="519"/>
      <c r="SGP2" s="519"/>
      <c r="SGQ2" s="519"/>
      <c r="SGR2" s="519"/>
      <c r="SGS2" s="519"/>
      <c r="SGT2" s="519"/>
      <c r="SGU2" s="519"/>
      <c r="SGV2" s="519"/>
      <c r="SGW2" s="519"/>
      <c r="SGX2" s="519"/>
      <c r="SGY2" s="519"/>
      <c r="SGZ2" s="519"/>
      <c r="SHA2" s="519"/>
      <c r="SHB2" s="519"/>
      <c r="SHC2" s="519"/>
      <c r="SHD2" s="519"/>
      <c r="SHE2" s="519"/>
      <c r="SHF2" s="519"/>
      <c r="SHG2" s="519"/>
      <c r="SHH2" s="519"/>
      <c r="SHI2" s="519"/>
      <c r="SHJ2" s="519"/>
      <c r="SHK2" s="519"/>
      <c r="SHL2" s="519"/>
      <c r="SHM2" s="519"/>
      <c r="SHN2" s="519"/>
      <c r="SHO2" s="519"/>
      <c r="SHP2" s="519"/>
      <c r="SHQ2" s="519"/>
      <c r="SHR2" s="519"/>
      <c r="SHS2" s="519"/>
      <c r="SHT2" s="519"/>
      <c r="SHU2" s="519"/>
      <c r="SHV2" s="519"/>
      <c r="SHW2" s="519"/>
      <c r="SHX2" s="519"/>
      <c r="SHY2" s="519"/>
      <c r="SHZ2" s="519"/>
      <c r="SIA2" s="519"/>
      <c r="SIB2" s="519"/>
      <c r="SIC2" s="519"/>
      <c r="SID2" s="519"/>
      <c r="SIE2" s="519"/>
      <c r="SIF2" s="519"/>
      <c r="SIG2" s="519"/>
      <c r="SIH2" s="519"/>
      <c r="SII2" s="519"/>
      <c r="SIJ2" s="519"/>
      <c r="SIK2" s="519"/>
      <c r="SIL2" s="519"/>
      <c r="SIM2" s="519"/>
      <c r="SIN2" s="519"/>
      <c r="SIO2" s="519"/>
      <c r="SIP2" s="519"/>
      <c r="SIQ2" s="519"/>
      <c r="SIR2" s="519"/>
      <c r="SIS2" s="519"/>
      <c r="SIT2" s="519"/>
      <c r="SIU2" s="519"/>
      <c r="SIV2" s="519"/>
      <c r="SIW2" s="519"/>
      <c r="SIX2" s="519"/>
      <c r="SIY2" s="519"/>
      <c r="SIZ2" s="519"/>
      <c r="SJA2" s="519"/>
      <c r="SJB2" s="519"/>
      <c r="SJC2" s="519"/>
      <c r="SJD2" s="519"/>
      <c r="SJE2" s="519"/>
      <c r="SJF2" s="519"/>
      <c r="SJG2" s="519"/>
      <c r="SJH2" s="519"/>
      <c r="SJI2" s="519"/>
      <c r="SJJ2" s="519"/>
      <c r="SJK2" s="519"/>
      <c r="SJL2" s="519"/>
      <c r="SJM2" s="519"/>
      <c r="SJN2" s="519"/>
      <c r="SJO2" s="519"/>
      <c r="SJP2" s="519"/>
      <c r="SJQ2" s="519"/>
      <c r="SJR2" s="519"/>
      <c r="SJS2" s="519"/>
      <c r="SJT2" s="519"/>
      <c r="SJU2" s="519"/>
      <c r="SJV2" s="519"/>
      <c r="SJW2" s="519"/>
      <c r="SJX2" s="519"/>
      <c r="SJY2" s="519"/>
      <c r="SJZ2" s="519"/>
      <c r="SKA2" s="519"/>
      <c r="SKB2" s="519"/>
      <c r="SKC2" s="519"/>
      <c r="SKD2" s="519"/>
      <c r="SKE2" s="519"/>
      <c r="SKF2" s="519"/>
      <c r="SKG2" s="519"/>
      <c r="SKH2" s="519"/>
      <c r="SKI2" s="519"/>
      <c r="SKJ2" s="519"/>
      <c r="SKK2" s="519"/>
      <c r="SKL2" s="519"/>
      <c r="SKM2" s="519"/>
      <c r="SKN2" s="519"/>
      <c r="SKO2" s="519"/>
      <c r="SKP2" s="519"/>
      <c r="SKQ2" s="519"/>
      <c r="SKR2" s="519"/>
      <c r="SKS2" s="519"/>
      <c r="SKT2" s="519"/>
      <c r="SKU2" s="519"/>
      <c r="SKV2" s="519"/>
      <c r="SKW2" s="519"/>
      <c r="SKX2" s="519"/>
      <c r="SKY2" s="519"/>
      <c r="SKZ2" s="519"/>
      <c r="SLA2" s="519"/>
      <c r="SLB2" s="519"/>
      <c r="SLC2" s="519"/>
      <c r="SLD2" s="519"/>
      <c r="SLE2" s="519"/>
      <c r="SLF2" s="519"/>
      <c r="SLG2" s="519"/>
      <c r="SLH2" s="519"/>
      <c r="SLI2" s="519"/>
      <c r="SLJ2" s="519"/>
      <c r="SLK2" s="519"/>
      <c r="SLL2" s="519"/>
      <c r="SLM2" s="519"/>
      <c r="SLN2" s="519"/>
      <c r="SLO2" s="519"/>
      <c r="SLP2" s="519"/>
      <c r="SLQ2" s="519"/>
      <c r="SLR2" s="519"/>
      <c r="SLS2" s="519"/>
      <c r="SLT2" s="519"/>
      <c r="SLU2" s="519"/>
      <c r="SLV2" s="519"/>
      <c r="SLW2" s="519"/>
      <c r="SLX2" s="519"/>
      <c r="SLY2" s="519"/>
      <c r="SLZ2" s="519"/>
      <c r="SMA2" s="519"/>
      <c r="SMB2" s="519"/>
      <c r="SMC2" s="519"/>
      <c r="SMD2" s="519"/>
      <c r="SME2" s="519"/>
      <c r="SMF2" s="519"/>
      <c r="SMG2" s="519"/>
      <c r="SMH2" s="519"/>
      <c r="SMI2" s="519"/>
      <c r="SMJ2" s="519"/>
      <c r="SMK2" s="519"/>
      <c r="SML2" s="519"/>
      <c r="SMM2" s="519"/>
      <c r="SMN2" s="519"/>
      <c r="SMO2" s="519"/>
      <c r="SMP2" s="519"/>
      <c r="SMQ2" s="519"/>
      <c r="SMR2" s="519"/>
      <c r="SMS2" s="519"/>
      <c r="SMT2" s="519"/>
      <c r="SMU2" s="519"/>
      <c r="SMV2" s="519"/>
      <c r="SMW2" s="519"/>
      <c r="SMX2" s="519"/>
      <c r="SMY2" s="519"/>
      <c r="SMZ2" s="519"/>
      <c r="SNA2" s="519"/>
      <c r="SNB2" s="519"/>
      <c r="SNC2" s="519"/>
      <c r="SND2" s="519"/>
      <c r="SNE2" s="519"/>
      <c r="SNF2" s="519"/>
      <c r="SNG2" s="519"/>
      <c r="SNH2" s="519"/>
      <c r="SNI2" s="519"/>
      <c r="SNJ2" s="519"/>
      <c r="SNK2" s="519"/>
      <c r="SNL2" s="519"/>
      <c r="SNM2" s="519"/>
      <c r="SNN2" s="519"/>
      <c r="SNO2" s="519"/>
      <c r="SNP2" s="519"/>
      <c r="SNQ2" s="519"/>
      <c r="SNR2" s="519"/>
      <c r="SNS2" s="519"/>
      <c r="SNT2" s="519"/>
      <c r="SNU2" s="519"/>
      <c r="SNV2" s="519"/>
      <c r="SNW2" s="519"/>
      <c r="SNX2" s="519"/>
      <c r="SNY2" s="519"/>
      <c r="SNZ2" s="519"/>
      <c r="SOA2" s="519"/>
      <c r="SOB2" s="519"/>
      <c r="SOC2" s="519"/>
      <c r="SOD2" s="519"/>
      <c r="SOE2" s="519"/>
      <c r="SOF2" s="519"/>
      <c r="SOG2" s="519"/>
      <c r="SOH2" s="519"/>
      <c r="SOI2" s="519"/>
      <c r="SOJ2" s="519"/>
      <c r="SOK2" s="519"/>
      <c r="SOL2" s="519"/>
      <c r="SOM2" s="519"/>
      <c r="SON2" s="519"/>
      <c r="SOO2" s="519"/>
      <c r="SOP2" s="519"/>
      <c r="SOQ2" s="519"/>
      <c r="SOR2" s="519"/>
      <c r="SOS2" s="519"/>
      <c r="SOT2" s="519"/>
      <c r="SOU2" s="519"/>
      <c r="SOV2" s="519"/>
      <c r="SOW2" s="519"/>
      <c r="SOX2" s="519"/>
      <c r="SOY2" s="519"/>
      <c r="SOZ2" s="519"/>
      <c r="SPA2" s="519"/>
      <c r="SPB2" s="519"/>
      <c r="SPC2" s="519"/>
      <c r="SPD2" s="519"/>
      <c r="SPE2" s="519"/>
      <c r="SPF2" s="519"/>
      <c r="SPG2" s="519"/>
      <c r="SPH2" s="519"/>
      <c r="SPI2" s="519"/>
      <c r="SPJ2" s="519"/>
      <c r="SPK2" s="519"/>
      <c r="SPL2" s="519"/>
      <c r="SPM2" s="519"/>
      <c r="SPN2" s="519"/>
      <c r="SPO2" s="519"/>
      <c r="SPP2" s="519"/>
      <c r="SPQ2" s="519"/>
      <c r="SPR2" s="519"/>
      <c r="SPS2" s="519"/>
      <c r="SPT2" s="519"/>
      <c r="SPU2" s="519"/>
      <c r="SPV2" s="519"/>
      <c r="SPW2" s="519"/>
      <c r="SPX2" s="519"/>
      <c r="SPY2" s="519"/>
      <c r="SPZ2" s="519"/>
      <c r="SQA2" s="519"/>
      <c r="SQB2" s="519"/>
      <c r="SQC2" s="519"/>
      <c r="SQD2" s="519"/>
      <c r="SQE2" s="519"/>
      <c r="SQF2" s="519"/>
      <c r="SQG2" s="519"/>
      <c r="SQH2" s="519"/>
      <c r="SQI2" s="519"/>
      <c r="SQJ2" s="519"/>
      <c r="SQK2" s="519"/>
      <c r="SQL2" s="519"/>
      <c r="SQM2" s="519"/>
      <c r="SQN2" s="519"/>
      <c r="SQO2" s="519"/>
      <c r="SQP2" s="519"/>
      <c r="SQQ2" s="519"/>
      <c r="SQR2" s="519"/>
      <c r="SQS2" s="519"/>
      <c r="SQT2" s="519"/>
      <c r="SQU2" s="519"/>
      <c r="SQV2" s="519"/>
      <c r="SQW2" s="519"/>
      <c r="SQX2" s="519"/>
      <c r="SQY2" s="519"/>
      <c r="SQZ2" s="519"/>
      <c r="SRA2" s="519"/>
      <c r="SRB2" s="519"/>
      <c r="SRC2" s="519"/>
      <c r="SRD2" s="519"/>
      <c r="SRE2" s="519"/>
      <c r="SRF2" s="519"/>
      <c r="SRG2" s="519"/>
      <c r="SRH2" s="519"/>
      <c r="SRI2" s="519"/>
      <c r="SRJ2" s="519"/>
      <c r="SRK2" s="519"/>
      <c r="SRL2" s="519"/>
      <c r="SRM2" s="519"/>
      <c r="SRN2" s="519"/>
      <c r="SRO2" s="519"/>
      <c r="SRP2" s="519"/>
      <c r="SRQ2" s="519"/>
      <c r="SRR2" s="519"/>
      <c r="SRS2" s="519"/>
      <c r="SRT2" s="519"/>
      <c r="SRU2" s="519"/>
      <c r="SRV2" s="519"/>
      <c r="SRW2" s="519"/>
      <c r="SRX2" s="519"/>
      <c r="SRY2" s="519"/>
      <c r="SRZ2" s="519"/>
      <c r="SSA2" s="519"/>
      <c r="SSB2" s="519"/>
      <c r="SSC2" s="519"/>
      <c r="SSD2" s="519"/>
      <c r="SSE2" s="519"/>
      <c r="SSF2" s="519"/>
      <c r="SSG2" s="519"/>
      <c r="SSH2" s="519"/>
      <c r="SSI2" s="519"/>
      <c r="SSJ2" s="519"/>
      <c r="SSK2" s="519"/>
      <c r="SSL2" s="519"/>
      <c r="SSM2" s="519"/>
      <c r="SSN2" s="519"/>
      <c r="SSO2" s="519"/>
      <c r="SSP2" s="519"/>
      <c r="SSQ2" s="519"/>
      <c r="SSR2" s="519"/>
      <c r="SSS2" s="519"/>
      <c r="SST2" s="519"/>
      <c r="SSU2" s="519"/>
      <c r="SSV2" s="519"/>
      <c r="SSW2" s="519"/>
      <c r="SSX2" s="519"/>
      <c r="SSY2" s="519"/>
      <c r="SSZ2" s="519"/>
      <c r="STA2" s="519"/>
      <c r="STB2" s="519"/>
      <c r="STC2" s="519"/>
      <c r="STD2" s="519"/>
      <c r="STE2" s="519"/>
      <c r="STF2" s="519"/>
      <c r="STG2" s="519"/>
      <c r="STH2" s="519"/>
      <c r="STI2" s="519"/>
      <c r="STJ2" s="519"/>
      <c r="STK2" s="519"/>
      <c r="STL2" s="519"/>
      <c r="STM2" s="519"/>
      <c r="STN2" s="519"/>
      <c r="STO2" s="519"/>
      <c r="STP2" s="519"/>
      <c r="STQ2" s="519"/>
      <c r="STR2" s="519"/>
      <c r="STS2" s="519"/>
      <c r="STT2" s="519"/>
      <c r="STU2" s="519"/>
      <c r="STV2" s="519"/>
      <c r="STW2" s="519"/>
      <c r="STX2" s="519"/>
      <c r="STY2" s="519"/>
      <c r="STZ2" s="519"/>
      <c r="SUA2" s="519"/>
      <c r="SUB2" s="519"/>
      <c r="SUC2" s="519"/>
      <c r="SUD2" s="519"/>
      <c r="SUE2" s="519"/>
      <c r="SUF2" s="519"/>
      <c r="SUG2" s="519"/>
      <c r="SUH2" s="519"/>
      <c r="SUI2" s="519"/>
      <c r="SUJ2" s="519"/>
      <c r="SUK2" s="519"/>
      <c r="SUL2" s="519"/>
      <c r="SUM2" s="519"/>
      <c r="SUN2" s="519"/>
      <c r="SUO2" s="519"/>
      <c r="SUP2" s="519"/>
      <c r="SUQ2" s="519"/>
      <c r="SUR2" s="519"/>
      <c r="SUS2" s="519"/>
      <c r="SUT2" s="519"/>
      <c r="SUU2" s="519"/>
      <c r="SUV2" s="519"/>
      <c r="SUW2" s="519"/>
      <c r="SUX2" s="519"/>
      <c r="SUY2" s="519"/>
      <c r="SUZ2" s="519"/>
      <c r="SVA2" s="519"/>
      <c r="SVB2" s="519"/>
      <c r="SVC2" s="519"/>
      <c r="SVD2" s="519"/>
      <c r="SVE2" s="519"/>
      <c r="SVF2" s="519"/>
      <c r="SVG2" s="519"/>
      <c r="SVH2" s="519"/>
      <c r="SVI2" s="519"/>
      <c r="SVJ2" s="519"/>
      <c r="SVK2" s="519"/>
      <c r="SVL2" s="519"/>
      <c r="SVM2" s="519"/>
      <c r="SVN2" s="519"/>
      <c r="SVO2" s="519"/>
      <c r="SVP2" s="519"/>
      <c r="SVQ2" s="519"/>
      <c r="SVR2" s="519"/>
      <c r="SVS2" s="519"/>
      <c r="SVT2" s="519"/>
      <c r="SVU2" s="519"/>
      <c r="SVV2" s="519"/>
      <c r="SVW2" s="519"/>
      <c r="SVX2" s="519"/>
      <c r="SVY2" s="519"/>
      <c r="SVZ2" s="519"/>
      <c r="SWA2" s="519"/>
      <c r="SWB2" s="519"/>
      <c r="SWC2" s="519"/>
      <c r="SWD2" s="519"/>
      <c r="SWE2" s="519"/>
      <c r="SWF2" s="519"/>
      <c r="SWG2" s="519"/>
      <c r="SWH2" s="519"/>
      <c r="SWI2" s="519"/>
      <c r="SWJ2" s="519"/>
      <c r="SWK2" s="519"/>
      <c r="SWL2" s="519"/>
      <c r="SWM2" s="519"/>
      <c r="SWN2" s="519"/>
      <c r="SWO2" s="519"/>
      <c r="SWP2" s="519"/>
      <c r="SWQ2" s="519"/>
      <c r="SWR2" s="519"/>
      <c r="SWS2" s="519"/>
      <c r="SWT2" s="519"/>
      <c r="SWU2" s="519"/>
      <c r="SWV2" s="519"/>
      <c r="SWW2" s="519"/>
      <c r="SWX2" s="519"/>
      <c r="SWY2" s="519"/>
      <c r="SWZ2" s="519"/>
      <c r="SXA2" s="519"/>
      <c r="SXB2" s="519"/>
      <c r="SXC2" s="519"/>
      <c r="SXD2" s="519"/>
      <c r="SXE2" s="519"/>
      <c r="SXF2" s="519"/>
      <c r="SXG2" s="519"/>
      <c r="SXH2" s="519"/>
      <c r="SXI2" s="519"/>
      <c r="SXJ2" s="519"/>
      <c r="SXK2" s="519"/>
      <c r="SXL2" s="519"/>
      <c r="SXM2" s="519"/>
      <c r="SXN2" s="519"/>
      <c r="SXO2" s="519"/>
      <c r="SXP2" s="519"/>
      <c r="SXQ2" s="519"/>
      <c r="SXR2" s="519"/>
      <c r="SXS2" s="519"/>
      <c r="SXT2" s="519"/>
      <c r="SXU2" s="519"/>
      <c r="SXV2" s="519"/>
      <c r="SXW2" s="519"/>
      <c r="SXX2" s="519"/>
      <c r="SXY2" s="519"/>
      <c r="SXZ2" s="519"/>
      <c r="SYA2" s="519"/>
      <c r="SYB2" s="519"/>
      <c r="SYC2" s="519"/>
      <c r="SYD2" s="519"/>
      <c r="SYE2" s="519"/>
      <c r="SYF2" s="519"/>
      <c r="SYG2" s="519"/>
      <c r="SYH2" s="519"/>
      <c r="SYI2" s="519"/>
      <c r="SYJ2" s="519"/>
      <c r="SYK2" s="519"/>
      <c r="SYL2" s="519"/>
      <c r="SYM2" s="519"/>
      <c r="SYN2" s="519"/>
      <c r="SYO2" s="519"/>
      <c r="SYP2" s="519"/>
      <c r="SYQ2" s="519"/>
      <c r="SYR2" s="519"/>
      <c r="SYS2" s="519"/>
      <c r="SYT2" s="519"/>
      <c r="SYU2" s="519"/>
      <c r="SYV2" s="519"/>
      <c r="SYW2" s="519"/>
      <c r="SYX2" s="519"/>
      <c r="SYY2" s="519"/>
      <c r="SYZ2" s="519"/>
      <c r="SZA2" s="519"/>
      <c r="SZB2" s="519"/>
      <c r="SZC2" s="519"/>
      <c r="SZD2" s="519"/>
      <c r="SZE2" s="519"/>
      <c r="SZF2" s="519"/>
      <c r="SZG2" s="519"/>
      <c r="SZH2" s="519"/>
      <c r="SZI2" s="519"/>
      <c r="SZJ2" s="519"/>
      <c r="SZK2" s="519"/>
      <c r="SZL2" s="519"/>
      <c r="SZM2" s="519"/>
      <c r="SZN2" s="519"/>
      <c r="SZO2" s="519"/>
      <c r="SZP2" s="519"/>
      <c r="SZQ2" s="519"/>
      <c r="SZR2" s="519"/>
      <c r="SZS2" s="519"/>
      <c r="SZT2" s="519"/>
      <c r="SZU2" s="519"/>
      <c r="SZV2" s="519"/>
      <c r="SZW2" s="519"/>
      <c r="SZX2" s="519"/>
      <c r="SZY2" s="519"/>
      <c r="SZZ2" s="519"/>
      <c r="TAA2" s="519"/>
      <c r="TAB2" s="519"/>
      <c r="TAC2" s="519"/>
      <c r="TAD2" s="519"/>
      <c r="TAE2" s="519"/>
      <c r="TAF2" s="519"/>
      <c r="TAG2" s="519"/>
      <c r="TAH2" s="519"/>
      <c r="TAI2" s="519"/>
      <c r="TAJ2" s="519"/>
      <c r="TAK2" s="519"/>
      <c r="TAL2" s="519"/>
      <c r="TAM2" s="519"/>
      <c r="TAN2" s="519"/>
      <c r="TAO2" s="519"/>
      <c r="TAP2" s="519"/>
      <c r="TAQ2" s="519"/>
      <c r="TAR2" s="519"/>
      <c r="TAS2" s="519"/>
      <c r="TAT2" s="519"/>
      <c r="TAU2" s="519"/>
      <c r="TAV2" s="519"/>
      <c r="TAW2" s="519"/>
      <c r="TAX2" s="519"/>
      <c r="TAY2" s="519"/>
      <c r="TAZ2" s="519"/>
      <c r="TBA2" s="519"/>
      <c r="TBB2" s="519"/>
      <c r="TBC2" s="519"/>
      <c r="TBD2" s="519"/>
      <c r="TBE2" s="519"/>
      <c r="TBF2" s="519"/>
      <c r="TBG2" s="519"/>
      <c r="TBH2" s="519"/>
      <c r="TBI2" s="519"/>
      <c r="TBJ2" s="519"/>
      <c r="TBK2" s="519"/>
      <c r="TBL2" s="519"/>
      <c r="TBM2" s="519"/>
      <c r="TBN2" s="519"/>
      <c r="TBO2" s="519"/>
      <c r="TBP2" s="519"/>
      <c r="TBQ2" s="519"/>
      <c r="TBR2" s="519"/>
      <c r="TBS2" s="519"/>
      <c r="TBT2" s="519"/>
      <c r="TBU2" s="519"/>
      <c r="TBV2" s="519"/>
      <c r="TBW2" s="519"/>
      <c r="TBX2" s="519"/>
      <c r="TBY2" s="519"/>
      <c r="TBZ2" s="519"/>
      <c r="TCA2" s="519"/>
      <c r="TCB2" s="519"/>
      <c r="TCC2" s="519"/>
      <c r="TCD2" s="519"/>
      <c r="TCE2" s="519"/>
      <c r="TCF2" s="519"/>
      <c r="TCG2" s="519"/>
      <c r="TCH2" s="519"/>
      <c r="TCI2" s="519"/>
      <c r="TCJ2" s="519"/>
      <c r="TCK2" s="519"/>
      <c r="TCL2" s="519"/>
      <c r="TCM2" s="519"/>
      <c r="TCN2" s="519"/>
      <c r="TCO2" s="519"/>
      <c r="TCP2" s="519"/>
      <c r="TCQ2" s="519"/>
      <c r="TCR2" s="519"/>
      <c r="TCS2" s="519"/>
      <c r="TCT2" s="519"/>
      <c r="TCU2" s="519"/>
      <c r="TCV2" s="519"/>
      <c r="TCW2" s="519"/>
      <c r="TCX2" s="519"/>
      <c r="TCY2" s="519"/>
      <c r="TCZ2" s="519"/>
      <c r="TDA2" s="519"/>
      <c r="TDB2" s="519"/>
      <c r="TDC2" s="519"/>
      <c r="TDD2" s="519"/>
      <c r="TDE2" s="519"/>
      <c r="TDF2" s="519"/>
      <c r="TDG2" s="519"/>
      <c r="TDH2" s="519"/>
      <c r="TDI2" s="519"/>
      <c r="TDJ2" s="519"/>
      <c r="TDK2" s="519"/>
      <c r="TDL2" s="519"/>
      <c r="TDM2" s="519"/>
      <c r="TDN2" s="519"/>
      <c r="TDO2" s="519"/>
      <c r="TDP2" s="519"/>
      <c r="TDQ2" s="519"/>
      <c r="TDR2" s="519"/>
      <c r="TDS2" s="519"/>
      <c r="TDT2" s="519"/>
      <c r="TDU2" s="519"/>
      <c r="TDV2" s="519"/>
      <c r="TDW2" s="519"/>
      <c r="TDX2" s="519"/>
      <c r="TDY2" s="519"/>
      <c r="TDZ2" s="519"/>
      <c r="TEA2" s="519"/>
      <c r="TEB2" s="519"/>
      <c r="TEC2" s="519"/>
      <c r="TED2" s="519"/>
      <c r="TEE2" s="519"/>
      <c r="TEF2" s="519"/>
      <c r="TEG2" s="519"/>
      <c r="TEH2" s="519"/>
      <c r="TEI2" s="519"/>
      <c r="TEJ2" s="519"/>
      <c r="TEK2" s="519"/>
      <c r="TEL2" s="519"/>
      <c r="TEM2" s="519"/>
      <c r="TEN2" s="519"/>
      <c r="TEO2" s="519"/>
      <c r="TEP2" s="519"/>
      <c r="TEQ2" s="519"/>
      <c r="TER2" s="519"/>
      <c r="TES2" s="519"/>
      <c r="TET2" s="519"/>
      <c r="TEU2" s="519"/>
      <c r="TEV2" s="519"/>
      <c r="TEW2" s="519"/>
      <c r="TEX2" s="519"/>
      <c r="TEY2" s="519"/>
      <c r="TEZ2" s="519"/>
      <c r="TFA2" s="519"/>
      <c r="TFB2" s="519"/>
      <c r="TFC2" s="519"/>
      <c r="TFD2" s="519"/>
      <c r="TFE2" s="519"/>
      <c r="TFF2" s="519"/>
      <c r="TFG2" s="519"/>
      <c r="TFH2" s="519"/>
      <c r="TFI2" s="519"/>
      <c r="TFJ2" s="519"/>
      <c r="TFK2" s="519"/>
      <c r="TFL2" s="519"/>
      <c r="TFM2" s="519"/>
      <c r="TFN2" s="519"/>
      <c r="TFO2" s="519"/>
      <c r="TFP2" s="519"/>
      <c r="TFQ2" s="519"/>
      <c r="TFR2" s="519"/>
      <c r="TFS2" s="519"/>
      <c r="TFT2" s="519"/>
      <c r="TFU2" s="519"/>
      <c r="TFV2" s="519"/>
      <c r="TFW2" s="519"/>
      <c r="TFX2" s="519"/>
      <c r="TFY2" s="519"/>
      <c r="TFZ2" s="519"/>
      <c r="TGA2" s="519"/>
      <c r="TGB2" s="519"/>
      <c r="TGC2" s="519"/>
      <c r="TGD2" s="519"/>
      <c r="TGE2" s="519"/>
      <c r="TGF2" s="519"/>
      <c r="TGG2" s="519"/>
      <c r="TGH2" s="519"/>
      <c r="TGI2" s="519"/>
      <c r="TGJ2" s="519"/>
      <c r="TGK2" s="519"/>
      <c r="TGL2" s="519"/>
      <c r="TGM2" s="519"/>
      <c r="TGN2" s="519"/>
      <c r="TGO2" s="519"/>
      <c r="TGP2" s="519"/>
      <c r="TGQ2" s="519"/>
      <c r="TGR2" s="519"/>
      <c r="TGS2" s="519"/>
      <c r="TGT2" s="519"/>
      <c r="TGU2" s="519"/>
      <c r="TGV2" s="519"/>
      <c r="TGW2" s="519"/>
      <c r="TGX2" s="519"/>
      <c r="TGY2" s="519"/>
      <c r="TGZ2" s="519"/>
      <c r="THA2" s="519"/>
      <c r="THB2" s="519"/>
      <c r="THC2" s="519"/>
      <c r="THD2" s="519"/>
      <c r="THE2" s="519"/>
      <c r="THF2" s="519"/>
      <c r="THG2" s="519"/>
      <c r="THH2" s="519"/>
      <c r="THI2" s="519"/>
      <c r="THJ2" s="519"/>
      <c r="THK2" s="519"/>
      <c r="THL2" s="519"/>
      <c r="THM2" s="519"/>
      <c r="THN2" s="519"/>
      <c r="THO2" s="519"/>
      <c r="THP2" s="519"/>
      <c r="THQ2" s="519"/>
      <c r="THR2" s="519"/>
      <c r="THS2" s="519"/>
      <c r="THT2" s="519"/>
      <c r="THU2" s="519"/>
      <c r="THV2" s="519"/>
      <c r="THW2" s="519"/>
      <c r="THX2" s="519"/>
      <c r="THY2" s="519"/>
      <c r="THZ2" s="519"/>
      <c r="TIA2" s="519"/>
      <c r="TIB2" s="519"/>
      <c r="TIC2" s="519"/>
      <c r="TID2" s="519"/>
      <c r="TIE2" s="519"/>
      <c r="TIF2" s="519"/>
      <c r="TIG2" s="519"/>
      <c r="TIH2" s="519"/>
      <c r="TII2" s="519"/>
      <c r="TIJ2" s="519"/>
      <c r="TIK2" s="519"/>
      <c r="TIL2" s="519"/>
      <c r="TIM2" s="519"/>
      <c r="TIN2" s="519"/>
      <c r="TIO2" s="519"/>
      <c r="TIP2" s="519"/>
      <c r="TIQ2" s="519"/>
      <c r="TIR2" s="519"/>
      <c r="TIS2" s="519"/>
      <c r="TIT2" s="519"/>
      <c r="TIU2" s="519"/>
      <c r="TIV2" s="519"/>
      <c r="TIW2" s="519"/>
      <c r="TIX2" s="519"/>
      <c r="TIY2" s="519"/>
      <c r="TIZ2" s="519"/>
      <c r="TJA2" s="519"/>
      <c r="TJB2" s="519"/>
      <c r="TJC2" s="519"/>
      <c r="TJD2" s="519"/>
      <c r="TJE2" s="519"/>
      <c r="TJF2" s="519"/>
      <c r="TJG2" s="519"/>
      <c r="TJH2" s="519"/>
      <c r="TJI2" s="519"/>
      <c r="TJJ2" s="519"/>
      <c r="TJK2" s="519"/>
      <c r="TJL2" s="519"/>
      <c r="TJM2" s="519"/>
      <c r="TJN2" s="519"/>
      <c r="TJO2" s="519"/>
      <c r="TJP2" s="519"/>
      <c r="TJQ2" s="519"/>
      <c r="TJR2" s="519"/>
      <c r="TJS2" s="519"/>
      <c r="TJT2" s="519"/>
      <c r="TJU2" s="519"/>
      <c r="TJV2" s="519"/>
      <c r="TJW2" s="519"/>
      <c r="TJX2" s="519"/>
      <c r="TJY2" s="519"/>
      <c r="TJZ2" s="519"/>
      <c r="TKA2" s="519"/>
      <c r="TKB2" s="519"/>
      <c r="TKC2" s="519"/>
      <c r="TKD2" s="519"/>
      <c r="TKE2" s="519"/>
      <c r="TKF2" s="519"/>
      <c r="TKG2" s="519"/>
      <c r="TKH2" s="519"/>
      <c r="TKI2" s="519"/>
      <c r="TKJ2" s="519"/>
      <c r="TKK2" s="519"/>
      <c r="TKL2" s="519"/>
      <c r="TKM2" s="519"/>
      <c r="TKN2" s="519"/>
      <c r="TKO2" s="519"/>
      <c r="TKP2" s="519"/>
      <c r="TKQ2" s="519"/>
      <c r="TKR2" s="519"/>
      <c r="TKS2" s="519"/>
      <c r="TKT2" s="519"/>
      <c r="TKU2" s="519"/>
      <c r="TKV2" s="519"/>
      <c r="TKW2" s="519"/>
      <c r="TKX2" s="519"/>
      <c r="TKY2" s="519"/>
      <c r="TKZ2" s="519"/>
      <c r="TLA2" s="519"/>
      <c r="TLB2" s="519"/>
      <c r="TLC2" s="519"/>
      <c r="TLD2" s="519"/>
      <c r="TLE2" s="519"/>
      <c r="TLF2" s="519"/>
      <c r="TLG2" s="519"/>
      <c r="TLH2" s="519"/>
      <c r="TLI2" s="519"/>
      <c r="TLJ2" s="519"/>
      <c r="TLK2" s="519"/>
      <c r="TLL2" s="519"/>
      <c r="TLM2" s="519"/>
      <c r="TLN2" s="519"/>
      <c r="TLO2" s="519"/>
      <c r="TLP2" s="519"/>
      <c r="TLQ2" s="519"/>
      <c r="TLR2" s="519"/>
      <c r="TLS2" s="519"/>
      <c r="TLT2" s="519"/>
      <c r="TLU2" s="519"/>
      <c r="TLV2" s="519"/>
      <c r="TLW2" s="519"/>
      <c r="TLX2" s="519"/>
      <c r="TLY2" s="519"/>
      <c r="TLZ2" s="519"/>
      <c r="TMA2" s="519"/>
      <c r="TMB2" s="519"/>
      <c r="TMC2" s="519"/>
      <c r="TMD2" s="519"/>
      <c r="TME2" s="519"/>
      <c r="TMF2" s="519"/>
      <c r="TMG2" s="519"/>
      <c r="TMH2" s="519"/>
      <c r="TMI2" s="519"/>
      <c r="TMJ2" s="519"/>
      <c r="TMK2" s="519"/>
      <c r="TML2" s="519"/>
      <c r="TMM2" s="519"/>
      <c r="TMN2" s="519"/>
      <c r="TMO2" s="519"/>
      <c r="TMP2" s="519"/>
      <c r="TMQ2" s="519"/>
      <c r="TMR2" s="519"/>
      <c r="TMS2" s="519"/>
      <c r="TMT2" s="519"/>
      <c r="TMU2" s="519"/>
      <c r="TMV2" s="519"/>
      <c r="TMW2" s="519"/>
      <c r="TMX2" s="519"/>
      <c r="TMY2" s="519"/>
      <c r="TMZ2" s="519"/>
      <c r="TNA2" s="519"/>
      <c r="TNB2" s="519"/>
      <c r="TNC2" s="519"/>
      <c r="TND2" s="519"/>
      <c r="TNE2" s="519"/>
      <c r="TNF2" s="519"/>
      <c r="TNG2" s="519"/>
      <c r="TNH2" s="519"/>
      <c r="TNI2" s="519"/>
      <c r="TNJ2" s="519"/>
      <c r="TNK2" s="519"/>
      <c r="TNL2" s="519"/>
      <c r="TNM2" s="519"/>
      <c r="TNN2" s="519"/>
      <c r="TNO2" s="519"/>
      <c r="TNP2" s="519"/>
      <c r="TNQ2" s="519"/>
      <c r="TNR2" s="519"/>
      <c r="TNS2" s="519"/>
      <c r="TNT2" s="519"/>
      <c r="TNU2" s="519"/>
      <c r="TNV2" s="519"/>
      <c r="TNW2" s="519"/>
      <c r="TNX2" s="519"/>
      <c r="TNY2" s="519"/>
      <c r="TNZ2" s="519"/>
      <c r="TOA2" s="519"/>
      <c r="TOB2" s="519"/>
      <c r="TOC2" s="519"/>
      <c r="TOD2" s="519"/>
      <c r="TOE2" s="519"/>
      <c r="TOF2" s="519"/>
      <c r="TOG2" s="519"/>
      <c r="TOH2" s="519"/>
      <c r="TOI2" s="519"/>
      <c r="TOJ2" s="519"/>
      <c r="TOK2" s="519"/>
      <c r="TOL2" s="519"/>
      <c r="TOM2" s="519"/>
      <c r="TON2" s="519"/>
      <c r="TOO2" s="519"/>
      <c r="TOP2" s="519"/>
      <c r="TOQ2" s="519"/>
      <c r="TOR2" s="519"/>
      <c r="TOS2" s="519"/>
      <c r="TOT2" s="519"/>
      <c r="TOU2" s="519"/>
      <c r="TOV2" s="519"/>
      <c r="TOW2" s="519"/>
      <c r="TOX2" s="519"/>
      <c r="TOY2" s="519"/>
      <c r="TOZ2" s="519"/>
      <c r="TPA2" s="519"/>
      <c r="TPB2" s="519"/>
      <c r="TPC2" s="519"/>
      <c r="TPD2" s="519"/>
      <c r="TPE2" s="519"/>
      <c r="TPF2" s="519"/>
      <c r="TPG2" s="519"/>
      <c r="TPH2" s="519"/>
      <c r="TPI2" s="519"/>
      <c r="TPJ2" s="519"/>
      <c r="TPK2" s="519"/>
      <c r="TPL2" s="519"/>
      <c r="TPM2" s="519"/>
      <c r="TPN2" s="519"/>
      <c r="TPO2" s="519"/>
      <c r="TPP2" s="519"/>
      <c r="TPQ2" s="519"/>
      <c r="TPR2" s="519"/>
      <c r="TPS2" s="519"/>
      <c r="TPT2" s="519"/>
      <c r="TPU2" s="519"/>
      <c r="TPV2" s="519"/>
      <c r="TPW2" s="519"/>
      <c r="TPX2" s="519"/>
      <c r="TPY2" s="519"/>
      <c r="TPZ2" s="519"/>
      <c r="TQA2" s="519"/>
      <c r="TQB2" s="519"/>
      <c r="TQC2" s="519"/>
      <c r="TQD2" s="519"/>
      <c r="TQE2" s="519"/>
      <c r="TQF2" s="519"/>
      <c r="TQG2" s="519"/>
      <c r="TQH2" s="519"/>
      <c r="TQI2" s="519"/>
      <c r="TQJ2" s="519"/>
      <c r="TQK2" s="519"/>
      <c r="TQL2" s="519"/>
      <c r="TQM2" s="519"/>
      <c r="TQN2" s="519"/>
      <c r="TQO2" s="519"/>
      <c r="TQP2" s="519"/>
      <c r="TQQ2" s="519"/>
      <c r="TQR2" s="519"/>
      <c r="TQS2" s="519"/>
      <c r="TQT2" s="519"/>
      <c r="TQU2" s="519"/>
      <c r="TQV2" s="519"/>
      <c r="TQW2" s="519"/>
      <c r="TQX2" s="519"/>
      <c r="TQY2" s="519"/>
      <c r="TQZ2" s="519"/>
      <c r="TRA2" s="519"/>
      <c r="TRB2" s="519"/>
      <c r="TRC2" s="519"/>
      <c r="TRD2" s="519"/>
      <c r="TRE2" s="519"/>
      <c r="TRF2" s="519"/>
      <c r="TRG2" s="519"/>
      <c r="TRH2" s="519"/>
      <c r="TRI2" s="519"/>
      <c r="TRJ2" s="519"/>
      <c r="TRK2" s="519"/>
      <c r="TRL2" s="519"/>
      <c r="TRM2" s="519"/>
      <c r="TRN2" s="519"/>
      <c r="TRO2" s="519"/>
      <c r="TRP2" s="519"/>
      <c r="TRQ2" s="519"/>
      <c r="TRR2" s="519"/>
      <c r="TRS2" s="519"/>
      <c r="TRT2" s="519"/>
      <c r="TRU2" s="519"/>
      <c r="TRV2" s="519"/>
      <c r="TRW2" s="519"/>
      <c r="TRX2" s="519"/>
      <c r="TRY2" s="519"/>
      <c r="TRZ2" s="519"/>
      <c r="TSA2" s="519"/>
      <c r="TSB2" s="519"/>
      <c r="TSC2" s="519"/>
      <c r="TSD2" s="519"/>
      <c r="TSE2" s="519"/>
      <c r="TSF2" s="519"/>
      <c r="TSG2" s="519"/>
      <c r="TSH2" s="519"/>
      <c r="TSI2" s="519"/>
      <c r="TSJ2" s="519"/>
      <c r="TSK2" s="519"/>
      <c r="TSL2" s="519"/>
      <c r="TSM2" s="519"/>
      <c r="TSN2" s="519"/>
      <c r="TSO2" s="519"/>
      <c r="TSP2" s="519"/>
      <c r="TSQ2" s="519"/>
      <c r="TSR2" s="519"/>
      <c r="TSS2" s="519"/>
      <c r="TST2" s="519"/>
      <c r="TSU2" s="519"/>
      <c r="TSV2" s="519"/>
      <c r="TSW2" s="519"/>
      <c r="TSX2" s="519"/>
      <c r="TSY2" s="519"/>
      <c r="TSZ2" s="519"/>
      <c r="TTA2" s="519"/>
      <c r="TTB2" s="519"/>
      <c r="TTC2" s="519"/>
      <c r="TTD2" s="519"/>
      <c r="TTE2" s="519"/>
      <c r="TTF2" s="519"/>
      <c r="TTG2" s="519"/>
      <c r="TTH2" s="519"/>
      <c r="TTI2" s="519"/>
      <c r="TTJ2" s="519"/>
      <c r="TTK2" s="519"/>
      <c r="TTL2" s="519"/>
      <c r="TTM2" s="519"/>
      <c r="TTN2" s="519"/>
      <c r="TTO2" s="519"/>
      <c r="TTP2" s="519"/>
      <c r="TTQ2" s="519"/>
      <c r="TTR2" s="519"/>
      <c r="TTS2" s="519"/>
      <c r="TTT2" s="519"/>
      <c r="TTU2" s="519"/>
      <c r="TTV2" s="519"/>
      <c r="TTW2" s="519"/>
      <c r="TTX2" s="519"/>
      <c r="TTY2" s="519"/>
      <c r="TTZ2" s="519"/>
      <c r="TUA2" s="519"/>
      <c r="TUB2" s="519"/>
      <c r="TUC2" s="519"/>
      <c r="TUD2" s="519"/>
      <c r="TUE2" s="519"/>
      <c r="TUF2" s="519"/>
      <c r="TUG2" s="519"/>
      <c r="TUH2" s="519"/>
      <c r="TUI2" s="519"/>
      <c r="TUJ2" s="519"/>
      <c r="TUK2" s="519"/>
      <c r="TUL2" s="519"/>
      <c r="TUM2" s="519"/>
      <c r="TUN2" s="519"/>
      <c r="TUO2" s="519"/>
      <c r="TUP2" s="519"/>
      <c r="TUQ2" s="519"/>
      <c r="TUR2" s="519"/>
      <c r="TUS2" s="519"/>
      <c r="TUT2" s="519"/>
      <c r="TUU2" s="519"/>
      <c r="TUV2" s="519"/>
      <c r="TUW2" s="519"/>
      <c r="TUX2" s="519"/>
      <c r="TUY2" s="519"/>
      <c r="TUZ2" s="519"/>
      <c r="TVA2" s="519"/>
      <c r="TVB2" s="519"/>
      <c r="TVC2" s="519"/>
      <c r="TVD2" s="519"/>
      <c r="TVE2" s="519"/>
      <c r="TVF2" s="519"/>
      <c r="TVG2" s="519"/>
      <c r="TVH2" s="519"/>
      <c r="TVI2" s="519"/>
      <c r="TVJ2" s="519"/>
      <c r="TVK2" s="519"/>
      <c r="TVL2" s="519"/>
      <c r="TVM2" s="519"/>
      <c r="TVN2" s="519"/>
      <c r="TVO2" s="519"/>
      <c r="TVP2" s="519"/>
      <c r="TVQ2" s="519"/>
      <c r="TVR2" s="519"/>
      <c r="TVS2" s="519"/>
      <c r="TVT2" s="519"/>
      <c r="TVU2" s="519"/>
      <c r="TVV2" s="519"/>
      <c r="TVW2" s="519"/>
      <c r="TVX2" s="519"/>
      <c r="TVY2" s="519"/>
      <c r="TVZ2" s="519"/>
      <c r="TWA2" s="519"/>
      <c r="TWB2" s="519"/>
      <c r="TWC2" s="519"/>
      <c r="TWD2" s="519"/>
      <c r="TWE2" s="519"/>
      <c r="TWF2" s="519"/>
      <c r="TWG2" s="519"/>
      <c r="TWH2" s="519"/>
      <c r="TWI2" s="519"/>
      <c r="TWJ2" s="519"/>
      <c r="TWK2" s="519"/>
      <c r="TWL2" s="519"/>
      <c r="TWM2" s="519"/>
      <c r="TWN2" s="519"/>
      <c r="TWO2" s="519"/>
      <c r="TWP2" s="519"/>
      <c r="TWQ2" s="519"/>
      <c r="TWR2" s="519"/>
      <c r="TWS2" s="519"/>
      <c r="TWT2" s="519"/>
      <c r="TWU2" s="519"/>
      <c r="TWV2" s="519"/>
      <c r="TWW2" s="519"/>
      <c r="TWX2" s="519"/>
      <c r="TWY2" s="519"/>
      <c r="TWZ2" s="519"/>
      <c r="TXA2" s="519"/>
      <c r="TXB2" s="519"/>
      <c r="TXC2" s="519"/>
      <c r="TXD2" s="519"/>
      <c r="TXE2" s="519"/>
      <c r="TXF2" s="519"/>
      <c r="TXG2" s="519"/>
      <c r="TXH2" s="519"/>
      <c r="TXI2" s="519"/>
      <c r="TXJ2" s="519"/>
      <c r="TXK2" s="519"/>
      <c r="TXL2" s="519"/>
      <c r="TXM2" s="519"/>
      <c r="TXN2" s="519"/>
      <c r="TXO2" s="519"/>
      <c r="TXP2" s="519"/>
      <c r="TXQ2" s="519"/>
      <c r="TXR2" s="519"/>
      <c r="TXS2" s="519"/>
      <c r="TXT2" s="519"/>
      <c r="TXU2" s="519"/>
      <c r="TXV2" s="519"/>
      <c r="TXW2" s="519"/>
      <c r="TXX2" s="519"/>
      <c r="TXY2" s="519"/>
      <c r="TXZ2" s="519"/>
      <c r="TYA2" s="519"/>
      <c r="TYB2" s="519"/>
      <c r="TYC2" s="519"/>
      <c r="TYD2" s="519"/>
      <c r="TYE2" s="519"/>
      <c r="TYF2" s="519"/>
      <c r="TYG2" s="519"/>
      <c r="TYH2" s="519"/>
      <c r="TYI2" s="519"/>
      <c r="TYJ2" s="519"/>
      <c r="TYK2" s="519"/>
      <c r="TYL2" s="519"/>
      <c r="TYM2" s="519"/>
      <c r="TYN2" s="519"/>
      <c r="TYO2" s="519"/>
      <c r="TYP2" s="519"/>
      <c r="TYQ2" s="519"/>
      <c r="TYR2" s="519"/>
      <c r="TYS2" s="519"/>
      <c r="TYT2" s="519"/>
      <c r="TYU2" s="519"/>
      <c r="TYV2" s="519"/>
      <c r="TYW2" s="519"/>
      <c r="TYX2" s="519"/>
      <c r="TYY2" s="519"/>
      <c r="TYZ2" s="519"/>
      <c r="TZA2" s="519"/>
      <c r="TZB2" s="519"/>
      <c r="TZC2" s="519"/>
      <c r="TZD2" s="519"/>
      <c r="TZE2" s="519"/>
      <c r="TZF2" s="519"/>
      <c r="TZG2" s="519"/>
      <c r="TZH2" s="519"/>
      <c r="TZI2" s="519"/>
      <c r="TZJ2" s="519"/>
      <c r="TZK2" s="519"/>
      <c r="TZL2" s="519"/>
      <c r="TZM2" s="519"/>
      <c r="TZN2" s="519"/>
      <c r="TZO2" s="519"/>
      <c r="TZP2" s="519"/>
      <c r="TZQ2" s="519"/>
      <c r="TZR2" s="519"/>
      <c r="TZS2" s="519"/>
      <c r="TZT2" s="519"/>
      <c r="TZU2" s="519"/>
      <c r="TZV2" s="519"/>
      <c r="TZW2" s="519"/>
      <c r="TZX2" s="519"/>
      <c r="TZY2" s="519"/>
      <c r="TZZ2" s="519"/>
      <c r="UAA2" s="519"/>
      <c r="UAB2" s="519"/>
      <c r="UAC2" s="519"/>
      <c r="UAD2" s="519"/>
      <c r="UAE2" s="519"/>
      <c r="UAF2" s="519"/>
      <c r="UAG2" s="519"/>
      <c r="UAH2" s="519"/>
      <c r="UAI2" s="519"/>
      <c r="UAJ2" s="519"/>
      <c r="UAK2" s="519"/>
      <c r="UAL2" s="519"/>
      <c r="UAM2" s="519"/>
      <c r="UAN2" s="519"/>
      <c r="UAO2" s="519"/>
      <c r="UAP2" s="519"/>
      <c r="UAQ2" s="519"/>
      <c r="UAR2" s="519"/>
      <c r="UAS2" s="519"/>
      <c r="UAT2" s="519"/>
      <c r="UAU2" s="519"/>
      <c r="UAV2" s="519"/>
      <c r="UAW2" s="519"/>
      <c r="UAX2" s="519"/>
      <c r="UAY2" s="519"/>
      <c r="UAZ2" s="519"/>
      <c r="UBA2" s="519"/>
      <c r="UBB2" s="519"/>
      <c r="UBC2" s="519"/>
      <c r="UBD2" s="519"/>
      <c r="UBE2" s="519"/>
      <c r="UBF2" s="519"/>
      <c r="UBG2" s="519"/>
      <c r="UBH2" s="519"/>
      <c r="UBI2" s="519"/>
      <c r="UBJ2" s="519"/>
      <c r="UBK2" s="519"/>
      <c r="UBL2" s="519"/>
      <c r="UBM2" s="519"/>
      <c r="UBN2" s="519"/>
      <c r="UBO2" s="519"/>
      <c r="UBP2" s="519"/>
      <c r="UBQ2" s="519"/>
      <c r="UBR2" s="519"/>
      <c r="UBS2" s="519"/>
      <c r="UBT2" s="519"/>
      <c r="UBU2" s="519"/>
      <c r="UBV2" s="519"/>
      <c r="UBW2" s="519"/>
      <c r="UBX2" s="519"/>
      <c r="UBY2" s="519"/>
      <c r="UBZ2" s="519"/>
      <c r="UCA2" s="519"/>
      <c r="UCB2" s="519"/>
      <c r="UCC2" s="519"/>
      <c r="UCD2" s="519"/>
      <c r="UCE2" s="519"/>
      <c r="UCF2" s="519"/>
      <c r="UCG2" s="519"/>
      <c r="UCH2" s="519"/>
      <c r="UCI2" s="519"/>
      <c r="UCJ2" s="519"/>
      <c r="UCK2" s="519"/>
      <c r="UCL2" s="519"/>
      <c r="UCM2" s="519"/>
      <c r="UCN2" s="519"/>
      <c r="UCO2" s="519"/>
      <c r="UCP2" s="519"/>
      <c r="UCQ2" s="519"/>
      <c r="UCR2" s="519"/>
      <c r="UCS2" s="519"/>
      <c r="UCT2" s="519"/>
      <c r="UCU2" s="519"/>
      <c r="UCV2" s="519"/>
      <c r="UCW2" s="519"/>
      <c r="UCX2" s="519"/>
      <c r="UCY2" s="519"/>
      <c r="UCZ2" s="519"/>
      <c r="UDA2" s="519"/>
      <c r="UDB2" s="519"/>
      <c r="UDC2" s="519"/>
      <c r="UDD2" s="519"/>
      <c r="UDE2" s="519"/>
      <c r="UDF2" s="519"/>
      <c r="UDG2" s="519"/>
      <c r="UDH2" s="519"/>
      <c r="UDI2" s="519"/>
      <c r="UDJ2" s="519"/>
      <c r="UDK2" s="519"/>
      <c r="UDL2" s="519"/>
      <c r="UDM2" s="519"/>
      <c r="UDN2" s="519"/>
      <c r="UDO2" s="519"/>
      <c r="UDP2" s="519"/>
      <c r="UDQ2" s="519"/>
      <c r="UDR2" s="519"/>
      <c r="UDS2" s="519"/>
      <c r="UDT2" s="519"/>
      <c r="UDU2" s="519"/>
      <c r="UDV2" s="519"/>
      <c r="UDW2" s="519"/>
      <c r="UDX2" s="519"/>
      <c r="UDY2" s="519"/>
      <c r="UDZ2" s="519"/>
      <c r="UEA2" s="519"/>
      <c r="UEB2" s="519"/>
      <c r="UEC2" s="519"/>
      <c r="UED2" s="519"/>
      <c r="UEE2" s="519"/>
      <c r="UEF2" s="519"/>
      <c r="UEG2" s="519"/>
      <c r="UEH2" s="519"/>
      <c r="UEI2" s="519"/>
      <c r="UEJ2" s="519"/>
      <c r="UEK2" s="519"/>
      <c r="UEL2" s="519"/>
      <c r="UEM2" s="519"/>
      <c r="UEN2" s="519"/>
      <c r="UEO2" s="519"/>
      <c r="UEP2" s="519"/>
      <c r="UEQ2" s="519"/>
      <c r="UER2" s="519"/>
      <c r="UES2" s="519"/>
      <c r="UET2" s="519"/>
      <c r="UEU2" s="519"/>
      <c r="UEV2" s="519"/>
      <c r="UEW2" s="519"/>
      <c r="UEX2" s="519"/>
      <c r="UEY2" s="519"/>
      <c r="UEZ2" s="519"/>
      <c r="UFA2" s="519"/>
      <c r="UFB2" s="519"/>
      <c r="UFC2" s="519"/>
      <c r="UFD2" s="519"/>
      <c r="UFE2" s="519"/>
      <c r="UFF2" s="519"/>
      <c r="UFG2" s="519"/>
      <c r="UFH2" s="519"/>
      <c r="UFI2" s="519"/>
      <c r="UFJ2" s="519"/>
      <c r="UFK2" s="519"/>
      <c r="UFL2" s="519"/>
      <c r="UFM2" s="519"/>
      <c r="UFN2" s="519"/>
      <c r="UFO2" s="519"/>
      <c r="UFP2" s="519"/>
      <c r="UFQ2" s="519"/>
      <c r="UFR2" s="519"/>
      <c r="UFS2" s="519"/>
      <c r="UFT2" s="519"/>
      <c r="UFU2" s="519"/>
      <c r="UFV2" s="519"/>
      <c r="UFW2" s="519"/>
      <c r="UFX2" s="519"/>
      <c r="UFY2" s="519"/>
      <c r="UFZ2" s="519"/>
      <c r="UGA2" s="519"/>
      <c r="UGB2" s="519"/>
      <c r="UGC2" s="519"/>
      <c r="UGD2" s="519"/>
      <c r="UGE2" s="519"/>
      <c r="UGF2" s="519"/>
      <c r="UGG2" s="519"/>
      <c r="UGH2" s="519"/>
      <c r="UGI2" s="519"/>
      <c r="UGJ2" s="519"/>
      <c r="UGK2" s="519"/>
      <c r="UGL2" s="519"/>
      <c r="UGM2" s="519"/>
      <c r="UGN2" s="519"/>
      <c r="UGO2" s="519"/>
      <c r="UGP2" s="519"/>
      <c r="UGQ2" s="519"/>
      <c r="UGR2" s="519"/>
      <c r="UGS2" s="519"/>
      <c r="UGT2" s="519"/>
      <c r="UGU2" s="519"/>
      <c r="UGV2" s="519"/>
      <c r="UGW2" s="519"/>
      <c r="UGX2" s="519"/>
      <c r="UGY2" s="519"/>
      <c r="UGZ2" s="519"/>
      <c r="UHA2" s="519"/>
      <c r="UHB2" s="519"/>
      <c r="UHC2" s="519"/>
      <c r="UHD2" s="519"/>
      <c r="UHE2" s="519"/>
      <c r="UHF2" s="519"/>
      <c r="UHG2" s="519"/>
      <c r="UHH2" s="519"/>
      <c r="UHI2" s="519"/>
      <c r="UHJ2" s="519"/>
      <c r="UHK2" s="519"/>
      <c r="UHL2" s="519"/>
      <c r="UHM2" s="519"/>
      <c r="UHN2" s="519"/>
      <c r="UHO2" s="519"/>
      <c r="UHP2" s="519"/>
      <c r="UHQ2" s="519"/>
      <c r="UHR2" s="519"/>
      <c r="UHS2" s="519"/>
      <c r="UHT2" s="519"/>
      <c r="UHU2" s="519"/>
      <c r="UHV2" s="519"/>
      <c r="UHW2" s="519"/>
      <c r="UHX2" s="519"/>
      <c r="UHY2" s="519"/>
      <c r="UHZ2" s="519"/>
      <c r="UIA2" s="519"/>
      <c r="UIB2" s="519"/>
      <c r="UIC2" s="519"/>
      <c r="UID2" s="519"/>
      <c r="UIE2" s="519"/>
      <c r="UIF2" s="519"/>
      <c r="UIG2" s="519"/>
      <c r="UIH2" s="519"/>
      <c r="UII2" s="519"/>
      <c r="UIJ2" s="519"/>
      <c r="UIK2" s="519"/>
      <c r="UIL2" s="519"/>
      <c r="UIM2" s="519"/>
      <c r="UIN2" s="519"/>
      <c r="UIO2" s="519"/>
      <c r="UIP2" s="519"/>
      <c r="UIQ2" s="519"/>
      <c r="UIR2" s="519"/>
      <c r="UIS2" s="519"/>
      <c r="UIT2" s="519"/>
      <c r="UIU2" s="519"/>
      <c r="UIV2" s="519"/>
      <c r="UIW2" s="519"/>
      <c r="UIX2" s="519"/>
      <c r="UIY2" s="519"/>
      <c r="UIZ2" s="519"/>
      <c r="UJA2" s="519"/>
      <c r="UJB2" s="519"/>
      <c r="UJC2" s="519"/>
      <c r="UJD2" s="519"/>
      <c r="UJE2" s="519"/>
      <c r="UJF2" s="519"/>
      <c r="UJG2" s="519"/>
      <c r="UJH2" s="519"/>
      <c r="UJI2" s="519"/>
      <c r="UJJ2" s="519"/>
      <c r="UJK2" s="519"/>
      <c r="UJL2" s="519"/>
      <c r="UJM2" s="519"/>
      <c r="UJN2" s="519"/>
      <c r="UJO2" s="519"/>
      <c r="UJP2" s="519"/>
      <c r="UJQ2" s="519"/>
      <c r="UJR2" s="519"/>
      <c r="UJS2" s="519"/>
      <c r="UJT2" s="519"/>
      <c r="UJU2" s="519"/>
      <c r="UJV2" s="519"/>
      <c r="UJW2" s="519"/>
      <c r="UJX2" s="519"/>
      <c r="UJY2" s="519"/>
      <c r="UJZ2" s="519"/>
      <c r="UKA2" s="519"/>
      <c r="UKB2" s="519"/>
      <c r="UKC2" s="519"/>
      <c r="UKD2" s="519"/>
      <c r="UKE2" s="519"/>
      <c r="UKF2" s="519"/>
      <c r="UKG2" s="519"/>
      <c r="UKH2" s="519"/>
      <c r="UKI2" s="519"/>
      <c r="UKJ2" s="519"/>
      <c r="UKK2" s="519"/>
      <c r="UKL2" s="519"/>
      <c r="UKM2" s="519"/>
      <c r="UKN2" s="519"/>
      <c r="UKO2" s="519"/>
      <c r="UKP2" s="519"/>
      <c r="UKQ2" s="519"/>
      <c r="UKR2" s="519"/>
      <c r="UKS2" s="519"/>
      <c r="UKT2" s="519"/>
      <c r="UKU2" s="519"/>
      <c r="UKV2" s="519"/>
      <c r="UKW2" s="519"/>
      <c r="UKX2" s="519"/>
      <c r="UKY2" s="519"/>
      <c r="UKZ2" s="519"/>
      <c r="ULA2" s="519"/>
      <c r="ULB2" s="519"/>
      <c r="ULC2" s="519"/>
      <c r="ULD2" s="519"/>
      <c r="ULE2" s="519"/>
      <c r="ULF2" s="519"/>
      <c r="ULG2" s="519"/>
      <c r="ULH2" s="519"/>
      <c r="ULI2" s="519"/>
      <c r="ULJ2" s="519"/>
      <c r="ULK2" s="519"/>
      <c r="ULL2" s="519"/>
      <c r="ULM2" s="519"/>
      <c r="ULN2" s="519"/>
      <c r="ULO2" s="519"/>
      <c r="ULP2" s="519"/>
      <c r="ULQ2" s="519"/>
      <c r="ULR2" s="519"/>
      <c r="ULS2" s="519"/>
      <c r="ULT2" s="519"/>
      <c r="ULU2" s="519"/>
      <c r="ULV2" s="519"/>
      <c r="ULW2" s="519"/>
      <c r="ULX2" s="519"/>
      <c r="ULY2" s="519"/>
      <c r="ULZ2" s="519"/>
      <c r="UMA2" s="519"/>
      <c r="UMB2" s="519"/>
      <c r="UMC2" s="519"/>
      <c r="UMD2" s="519"/>
      <c r="UME2" s="519"/>
      <c r="UMF2" s="519"/>
      <c r="UMG2" s="519"/>
      <c r="UMH2" s="519"/>
      <c r="UMI2" s="519"/>
      <c r="UMJ2" s="519"/>
      <c r="UMK2" s="519"/>
      <c r="UML2" s="519"/>
      <c r="UMM2" s="519"/>
      <c r="UMN2" s="519"/>
      <c r="UMO2" s="519"/>
      <c r="UMP2" s="519"/>
      <c r="UMQ2" s="519"/>
      <c r="UMR2" s="519"/>
      <c r="UMS2" s="519"/>
      <c r="UMT2" s="519"/>
      <c r="UMU2" s="519"/>
      <c r="UMV2" s="519"/>
      <c r="UMW2" s="519"/>
      <c r="UMX2" s="519"/>
      <c r="UMY2" s="519"/>
      <c r="UMZ2" s="519"/>
      <c r="UNA2" s="519"/>
      <c r="UNB2" s="519"/>
      <c r="UNC2" s="519"/>
      <c r="UND2" s="519"/>
      <c r="UNE2" s="519"/>
      <c r="UNF2" s="519"/>
      <c r="UNG2" s="519"/>
      <c r="UNH2" s="519"/>
      <c r="UNI2" s="519"/>
      <c r="UNJ2" s="519"/>
      <c r="UNK2" s="519"/>
      <c r="UNL2" s="519"/>
      <c r="UNM2" s="519"/>
      <c r="UNN2" s="519"/>
      <c r="UNO2" s="519"/>
      <c r="UNP2" s="519"/>
      <c r="UNQ2" s="519"/>
      <c r="UNR2" s="519"/>
      <c r="UNS2" s="519"/>
      <c r="UNT2" s="519"/>
      <c r="UNU2" s="519"/>
      <c r="UNV2" s="519"/>
      <c r="UNW2" s="519"/>
      <c r="UNX2" s="519"/>
      <c r="UNY2" s="519"/>
      <c r="UNZ2" s="519"/>
      <c r="UOA2" s="519"/>
      <c r="UOB2" s="519"/>
      <c r="UOC2" s="519"/>
      <c r="UOD2" s="519"/>
      <c r="UOE2" s="519"/>
      <c r="UOF2" s="519"/>
      <c r="UOG2" s="519"/>
      <c r="UOH2" s="519"/>
      <c r="UOI2" s="519"/>
      <c r="UOJ2" s="519"/>
      <c r="UOK2" s="519"/>
      <c r="UOL2" s="519"/>
      <c r="UOM2" s="519"/>
      <c r="UON2" s="519"/>
      <c r="UOO2" s="519"/>
      <c r="UOP2" s="519"/>
      <c r="UOQ2" s="519"/>
      <c r="UOR2" s="519"/>
      <c r="UOS2" s="519"/>
      <c r="UOT2" s="519"/>
      <c r="UOU2" s="519"/>
      <c r="UOV2" s="519"/>
      <c r="UOW2" s="519"/>
      <c r="UOX2" s="519"/>
      <c r="UOY2" s="519"/>
      <c r="UOZ2" s="519"/>
      <c r="UPA2" s="519"/>
      <c r="UPB2" s="519"/>
      <c r="UPC2" s="519"/>
      <c r="UPD2" s="519"/>
      <c r="UPE2" s="519"/>
      <c r="UPF2" s="519"/>
      <c r="UPG2" s="519"/>
      <c r="UPH2" s="519"/>
      <c r="UPI2" s="519"/>
      <c r="UPJ2" s="519"/>
      <c r="UPK2" s="519"/>
      <c r="UPL2" s="519"/>
      <c r="UPM2" s="519"/>
      <c r="UPN2" s="519"/>
      <c r="UPO2" s="519"/>
      <c r="UPP2" s="519"/>
      <c r="UPQ2" s="519"/>
      <c r="UPR2" s="519"/>
      <c r="UPS2" s="519"/>
      <c r="UPT2" s="519"/>
      <c r="UPU2" s="519"/>
      <c r="UPV2" s="519"/>
      <c r="UPW2" s="519"/>
      <c r="UPX2" s="519"/>
      <c r="UPY2" s="519"/>
      <c r="UPZ2" s="519"/>
      <c r="UQA2" s="519"/>
      <c r="UQB2" s="519"/>
      <c r="UQC2" s="519"/>
      <c r="UQD2" s="519"/>
      <c r="UQE2" s="519"/>
      <c r="UQF2" s="519"/>
      <c r="UQG2" s="519"/>
      <c r="UQH2" s="519"/>
      <c r="UQI2" s="519"/>
      <c r="UQJ2" s="519"/>
      <c r="UQK2" s="519"/>
      <c r="UQL2" s="519"/>
      <c r="UQM2" s="519"/>
      <c r="UQN2" s="519"/>
      <c r="UQO2" s="519"/>
      <c r="UQP2" s="519"/>
      <c r="UQQ2" s="519"/>
      <c r="UQR2" s="519"/>
      <c r="UQS2" s="519"/>
      <c r="UQT2" s="519"/>
      <c r="UQU2" s="519"/>
      <c r="UQV2" s="519"/>
      <c r="UQW2" s="519"/>
      <c r="UQX2" s="519"/>
      <c r="UQY2" s="519"/>
      <c r="UQZ2" s="519"/>
      <c r="URA2" s="519"/>
      <c r="URB2" s="519"/>
      <c r="URC2" s="519"/>
      <c r="URD2" s="519"/>
      <c r="URE2" s="519"/>
      <c r="URF2" s="519"/>
      <c r="URG2" s="519"/>
      <c r="URH2" s="519"/>
      <c r="URI2" s="519"/>
      <c r="URJ2" s="519"/>
      <c r="URK2" s="519"/>
      <c r="URL2" s="519"/>
      <c r="URM2" s="519"/>
      <c r="URN2" s="519"/>
      <c r="URO2" s="519"/>
      <c r="URP2" s="519"/>
      <c r="URQ2" s="519"/>
      <c r="URR2" s="519"/>
      <c r="URS2" s="519"/>
      <c r="URT2" s="519"/>
      <c r="URU2" s="519"/>
      <c r="URV2" s="519"/>
      <c r="URW2" s="519"/>
      <c r="URX2" s="519"/>
      <c r="URY2" s="519"/>
      <c r="URZ2" s="519"/>
      <c r="USA2" s="519"/>
      <c r="USB2" s="519"/>
      <c r="USC2" s="519"/>
      <c r="USD2" s="519"/>
      <c r="USE2" s="519"/>
      <c r="USF2" s="519"/>
      <c r="USG2" s="519"/>
      <c r="USH2" s="519"/>
      <c r="USI2" s="519"/>
      <c r="USJ2" s="519"/>
      <c r="USK2" s="519"/>
      <c r="USL2" s="519"/>
      <c r="USM2" s="519"/>
      <c r="USN2" s="519"/>
      <c r="USO2" s="519"/>
      <c r="USP2" s="519"/>
      <c r="USQ2" s="519"/>
      <c r="USR2" s="519"/>
      <c r="USS2" s="519"/>
      <c r="UST2" s="519"/>
      <c r="USU2" s="519"/>
      <c r="USV2" s="519"/>
      <c r="USW2" s="519"/>
      <c r="USX2" s="519"/>
      <c r="USY2" s="519"/>
      <c r="USZ2" s="519"/>
      <c r="UTA2" s="519"/>
      <c r="UTB2" s="519"/>
      <c r="UTC2" s="519"/>
      <c r="UTD2" s="519"/>
      <c r="UTE2" s="519"/>
      <c r="UTF2" s="519"/>
      <c r="UTG2" s="519"/>
      <c r="UTH2" s="519"/>
      <c r="UTI2" s="519"/>
      <c r="UTJ2" s="519"/>
      <c r="UTK2" s="519"/>
      <c r="UTL2" s="519"/>
      <c r="UTM2" s="519"/>
      <c r="UTN2" s="519"/>
      <c r="UTO2" s="519"/>
      <c r="UTP2" s="519"/>
      <c r="UTQ2" s="519"/>
      <c r="UTR2" s="519"/>
      <c r="UTS2" s="519"/>
      <c r="UTT2" s="519"/>
      <c r="UTU2" s="519"/>
      <c r="UTV2" s="519"/>
      <c r="UTW2" s="519"/>
      <c r="UTX2" s="519"/>
      <c r="UTY2" s="519"/>
      <c r="UTZ2" s="519"/>
      <c r="UUA2" s="519"/>
      <c r="UUB2" s="519"/>
      <c r="UUC2" s="519"/>
      <c r="UUD2" s="519"/>
      <c r="UUE2" s="519"/>
      <c r="UUF2" s="519"/>
      <c r="UUG2" s="519"/>
      <c r="UUH2" s="519"/>
      <c r="UUI2" s="519"/>
      <c r="UUJ2" s="519"/>
      <c r="UUK2" s="519"/>
      <c r="UUL2" s="519"/>
      <c r="UUM2" s="519"/>
      <c r="UUN2" s="519"/>
      <c r="UUO2" s="519"/>
      <c r="UUP2" s="519"/>
      <c r="UUQ2" s="519"/>
      <c r="UUR2" s="519"/>
      <c r="UUS2" s="519"/>
      <c r="UUT2" s="519"/>
      <c r="UUU2" s="519"/>
      <c r="UUV2" s="519"/>
      <c r="UUW2" s="519"/>
      <c r="UUX2" s="519"/>
      <c r="UUY2" s="519"/>
      <c r="UUZ2" s="519"/>
      <c r="UVA2" s="519"/>
      <c r="UVB2" s="519"/>
      <c r="UVC2" s="519"/>
      <c r="UVD2" s="519"/>
      <c r="UVE2" s="519"/>
      <c r="UVF2" s="519"/>
      <c r="UVG2" s="519"/>
      <c r="UVH2" s="519"/>
      <c r="UVI2" s="519"/>
      <c r="UVJ2" s="519"/>
      <c r="UVK2" s="519"/>
      <c r="UVL2" s="519"/>
      <c r="UVM2" s="519"/>
      <c r="UVN2" s="519"/>
      <c r="UVO2" s="519"/>
      <c r="UVP2" s="519"/>
      <c r="UVQ2" s="519"/>
      <c r="UVR2" s="519"/>
      <c r="UVS2" s="519"/>
      <c r="UVT2" s="519"/>
      <c r="UVU2" s="519"/>
      <c r="UVV2" s="519"/>
      <c r="UVW2" s="519"/>
      <c r="UVX2" s="519"/>
      <c r="UVY2" s="519"/>
      <c r="UVZ2" s="519"/>
      <c r="UWA2" s="519"/>
      <c r="UWB2" s="519"/>
      <c r="UWC2" s="519"/>
      <c r="UWD2" s="519"/>
      <c r="UWE2" s="519"/>
      <c r="UWF2" s="519"/>
      <c r="UWG2" s="519"/>
      <c r="UWH2" s="519"/>
      <c r="UWI2" s="519"/>
      <c r="UWJ2" s="519"/>
      <c r="UWK2" s="519"/>
      <c r="UWL2" s="519"/>
      <c r="UWM2" s="519"/>
      <c r="UWN2" s="519"/>
      <c r="UWO2" s="519"/>
      <c r="UWP2" s="519"/>
      <c r="UWQ2" s="519"/>
      <c r="UWR2" s="519"/>
      <c r="UWS2" s="519"/>
      <c r="UWT2" s="519"/>
      <c r="UWU2" s="519"/>
      <c r="UWV2" s="519"/>
      <c r="UWW2" s="519"/>
      <c r="UWX2" s="519"/>
      <c r="UWY2" s="519"/>
      <c r="UWZ2" s="519"/>
      <c r="UXA2" s="519"/>
      <c r="UXB2" s="519"/>
      <c r="UXC2" s="519"/>
      <c r="UXD2" s="519"/>
      <c r="UXE2" s="519"/>
      <c r="UXF2" s="519"/>
      <c r="UXG2" s="519"/>
      <c r="UXH2" s="519"/>
      <c r="UXI2" s="519"/>
      <c r="UXJ2" s="519"/>
      <c r="UXK2" s="519"/>
      <c r="UXL2" s="519"/>
      <c r="UXM2" s="519"/>
      <c r="UXN2" s="519"/>
      <c r="UXO2" s="519"/>
      <c r="UXP2" s="519"/>
      <c r="UXQ2" s="519"/>
      <c r="UXR2" s="519"/>
      <c r="UXS2" s="519"/>
      <c r="UXT2" s="519"/>
      <c r="UXU2" s="519"/>
      <c r="UXV2" s="519"/>
      <c r="UXW2" s="519"/>
      <c r="UXX2" s="519"/>
      <c r="UXY2" s="519"/>
      <c r="UXZ2" s="519"/>
      <c r="UYA2" s="519"/>
      <c r="UYB2" s="519"/>
      <c r="UYC2" s="519"/>
      <c r="UYD2" s="519"/>
      <c r="UYE2" s="519"/>
      <c r="UYF2" s="519"/>
      <c r="UYG2" s="519"/>
      <c r="UYH2" s="519"/>
      <c r="UYI2" s="519"/>
      <c r="UYJ2" s="519"/>
      <c r="UYK2" s="519"/>
      <c r="UYL2" s="519"/>
      <c r="UYM2" s="519"/>
      <c r="UYN2" s="519"/>
      <c r="UYO2" s="519"/>
      <c r="UYP2" s="519"/>
      <c r="UYQ2" s="519"/>
      <c r="UYR2" s="519"/>
      <c r="UYS2" s="519"/>
      <c r="UYT2" s="519"/>
      <c r="UYU2" s="519"/>
      <c r="UYV2" s="519"/>
      <c r="UYW2" s="519"/>
      <c r="UYX2" s="519"/>
      <c r="UYY2" s="519"/>
      <c r="UYZ2" s="519"/>
      <c r="UZA2" s="519"/>
      <c r="UZB2" s="519"/>
      <c r="UZC2" s="519"/>
      <c r="UZD2" s="519"/>
      <c r="UZE2" s="519"/>
      <c r="UZF2" s="519"/>
      <c r="UZG2" s="519"/>
      <c r="UZH2" s="519"/>
      <c r="UZI2" s="519"/>
      <c r="UZJ2" s="519"/>
      <c r="UZK2" s="519"/>
      <c r="UZL2" s="519"/>
      <c r="UZM2" s="519"/>
      <c r="UZN2" s="519"/>
      <c r="UZO2" s="519"/>
      <c r="UZP2" s="519"/>
      <c r="UZQ2" s="519"/>
      <c r="UZR2" s="519"/>
      <c r="UZS2" s="519"/>
      <c r="UZT2" s="519"/>
      <c r="UZU2" s="519"/>
      <c r="UZV2" s="519"/>
      <c r="UZW2" s="519"/>
      <c r="UZX2" s="519"/>
      <c r="UZY2" s="519"/>
      <c r="UZZ2" s="519"/>
      <c r="VAA2" s="519"/>
      <c r="VAB2" s="519"/>
      <c r="VAC2" s="519"/>
      <c r="VAD2" s="519"/>
      <c r="VAE2" s="519"/>
      <c r="VAF2" s="519"/>
      <c r="VAG2" s="519"/>
      <c r="VAH2" s="519"/>
      <c r="VAI2" s="519"/>
      <c r="VAJ2" s="519"/>
      <c r="VAK2" s="519"/>
      <c r="VAL2" s="519"/>
      <c r="VAM2" s="519"/>
      <c r="VAN2" s="519"/>
      <c r="VAO2" s="519"/>
      <c r="VAP2" s="519"/>
      <c r="VAQ2" s="519"/>
      <c r="VAR2" s="519"/>
      <c r="VAS2" s="519"/>
      <c r="VAT2" s="519"/>
      <c r="VAU2" s="519"/>
      <c r="VAV2" s="519"/>
      <c r="VAW2" s="519"/>
      <c r="VAX2" s="519"/>
      <c r="VAY2" s="519"/>
      <c r="VAZ2" s="519"/>
      <c r="VBA2" s="519"/>
      <c r="VBB2" s="519"/>
      <c r="VBC2" s="519"/>
      <c r="VBD2" s="519"/>
      <c r="VBE2" s="519"/>
      <c r="VBF2" s="519"/>
      <c r="VBG2" s="519"/>
      <c r="VBH2" s="519"/>
      <c r="VBI2" s="519"/>
      <c r="VBJ2" s="519"/>
      <c r="VBK2" s="519"/>
      <c r="VBL2" s="519"/>
      <c r="VBM2" s="519"/>
      <c r="VBN2" s="519"/>
      <c r="VBO2" s="519"/>
      <c r="VBP2" s="519"/>
      <c r="VBQ2" s="519"/>
      <c r="VBR2" s="519"/>
      <c r="VBS2" s="519"/>
      <c r="VBT2" s="519"/>
      <c r="VBU2" s="519"/>
      <c r="VBV2" s="519"/>
      <c r="VBW2" s="519"/>
      <c r="VBX2" s="519"/>
      <c r="VBY2" s="519"/>
      <c r="VBZ2" s="519"/>
      <c r="VCA2" s="519"/>
      <c r="VCB2" s="519"/>
      <c r="VCC2" s="519"/>
      <c r="VCD2" s="519"/>
      <c r="VCE2" s="519"/>
      <c r="VCF2" s="519"/>
      <c r="VCG2" s="519"/>
      <c r="VCH2" s="519"/>
      <c r="VCI2" s="519"/>
      <c r="VCJ2" s="519"/>
      <c r="VCK2" s="519"/>
      <c r="VCL2" s="519"/>
      <c r="VCM2" s="519"/>
      <c r="VCN2" s="519"/>
      <c r="VCO2" s="519"/>
      <c r="VCP2" s="519"/>
      <c r="VCQ2" s="519"/>
      <c r="VCR2" s="519"/>
      <c r="VCS2" s="519"/>
      <c r="VCT2" s="519"/>
      <c r="VCU2" s="519"/>
      <c r="VCV2" s="519"/>
      <c r="VCW2" s="519"/>
      <c r="VCX2" s="519"/>
      <c r="VCY2" s="519"/>
      <c r="VCZ2" s="519"/>
      <c r="VDA2" s="519"/>
      <c r="VDB2" s="519"/>
      <c r="VDC2" s="519"/>
      <c r="VDD2" s="519"/>
      <c r="VDE2" s="519"/>
      <c r="VDF2" s="519"/>
      <c r="VDG2" s="519"/>
      <c r="VDH2" s="519"/>
      <c r="VDI2" s="519"/>
      <c r="VDJ2" s="519"/>
      <c r="VDK2" s="519"/>
      <c r="VDL2" s="519"/>
      <c r="VDM2" s="519"/>
      <c r="VDN2" s="519"/>
      <c r="VDO2" s="519"/>
      <c r="VDP2" s="519"/>
      <c r="VDQ2" s="519"/>
      <c r="VDR2" s="519"/>
      <c r="VDS2" s="519"/>
      <c r="VDT2" s="519"/>
      <c r="VDU2" s="519"/>
      <c r="VDV2" s="519"/>
      <c r="VDW2" s="519"/>
      <c r="VDX2" s="519"/>
      <c r="VDY2" s="519"/>
      <c r="VDZ2" s="519"/>
      <c r="VEA2" s="519"/>
      <c r="VEB2" s="519"/>
      <c r="VEC2" s="519"/>
      <c r="VED2" s="519"/>
      <c r="VEE2" s="519"/>
      <c r="VEF2" s="519"/>
      <c r="VEG2" s="519"/>
      <c r="VEH2" s="519"/>
      <c r="VEI2" s="519"/>
      <c r="VEJ2" s="519"/>
      <c r="VEK2" s="519"/>
      <c r="VEL2" s="519"/>
      <c r="VEM2" s="519"/>
      <c r="VEN2" s="519"/>
      <c r="VEO2" s="519"/>
      <c r="VEP2" s="519"/>
      <c r="VEQ2" s="519"/>
      <c r="VER2" s="519"/>
      <c r="VES2" s="519"/>
      <c r="VET2" s="519"/>
      <c r="VEU2" s="519"/>
      <c r="VEV2" s="519"/>
      <c r="VEW2" s="519"/>
      <c r="VEX2" s="519"/>
      <c r="VEY2" s="519"/>
      <c r="VEZ2" s="519"/>
      <c r="VFA2" s="519"/>
      <c r="VFB2" s="519"/>
      <c r="VFC2" s="519"/>
      <c r="VFD2" s="519"/>
      <c r="VFE2" s="519"/>
      <c r="VFF2" s="519"/>
      <c r="VFG2" s="519"/>
      <c r="VFH2" s="519"/>
      <c r="VFI2" s="519"/>
      <c r="VFJ2" s="519"/>
      <c r="VFK2" s="519"/>
      <c r="VFL2" s="519"/>
      <c r="VFM2" s="519"/>
      <c r="VFN2" s="519"/>
      <c r="VFO2" s="519"/>
      <c r="VFP2" s="519"/>
      <c r="VFQ2" s="519"/>
      <c r="VFR2" s="519"/>
      <c r="VFS2" s="519"/>
      <c r="VFT2" s="519"/>
      <c r="VFU2" s="519"/>
      <c r="VFV2" s="519"/>
      <c r="VFW2" s="519"/>
      <c r="VFX2" s="519"/>
      <c r="VFY2" s="519"/>
      <c r="VFZ2" s="519"/>
      <c r="VGA2" s="519"/>
      <c r="VGB2" s="519"/>
      <c r="VGC2" s="519"/>
      <c r="VGD2" s="519"/>
      <c r="VGE2" s="519"/>
      <c r="VGF2" s="519"/>
      <c r="VGG2" s="519"/>
      <c r="VGH2" s="519"/>
      <c r="VGI2" s="519"/>
      <c r="VGJ2" s="519"/>
      <c r="VGK2" s="519"/>
      <c r="VGL2" s="519"/>
      <c r="VGM2" s="519"/>
      <c r="VGN2" s="519"/>
      <c r="VGO2" s="519"/>
      <c r="VGP2" s="519"/>
      <c r="VGQ2" s="519"/>
      <c r="VGR2" s="519"/>
      <c r="VGS2" s="519"/>
      <c r="VGT2" s="519"/>
      <c r="VGU2" s="519"/>
      <c r="VGV2" s="519"/>
      <c r="VGW2" s="519"/>
      <c r="VGX2" s="519"/>
      <c r="VGY2" s="519"/>
      <c r="VGZ2" s="519"/>
      <c r="VHA2" s="519"/>
      <c r="VHB2" s="519"/>
      <c r="VHC2" s="519"/>
      <c r="VHD2" s="519"/>
      <c r="VHE2" s="519"/>
      <c r="VHF2" s="519"/>
      <c r="VHG2" s="519"/>
      <c r="VHH2" s="519"/>
      <c r="VHI2" s="519"/>
      <c r="VHJ2" s="519"/>
      <c r="VHK2" s="519"/>
      <c r="VHL2" s="519"/>
      <c r="VHM2" s="519"/>
      <c r="VHN2" s="519"/>
      <c r="VHO2" s="519"/>
      <c r="VHP2" s="519"/>
      <c r="VHQ2" s="519"/>
      <c r="VHR2" s="519"/>
      <c r="VHS2" s="519"/>
      <c r="VHT2" s="519"/>
      <c r="VHU2" s="519"/>
      <c r="VHV2" s="519"/>
      <c r="VHW2" s="519"/>
      <c r="VHX2" s="519"/>
      <c r="VHY2" s="519"/>
      <c r="VHZ2" s="519"/>
      <c r="VIA2" s="519"/>
      <c r="VIB2" s="519"/>
      <c r="VIC2" s="519"/>
      <c r="VID2" s="519"/>
      <c r="VIE2" s="519"/>
      <c r="VIF2" s="519"/>
      <c r="VIG2" s="519"/>
      <c r="VIH2" s="519"/>
      <c r="VII2" s="519"/>
      <c r="VIJ2" s="519"/>
      <c r="VIK2" s="519"/>
      <c r="VIL2" s="519"/>
      <c r="VIM2" s="519"/>
      <c r="VIN2" s="519"/>
      <c r="VIO2" s="519"/>
      <c r="VIP2" s="519"/>
      <c r="VIQ2" s="519"/>
      <c r="VIR2" s="519"/>
      <c r="VIS2" s="519"/>
      <c r="VIT2" s="519"/>
      <c r="VIU2" s="519"/>
      <c r="VIV2" s="519"/>
      <c r="VIW2" s="519"/>
      <c r="VIX2" s="519"/>
      <c r="VIY2" s="519"/>
      <c r="VIZ2" s="519"/>
      <c r="VJA2" s="519"/>
      <c r="VJB2" s="519"/>
      <c r="VJC2" s="519"/>
      <c r="VJD2" s="519"/>
      <c r="VJE2" s="519"/>
      <c r="VJF2" s="519"/>
      <c r="VJG2" s="519"/>
      <c r="VJH2" s="519"/>
      <c r="VJI2" s="519"/>
      <c r="VJJ2" s="519"/>
      <c r="VJK2" s="519"/>
      <c r="VJL2" s="519"/>
      <c r="VJM2" s="519"/>
      <c r="VJN2" s="519"/>
      <c r="VJO2" s="519"/>
      <c r="VJP2" s="519"/>
      <c r="VJQ2" s="519"/>
      <c r="VJR2" s="519"/>
      <c r="VJS2" s="519"/>
      <c r="VJT2" s="519"/>
      <c r="VJU2" s="519"/>
      <c r="VJV2" s="519"/>
      <c r="VJW2" s="519"/>
      <c r="VJX2" s="519"/>
      <c r="VJY2" s="519"/>
      <c r="VJZ2" s="519"/>
      <c r="VKA2" s="519"/>
      <c r="VKB2" s="519"/>
      <c r="VKC2" s="519"/>
      <c r="VKD2" s="519"/>
      <c r="VKE2" s="519"/>
      <c r="VKF2" s="519"/>
      <c r="VKG2" s="519"/>
      <c r="VKH2" s="519"/>
      <c r="VKI2" s="519"/>
      <c r="VKJ2" s="519"/>
      <c r="VKK2" s="519"/>
      <c r="VKL2" s="519"/>
      <c r="VKM2" s="519"/>
      <c r="VKN2" s="519"/>
      <c r="VKO2" s="519"/>
      <c r="VKP2" s="519"/>
      <c r="VKQ2" s="519"/>
      <c r="VKR2" s="519"/>
      <c r="VKS2" s="519"/>
      <c r="VKT2" s="519"/>
      <c r="VKU2" s="519"/>
      <c r="VKV2" s="519"/>
      <c r="VKW2" s="519"/>
      <c r="VKX2" s="519"/>
      <c r="VKY2" s="519"/>
      <c r="VKZ2" s="519"/>
      <c r="VLA2" s="519"/>
      <c r="VLB2" s="519"/>
      <c r="VLC2" s="519"/>
      <c r="VLD2" s="519"/>
      <c r="VLE2" s="519"/>
      <c r="VLF2" s="519"/>
      <c r="VLG2" s="519"/>
      <c r="VLH2" s="519"/>
      <c r="VLI2" s="519"/>
      <c r="VLJ2" s="519"/>
      <c r="VLK2" s="519"/>
      <c r="VLL2" s="519"/>
      <c r="VLM2" s="519"/>
      <c r="VLN2" s="519"/>
      <c r="VLO2" s="519"/>
      <c r="VLP2" s="519"/>
      <c r="VLQ2" s="519"/>
      <c r="VLR2" s="519"/>
      <c r="VLS2" s="519"/>
      <c r="VLT2" s="519"/>
      <c r="VLU2" s="519"/>
      <c r="VLV2" s="519"/>
      <c r="VLW2" s="519"/>
      <c r="VLX2" s="519"/>
      <c r="VLY2" s="519"/>
      <c r="VLZ2" s="519"/>
      <c r="VMA2" s="519"/>
      <c r="VMB2" s="519"/>
      <c r="VMC2" s="519"/>
      <c r="VMD2" s="519"/>
      <c r="VME2" s="519"/>
      <c r="VMF2" s="519"/>
      <c r="VMG2" s="519"/>
      <c r="VMH2" s="519"/>
      <c r="VMI2" s="519"/>
      <c r="VMJ2" s="519"/>
      <c r="VMK2" s="519"/>
      <c r="VML2" s="519"/>
      <c r="VMM2" s="519"/>
      <c r="VMN2" s="519"/>
      <c r="VMO2" s="519"/>
      <c r="VMP2" s="519"/>
      <c r="VMQ2" s="519"/>
      <c r="VMR2" s="519"/>
      <c r="VMS2" s="519"/>
      <c r="VMT2" s="519"/>
      <c r="VMU2" s="519"/>
      <c r="VMV2" s="519"/>
      <c r="VMW2" s="519"/>
      <c r="VMX2" s="519"/>
      <c r="VMY2" s="519"/>
      <c r="VMZ2" s="519"/>
      <c r="VNA2" s="519"/>
      <c r="VNB2" s="519"/>
      <c r="VNC2" s="519"/>
      <c r="VND2" s="519"/>
      <c r="VNE2" s="519"/>
      <c r="VNF2" s="519"/>
      <c r="VNG2" s="519"/>
      <c r="VNH2" s="519"/>
      <c r="VNI2" s="519"/>
      <c r="VNJ2" s="519"/>
      <c r="VNK2" s="519"/>
      <c r="VNL2" s="519"/>
      <c r="VNM2" s="519"/>
      <c r="VNN2" s="519"/>
      <c r="VNO2" s="519"/>
      <c r="VNP2" s="519"/>
      <c r="VNQ2" s="519"/>
      <c r="VNR2" s="519"/>
      <c r="VNS2" s="519"/>
      <c r="VNT2" s="519"/>
      <c r="VNU2" s="519"/>
      <c r="VNV2" s="519"/>
      <c r="VNW2" s="519"/>
      <c r="VNX2" s="519"/>
      <c r="VNY2" s="519"/>
      <c r="VNZ2" s="519"/>
      <c r="VOA2" s="519"/>
      <c r="VOB2" s="519"/>
      <c r="VOC2" s="519"/>
      <c r="VOD2" s="519"/>
      <c r="VOE2" s="519"/>
      <c r="VOF2" s="519"/>
      <c r="VOG2" s="519"/>
      <c r="VOH2" s="519"/>
      <c r="VOI2" s="519"/>
      <c r="VOJ2" s="519"/>
      <c r="VOK2" s="519"/>
      <c r="VOL2" s="519"/>
      <c r="VOM2" s="519"/>
      <c r="VON2" s="519"/>
      <c r="VOO2" s="519"/>
      <c r="VOP2" s="519"/>
      <c r="VOQ2" s="519"/>
      <c r="VOR2" s="519"/>
      <c r="VOS2" s="519"/>
      <c r="VOT2" s="519"/>
      <c r="VOU2" s="519"/>
      <c r="VOV2" s="519"/>
      <c r="VOW2" s="519"/>
      <c r="VOX2" s="519"/>
      <c r="VOY2" s="519"/>
      <c r="VOZ2" s="519"/>
      <c r="VPA2" s="519"/>
      <c r="VPB2" s="519"/>
      <c r="VPC2" s="519"/>
      <c r="VPD2" s="519"/>
      <c r="VPE2" s="519"/>
      <c r="VPF2" s="519"/>
      <c r="VPG2" s="519"/>
      <c r="VPH2" s="519"/>
      <c r="VPI2" s="519"/>
      <c r="VPJ2" s="519"/>
      <c r="VPK2" s="519"/>
      <c r="VPL2" s="519"/>
      <c r="VPM2" s="519"/>
      <c r="VPN2" s="519"/>
      <c r="VPO2" s="519"/>
      <c r="VPP2" s="519"/>
      <c r="VPQ2" s="519"/>
      <c r="VPR2" s="519"/>
      <c r="VPS2" s="519"/>
      <c r="VPT2" s="519"/>
      <c r="VPU2" s="519"/>
      <c r="VPV2" s="519"/>
      <c r="VPW2" s="519"/>
      <c r="VPX2" s="519"/>
      <c r="VPY2" s="519"/>
      <c r="VPZ2" s="519"/>
      <c r="VQA2" s="519"/>
      <c r="VQB2" s="519"/>
      <c r="VQC2" s="519"/>
      <c r="VQD2" s="519"/>
      <c r="VQE2" s="519"/>
      <c r="VQF2" s="519"/>
      <c r="VQG2" s="519"/>
      <c r="VQH2" s="519"/>
      <c r="VQI2" s="519"/>
      <c r="VQJ2" s="519"/>
      <c r="VQK2" s="519"/>
      <c r="VQL2" s="519"/>
      <c r="VQM2" s="519"/>
      <c r="VQN2" s="519"/>
      <c r="VQO2" s="519"/>
      <c r="VQP2" s="519"/>
      <c r="VQQ2" s="519"/>
      <c r="VQR2" s="519"/>
      <c r="VQS2" s="519"/>
      <c r="VQT2" s="519"/>
      <c r="VQU2" s="519"/>
      <c r="VQV2" s="519"/>
      <c r="VQW2" s="519"/>
      <c r="VQX2" s="519"/>
      <c r="VQY2" s="519"/>
      <c r="VQZ2" s="519"/>
      <c r="VRA2" s="519"/>
      <c r="VRB2" s="519"/>
      <c r="VRC2" s="519"/>
      <c r="VRD2" s="519"/>
      <c r="VRE2" s="519"/>
      <c r="VRF2" s="519"/>
      <c r="VRG2" s="519"/>
      <c r="VRH2" s="519"/>
      <c r="VRI2" s="519"/>
      <c r="VRJ2" s="519"/>
      <c r="VRK2" s="519"/>
      <c r="VRL2" s="519"/>
      <c r="VRM2" s="519"/>
      <c r="VRN2" s="519"/>
      <c r="VRO2" s="519"/>
      <c r="VRP2" s="519"/>
      <c r="VRQ2" s="519"/>
      <c r="VRR2" s="519"/>
      <c r="VRS2" s="519"/>
      <c r="VRT2" s="519"/>
      <c r="VRU2" s="519"/>
      <c r="VRV2" s="519"/>
      <c r="VRW2" s="519"/>
      <c r="VRX2" s="519"/>
      <c r="VRY2" s="519"/>
      <c r="VRZ2" s="519"/>
      <c r="VSA2" s="519"/>
      <c r="VSB2" s="519"/>
      <c r="VSC2" s="519"/>
      <c r="VSD2" s="519"/>
      <c r="VSE2" s="519"/>
      <c r="VSF2" s="519"/>
      <c r="VSG2" s="519"/>
      <c r="VSH2" s="519"/>
      <c r="VSI2" s="519"/>
      <c r="VSJ2" s="519"/>
      <c r="VSK2" s="519"/>
      <c r="VSL2" s="519"/>
      <c r="VSM2" s="519"/>
      <c r="VSN2" s="519"/>
      <c r="VSO2" s="519"/>
      <c r="VSP2" s="519"/>
      <c r="VSQ2" s="519"/>
      <c r="VSR2" s="519"/>
      <c r="VSS2" s="519"/>
      <c r="VST2" s="519"/>
      <c r="VSU2" s="519"/>
      <c r="VSV2" s="519"/>
      <c r="VSW2" s="519"/>
      <c r="VSX2" s="519"/>
      <c r="VSY2" s="519"/>
      <c r="VSZ2" s="519"/>
      <c r="VTA2" s="519"/>
      <c r="VTB2" s="519"/>
      <c r="VTC2" s="519"/>
      <c r="VTD2" s="519"/>
      <c r="VTE2" s="519"/>
      <c r="VTF2" s="519"/>
      <c r="VTG2" s="519"/>
      <c r="VTH2" s="519"/>
      <c r="VTI2" s="519"/>
      <c r="VTJ2" s="519"/>
      <c r="VTK2" s="519"/>
      <c r="VTL2" s="519"/>
      <c r="VTM2" s="519"/>
      <c r="VTN2" s="519"/>
      <c r="VTO2" s="519"/>
      <c r="VTP2" s="519"/>
      <c r="VTQ2" s="519"/>
      <c r="VTR2" s="519"/>
      <c r="VTS2" s="519"/>
      <c r="VTT2" s="519"/>
      <c r="VTU2" s="519"/>
      <c r="VTV2" s="519"/>
      <c r="VTW2" s="519"/>
      <c r="VTX2" s="519"/>
      <c r="VTY2" s="519"/>
      <c r="VTZ2" s="519"/>
      <c r="VUA2" s="519"/>
      <c r="VUB2" s="519"/>
      <c r="VUC2" s="519"/>
      <c r="VUD2" s="519"/>
      <c r="VUE2" s="519"/>
      <c r="VUF2" s="519"/>
      <c r="VUG2" s="519"/>
      <c r="VUH2" s="519"/>
      <c r="VUI2" s="519"/>
      <c r="VUJ2" s="519"/>
      <c r="VUK2" s="519"/>
      <c r="VUL2" s="519"/>
      <c r="VUM2" s="519"/>
      <c r="VUN2" s="519"/>
      <c r="VUO2" s="519"/>
      <c r="VUP2" s="519"/>
      <c r="VUQ2" s="519"/>
      <c r="VUR2" s="519"/>
      <c r="VUS2" s="519"/>
      <c r="VUT2" s="519"/>
      <c r="VUU2" s="519"/>
      <c r="VUV2" s="519"/>
      <c r="VUW2" s="519"/>
      <c r="VUX2" s="519"/>
      <c r="VUY2" s="519"/>
      <c r="VUZ2" s="519"/>
      <c r="VVA2" s="519"/>
      <c r="VVB2" s="519"/>
      <c r="VVC2" s="519"/>
      <c r="VVD2" s="519"/>
      <c r="VVE2" s="519"/>
      <c r="VVF2" s="519"/>
      <c r="VVG2" s="519"/>
      <c r="VVH2" s="519"/>
      <c r="VVI2" s="519"/>
      <c r="VVJ2" s="519"/>
      <c r="VVK2" s="519"/>
      <c r="VVL2" s="519"/>
      <c r="VVM2" s="519"/>
      <c r="VVN2" s="519"/>
      <c r="VVO2" s="519"/>
      <c r="VVP2" s="519"/>
      <c r="VVQ2" s="519"/>
      <c r="VVR2" s="519"/>
      <c r="VVS2" s="519"/>
      <c r="VVT2" s="519"/>
      <c r="VVU2" s="519"/>
      <c r="VVV2" s="519"/>
      <c r="VVW2" s="519"/>
      <c r="VVX2" s="519"/>
      <c r="VVY2" s="519"/>
      <c r="VVZ2" s="519"/>
      <c r="VWA2" s="519"/>
      <c r="VWB2" s="519"/>
      <c r="VWC2" s="519"/>
      <c r="VWD2" s="519"/>
      <c r="VWE2" s="519"/>
      <c r="VWF2" s="519"/>
      <c r="VWG2" s="519"/>
      <c r="VWH2" s="519"/>
      <c r="VWI2" s="519"/>
      <c r="VWJ2" s="519"/>
      <c r="VWK2" s="519"/>
      <c r="VWL2" s="519"/>
      <c r="VWM2" s="519"/>
      <c r="VWN2" s="519"/>
      <c r="VWO2" s="519"/>
      <c r="VWP2" s="519"/>
      <c r="VWQ2" s="519"/>
      <c r="VWR2" s="519"/>
      <c r="VWS2" s="519"/>
      <c r="VWT2" s="519"/>
      <c r="VWU2" s="519"/>
      <c r="VWV2" s="519"/>
      <c r="VWW2" s="519"/>
      <c r="VWX2" s="519"/>
      <c r="VWY2" s="519"/>
      <c r="VWZ2" s="519"/>
      <c r="VXA2" s="519"/>
      <c r="VXB2" s="519"/>
      <c r="VXC2" s="519"/>
      <c r="VXD2" s="519"/>
      <c r="VXE2" s="519"/>
      <c r="VXF2" s="519"/>
      <c r="VXG2" s="519"/>
      <c r="VXH2" s="519"/>
      <c r="VXI2" s="519"/>
      <c r="VXJ2" s="519"/>
      <c r="VXK2" s="519"/>
      <c r="VXL2" s="519"/>
      <c r="VXM2" s="519"/>
      <c r="VXN2" s="519"/>
      <c r="VXO2" s="519"/>
      <c r="VXP2" s="519"/>
      <c r="VXQ2" s="519"/>
      <c r="VXR2" s="519"/>
      <c r="VXS2" s="519"/>
      <c r="VXT2" s="519"/>
      <c r="VXU2" s="519"/>
      <c r="VXV2" s="519"/>
      <c r="VXW2" s="519"/>
      <c r="VXX2" s="519"/>
      <c r="VXY2" s="519"/>
      <c r="VXZ2" s="519"/>
      <c r="VYA2" s="519"/>
      <c r="VYB2" s="519"/>
      <c r="VYC2" s="519"/>
      <c r="VYD2" s="519"/>
      <c r="VYE2" s="519"/>
      <c r="VYF2" s="519"/>
      <c r="VYG2" s="519"/>
      <c r="VYH2" s="519"/>
      <c r="VYI2" s="519"/>
      <c r="VYJ2" s="519"/>
      <c r="VYK2" s="519"/>
      <c r="VYL2" s="519"/>
      <c r="VYM2" s="519"/>
      <c r="VYN2" s="519"/>
      <c r="VYO2" s="519"/>
      <c r="VYP2" s="519"/>
      <c r="VYQ2" s="519"/>
      <c r="VYR2" s="519"/>
      <c r="VYS2" s="519"/>
      <c r="VYT2" s="519"/>
      <c r="VYU2" s="519"/>
      <c r="VYV2" s="519"/>
      <c r="VYW2" s="519"/>
      <c r="VYX2" s="519"/>
      <c r="VYY2" s="519"/>
      <c r="VYZ2" s="519"/>
      <c r="VZA2" s="519"/>
      <c r="VZB2" s="519"/>
      <c r="VZC2" s="519"/>
      <c r="VZD2" s="519"/>
      <c r="VZE2" s="519"/>
      <c r="VZF2" s="519"/>
      <c r="VZG2" s="519"/>
      <c r="VZH2" s="519"/>
      <c r="VZI2" s="519"/>
      <c r="VZJ2" s="519"/>
      <c r="VZK2" s="519"/>
      <c r="VZL2" s="519"/>
      <c r="VZM2" s="519"/>
      <c r="VZN2" s="519"/>
      <c r="VZO2" s="519"/>
      <c r="VZP2" s="519"/>
      <c r="VZQ2" s="519"/>
      <c r="VZR2" s="519"/>
      <c r="VZS2" s="519"/>
      <c r="VZT2" s="519"/>
      <c r="VZU2" s="519"/>
      <c r="VZV2" s="519"/>
      <c r="VZW2" s="519"/>
      <c r="VZX2" s="519"/>
      <c r="VZY2" s="519"/>
      <c r="VZZ2" s="519"/>
      <c r="WAA2" s="519"/>
      <c r="WAB2" s="519"/>
      <c r="WAC2" s="519"/>
      <c r="WAD2" s="519"/>
      <c r="WAE2" s="519"/>
      <c r="WAF2" s="519"/>
      <c r="WAG2" s="519"/>
      <c r="WAH2" s="519"/>
      <c r="WAI2" s="519"/>
      <c r="WAJ2" s="519"/>
      <c r="WAK2" s="519"/>
      <c r="WAL2" s="519"/>
      <c r="WAM2" s="519"/>
      <c r="WAN2" s="519"/>
      <c r="WAO2" s="519"/>
      <c r="WAP2" s="519"/>
      <c r="WAQ2" s="519"/>
      <c r="WAR2" s="519"/>
      <c r="WAS2" s="519"/>
      <c r="WAT2" s="519"/>
      <c r="WAU2" s="519"/>
      <c r="WAV2" s="519"/>
      <c r="WAW2" s="519"/>
      <c r="WAX2" s="519"/>
      <c r="WAY2" s="519"/>
      <c r="WAZ2" s="519"/>
      <c r="WBA2" s="519"/>
      <c r="WBB2" s="519"/>
      <c r="WBC2" s="519"/>
      <c r="WBD2" s="519"/>
      <c r="WBE2" s="519"/>
      <c r="WBF2" s="519"/>
      <c r="WBG2" s="519"/>
      <c r="WBH2" s="519"/>
      <c r="WBI2" s="519"/>
      <c r="WBJ2" s="519"/>
      <c r="WBK2" s="519"/>
      <c r="WBL2" s="519"/>
      <c r="WBM2" s="519"/>
      <c r="WBN2" s="519"/>
      <c r="WBO2" s="519"/>
      <c r="WBP2" s="519"/>
      <c r="WBQ2" s="519"/>
      <c r="WBR2" s="519"/>
      <c r="WBS2" s="519"/>
      <c r="WBT2" s="519"/>
      <c r="WBU2" s="519"/>
      <c r="WBV2" s="519"/>
      <c r="WBW2" s="519"/>
      <c r="WBX2" s="519"/>
      <c r="WBY2" s="519"/>
      <c r="WBZ2" s="519"/>
      <c r="WCA2" s="519"/>
      <c r="WCB2" s="519"/>
      <c r="WCC2" s="519"/>
      <c r="WCD2" s="519"/>
      <c r="WCE2" s="519"/>
      <c r="WCF2" s="519"/>
      <c r="WCG2" s="519"/>
      <c r="WCH2" s="519"/>
      <c r="WCI2" s="519"/>
      <c r="WCJ2" s="519"/>
      <c r="WCK2" s="519"/>
      <c r="WCL2" s="519"/>
      <c r="WCM2" s="519"/>
      <c r="WCN2" s="519"/>
      <c r="WCO2" s="519"/>
      <c r="WCP2" s="519"/>
      <c r="WCQ2" s="519"/>
      <c r="WCR2" s="519"/>
      <c r="WCS2" s="519"/>
      <c r="WCT2" s="519"/>
      <c r="WCU2" s="519"/>
      <c r="WCV2" s="519"/>
      <c r="WCW2" s="519"/>
      <c r="WCX2" s="519"/>
      <c r="WCY2" s="519"/>
      <c r="WCZ2" s="519"/>
      <c r="WDA2" s="519"/>
      <c r="WDB2" s="519"/>
      <c r="WDC2" s="519"/>
      <c r="WDD2" s="519"/>
      <c r="WDE2" s="519"/>
      <c r="WDF2" s="519"/>
      <c r="WDG2" s="519"/>
      <c r="WDH2" s="519"/>
      <c r="WDI2" s="519"/>
      <c r="WDJ2" s="519"/>
      <c r="WDK2" s="519"/>
      <c r="WDL2" s="519"/>
      <c r="WDM2" s="519"/>
      <c r="WDN2" s="519"/>
      <c r="WDO2" s="519"/>
      <c r="WDP2" s="519"/>
      <c r="WDQ2" s="519"/>
      <c r="WDR2" s="519"/>
      <c r="WDS2" s="519"/>
      <c r="WDT2" s="519"/>
      <c r="WDU2" s="519"/>
      <c r="WDV2" s="519"/>
      <c r="WDW2" s="519"/>
      <c r="WDX2" s="519"/>
      <c r="WDY2" s="519"/>
      <c r="WDZ2" s="519"/>
      <c r="WEA2" s="519"/>
      <c r="WEB2" s="519"/>
      <c r="WEC2" s="519"/>
      <c r="WED2" s="519"/>
      <c r="WEE2" s="519"/>
      <c r="WEF2" s="519"/>
      <c r="WEG2" s="519"/>
      <c r="WEH2" s="519"/>
      <c r="WEI2" s="519"/>
      <c r="WEJ2" s="519"/>
      <c r="WEK2" s="519"/>
      <c r="WEL2" s="519"/>
      <c r="WEM2" s="519"/>
      <c r="WEN2" s="519"/>
      <c r="WEO2" s="519"/>
      <c r="WEP2" s="519"/>
      <c r="WEQ2" s="519"/>
      <c r="WER2" s="519"/>
      <c r="WES2" s="519"/>
      <c r="WET2" s="519"/>
      <c r="WEU2" s="519"/>
      <c r="WEV2" s="519"/>
      <c r="WEW2" s="519"/>
      <c r="WEX2" s="519"/>
      <c r="WEY2" s="519"/>
      <c r="WEZ2" s="519"/>
      <c r="WFA2" s="519"/>
      <c r="WFB2" s="519"/>
      <c r="WFC2" s="519"/>
      <c r="WFD2" s="519"/>
      <c r="WFE2" s="519"/>
      <c r="WFF2" s="519"/>
      <c r="WFG2" s="519"/>
      <c r="WFH2" s="519"/>
      <c r="WFI2" s="519"/>
      <c r="WFJ2" s="519"/>
      <c r="WFK2" s="519"/>
      <c r="WFL2" s="519"/>
      <c r="WFM2" s="519"/>
      <c r="WFN2" s="519"/>
      <c r="WFO2" s="519"/>
      <c r="WFP2" s="519"/>
      <c r="WFQ2" s="519"/>
      <c r="WFR2" s="519"/>
      <c r="WFS2" s="519"/>
      <c r="WFT2" s="519"/>
      <c r="WFU2" s="519"/>
      <c r="WFV2" s="519"/>
      <c r="WFW2" s="519"/>
      <c r="WFX2" s="519"/>
      <c r="WFY2" s="519"/>
      <c r="WFZ2" s="519"/>
      <c r="WGA2" s="519"/>
      <c r="WGB2" s="519"/>
      <c r="WGC2" s="519"/>
      <c r="WGD2" s="519"/>
      <c r="WGE2" s="519"/>
      <c r="WGF2" s="519"/>
      <c r="WGG2" s="519"/>
      <c r="WGH2" s="519"/>
      <c r="WGI2" s="519"/>
      <c r="WGJ2" s="519"/>
      <c r="WGK2" s="519"/>
      <c r="WGL2" s="519"/>
      <c r="WGM2" s="519"/>
      <c r="WGN2" s="519"/>
      <c r="WGO2" s="519"/>
      <c r="WGP2" s="519"/>
      <c r="WGQ2" s="519"/>
      <c r="WGR2" s="519"/>
      <c r="WGS2" s="519"/>
      <c r="WGT2" s="519"/>
      <c r="WGU2" s="519"/>
      <c r="WGV2" s="519"/>
      <c r="WGW2" s="519"/>
      <c r="WGX2" s="519"/>
      <c r="WGY2" s="519"/>
      <c r="WGZ2" s="519"/>
      <c r="WHA2" s="519"/>
      <c r="WHB2" s="519"/>
      <c r="WHC2" s="519"/>
      <c r="WHD2" s="519"/>
      <c r="WHE2" s="519"/>
      <c r="WHF2" s="519"/>
      <c r="WHG2" s="519"/>
      <c r="WHH2" s="519"/>
      <c r="WHI2" s="519"/>
      <c r="WHJ2" s="519"/>
      <c r="WHK2" s="519"/>
      <c r="WHL2" s="519"/>
      <c r="WHM2" s="519"/>
      <c r="WHN2" s="519"/>
      <c r="WHO2" s="519"/>
      <c r="WHP2" s="519"/>
      <c r="WHQ2" s="519"/>
      <c r="WHR2" s="519"/>
      <c r="WHS2" s="519"/>
      <c r="WHT2" s="519"/>
      <c r="WHU2" s="519"/>
      <c r="WHV2" s="519"/>
      <c r="WHW2" s="519"/>
      <c r="WHX2" s="519"/>
      <c r="WHY2" s="519"/>
      <c r="WHZ2" s="519"/>
      <c r="WIA2" s="519"/>
      <c r="WIB2" s="519"/>
      <c r="WIC2" s="519"/>
      <c r="WID2" s="519"/>
      <c r="WIE2" s="519"/>
      <c r="WIF2" s="519"/>
      <c r="WIG2" s="519"/>
      <c r="WIH2" s="519"/>
      <c r="WII2" s="519"/>
      <c r="WIJ2" s="519"/>
      <c r="WIK2" s="519"/>
      <c r="WIL2" s="519"/>
      <c r="WIM2" s="519"/>
      <c r="WIN2" s="519"/>
      <c r="WIO2" s="519"/>
      <c r="WIP2" s="519"/>
      <c r="WIQ2" s="519"/>
      <c r="WIR2" s="519"/>
      <c r="WIS2" s="519"/>
      <c r="WIT2" s="519"/>
      <c r="WIU2" s="519"/>
      <c r="WIV2" s="519"/>
      <c r="WIW2" s="519"/>
      <c r="WIX2" s="519"/>
      <c r="WIY2" s="519"/>
      <c r="WIZ2" s="519"/>
      <c r="WJA2" s="519"/>
      <c r="WJB2" s="519"/>
      <c r="WJC2" s="519"/>
      <c r="WJD2" s="519"/>
      <c r="WJE2" s="519"/>
      <c r="WJF2" s="519"/>
      <c r="WJG2" s="519"/>
      <c r="WJH2" s="519"/>
      <c r="WJI2" s="519"/>
      <c r="WJJ2" s="519"/>
      <c r="WJK2" s="519"/>
      <c r="WJL2" s="519"/>
      <c r="WJM2" s="519"/>
      <c r="WJN2" s="519"/>
      <c r="WJO2" s="519"/>
      <c r="WJP2" s="519"/>
      <c r="WJQ2" s="519"/>
      <c r="WJR2" s="519"/>
      <c r="WJS2" s="519"/>
      <c r="WJT2" s="519"/>
      <c r="WJU2" s="519"/>
      <c r="WJV2" s="519"/>
      <c r="WJW2" s="519"/>
      <c r="WJX2" s="519"/>
      <c r="WJY2" s="519"/>
      <c r="WJZ2" s="519"/>
      <c r="WKA2" s="519"/>
      <c r="WKB2" s="519"/>
      <c r="WKC2" s="519"/>
      <c r="WKD2" s="519"/>
      <c r="WKE2" s="519"/>
      <c r="WKF2" s="519"/>
      <c r="WKG2" s="519"/>
      <c r="WKH2" s="519"/>
      <c r="WKI2" s="519"/>
      <c r="WKJ2" s="519"/>
      <c r="WKK2" s="519"/>
      <c r="WKL2" s="519"/>
      <c r="WKM2" s="519"/>
      <c r="WKN2" s="519"/>
      <c r="WKO2" s="519"/>
      <c r="WKP2" s="519"/>
      <c r="WKQ2" s="519"/>
      <c r="WKR2" s="519"/>
      <c r="WKS2" s="519"/>
      <c r="WKT2" s="519"/>
      <c r="WKU2" s="519"/>
      <c r="WKV2" s="519"/>
      <c r="WKW2" s="519"/>
      <c r="WKX2" s="519"/>
      <c r="WKY2" s="519"/>
      <c r="WKZ2" s="519"/>
      <c r="WLA2" s="519"/>
      <c r="WLB2" s="519"/>
      <c r="WLC2" s="519"/>
      <c r="WLD2" s="519"/>
      <c r="WLE2" s="519"/>
      <c r="WLF2" s="519"/>
      <c r="WLG2" s="519"/>
      <c r="WLH2" s="519"/>
      <c r="WLI2" s="519"/>
      <c r="WLJ2" s="519"/>
      <c r="WLK2" s="519"/>
      <c r="WLL2" s="519"/>
      <c r="WLM2" s="519"/>
      <c r="WLN2" s="519"/>
      <c r="WLO2" s="519"/>
      <c r="WLP2" s="519"/>
      <c r="WLQ2" s="519"/>
      <c r="WLR2" s="519"/>
      <c r="WLS2" s="519"/>
      <c r="WLT2" s="519"/>
      <c r="WLU2" s="519"/>
      <c r="WLV2" s="519"/>
      <c r="WLW2" s="519"/>
      <c r="WLX2" s="519"/>
      <c r="WLY2" s="519"/>
      <c r="WLZ2" s="519"/>
      <c r="WMA2" s="519"/>
      <c r="WMB2" s="519"/>
      <c r="WMC2" s="519"/>
      <c r="WMD2" s="519"/>
      <c r="WME2" s="519"/>
      <c r="WMF2" s="519"/>
      <c r="WMG2" s="519"/>
      <c r="WMH2" s="519"/>
      <c r="WMI2" s="519"/>
      <c r="WMJ2" s="519"/>
      <c r="WMK2" s="519"/>
      <c r="WML2" s="519"/>
      <c r="WMM2" s="519"/>
      <c r="WMN2" s="519"/>
      <c r="WMO2" s="519"/>
      <c r="WMP2" s="519"/>
      <c r="WMQ2" s="519"/>
      <c r="WMR2" s="519"/>
      <c r="WMS2" s="519"/>
      <c r="WMT2" s="519"/>
      <c r="WMU2" s="519"/>
      <c r="WMV2" s="519"/>
      <c r="WMW2" s="519"/>
      <c r="WMX2" s="519"/>
      <c r="WMY2" s="519"/>
      <c r="WMZ2" s="519"/>
      <c r="WNA2" s="519"/>
      <c r="WNB2" s="519"/>
      <c r="WNC2" s="519"/>
      <c r="WND2" s="519"/>
      <c r="WNE2" s="519"/>
      <c r="WNF2" s="519"/>
      <c r="WNG2" s="519"/>
      <c r="WNH2" s="519"/>
      <c r="WNI2" s="519"/>
      <c r="WNJ2" s="519"/>
      <c r="WNK2" s="519"/>
      <c r="WNL2" s="519"/>
      <c r="WNM2" s="519"/>
      <c r="WNN2" s="519"/>
      <c r="WNO2" s="519"/>
      <c r="WNP2" s="519"/>
      <c r="WNQ2" s="519"/>
      <c r="WNR2" s="519"/>
      <c r="WNS2" s="519"/>
      <c r="WNT2" s="519"/>
      <c r="WNU2" s="519"/>
      <c r="WNV2" s="519"/>
      <c r="WNW2" s="519"/>
      <c r="WNX2" s="519"/>
      <c r="WNY2" s="519"/>
      <c r="WNZ2" s="519"/>
      <c r="WOA2" s="519"/>
      <c r="WOB2" s="519"/>
      <c r="WOC2" s="519"/>
      <c r="WOD2" s="519"/>
      <c r="WOE2" s="519"/>
      <c r="WOF2" s="519"/>
      <c r="WOG2" s="519"/>
      <c r="WOH2" s="519"/>
      <c r="WOI2" s="519"/>
      <c r="WOJ2" s="519"/>
      <c r="WOK2" s="519"/>
      <c r="WOL2" s="519"/>
      <c r="WOM2" s="519"/>
      <c r="WON2" s="519"/>
      <c r="WOO2" s="519"/>
      <c r="WOP2" s="519"/>
      <c r="WOQ2" s="519"/>
      <c r="WOR2" s="519"/>
      <c r="WOS2" s="519"/>
      <c r="WOT2" s="519"/>
      <c r="WOU2" s="519"/>
      <c r="WOV2" s="519"/>
      <c r="WOW2" s="519"/>
      <c r="WOX2" s="519"/>
      <c r="WOY2" s="519"/>
      <c r="WOZ2" s="519"/>
      <c r="WPA2" s="519"/>
      <c r="WPB2" s="519"/>
      <c r="WPC2" s="519"/>
      <c r="WPD2" s="519"/>
      <c r="WPE2" s="519"/>
      <c r="WPF2" s="519"/>
      <c r="WPG2" s="519"/>
      <c r="WPH2" s="519"/>
      <c r="WPI2" s="519"/>
      <c r="WPJ2" s="519"/>
      <c r="WPK2" s="519"/>
      <c r="WPL2" s="519"/>
      <c r="WPM2" s="519"/>
      <c r="WPN2" s="519"/>
      <c r="WPO2" s="519"/>
      <c r="WPP2" s="519"/>
      <c r="WPQ2" s="519"/>
      <c r="WPR2" s="519"/>
      <c r="WPS2" s="519"/>
      <c r="WPT2" s="519"/>
      <c r="WPU2" s="519"/>
      <c r="WPV2" s="519"/>
      <c r="WPW2" s="519"/>
      <c r="WPX2" s="519"/>
      <c r="WPY2" s="519"/>
      <c r="WPZ2" s="519"/>
      <c r="WQA2" s="519"/>
      <c r="WQB2" s="519"/>
      <c r="WQC2" s="519"/>
      <c r="WQD2" s="519"/>
      <c r="WQE2" s="519"/>
      <c r="WQF2" s="519"/>
      <c r="WQG2" s="519"/>
      <c r="WQH2" s="519"/>
      <c r="WQI2" s="519"/>
      <c r="WQJ2" s="519"/>
      <c r="WQK2" s="519"/>
      <c r="WQL2" s="519"/>
      <c r="WQM2" s="519"/>
      <c r="WQN2" s="519"/>
      <c r="WQO2" s="519"/>
      <c r="WQP2" s="519"/>
      <c r="WQQ2" s="519"/>
      <c r="WQR2" s="519"/>
      <c r="WQS2" s="519"/>
      <c r="WQT2" s="519"/>
      <c r="WQU2" s="519"/>
      <c r="WQV2" s="519"/>
      <c r="WQW2" s="519"/>
      <c r="WQX2" s="519"/>
      <c r="WQY2" s="519"/>
      <c r="WQZ2" s="519"/>
      <c r="WRA2" s="519"/>
      <c r="WRB2" s="519"/>
      <c r="WRC2" s="519"/>
      <c r="WRD2" s="519"/>
      <c r="WRE2" s="519"/>
      <c r="WRF2" s="519"/>
      <c r="WRG2" s="519"/>
      <c r="WRH2" s="519"/>
      <c r="WRI2" s="519"/>
      <c r="WRJ2" s="519"/>
      <c r="WRK2" s="519"/>
      <c r="WRL2" s="519"/>
      <c r="WRM2" s="519"/>
      <c r="WRN2" s="519"/>
      <c r="WRO2" s="519"/>
      <c r="WRP2" s="519"/>
      <c r="WRQ2" s="519"/>
      <c r="WRR2" s="519"/>
      <c r="WRS2" s="519"/>
      <c r="WRT2" s="519"/>
      <c r="WRU2" s="519"/>
      <c r="WRV2" s="519"/>
      <c r="WRW2" s="519"/>
      <c r="WRX2" s="519"/>
      <c r="WRY2" s="519"/>
      <c r="WRZ2" s="519"/>
      <c r="WSA2" s="519"/>
      <c r="WSB2" s="519"/>
      <c r="WSC2" s="519"/>
      <c r="WSD2" s="519"/>
      <c r="WSE2" s="519"/>
      <c r="WSF2" s="519"/>
      <c r="WSG2" s="519"/>
      <c r="WSH2" s="519"/>
      <c r="WSI2" s="519"/>
      <c r="WSJ2" s="519"/>
      <c r="WSK2" s="519"/>
      <c r="WSL2" s="519"/>
      <c r="WSM2" s="519"/>
      <c r="WSN2" s="519"/>
      <c r="WSO2" s="519"/>
      <c r="WSP2" s="519"/>
      <c r="WSQ2" s="519"/>
      <c r="WSR2" s="519"/>
      <c r="WSS2" s="519"/>
      <c r="WST2" s="519"/>
      <c r="WSU2" s="519"/>
      <c r="WSV2" s="519"/>
      <c r="WSW2" s="519"/>
      <c r="WSX2" s="519"/>
      <c r="WSY2" s="519"/>
      <c r="WSZ2" s="519"/>
      <c r="WTA2" s="519"/>
      <c r="WTB2" s="519"/>
      <c r="WTC2" s="519"/>
      <c r="WTD2" s="519"/>
      <c r="WTE2" s="519"/>
      <c r="WTF2" s="519"/>
      <c r="WTG2" s="519"/>
      <c r="WTH2" s="519"/>
      <c r="WTI2" s="519"/>
      <c r="WTJ2" s="519"/>
      <c r="WTK2" s="519"/>
      <c r="WTL2" s="519"/>
      <c r="WTM2" s="519"/>
      <c r="WTN2" s="519"/>
      <c r="WTO2" s="519"/>
      <c r="WTP2" s="519"/>
      <c r="WTQ2" s="519"/>
      <c r="WTR2" s="519"/>
      <c r="WTS2" s="519"/>
      <c r="WTT2" s="519"/>
      <c r="WTU2" s="519"/>
      <c r="WTV2" s="519"/>
      <c r="WTW2" s="519"/>
      <c r="WTX2" s="519"/>
      <c r="WTY2" s="519"/>
      <c r="WTZ2" s="519"/>
      <c r="WUA2" s="519"/>
      <c r="WUB2" s="519"/>
      <c r="WUC2" s="519"/>
      <c r="WUD2" s="519"/>
      <c r="WUE2" s="519"/>
      <c r="WUF2" s="519"/>
      <c r="WUG2" s="519"/>
      <c r="WUH2" s="519"/>
      <c r="WUI2" s="519"/>
      <c r="WUJ2" s="519"/>
      <c r="WUK2" s="519"/>
      <c r="WUL2" s="519"/>
      <c r="WUM2" s="519"/>
      <c r="WUN2" s="519"/>
      <c r="WUO2" s="519"/>
      <c r="WUP2" s="519"/>
      <c r="WUQ2" s="519"/>
      <c r="WUR2" s="519"/>
      <c r="WUS2" s="519"/>
      <c r="WUT2" s="519"/>
      <c r="WUU2" s="519"/>
      <c r="WUV2" s="519"/>
      <c r="WUW2" s="519"/>
      <c r="WUX2" s="519"/>
      <c r="WUY2" s="519"/>
      <c r="WUZ2" s="519"/>
      <c r="WVA2" s="519"/>
      <c r="WVB2" s="519"/>
      <c r="WVC2" s="519"/>
      <c r="WVD2" s="519"/>
      <c r="WVE2" s="519"/>
      <c r="WVF2" s="519"/>
      <c r="WVG2" s="519"/>
      <c r="WVH2" s="519"/>
      <c r="WVI2" s="519"/>
      <c r="WVJ2" s="519"/>
      <c r="WVK2" s="519"/>
      <c r="WVL2" s="519"/>
      <c r="WVM2" s="519"/>
      <c r="WVN2" s="519"/>
      <c r="WVO2" s="519"/>
      <c r="WVP2" s="519"/>
      <c r="WVQ2" s="519"/>
      <c r="WVR2" s="519"/>
      <c r="WVS2" s="519"/>
      <c r="WVT2" s="519"/>
      <c r="WVU2" s="519"/>
      <c r="WVV2" s="519"/>
      <c r="WVW2" s="519"/>
      <c r="WVX2" s="519"/>
      <c r="WVY2" s="519"/>
      <c r="WVZ2" s="519"/>
      <c r="WWA2" s="519"/>
      <c r="WWB2" s="519"/>
      <c r="WWC2" s="519"/>
      <c r="WWD2" s="519"/>
      <c r="WWE2" s="519"/>
      <c r="WWF2" s="519"/>
      <c r="WWG2" s="519"/>
      <c r="WWH2" s="519"/>
      <c r="WWI2" s="519"/>
      <c r="WWJ2" s="519"/>
      <c r="WWK2" s="519"/>
      <c r="WWL2" s="519"/>
      <c r="WWM2" s="519"/>
      <c r="WWN2" s="519"/>
      <c r="WWO2" s="519"/>
      <c r="WWP2" s="519"/>
      <c r="WWQ2" s="519"/>
      <c r="WWR2" s="519"/>
      <c r="WWS2" s="519"/>
      <c r="WWT2" s="519"/>
      <c r="WWU2" s="519"/>
      <c r="WWV2" s="519"/>
      <c r="WWW2" s="519"/>
      <c r="WWX2" s="519"/>
      <c r="WWY2" s="519"/>
      <c r="WWZ2" s="519"/>
      <c r="WXA2" s="519"/>
      <c r="WXB2" s="519"/>
      <c r="WXC2" s="519"/>
      <c r="WXD2" s="519"/>
      <c r="WXE2" s="519"/>
      <c r="WXF2" s="519"/>
      <c r="WXG2" s="519"/>
      <c r="WXH2" s="519"/>
      <c r="WXI2" s="519"/>
      <c r="WXJ2" s="519"/>
      <c r="WXK2" s="519"/>
      <c r="WXL2" s="519"/>
      <c r="WXM2" s="519"/>
      <c r="WXN2" s="519"/>
      <c r="WXO2" s="519"/>
      <c r="WXP2" s="519"/>
      <c r="WXQ2" s="519"/>
      <c r="WXR2" s="519"/>
      <c r="WXS2" s="519"/>
      <c r="WXT2" s="519"/>
      <c r="WXU2" s="519"/>
      <c r="WXV2" s="519"/>
      <c r="WXW2" s="519"/>
      <c r="WXX2" s="519"/>
      <c r="WXY2" s="519"/>
      <c r="WXZ2" s="519"/>
      <c r="WYA2" s="519"/>
      <c r="WYB2" s="519"/>
      <c r="WYC2" s="519"/>
      <c r="WYD2" s="519"/>
      <c r="WYE2" s="519"/>
      <c r="WYF2" s="519"/>
      <c r="WYG2" s="519"/>
      <c r="WYH2" s="519"/>
      <c r="WYI2" s="519"/>
      <c r="WYJ2" s="519"/>
      <c r="WYK2" s="519"/>
      <c r="WYL2" s="519"/>
      <c r="WYM2" s="519"/>
      <c r="WYN2" s="519"/>
      <c r="WYO2" s="519"/>
      <c r="WYP2" s="519"/>
      <c r="WYQ2" s="519"/>
      <c r="WYR2" s="519"/>
      <c r="WYS2" s="519"/>
      <c r="WYT2" s="519"/>
      <c r="WYU2" s="519"/>
      <c r="WYV2" s="519"/>
      <c r="WYW2" s="519"/>
      <c r="WYX2" s="519"/>
      <c r="WYY2" s="519"/>
      <c r="WYZ2" s="519"/>
      <c r="WZA2" s="519"/>
      <c r="WZB2" s="519"/>
      <c r="WZC2" s="519"/>
      <c r="WZD2" s="519"/>
      <c r="WZE2" s="519"/>
      <c r="WZF2" s="519"/>
      <c r="WZG2" s="519"/>
      <c r="WZH2" s="519"/>
      <c r="WZI2" s="519"/>
      <c r="WZJ2" s="519"/>
      <c r="WZK2" s="519"/>
      <c r="WZL2" s="519"/>
      <c r="WZM2" s="519"/>
      <c r="WZN2" s="519"/>
      <c r="WZO2" s="519"/>
      <c r="WZP2" s="519"/>
      <c r="WZQ2" s="519"/>
      <c r="WZR2" s="519"/>
      <c r="WZS2" s="519"/>
      <c r="WZT2" s="519"/>
      <c r="WZU2" s="519"/>
      <c r="WZV2" s="519"/>
      <c r="WZW2" s="519"/>
      <c r="WZX2" s="519"/>
      <c r="WZY2" s="519"/>
      <c r="WZZ2" s="519"/>
      <c r="XAA2" s="519"/>
      <c r="XAB2" s="519"/>
      <c r="XAC2" s="519"/>
      <c r="XAD2" s="519"/>
      <c r="XAE2" s="519"/>
      <c r="XAF2" s="519"/>
      <c r="XAG2" s="519"/>
      <c r="XAH2" s="519"/>
      <c r="XAI2" s="519"/>
      <c r="XAJ2" s="519"/>
      <c r="XAK2" s="519"/>
      <c r="XAL2" s="519"/>
      <c r="XAM2" s="519"/>
      <c r="XAN2" s="519"/>
      <c r="XAO2" s="519"/>
      <c r="XAP2" s="519"/>
      <c r="XAQ2" s="519"/>
      <c r="XAR2" s="519"/>
      <c r="XAS2" s="519"/>
      <c r="XAT2" s="519"/>
      <c r="XAU2" s="519"/>
      <c r="XAV2" s="519"/>
      <c r="XAW2" s="519"/>
      <c r="XAX2" s="519"/>
      <c r="XAY2" s="519"/>
      <c r="XAZ2" s="519"/>
      <c r="XBA2" s="519"/>
      <c r="XBB2" s="519"/>
      <c r="XBC2" s="519"/>
      <c r="XBD2" s="519"/>
      <c r="XBE2" s="519"/>
      <c r="XBF2" s="519"/>
      <c r="XBG2" s="519"/>
      <c r="XBH2" s="519"/>
      <c r="XBI2" s="519"/>
      <c r="XBJ2" s="519"/>
      <c r="XBK2" s="519"/>
      <c r="XBL2" s="519"/>
      <c r="XBM2" s="519"/>
      <c r="XBN2" s="519"/>
      <c r="XBO2" s="519"/>
      <c r="XBP2" s="519"/>
      <c r="XBQ2" s="519"/>
      <c r="XBR2" s="519"/>
      <c r="XBS2" s="519"/>
      <c r="XBT2" s="519"/>
      <c r="XBU2" s="519"/>
      <c r="XBV2" s="519"/>
      <c r="XBW2" s="519"/>
      <c r="XBX2" s="519"/>
      <c r="XBY2" s="519"/>
      <c r="XBZ2" s="519"/>
      <c r="XCA2" s="519"/>
      <c r="XCB2" s="519"/>
      <c r="XCC2" s="519"/>
      <c r="XCD2" s="519"/>
      <c r="XCE2" s="519"/>
      <c r="XCF2" s="519"/>
      <c r="XCG2" s="519"/>
      <c r="XCH2" s="519"/>
      <c r="XCI2" s="519"/>
      <c r="XCJ2" s="519"/>
      <c r="XCK2" s="519"/>
      <c r="XCL2" s="519"/>
      <c r="XCM2" s="519"/>
      <c r="XCN2" s="519"/>
      <c r="XCO2" s="519"/>
      <c r="XCP2" s="519"/>
      <c r="XCQ2" s="519"/>
      <c r="XCR2" s="519"/>
      <c r="XCS2" s="519"/>
      <c r="XCT2" s="519"/>
      <c r="XCU2" s="519"/>
      <c r="XCV2" s="519"/>
      <c r="XCW2" s="519"/>
      <c r="XCX2" s="519"/>
      <c r="XCY2" s="519"/>
      <c r="XCZ2" s="519"/>
      <c r="XDA2" s="519"/>
      <c r="XDB2" s="519"/>
      <c r="XDC2" s="519"/>
      <c r="XDD2" s="519"/>
      <c r="XDE2" s="519"/>
      <c r="XDF2" s="519"/>
      <c r="XDG2" s="519"/>
      <c r="XDH2" s="519"/>
      <c r="XDI2" s="519"/>
      <c r="XDJ2" s="519"/>
      <c r="XDK2" s="519"/>
      <c r="XDL2" s="519"/>
      <c r="XDM2" s="519"/>
      <c r="XDN2" s="519"/>
      <c r="XDO2" s="519"/>
      <c r="XDP2" s="519"/>
      <c r="XDQ2" s="519"/>
      <c r="XDR2" s="519"/>
      <c r="XDS2" s="519"/>
      <c r="XDT2" s="519"/>
      <c r="XDU2" s="519"/>
      <c r="XDV2" s="519"/>
      <c r="XDW2" s="519"/>
      <c r="XDX2" s="519"/>
      <c r="XDY2" s="519"/>
      <c r="XDZ2" s="519"/>
      <c r="XEA2" s="519"/>
      <c r="XEB2" s="519"/>
      <c r="XEC2" s="519"/>
      <c r="XED2" s="519"/>
      <c r="XEE2" s="519"/>
      <c r="XEF2" s="519"/>
      <c r="XEG2" s="519"/>
      <c r="XEH2" s="519"/>
      <c r="XEI2" s="519"/>
      <c r="XEJ2" s="519"/>
      <c r="XEK2" s="519"/>
      <c r="XEL2" s="519"/>
      <c r="XEM2" s="519"/>
      <c r="XEN2" s="519"/>
      <c r="XEO2" s="519"/>
      <c r="XEP2" s="519"/>
      <c r="XEQ2" s="519"/>
      <c r="XER2" s="519"/>
      <c r="XES2" s="519"/>
      <c r="XET2" s="519"/>
      <c r="XEU2" s="519"/>
      <c r="XEV2" s="519"/>
      <c r="XEW2" s="519"/>
      <c r="XEX2" s="519"/>
      <c r="XEY2" s="519"/>
      <c r="XEZ2" s="519"/>
      <c r="XFA2" s="519"/>
      <c r="XFB2" s="519"/>
      <c r="XFC2" s="519"/>
      <c r="XFD2" s="519"/>
    </row>
    <row r="3">
      <c r="A3" s="3" t="s">
        <v>145</v>
      </c>
      <c r="B3" s="42" t="s">
        <v>146</v>
      </c>
      <c r="C3" s="5"/>
      <c r="D3" s="5"/>
      <c r="E3" s="5"/>
      <c r="F3" s="5"/>
      <c r="G3" s="5"/>
      <c r="H3" s="5"/>
      <c r="I3" s="6"/>
    </row>
    <row r="4">
      <c r="A4" s="43" t="s">
        <v>545</v>
      </c>
      <c r="B4" s="5"/>
      <c r="C4" s="5"/>
      <c r="D4" s="5"/>
      <c r="E4" s="5"/>
      <c r="F4" s="5"/>
      <c r="G4" s="5"/>
      <c r="H4" s="5"/>
      <c r="I4" s="6"/>
    </row>
    <row r="5">
      <c r="A5" s="521" t="s">
        <v>2</v>
      </c>
      <c r="B5" s="10" t="s">
        <v>3</v>
      </c>
      <c r="C5" s="9" t="s">
        <v>4</v>
      </c>
      <c r="D5" s="11" t="s">
        <v>5</v>
      </c>
      <c r="E5" s="12" t="s">
        <v>6</v>
      </c>
      <c r="F5" s="522" t="s">
        <v>7</v>
      </c>
      <c r="G5" s="14" t="s">
        <v>155</v>
      </c>
      <c r="H5" s="14" t="s">
        <v>546</v>
      </c>
      <c r="I5" s="13" t="s">
        <v>9</v>
      </c>
    </row>
    <row r="6">
      <c r="A6" s="17"/>
      <c r="B6" s="17"/>
      <c r="C6" s="17"/>
      <c r="D6" s="17"/>
      <c r="E6" s="17"/>
      <c r="F6" s="17"/>
      <c r="G6" s="523">
        <v>0.04</v>
      </c>
      <c r="H6" s="524">
        <v>0.35</v>
      </c>
      <c r="I6" s="17"/>
    </row>
    <row r="7">
      <c r="A7" s="78" t="s">
        <v>148</v>
      </c>
      <c r="B7" s="79" t="s">
        <v>333</v>
      </c>
      <c r="C7" s="398"/>
      <c r="D7" s="525"/>
      <c r="E7" s="401"/>
      <c r="F7" s="401"/>
      <c r="G7" s="526"/>
      <c r="H7" s="526"/>
      <c r="I7" s="526"/>
      <c r="J7" s="19"/>
    </row>
    <row r="8">
      <c r="A8" s="48" t="s">
        <v>150</v>
      </c>
      <c r="B8" s="91" t="s">
        <v>444</v>
      </c>
      <c r="C8" s="22" t="s">
        <v>4</v>
      </c>
      <c r="D8" s="23">
        <v>1.0</v>
      </c>
      <c r="E8" s="24">
        <v>4010955.0</v>
      </c>
      <c r="F8" s="527">
        <f t="shared" ref="F8:F12" si="1">ROUND(D8*E8,0)</f>
        <v>4010955</v>
      </c>
      <c r="G8" s="24">
        <f t="shared" ref="G8:G12" si="2">+ROUND(F8*$G$6,0)</f>
        <v>160438</v>
      </c>
      <c r="H8" s="24">
        <f t="shared" ref="H8:H12" si="3">+ROUND(SUM(F8:G8)*$H$6,0)</f>
        <v>1459988</v>
      </c>
      <c r="I8" s="24">
        <f t="shared" ref="I8:I12" si="4">SUM(F8:H8)</f>
        <v>5631381</v>
      </c>
      <c r="J8" s="19"/>
    </row>
    <row r="9">
      <c r="A9" s="48" t="s">
        <v>198</v>
      </c>
      <c r="B9" s="91" t="s">
        <v>547</v>
      </c>
      <c r="C9" s="50" t="s">
        <v>94</v>
      </c>
      <c r="D9" s="23">
        <v>3.0</v>
      </c>
      <c r="E9" s="24">
        <v>240000.0</v>
      </c>
      <c r="F9" s="527">
        <f t="shared" si="1"/>
        <v>720000</v>
      </c>
      <c r="G9" s="24">
        <f t="shared" si="2"/>
        <v>28800</v>
      </c>
      <c r="H9" s="24">
        <f t="shared" si="3"/>
        <v>262080</v>
      </c>
      <c r="I9" s="24">
        <f t="shared" si="4"/>
        <v>1010880</v>
      </c>
      <c r="J9" s="19"/>
    </row>
    <row r="10">
      <c r="A10" s="48" t="s">
        <v>200</v>
      </c>
      <c r="B10" s="91" t="s">
        <v>548</v>
      </c>
      <c r="C10" s="50" t="s">
        <v>38</v>
      </c>
      <c r="D10" s="23">
        <v>32.0</v>
      </c>
      <c r="E10" s="24">
        <v>7419.0</v>
      </c>
      <c r="F10" s="527">
        <f t="shared" si="1"/>
        <v>237408</v>
      </c>
      <c r="G10" s="24">
        <f t="shared" si="2"/>
        <v>9496</v>
      </c>
      <c r="H10" s="24">
        <f t="shared" si="3"/>
        <v>86416</v>
      </c>
      <c r="I10" s="24">
        <f t="shared" si="4"/>
        <v>333320</v>
      </c>
      <c r="J10" s="19"/>
    </row>
    <row r="11">
      <c r="A11" s="48" t="s">
        <v>202</v>
      </c>
      <c r="B11" s="91" t="s">
        <v>549</v>
      </c>
      <c r="C11" s="22" t="s">
        <v>38</v>
      </c>
      <c r="D11" s="23">
        <v>2430.0</v>
      </c>
      <c r="E11" s="24" t="str">
        <f>+[57]APU!F878</f>
        <v>#ERROR!</v>
      </c>
      <c r="F11" s="527" t="str">
        <f t="shared" si="1"/>
        <v>#ERROR!</v>
      </c>
      <c r="G11" s="24" t="str">
        <f t="shared" si="2"/>
        <v>#ERROR!</v>
      </c>
      <c r="H11" s="24" t="str">
        <f t="shared" si="3"/>
        <v>#ERROR!</v>
      </c>
      <c r="I11" s="24" t="str">
        <f t="shared" si="4"/>
        <v>#ERROR!</v>
      </c>
    </row>
    <row r="12">
      <c r="A12" s="48" t="s">
        <v>550</v>
      </c>
      <c r="B12" s="91" t="s">
        <v>551</v>
      </c>
      <c r="C12" s="22" t="s">
        <v>38</v>
      </c>
      <c r="D12" s="23">
        <v>1412.0</v>
      </c>
      <c r="E12" s="24">
        <v>8262.0</v>
      </c>
      <c r="F12" s="527">
        <f t="shared" si="1"/>
        <v>11665944</v>
      </c>
      <c r="G12" s="24">
        <f t="shared" si="2"/>
        <v>466638</v>
      </c>
      <c r="H12" s="24">
        <f t="shared" si="3"/>
        <v>4246404</v>
      </c>
      <c r="I12" s="24">
        <f t="shared" si="4"/>
        <v>16378986</v>
      </c>
      <c r="J12" s="528"/>
    </row>
    <row r="13">
      <c r="A13" s="67" t="s">
        <v>336</v>
      </c>
      <c r="B13" s="5"/>
      <c r="C13" s="5"/>
      <c r="D13" s="5"/>
      <c r="E13" s="6"/>
      <c r="F13" s="28" t="str">
        <f t="shared" ref="F13:I13" si="5">SUM(F11:F12)</f>
        <v>#ERROR!</v>
      </c>
      <c r="G13" s="28" t="str">
        <f t="shared" si="5"/>
        <v>#ERROR!</v>
      </c>
      <c r="H13" s="28" t="str">
        <f t="shared" si="5"/>
        <v>#ERROR!</v>
      </c>
      <c r="I13" s="28" t="str">
        <f t="shared" si="5"/>
        <v>#ERROR!</v>
      </c>
    </row>
    <row r="14">
      <c r="A14" s="78" t="s">
        <v>159</v>
      </c>
      <c r="B14" s="79" t="s">
        <v>552</v>
      </c>
      <c r="C14" s="398"/>
      <c r="D14" s="525"/>
      <c r="E14" s="401"/>
      <c r="F14" s="401"/>
      <c r="G14" s="526"/>
      <c r="H14" s="526"/>
      <c r="I14" s="526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  <c r="AMC14" s="19"/>
      <c r="AMD14" s="19"/>
      <c r="AME14" s="19"/>
      <c r="AMF14" s="19"/>
      <c r="AMG14" s="19"/>
      <c r="AMH14" s="19"/>
      <c r="AMI14" s="19"/>
      <c r="AMJ14" s="19"/>
      <c r="AMK14" s="19"/>
      <c r="AML14" s="19"/>
      <c r="AMM14" s="19"/>
      <c r="AMN14" s="19"/>
      <c r="AMO14" s="19"/>
      <c r="AMP14" s="19"/>
      <c r="AMQ14" s="19"/>
      <c r="AMR14" s="19"/>
      <c r="AMS14" s="19"/>
      <c r="AMT14" s="19"/>
      <c r="AMU14" s="19"/>
      <c r="AMV14" s="19"/>
      <c r="AMW14" s="19"/>
      <c r="AMX14" s="19"/>
      <c r="AMY14" s="19"/>
      <c r="AMZ14" s="19"/>
      <c r="ANA14" s="19"/>
      <c r="ANB14" s="19"/>
      <c r="ANC14" s="19"/>
      <c r="AND14" s="19"/>
      <c r="ANE14" s="19"/>
      <c r="ANF14" s="19"/>
      <c r="ANG14" s="19"/>
      <c r="ANH14" s="19"/>
      <c r="ANI14" s="19"/>
      <c r="ANJ14" s="19"/>
      <c r="ANK14" s="19"/>
      <c r="ANL14" s="19"/>
      <c r="ANM14" s="19"/>
      <c r="ANN14" s="19"/>
      <c r="ANO14" s="19"/>
      <c r="ANP14" s="19"/>
      <c r="ANQ14" s="19"/>
      <c r="ANR14" s="19"/>
      <c r="ANS14" s="19"/>
      <c r="ANT14" s="19"/>
      <c r="ANU14" s="19"/>
      <c r="ANV14" s="19"/>
      <c r="ANW14" s="19"/>
      <c r="ANX14" s="19"/>
      <c r="ANY14" s="19"/>
      <c r="ANZ14" s="19"/>
      <c r="AOA14" s="19"/>
      <c r="AOB14" s="19"/>
      <c r="AOC14" s="19"/>
      <c r="AOD14" s="19"/>
      <c r="AOE14" s="19"/>
      <c r="AOF14" s="19"/>
      <c r="AOG14" s="19"/>
      <c r="AOH14" s="19"/>
      <c r="AOI14" s="19"/>
      <c r="AOJ14" s="19"/>
      <c r="AOK14" s="19"/>
      <c r="AOL14" s="19"/>
      <c r="AOM14" s="19"/>
      <c r="AON14" s="19"/>
      <c r="AOO14" s="19"/>
      <c r="AOP14" s="19"/>
      <c r="AOQ14" s="19"/>
      <c r="AOR14" s="19"/>
      <c r="AOS14" s="19"/>
      <c r="AOT14" s="19"/>
      <c r="AOU14" s="19"/>
      <c r="AOV14" s="19"/>
      <c r="AOW14" s="19"/>
      <c r="AOX14" s="19"/>
      <c r="AOY14" s="19"/>
      <c r="AOZ14" s="19"/>
      <c r="APA14" s="19"/>
      <c r="APB14" s="19"/>
      <c r="APC14" s="19"/>
      <c r="APD14" s="19"/>
      <c r="APE14" s="19"/>
      <c r="APF14" s="19"/>
      <c r="APG14" s="19"/>
      <c r="APH14" s="19"/>
      <c r="API14" s="19"/>
      <c r="APJ14" s="19"/>
      <c r="APK14" s="19"/>
      <c r="APL14" s="19"/>
      <c r="APM14" s="19"/>
      <c r="APN14" s="19"/>
      <c r="APO14" s="19"/>
      <c r="APP14" s="19"/>
      <c r="APQ14" s="19"/>
      <c r="APR14" s="19"/>
      <c r="APS14" s="19"/>
      <c r="APT14" s="19"/>
      <c r="APU14" s="19"/>
      <c r="APV14" s="19"/>
      <c r="APW14" s="19"/>
      <c r="APX14" s="19"/>
      <c r="APY14" s="19"/>
      <c r="APZ14" s="19"/>
      <c r="AQA14" s="19"/>
      <c r="AQB14" s="19"/>
      <c r="AQC14" s="19"/>
      <c r="AQD14" s="19"/>
      <c r="AQE14" s="19"/>
      <c r="AQF14" s="19"/>
      <c r="AQG14" s="19"/>
      <c r="AQH14" s="19"/>
      <c r="AQI14" s="19"/>
      <c r="AQJ14" s="19"/>
      <c r="AQK14" s="19"/>
      <c r="AQL14" s="19"/>
      <c r="AQM14" s="19"/>
      <c r="AQN14" s="19"/>
      <c r="AQO14" s="19"/>
      <c r="AQP14" s="19"/>
      <c r="AQQ14" s="19"/>
      <c r="AQR14" s="19"/>
      <c r="AQS14" s="19"/>
      <c r="AQT14" s="19"/>
      <c r="AQU14" s="19"/>
      <c r="AQV14" s="19"/>
      <c r="AQW14" s="19"/>
      <c r="AQX14" s="19"/>
      <c r="AQY14" s="19"/>
      <c r="AQZ14" s="19"/>
      <c r="ARA14" s="19"/>
      <c r="ARB14" s="19"/>
      <c r="ARC14" s="19"/>
      <c r="ARD14" s="19"/>
      <c r="ARE14" s="19"/>
      <c r="ARF14" s="19"/>
      <c r="ARG14" s="19"/>
      <c r="ARH14" s="19"/>
      <c r="ARI14" s="19"/>
      <c r="ARJ14" s="19"/>
      <c r="ARK14" s="19"/>
      <c r="ARL14" s="19"/>
      <c r="ARM14" s="19"/>
      <c r="ARN14" s="19"/>
      <c r="ARO14" s="19"/>
      <c r="ARP14" s="19"/>
      <c r="ARQ14" s="19"/>
      <c r="ARR14" s="19"/>
      <c r="ARS14" s="19"/>
      <c r="ART14" s="19"/>
      <c r="ARU14" s="19"/>
      <c r="ARV14" s="19"/>
      <c r="ARW14" s="19"/>
      <c r="ARX14" s="19"/>
      <c r="ARY14" s="19"/>
      <c r="ARZ14" s="19"/>
      <c r="ASA14" s="19"/>
      <c r="ASB14" s="19"/>
      <c r="ASC14" s="19"/>
      <c r="ASD14" s="19"/>
      <c r="ASE14" s="19"/>
      <c r="ASF14" s="19"/>
      <c r="ASG14" s="19"/>
      <c r="ASH14" s="19"/>
      <c r="ASI14" s="19"/>
      <c r="ASJ14" s="19"/>
      <c r="ASK14" s="19"/>
      <c r="ASL14" s="19"/>
      <c r="ASM14" s="19"/>
      <c r="ASN14" s="19"/>
      <c r="ASO14" s="19"/>
      <c r="ASP14" s="19"/>
      <c r="ASQ14" s="19"/>
      <c r="ASR14" s="19"/>
      <c r="ASS14" s="19"/>
      <c r="AST14" s="19"/>
      <c r="ASU14" s="19"/>
      <c r="ASV14" s="19"/>
      <c r="ASW14" s="19"/>
      <c r="ASX14" s="19"/>
      <c r="ASY14" s="19"/>
      <c r="ASZ14" s="19"/>
      <c r="ATA14" s="19"/>
      <c r="ATB14" s="19"/>
      <c r="ATC14" s="19"/>
      <c r="ATD14" s="19"/>
      <c r="ATE14" s="19"/>
      <c r="ATF14" s="19"/>
      <c r="ATG14" s="19"/>
      <c r="ATH14" s="19"/>
      <c r="ATI14" s="19"/>
      <c r="ATJ14" s="19"/>
      <c r="ATK14" s="19"/>
      <c r="ATL14" s="19"/>
      <c r="ATM14" s="19"/>
      <c r="ATN14" s="19"/>
      <c r="ATO14" s="19"/>
      <c r="ATP14" s="19"/>
      <c r="ATQ14" s="19"/>
      <c r="ATR14" s="19"/>
      <c r="ATS14" s="19"/>
      <c r="ATT14" s="19"/>
      <c r="ATU14" s="19"/>
      <c r="ATV14" s="19"/>
      <c r="ATW14" s="19"/>
      <c r="ATX14" s="19"/>
      <c r="ATY14" s="19"/>
      <c r="ATZ14" s="19"/>
      <c r="AUA14" s="19"/>
      <c r="AUB14" s="19"/>
      <c r="AUC14" s="19"/>
      <c r="AUD14" s="19"/>
      <c r="AUE14" s="19"/>
      <c r="AUF14" s="19"/>
      <c r="AUG14" s="19"/>
      <c r="AUH14" s="19"/>
      <c r="AUI14" s="19"/>
      <c r="AUJ14" s="19"/>
      <c r="AUK14" s="19"/>
      <c r="AUL14" s="19"/>
      <c r="AUM14" s="19"/>
      <c r="AUN14" s="19"/>
      <c r="AUO14" s="19"/>
      <c r="AUP14" s="19"/>
      <c r="AUQ14" s="19"/>
      <c r="AUR14" s="19"/>
      <c r="AUS14" s="19"/>
      <c r="AUT14" s="19"/>
      <c r="AUU14" s="19"/>
      <c r="AUV14" s="19"/>
      <c r="AUW14" s="19"/>
      <c r="AUX14" s="19"/>
      <c r="AUY14" s="19"/>
      <c r="AUZ14" s="19"/>
      <c r="AVA14" s="19"/>
      <c r="AVB14" s="19"/>
      <c r="AVC14" s="19"/>
      <c r="AVD14" s="19"/>
      <c r="AVE14" s="19"/>
      <c r="AVF14" s="19"/>
      <c r="AVG14" s="19"/>
      <c r="AVH14" s="19"/>
      <c r="AVI14" s="19"/>
      <c r="AVJ14" s="19"/>
      <c r="AVK14" s="19"/>
      <c r="AVL14" s="19"/>
      <c r="AVM14" s="19"/>
      <c r="AVN14" s="19"/>
      <c r="AVO14" s="19"/>
      <c r="AVP14" s="19"/>
      <c r="AVQ14" s="19"/>
      <c r="AVR14" s="19"/>
      <c r="AVS14" s="19"/>
      <c r="AVT14" s="19"/>
      <c r="AVU14" s="19"/>
      <c r="AVV14" s="19"/>
      <c r="AVW14" s="19"/>
      <c r="AVX14" s="19"/>
      <c r="AVY14" s="19"/>
      <c r="AVZ14" s="19"/>
      <c r="AWA14" s="19"/>
      <c r="AWB14" s="19"/>
      <c r="AWC14" s="19"/>
      <c r="AWD14" s="19"/>
      <c r="AWE14" s="19"/>
      <c r="AWF14" s="19"/>
      <c r="AWG14" s="19"/>
      <c r="AWH14" s="19"/>
      <c r="AWI14" s="19"/>
      <c r="AWJ14" s="19"/>
      <c r="AWK14" s="19"/>
      <c r="AWL14" s="19"/>
      <c r="AWM14" s="19"/>
      <c r="AWN14" s="19"/>
      <c r="AWO14" s="19"/>
      <c r="AWP14" s="19"/>
      <c r="AWQ14" s="19"/>
      <c r="AWR14" s="19"/>
      <c r="AWS14" s="19"/>
      <c r="AWT14" s="19"/>
      <c r="AWU14" s="19"/>
      <c r="AWV14" s="19"/>
      <c r="AWW14" s="19"/>
      <c r="AWX14" s="19"/>
      <c r="AWY14" s="19"/>
      <c r="AWZ14" s="19"/>
      <c r="AXA14" s="19"/>
      <c r="AXB14" s="19"/>
      <c r="AXC14" s="19"/>
      <c r="AXD14" s="19"/>
      <c r="AXE14" s="19"/>
      <c r="AXF14" s="19"/>
      <c r="AXG14" s="19"/>
      <c r="AXH14" s="19"/>
      <c r="AXI14" s="19"/>
      <c r="AXJ14" s="19"/>
      <c r="AXK14" s="19"/>
      <c r="AXL14" s="19"/>
      <c r="AXM14" s="19"/>
      <c r="AXN14" s="19"/>
      <c r="AXO14" s="19"/>
      <c r="AXP14" s="19"/>
      <c r="AXQ14" s="19"/>
      <c r="AXR14" s="19"/>
      <c r="AXS14" s="19"/>
      <c r="AXT14" s="19"/>
      <c r="AXU14" s="19"/>
      <c r="AXV14" s="19"/>
      <c r="AXW14" s="19"/>
      <c r="AXX14" s="19"/>
      <c r="AXY14" s="19"/>
      <c r="AXZ14" s="19"/>
      <c r="AYA14" s="19"/>
      <c r="AYB14" s="19"/>
      <c r="AYC14" s="19"/>
      <c r="AYD14" s="19"/>
      <c r="AYE14" s="19"/>
      <c r="AYF14" s="19"/>
      <c r="AYG14" s="19"/>
      <c r="AYH14" s="19"/>
      <c r="AYI14" s="19"/>
      <c r="AYJ14" s="19"/>
      <c r="AYK14" s="19"/>
      <c r="AYL14" s="19"/>
      <c r="AYM14" s="19"/>
      <c r="AYN14" s="19"/>
      <c r="AYO14" s="19"/>
      <c r="AYP14" s="19"/>
      <c r="AYQ14" s="19"/>
      <c r="AYR14" s="19"/>
      <c r="AYS14" s="19"/>
      <c r="AYT14" s="19"/>
      <c r="AYU14" s="19"/>
      <c r="AYV14" s="19"/>
      <c r="AYW14" s="19"/>
      <c r="AYX14" s="19"/>
      <c r="AYY14" s="19"/>
      <c r="AYZ14" s="19"/>
      <c r="AZA14" s="19"/>
      <c r="AZB14" s="19"/>
      <c r="AZC14" s="19"/>
      <c r="AZD14" s="19"/>
      <c r="AZE14" s="19"/>
      <c r="AZF14" s="19"/>
      <c r="AZG14" s="19"/>
      <c r="AZH14" s="19"/>
      <c r="AZI14" s="19"/>
      <c r="AZJ14" s="19"/>
      <c r="AZK14" s="19"/>
      <c r="AZL14" s="19"/>
      <c r="AZM14" s="19"/>
      <c r="AZN14" s="19"/>
      <c r="AZO14" s="19"/>
      <c r="AZP14" s="19"/>
      <c r="AZQ14" s="19"/>
      <c r="AZR14" s="19"/>
      <c r="AZS14" s="19"/>
      <c r="AZT14" s="19"/>
      <c r="AZU14" s="19"/>
      <c r="AZV14" s="19"/>
      <c r="AZW14" s="19"/>
      <c r="AZX14" s="19"/>
      <c r="AZY14" s="19"/>
      <c r="AZZ14" s="19"/>
      <c r="BAA14" s="19"/>
      <c r="BAB14" s="19"/>
      <c r="BAC14" s="19"/>
      <c r="BAD14" s="19"/>
      <c r="BAE14" s="19"/>
      <c r="BAF14" s="19"/>
      <c r="BAG14" s="19"/>
      <c r="BAH14" s="19"/>
      <c r="BAI14" s="19"/>
      <c r="BAJ14" s="19"/>
      <c r="BAK14" s="19"/>
      <c r="BAL14" s="19"/>
      <c r="BAM14" s="19"/>
      <c r="BAN14" s="19"/>
      <c r="BAO14" s="19"/>
      <c r="BAP14" s="19"/>
      <c r="BAQ14" s="19"/>
      <c r="BAR14" s="19"/>
      <c r="BAS14" s="19"/>
      <c r="BAT14" s="19"/>
      <c r="BAU14" s="19"/>
      <c r="BAV14" s="19"/>
      <c r="BAW14" s="19"/>
      <c r="BAX14" s="19"/>
      <c r="BAY14" s="19"/>
      <c r="BAZ14" s="19"/>
      <c r="BBA14" s="19"/>
      <c r="BBB14" s="19"/>
      <c r="BBC14" s="19"/>
      <c r="BBD14" s="19"/>
      <c r="BBE14" s="19"/>
      <c r="BBF14" s="19"/>
      <c r="BBG14" s="19"/>
      <c r="BBH14" s="19"/>
      <c r="BBI14" s="19"/>
      <c r="BBJ14" s="19"/>
      <c r="BBK14" s="19"/>
      <c r="BBL14" s="19"/>
      <c r="BBM14" s="19"/>
      <c r="BBN14" s="19"/>
      <c r="BBO14" s="19"/>
      <c r="BBP14" s="19"/>
      <c r="BBQ14" s="19"/>
      <c r="BBR14" s="19"/>
      <c r="BBS14" s="19"/>
      <c r="BBT14" s="19"/>
      <c r="BBU14" s="19"/>
      <c r="BBV14" s="19"/>
      <c r="BBW14" s="19"/>
      <c r="BBX14" s="19"/>
      <c r="BBY14" s="19"/>
      <c r="BBZ14" s="19"/>
      <c r="BCA14" s="19"/>
      <c r="BCB14" s="19"/>
      <c r="BCC14" s="19"/>
      <c r="BCD14" s="19"/>
      <c r="BCE14" s="19"/>
      <c r="BCF14" s="19"/>
      <c r="BCG14" s="19"/>
      <c r="BCH14" s="19"/>
      <c r="BCI14" s="19"/>
      <c r="BCJ14" s="19"/>
      <c r="BCK14" s="19"/>
      <c r="BCL14" s="19"/>
      <c r="BCM14" s="19"/>
      <c r="BCN14" s="19"/>
      <c r="BCO14" s="19"/>
      <c r="BCP14" s="19"/>
      <c r="BCQ14" s="19"/>
      <c r="BCR14" s="19"/>
      <c r="BCS14" s="19"/>
      <c r="BCT14" s="19"/>
      <c r="BCU14" s="19"/>
      <c r="BCV14" s="19"/>
      <c r="BCW14" s="19"/>
      <c r="BCX14" s="19"/>
      <c r="BCY14" s="19"/>
      <c r="BCZ14" s="19"/>
      <c r="BDA14" s="19"/>
      <c r="BDB14" s="19"/>
      <c r="BDC14" s="19"/>
      <c r="BDD14" s="19"/>
      <c r="BDE14" s="19"/>
      <c r="BDF14" s="19"/>
      <c r="BDG14" s="19"/>
      <c r="BDH14" s="19"/>
      <c r="BDI14" s="19"/>
      <c r="BDJ14" s="19"/>
      <c r="BDK14" s="19"/>
      <c r="BDL14" s="19"/>
      <c r="BDM14" s="19"/>
      <c r="BDN14" s="19"/>
      <c r="BDO14" s="19"/>
      <c r="BDP14" s="19"/>
      <c r="BDQ14" s="19"/>
      <c r="BDR14" s="19"/>
      <c r="BDS14" s="19"/>
      <c r="BDT14" s="19"/>
      <c r="BDU14" s="19"/>
      <c r="BDV14" s="19"/>
      <c r="BDW14" s="19"/>
      <c r="BDX14" s="19"/>
      <c r="BDY14" s="19"/>
      <c r="BDZ14" s="19"/>
      <c r="BEA14" s="19"/>
      <c r="BEB14" s="19"/>
      <c r="BEC14" s="19"/>
      <c r="BED14" s="19"/>
      <c r="BEE14" s="19"/>
      <c r="BEF14" s="19"/>
      <c r="BEG14" s="19"/>
      <c r="BEH14" s="19"/>
      <c r="BEI14" s="19"/>
      <c r="BEJ14" s="19"/>
      <c r="BEK14" s="19"/>
      <c r="BEL14" s="19"/>
      <c r="BEM14" s="19"/>
      <c r="BEN14" s="19"/>
      <c r="BEO14" s="19"/>
      <c r="BEP14" s="19"/>
      <c r="BEQ14" s="19"/>
      <c r="BER14" s="19"/>
      <c r="BES14" s="19"/>
      <c r="BET14" s="19"/>
      <c r="BEU14" s="19"/>
      <c r="BEV14" s="19"/>
      <c r="BEW14" s="19"/>
      <c r="BEX14" s="19"/>
      <c r="BEY14" s="19"/>
      <c r="BEZ14" s="19"/>
      <c r="BFA14" s="19"/>
      <c r="BFB14" s="19"/>
      <c r="BFC14" s="19"/>
      <c r="BFD14" s="19"/>
      <c r="BFE14" s="19"/>
      <c r="BFF14" s="19"/>
      <c r="BFG14" s="19"/>
      <c r="BFH14" s="19"/>
      <c r="BFI14" s="19"/>
      <c r="BFJ14" s="19"/>
      <c r="BFK14" s="19"/>
      <c r="BFL14" s="19"/>
      <c r="BFM14" s="19"/>
      <c r="BFN14" s="19"/>
      <c r="BFO14" s="19"/>
      <c r="BFP14" s="19"/>
      <c r="BFQ14" s="19"/>
      <c r="BFR14" s="19"/>
      <c r="BFS14" s="19"/>
      <c r="BFT14" s="19"/>
      <c r="BFU14" s="19"/>
      <c r="BFV14" s="19"/>
      <c r="BFW14" s="19"/>
      <c r="BFX14" s="19"/>
      <c r="BFY14" s="19"/>
      <c r="BFZ14" s="19"/>
      <c r="BGA14" s="19"/>
      <c r="BGB14" s="19"/>
      <c r="BGC14" s="19"/>
      <c r="BGD14" s="19"/>
      <c r="BGE14" s="19"/>
      <c r="BGF14" s="19"/>
      <c r="BGG14" s="19"/>
      <c r="BGH14" s="19"/>
      <c r="BGI14" s="19"/>
      <c r="BGJ14" s="19"/>
      <c r="BGK14" s="19"/>
      <c r="BGL14" s="19"/>
      <c r="BGM14" s="19"/>
      <c r="BGN14" s="19"/>
      <c r="BGO14" s="19"/>
      <c r="BGP14" s="19"/>
      <c r="BGQ14" s="19"/>
      <c r="BGR14" s="19"/>
      <c r="BGS14" s="19"/>
      <c r="BGT14" s="19"/>
      <c r="BGU14" s="19"/>
      <c r="BGV14" s="19"/>
      <c r="BGW14" s="19"/>
      <c r="BGX14" s="19"/>
      <c r="BGY14" s="19"/>
      <c r="BGZ14" s="19"/>
      <c r="BHA14" s="19"/>
      <c r="BHB14" s="19"/>
      <c r="BHC14" s="19"/>
      <c r="BHD14" s="19"/>
      <c r="BHE14" s="19"/>
      <c r="BHF14" s="19"/>
      <c r="BHG14" s="19"/>
      <c r="BHH14" s="19"/>
      <c r="BHI14" s="19"/>
      <c r="BHJ14" s="19"/>
      <c r="BHK14" s="19"/>
      <c r="BHL14" s="19"/>
      <c r="BHM14" s="19"/>
      <c r="BHN14" s="19"/>
      <c r="BHO14" s="19"/>
      <c r="BHP14" s="19"/>
      <c r="BHQ14" s="19"/>
      <c r="BHR14" s="19"/>
      <c r="BHS14" s="19"/>
      <c r="BHT14" s="19"/>
      <c r="BHU14" s="19"/>
      <c r="BHV14" s="19"/>
      <c r="BHW14" s="19"/>
      <c r="BHX14" s="19"/>
      <c r="BHY14" s="19"/>
      <c r="BHZ14" s="19"/>
      <c r="BIA14" s="19"/>
      <c r="BIB14" s="19"/>
      <c r="BIC14" s="19"/>
      <c r="BID14" s="19"/>
      <c r="BIE14" s="19"/>
      <c r="BIF14" s="19"/>
      <c r="BIG14" s="19"/>
      <c r="BIH14" s="19"/>
      <c r="BII14" s="19"/>
      <c r="BIJ14" s="19"/>
      <c r="BIK14" s="19"/>
      <c r="BIL14" s="19"/>
      <c r="BIM14" s="19"/>
      <c r="BIN14" s="19"/>
      <c r="BIO14" s="19"/>
      <c r="BIP14" s="19"/>
      <c r="BIQ14" s="19"/>
      <c r="BIR14" s="19"/>
      <c r="BIS14" s="19"/>
      <c r="BIT14" s="19"/>
      <c r="BIU14" s="19"/>
      <c r="BIV14" s="19"/>
      <c r="BIW14" s="19"/>
      <c r="BIX14" s="19"/>
      <c r="BIY14" s="19"/>
      <c r="BIZ14" s="19"/>
      <c r="BJA14" s="19"/>
      <c r="BJB14" s="19"/>
      <c r="BJC14" s="19"/>
      <c r="BJD14" s="19"/>
      <c r="BJE14" s="19"/>
      <c r="BJF14" s="19"/>
      <c r="BJG14" s="19"/>
      <c r="BJH14" s="19"/>
      <c r="BJI14" s="19"/>
      <c r="BJJ14" s="19"/>
      <c r="BJK14" s="19"/>
      <c r="BJL14" s="19"/>
      <c r="BJM14" s="19"/>
      <c r="BJN14" s="19"/>
      <c r="BJO14" s="19"/>
      <c r="BJP14" s="19"/>
      <c r="BJQ14" s="19"/>
      <c r="BJR14" s="19"/>
      <c r="BJS14" s="19"/>
      <c r="BJT14" s="19"/>
      <c r="BJU14" s="19"/>
      <c r="BJV14" s="19"/>
      <c r="BJW14" s="19"/>
      <c r="BJX14" s="19"/>
      <c r="BJY14" s="19"/>
      <c r="BJZ14" s="19"/>
      <c r="BKA14" s="19"/>
      <c r="BKB14" s="19"/>
      <c r="BKC14" s="19"/>
      <c r="BKD14" s="19"/>
      <c r="BKE14" s="19"/>
      <c r="BKF14" s="19"/>
      <c r="BKG14" s="19"/>
      <c r="BKH14" s="19"/>
      <c r="BKI14" s="19"/>
      <c r="BKJ14" s="19"/>
      <c r="BKK14" s="19"/>
      <c r="BKL14" s="19"/>
      <c r="BKM14" s="19"/>
      <c r="BKN14" s="19"/>
      <c r="BKO14" s="19"/>
      <c r="BKP14" s="19"/>
      <c r="BKQ14" s="19"/>
      <c r="BKR14" s="19"/>
      <c r="BKS14" s="19"/>
      <c r="BKT14" s="19"/>
      <c r="BKU14" s="19"/>
      <c r="BKV14" s="19"/>
      <c r="BKW14" s="19"/>
      <c r="BKX14" s="19"/>
      <c r="BKY14" s="19"/>
      <c r="BKZ14" s="19"/>
      <c r="BLA14" s="19"/>
      <c r="BLB14" s="19"/>
      <c r="BLC14" s="19"/>
      <c r="BLD14" s="19"/>
      <c r="BLE14" s="19"/>
      <c r="BLF14" s="19"/>
      <c r="BLG14" s="19"/>
      <c r="BLH14" s="19"/>
      <c r="BLI14" s="19"/>
      <c r="BLJ14" s="19"/>
      <c r="BLK14" s="19"/>
      <c r="BLL14" s="19"/>
      <c r="BLM14" s="19"/>
      <c r="BLN14" s="19"/>
      <c r="BLO14" s="19"/>
      <c r="BLP14" s="19"/>
      <c r="BLQ14" s="19"/>
      <c r="BLR14" s="19"/>
      <c r="BLS14" s="19"/>
      <c r="BLT14" s="19"/>
      <c r="BLU14" s="19"/>
      <c r="BLV14" s="19"/>
      <c r="BLW14" s="19"/>
      <c r="BLX14" s="19"/>
      <c r="BLY14" s="19"/>
      <c r="BLZ14" s="19"/>
      <c r="BMA14" s="19"/>
      <c r="BMB14" s="19"/>
      <c r="BMC14" s="19"/>
      <c r="BMD14" s="19"/>
      <c r="BME14" s="19"/>
      <c r="BMF14" s="19"/>
      <c r="BMG14" s="19"/>
      <c r="BMH14" s="19"/>
      <c r="BMI14" s="19"/>
      <c r="BMJ14" s="19"/>
      <c r="BMK14" s="19"/>
      <c r="BML14" s="19"/>
      <c r="BMM14" s="19"/>
      <c r="BMN14" s="19"/>
      <c r="BMO14" s="19"/>
      <c r="BMP14" s="19"/>
      <c r="BMQ14" s="19"/>
      <c r="BMR14" s="19"/>
      <c r="BMS14" s="19"/>
      <c r="BMT14" s="19"/>
      <c r="BMU14" s="19"/>
      <c r="BMV14" s="19"/>
      <c r="BMW14" s="19"/>
      <c r="BMX14" s="19"/>
      <c r="BMY14" s="19"/>
      <c r="BMZ14" s="19"/>
      <c r="BNA14" s="19"/>
      <c r="BNB14" s="19"/>
      <c r="BNC14" s="19"/>
      <c r="BND14" s="19"/>
      <c r="BNE14" s="19"/>
      <c r="BNF14" s="19"/>
      <c r="BNG14" s="19"/>
      <c r="BNH14" s="19"/>
      <c r="BNI14" s="19"/>
      <c r="BNJ14" s="19"/>
      <c r="BNK14" s="19"/>
      <c r="BNL14" s="19"/>
      <c r="BNM14" s="19"/>
      <c r="BNN14" s="19"/>
      <c r="BNO14" s="19"/>
      <c r="BNP14" s="19"/>
      <c r="BNQ14" s="19"/>
      <c r="BNR14" s="19"/>
      <c r="BNS14" s="19"/>
      <c r="BNT14" s="19"/>
      <c r="BNU14" s="19"/>
      <c r="BNV14" s="19"/>
      <c r="BNW14" s="19"/>
      <c r="BNX14" s="19"/>
      <c r="BNY14" s="19"/>
      <c r="BNZ14" s="19"/>
      <c r="BOA14" s="19"/>
      <c r="BOB14" s="19"/>
      <c r="BOC14" s="19"/>
      <c r="BOD14" s="19"/>
      <c r="BOE14" s="19"/>
      <c r="BOF14" s="19"/>
      <c r="BOG14" s="19"/>
      <c r="BOH14" s="19"/>
      <c r="BOI14" s="19"/>
      <c r="BOJ14" s="19"/>
      <c r="BOK14" s="19"/>
      <c r="BOL14" s="19"/>
      <c r="BOM14" s="19"/>
      <c r="BON14" s="19"/>
      <c r="BOO14" s="19"/>
      <c r="BOP14" s="19"/>
      <c r="BOQ14" s="19"/>
      <c r="BOR14" s="19"/>
      <c r="BOS14" s="19"/>
      <c r="BOT14" s="19"/>
      <c r="BOU14" s="19"/>
      <c r="BOV14" s="19"/>
      <c r="BOW14" s="19"/>
      <c r="BOX14" s="19"/>
      <c r="BOY14" s="19"/>
      <c r="BOZ14" s="19"/>
      <c r="BPA14" s="19"/>
      <c r="BPB14" s="19"/>
      <c r="BPC14" s="19"/>
      <c r="BPD14" s="19"/>
      <c r="BPE14" s="19"/>
      <c r="BPF14" s="19"/>
      <c r="BPG14" s="19"/>
      <c r="BPH14" s="19"/>
      <c r="BPI14" s="19"/>
      <c r="BPJ14" s="19"/>
      <c r="BPK14" s="19"/>
      <c r="BPL14" s="19"/>
      <c r="BPM14" s="19"/>
      <c r="BPN14" s="19"/>
      <c r="BPO14" s="19"/>
      <c r="BPP14" s="19"/>
      <c r="BPQ14" s="19"/>
      <c r="BPR14" s="19"/>
      <c r="BPS14" s="19"/>
      <c r="BPT14" s="19"/>
      <c r="BPU14" s="19"/>
      <c r="BPV14" s="19"/>
      <c r="BPW14" s="19"/>
      <c r="BPX14" s="19"/>
      <c r="BPY14" s="19"/>
      <c r="BPZ14" s="19"/>
      <c r="BQA14" s="19"/>
      <c r="BQB14" s="19"/>
      <c r="BQC14" s="19"/>
      <c r="BQD14" s="19"/>
      <c r="BQE14" s="19"/>
      <c r="BQF14" s="19"/>
      <c r="BQG14" s="19"/>
      <c r="BQH14" s="19"/>
      <c r="BQI14" s="19"/>
      <c r="BQJ14" s="19"/>
      <c r="BQK14" s="19"/>
      <c r="BQL14" s="19"/>
      <c r="BQM14" s="19"/>
      <c r="BQN14" s="19"/>
      <c r="BQO14" s="19"/>
      <c r="BQP14" s="19"/>
      <c r="BQQ14" s="19"/>
      <c r="BQR14" s="19"/>
      <c r="BQS14" s="19"/>
      <c r="BQT14" s="19"/>
      <c r="BQU14" s="19"/>
      <c r="BQV14" s="19"/>
      <c r="BQW14" s="19"/>
      <c r="BQX14" s="19"/>
      <c r="BQY14" s="19"/>
      <c r="BQZ14" s="19"/>
      <c r="BRA14" s="19"/>
      <c r="BRB14" s="19"/>
      <c r="BRC14" s="19"/>
      <c r="BRD14" s="19"/>
      <c r="BRE14" s="19"/>
      <c r="BRF14" s="19"/>
      <c r="BRG14" s="19"/>
      <c r="BRH14" s="19"/>
      <c r="BRI14" s="19"/>
      <c r="BRJ14" s="19"/>
      <c r="BRK14" s="19"/>
      <c r="BRL14" s="19"/>
      <c r="BRM14" s="19"/>
      <c r="BRN14" s="19"/>
      <c r="BRO14" s="19"/>
      <c r="BRP14" s="19"/>
      <c r="BRQ14" s="19"/>
      <c r="BRR14" s="19"/>
      <c r="BRS14" s="19"/>
      <c r="BRT14" s="19"/>
      <c r="BRU14" s="19"/>
      <c r="BRV14" s="19"/>
      <c r="BRW14" s="19"/>
      <c r="BRX14" s="19"/>
      <c r="BRY14" s="19"/>
      <c r="BRZ14" s="19"/>
      <c r="BSA14" s="19"/>
      <c r="BSB14" s="19"/>
      <c r="BSC14" s="19"/>
      <c r="BSD14" s="19"/>
      <c r="BSE14" s="19"/>
      <c r="BSF14" s="19"/>
      <c r="BSG14" s="19"/>
      <c r="BSH14" s="19"/>
      <c r="BSI14" s="19"/>
      <c r="BSJ14" s="19"/>
      <c r="BSK14" s="19"/>
      <c r="BSL14" s="19"/>
      <c r="BSM14" s="19"/>
      <c r="BSN14" s="19"/>
      <c r="BSO14" s="19"/>
      <c r="BSP14" s="19"/>
      <c r="BSQ14" s="19"/>
      <c r="BSR14" s="19"/>
      <c r="BSS14" s="19"/>
      <c r="BST14" s="19"/>
      <c r="BSU14" s="19"/>
      <c r="BSV14" s="19"/>
      <c r="BSW14" s="19"/>
      <c r="BSX14" s="19"/>
      <c r="BSY14" s="19"/>
      <c r="BSZ14" s="19"/>
      <c r="BTA14" s="19"/>
      <c r="BTB14" s="19"/>
      <c r="BTC14" s="19"/>
      <c r="BTD14" s="19"/>
      <c r="BTE14" s="19"/>
      <c r="BTF14" s="19"/>
      <c r="BTG14" s="19"/>
      <c r="BTH14" s="19"/>
      <c r="BTI14" s="19"/>
      <c r="BTJ14" s="19"/>
      <c r="BTK14" s="19"/>
      <c r="BTL14" s="19"/>
      <c r="BTM14" s="19"/>
      <c r="BTN14" s="19"/>
      <c r="BTO14" s="19"/>
      <c r="BTP14" s="19"/>
      <c r="BTQ14" s="19"/>
      <c r="BTR14" s="19"/>
      <c r="BTS14" s="19"/>
      <c r="BTT14" s="19"/>
      <c r="BTU14" s="19"/>
      <c r="BTV14" s="19"/>
      <c r="BTW14" s="19"/>
      <c r="BTX14" s="19"/>
      <c r="BTY14" s="19"/>
      <c r="BTZ14" s="19"/>
      <c r="BUA14" s="19"/>
      <c r="BUB14" s="19"/>
      <c r="BUC14" s="19"/>
      <c r="BUD14" s="19"/>
      <c r="BUE14" s="19"/>
      <c r="BUF14" s="19"/>
      <c r="BUG14" s="19"/>
      <c r="BUH14" s="19"/>
      <c r="BUI14" s="19"/>
      <c r="BUJ14" s="19"/>
      <c r="BUK14" s="19"/>
      <c r="BUL14" s="19"/>
      <c r="BUM14" s="19"/>
      <c r="BUN14" s="19"/>
      <c r="BUO14" s="19"/>
      <c r="BUP14" s="19"/>
      <c r="BUQ14" s="19"/>
      <c r="BUR14" s="19"/>
      <c r="BUS14" s="19"/>
      <c r="BUT14" s="19"/>
      <c r="BUU14" s="19"/>
      <c r="BUV14" s="19"/>
      <c r="BUW14" s="19"/>
      <c r="BUX14" s="19"/>
      <c r="BUY14" s="19"/>
      <c r="BUZ14" s="19"/>
      <c r="BVA14" s="19"/>
      <c r="BVB14" s="19"/>
      <c r="BVC14" s="19"/>
      <c r="BVD14" s="19"/>
      <c r="BVE14" s="19"/>
      <c r="BVF14" s="19"/>
      <c r="BVG14" s="19"/>
      <c r="BVH14" s="19"/>
      <c r="BVI14" s="19"/>
      <c r="BVJ14" s="19"/>
      <c r="BVK14" s="19"/>
      <c r="BVL14" s="19"/>
      <c r="BVM14" s="19"/>
      <c r="BVN14" s="19"/>
      <c r="BVO14" s="19"/>
      <c r="BVP14" s="19"/>
      <c r="BVQ14" s="19"/>
      <c r="BVR14" s="19"/>
      <c r="BVS14" s="19"/>
      <c r="BVT14" s="19"/>
      <c r="BVU14" s="19"/>
      <c r="BVV14" s="19"/>
      <c r="BVW14" s="19"/>
      <c r="BVX14" s="19"/>
      <c r="BVY14" s="19"/>
      <c r="BVZ14" s="19"/>
      <c r="BWA14" s="19"/>
      <c r="BWB14" s="19"/>
      <c r="BWC14" s="19"/>
      <c r="BWD14" s="19"/>
      <c r="BWE14" s="19"/>
      <c r="BWF14" s="19"/>
      <c r="BWG14" s="19"/>
      <c r="BWH14" s="19"/>
      <c r="BWI14" s="19"/>
      <c r="BWJ14" s="19"/>
      <c r="BWK14" s="19"/>
      <c r="BWL14" s="19"/>
      <c r="BWM14" s="19"/>
      <c r="BWN14" s="19"/>
      <c r="BWO14" s="19"/>
      <c r="BWP14" s="19"/>
      <c r="BWQ14" s="19"/>
      <c r="BWR14" s="19"/>
      <c r="BWS14" s="19"/>
      <c r="BWT14" s="19"/>
      <c r="BWU14" s="19"/>
      <c r="BWV14" s="19"/>
      <c r="BWW14" s="19"/>
      <c r="BWX14" s="19"/>
      <c r="BWY14" s="19"/>
      <c r="BWZ14" s="19"/>
      <c r="BXA14" s="19"/>
      <c r="BXB14" s="19"/>
      <c r="BXC14" s="19"/>
      <c r="BXD14" s="19"/>
      <c r="BXE14" s="19"/>
      <c r="BXF14" s="19"/>
      <c r="BXG14" s="19"/>
      <c r="BXH14" s="19"/>
      <c r="BXI14" s="19"/>
      <c r="BXJ14" s="19"/>
      <c r="BXK14" s="19"/>
      <c r="BXL14" s="19"/>
      <c r="BXM14" s="19"/>
      <c r="BXN14" s="19"/>
      <c r="BXO14" s="19"/>
      <c r="BXP14" s="19"/>
      <c r="BXQ14" s="19"/>
      <c r="BXR14" s="19"/>
      <c r="BXS14" s="19"/>
      <c r="BXT14" s="19"/>
      <c r="BXU14" s="19"/>
      <c r="BXV14" s="19"/>
      <c r="BXW14" s="19"/>
      <c r="BXX14" s="19"/>
      <c r="BXY14" s="19"/>
      <c r="BXZ14" s="19"/>
      <c r="BYA14" s="19"/>
      <c r="BYB14" s="19"/>
      <c r="BYC14" s="19"/>
      <c r="BYD14" s="19"/>
      <c r="BYE14" s="19"/>
      <c r="BYF14" s="19"/>
      <c r="BYG14" s="19"/>
      <c r="BYH14" s="19"/>
      <c r="BYI14" s="19"/>
      <c r="BYJ14" s="19"/>
      <c r="BYK14" s="19"/>
      <c r="BYL14" s="19"/>
      <c r="BYM14" s="19"/>
      <c r="BYN14" s="19"/>
      <c r="BYO14" s="19"/>
      <c r="BYP14" s="19"/>
      <c r="BYQ14" s="19"/>
      <c r="BYR14" s="19"/>
      <c r="BYS14" s="19"/>
      <c r="BYT14" s="19"/>
      <c r="BYU14" s="19"/>
      <c r="BYV14" s="19"/>
      <c r="BYW14" s="19"/>
      <c r="BYX14" s="19"/>
      <c r="BYY14" s="19"/>
      <c r="BYZ14" s="19"/>
      <c r="BZA14" s="19"/>
      <c r="BZB14" s="19"/>
      <c r="BZC14" s="19"/>
      <c r="BZD14" s="19"/>
      <c r="BZE14" s="19"/>
      <c r="BZF14" s="19"/>
      <c r="BZG14" s="19"/>
      <c r="BZH14" s="19"/>
      <c r="BZI14" s="19"/>
      <c r="BZJ14" s="19"/>
      <c r="BZK14" s="19"/>
      <c r="BZL14" s="19"/>
      <c r="BZM14" s="19"/>
      <c r="BZN14" s="19"/>
      <c r="BZO14" s="19"/>
      <c r="BZP14" s="19"/>
      <c r="BZQ14" s="19"/>
      <c r="BZR14" s="19"/>
      <c r="BZS14" s="19"/>
      <c r="BZT14" s="19"/>
      <c r="BZU14" s="19"/>
      <c r="BZV14" s="19"/>
      <c r="BZW14" s="19"/>
      <c r="BZX14" s="19"/>
      <c r="BZY14" s="19"/>
      <c r="BZZ14" s="19"/>
      <c r="CAA14" s="19"/>
      <c r="CAB14" s="19"/>
      <c r="CAC14" s="19"/>
      <c r="CAD14" s="19"/>
      <c r="CAE14" s="19"/>
      <c r="CAF14" s="19"/>
      <c r="CAG14" s="19"/>
      <c r="CAH14" s="19"/>
      <c r="CAI14" s="19"/>
      <c r="CAJ14" s="19"/>
      <c r="CAK14" s="19"/>
      <c r="CAL14" s="19"/>
      <c r="CAM14" s="19"/>
      <c r="CAN14" s="19"/>
      <c r="CAO14" s="19"/>
      <c r="CAP14" s="19"/>
      <c r="CAQ14" s="19"/>
      <c r="CAR14" s="19"/>
      <c r="CAS14" s="19"/>
      <c r="CAT14" s="19"/>
      <c r="CAU14" s="19"/>
      <c r="CAV14" s="19"/>
      <c r="CAW14" s="19"/>
      <c r="CAX14" s="19"/>
      <c r="CAY14" s="19"/>
      <c r="CAZ14" s="19"/>
      <c r="CBA14" s="19"/>
      <c r="CBB14" s="19"/>
      <c r="CBC14" s="19"/>
      <c r="CBD14" s="19"/>
      <c r="CBE14" s="19"/>
      <c r="CBF14" s="19"/>
      <c r="CBG14" s="19"/>
      <c r="CBH14" s="19"/>
      <c r="CBI14" s="19"/>
      <c r="CBJ14" s="19"/>
      <c r="CBK14" s="19"/>
      <c r="CBL14" s="19"/>
      <c r="CBM14" s="19"/>
      <c r="CBN14" s="19"/>
      <c r="CBO14" s="19"/>
      <c r="CBP14" s="19"/>
      <c r="CBQ14" s="19"/>
      <c r="CBR14" s="19"/>
      <c r="CBS14" s="19"/>
      <c r="CBT14" s="19"/>
      <c r="CBU14" s="19"/>
      <c r="CBV14" s="19"/>
      <c r="CBW14" s="19"/>
      <c r="CBX14" s="19"/>
      <c r="CBY14" s="19"/>
      <c r="CBZ14" s="19"/>
      <c r="CCA14" s="19"/>
      <c r="CCB14" s="19"/>
      <c r="CCC14" s="19"/>
      <c r="CCD14" s="19"/>
      <c r="CCE14" s="19"/>
      <c r="CCF14" s="19"/>
      <c r="CCG14" s="19"/>
      <c r="CCH14" s="19"/>
      <c r="CCI14" s="19"/>
      <c r="CCJ14" s="19"/>
      <c r="CCK14" s="19"/>
      <c r="CCL14" s="19"/>
      <c r="CCM14" s="19"/>
      <c r="CCN14" s="19"/>
      <c r="CCO14" s="19"/>
      <c r="CCP14" s="19"/>
      <c r="CCQ14" s="19"/>
      <c r="CCR14" s="19"/>
      <c r="CCS14" s="19"/>
      <c r="CCT14" s="19"/>
      <c r="CCU14" s="19"/>
      <c r="CCV14" s="19"/>
      <c r="CCW14" s="19"/>
      <c r="CCX14" s="19"/>
      <c r="CCY14" s="19"/>
      <c r="CCZ14" s="19"/>
      <c r="CDA14" s="19"/>
      <c r="CDB14" s="19"/>
      <c r="CDC14" s="19"/>
      <c r="CDD14" s="19"/>
      <c r="CDE14" s="19"/>
      <c r="CDF14" s="19"/>
      <c r="CDG14" s="19"/>
      <c r="CDH14" s="19"/>
      <c r="CDI14" s="19"/>
      <c r="CDJ14" s="19"/>
      <c r="CDK14" s="19"/>
      <c r="CDL14" s="19"/>
      <c r="CDM14" s="19"/>
      <c r="CDN14" s="19"/>
      <c r="CDO14" s="19"/>
      <c r="CDP14" s="19"/>
      <c r="CDQ14" s="19"/>
      <c r="CDR14" s="19"/>
      <c r="CDS14" s="19"/>
      <c r="CDT14" s="19"/>
      <c r="CDU14" s="19"/>
      <c r="CDV14" s="19"/>
      <c r="CDW14" s="19"/>
      <c r="CDX14" s="19"/>
      <c r="CDY14" s="19"/>
      <c r="CDZ14" s="19"/>
      <c r="CEA14" s="19"/>
      <c r="CEB14" s="19"/>
      <c r="CEC14" s="19"/>
      <c r="CED14" s="19"/>
      <c r="CEE14" s="19"/>
      <c r="CEF14" s="19"/>
      <c r="CEG14" s="19"/>
      <c r="CEH14" s="19"/>
      <c r="CEI14" s="19"/>
      <c r="CEJ14" s="19"/>
      <c r="CEK14" s="19"/>
      <c r="CEL14" s="19"/>
      <c r="CEM14" s="19"/>
      <c r="CEN14" s="19"/>
      <c r="CEO14" s="19"/>
      <c r="CEP14" s="19"/>
      <c r="CEQ14" s="19"/>
      <c r="CER14" s="19"/>
      <c r="CES14" s="19"/>
      <c r="CET14" s="19"/>
      <c r="CEU14" s="19"/>
      <c r="CEV14" s="19"/>
      <c r="CEW14" s="19"/>
      <c r="CEX14" s="19"/>
      <c r="CEY14" s="19"/>
      <c r="CEZ14" s="19"/>
      <c r="CFA14" s="19"/>
      <c r="CFB14" s="19"/>
      <c r="CFC14" s="19"/>
      <c r="CFD14" s="19"/>
      <c r="CFE14" s="19"/>
      <c r="CFF14" s="19"/>
      <c r="CFG14" s="19"/>
      <c r="CFH14" s="19"/>
      <c r="CFI14" s="19"/>
      <c r="CFJ14" s="19"/>
      <c r="CFK14" s="19"/>
      <c r="CFL14" s="19"/>
      <c r="CFM14" s="19"/>
      <c r="CFN14" s="19"/>
      <c r="CFO14" s="19"/>
      <c r="CFP14" s="19"/>
      <c r="CFQ14" s="19"/>
      <c r="CFR14" s="19"/>
      <c r="CFS14" s="19"/>
      <c r="CFT14" s="19"/>
      <c r="CFU14" s="19"/>
      <c r="CFV14" s="19"/>
      <c r="CFW14" s="19"/>
      <c r="CFX14" s="19"/>
      <c r="CFY14" s="19"/>
      <c r="CFZ14" s="19"/>
      <c r="CGA14" s="19"/>
      <c r="CGB14" s="19"/>
      <c r="CGC14" s="19"/>
      <c r="CGD14" s="19"/>
      <c r="CGE14" s="19"/>
      <c r="CGF14" s="19"/>
      <c r="CGG14" s="19"/>
      <c r="CGH14" s="19"/>
      <c r="CGI14" s="19"/>
      <c r="CGJ14" s="19"/>
      <c r="CGK14" s="19"/>
      <c r="CGL14" s="19"/>
      <c r="CGM14" s="19"/>
      <c r="CGN14" s="19"/>
      <c r="CGO14" s="19"/>
      <c r="CGP14" s="19"/>
      <c r="CGQ14" s="19"/>
      <c r="CGR14" s="19"/>
      <c r="CGS14" s="19"/>
      <c r="CGT14" s="19"/>
      <c r="CGU14" s="19"/>
      <c r="CGV14" s="19"/>
      <c r="CGW14" s="19"/>
      <c r="CGX14" s="19"/>
      <c r="CGY14" s="19"/>
      <c r="CGZ14" s="19"/>
      <c r="CHA14" s="19"/>
      <c r="CHB14" s="19"/>
      <c r="CHC14" s="19"/>
      <c r="CHD14" s="19"/>
      <c r="CHE14" s="19"/>
      <c r="CHF14" s="19"/>
      <c r="CHG14" s="19"/>
      <c r="CHH14" s="19"/>
      <c r="CHI14" s="19"/>
      <c r="CHJ14" s="19"/>
      <c r="CHK14" s="19"/>
      <c r="CHL14" s="19"/>
      <c r="CHM14" s="19"/>
      <c r="CHN14" s="19"/>
      <c r="CHO14" s="19"/>
      <c r="CHP14" s="19"/>
      <c r="CHQ14" s="19"/>
      <c r="CHR14" s="19"/>
      <c r="CHS14" s="19"/>
      <c r="CHT14" s="19"/>
      <c r="CHU14" s="19"/>
      <c r="CHV14" s="19"/>
      <c r="CHW14" s="19"/>
      <c r="CHX14" s="19"/>
      <c r="CHY14" s="19"/>
      <c r="CHZ14" s="19"/>
      <c r="CIA14" s="19"/>
      <c r="CIB14" s="19"/>
      <c r="CIC14" s="19"/>
      <c r="CID14" s="19"/>
      <c r="CIE14" s="19"/>
      <c r="CIF14" s="19"/>
      <c r="CIG14" s="19"/>
      <c r="CIH14" s="19"/>
      <c r="CII14" s="19"/>
      <c r="CIJ14" s="19"/>
      <c r="CIK14" s="19"/>
      <c r="CIL14" s="19"/>
      <c r="CIM14" s="19"/>
      <c r="CIN14" s="19"/>
      <c r="CIO14" s="19"/>
      <c r="CIP14" s="19"/>
      <c r="CIQ14" s="19"/>
      <c r="CIR14" s="19"/>
      <c r="CIS14" s="19"/>
      <c r="CIT14" s="19"/>
      <c r="CIU14" s="19"/>
      <c r="CIV14" s="19"/>
      <c r="CIW14" s="19"/>
      <c r="CIX14" s="19"/>
      <c r="CIY14" s="19"/>
      <c r="CIZ14" s="19"/>
      <c r="CJA14" s="19"/>
      <c r="CJB14" s="19"/>
      <c r="CJC14" s="19"/>
      <c r="CJD14" s="19"/>
      <c r="CJE14" s="19"/>
      <c r="CJF14" s="19"/>
      <c r="CJG14" s="19"/>
      <c r="CJH14" s="19"/>
      <c r="CJI14" s="19"/>
      <c r="CJJ14" s="19"/>
      <c r="CJK14" s="19"/>
      <c r="CJL14" s="19"/>
      <c r="CJM14" s="19"/>
      <c r="CJN14" s="19"/>
      <c r="CJO14" s="19"/>
      <c r="CJP14" s="19"/>
      <c r="CJQ14" s="19"/>
      <c r="CJR14" s="19"/>
      <c r="CJS14" s="19"/>
      <c r="CJT14" s="19"/>
      <c r="CJU14" s="19"/>
      <c r="CJV14" s="19"/>
      <c r="CJW14" s="19"/>
      <c r="CJX14" s="19"/>
      <c r="CJY14" s="19"/>
      <c r="CJZ14" s="19"/>
      <c r="CKA14" s="19"/>
      <c r="CKB14" s="19"/>
      <c r="CKC14" s="19"/>
      <c r="CKD14" s="19"/>
      <c r="CKE14" s="19"/>
      <c r="CKF14" s="19"/>
      <c r="CKG14" s="19"/>
      <c r="CKH14" s="19"/>
      <c r="CKI14" s="19"/>
      <c r="CKJ14" s="19"/>
      <c r="CKK14" s="19"/>
      <c r="CKL14" s="19"/>
      <c r="CKM14" s="19"/>
      <c r="CKN14" s="19"/>
      <c r="CKO14" s="19"/>
      <c r="CKP14" s="19"/>
      <c r="CKQ14" s="19"/>
      <c r="CKR14" s="19"/>
      <c r="CKS14" s="19"/>
      <c r="CKT14" s="19"/>
      <c r="CKU14" s="19"/>
      <c r="CKV14" s="19"/>
      <c r="CKW14" s="19"/>
      <c r="CKX14" s="19"/>
      <c r="CKY14" s="19"/>
      <c r="CKZ14" s="19"/>
      <c r="CLA14" s="19"/>
      <c r="CLB14" s="19"/>
      <c r="CLC14" s="19"/>
      <c r="CLD14" s="19"/>
      <c r="CLE14" s="19"/>
      <c r="CLF14" s="19"/>
      <c r="CLG14" s="19"/>
      <c r="CLH14" s="19"/>
      <c r="CLI14" s="19"/>
      <c r="CLJ14" s="19"/>
      <c r="CLK14" s="19"/>
      <c r="CLL14" s="19"/>
      <c r="CLM14" s="19"/>
      <c r="CLN14" s="19"/>
      <c r="CLO14" s="19"/>
      <c r="CLP14" s="19"/>
      <c r="CLQ14" s="19"/>
      <c r="CLR14" s="19"/>
      <c r="CLS14" s="19"/>
      <c r="CLT14" s="19"/>
      <c r="CLU14" s="19"/>
      <c r="CLV14" s="19"/>
      <c r="CLW14" s="19"/>
      <c r="CLX14" s="19"/>
      <c r="CLY14" s="19"/>
      <c r="CLZ14" s="19"/>
      <c r="CMA14" s="19"/>
      <c r="CMB14" s="19"/>
      <c r="CMC14" s="19"/>
      <c r="CMD14" s="19"/>
      <c r="CME14" s="19"/>
      <c r="CMF14" s="19"/>
      <c r="CMG14" s="19"/>
      <c r="CMH14" s="19"/>
      <c r="CMI14" s="19"/>
      <c r="CMJ14" s="19"/>
      <c r="CMK14" s="19"/>
      <c r="CML14" s="19"/>
      <c r="CMM14" s="19"/>
      <c r="CMN14" s="19"/>
      <c r="CMO14" s="19"/>
      <c r="CMP14" s="19"/>
      <c r="CMQ14" s="19"/>
      <c r="CMR14" s="19"/>
      <c r="CMS14" s="19"/>
      <c r="CMT14" s="19"/>
      <c r="CMU14" s="19"/>
      <c r="CMV14" s="19"/>
      <c r="CMW14" s="19"/>
      <c r="CMX14" s="19"/>
      <c r="CMY14" s="19"/>
      <c r="CMZ14" s="19"/>
      <c r="CNA14" s="19"/>
      <c r="CNB14" s="19"/>
      <c r="CNC14" s="19"/>
      <c r="CND14" s="19"/>
      <c r="CNE14" s="19"/>
      <c r="CNF14" s="19"/>
      <c r="CNG14" s="19"/>
      <c r="CNH14" s="19"/>
      <c r="CNI14" s="19"/>
      <c r="CNJ14" s="19"/>
      <c r="CNK14" s="19"/>
      <c r="CNL14" s="19"/>
      <c r="CNM14" s="19"/>
      <c r="CNN14" s="19"/>
      <c r="CNO14" s="19"/>
      <c r="CNP14" s="19"/>
      <c r="CNQ14" s="19"/>
      <c r="CNR14" s="19"/>
      <c r="CNS14" s="19"/>
      <c r="CNT14" s="19"/>
      <c r="CNU14" s="19"/>
      <c r="CNV14" s="19"/>
      <c r="CNW14" s="19"/>
      <c r="CNX14" s="19"/>
      <c r="CNY14" s="19"/>
      <c r="CNZ14" s="19"/>
      <c r="COA14" s="19"/>
      <c r="COB14" s="19"/>
      <c r="COC14" s="19"/>
      <c r="COD14" s="19"/>
      <c r="COE14" s="19"/>
      <c r="COF14" s="19"/>
      <c r="COG14" s="19"/>
      <c r="COH14" s="19"/>
      <c r="COI14" s="19"/>
      <c r="COJ14" s="19"/>
      <c r="COK14" s="19"/>
      <c r="COL14" s="19"/>
      <c r="COM14" s="19"/>
      <c r="CON14" s="19"/>
      <c r="COO14" s="19"/>
      <c r="COP14" s="19"/>
      <c r="COQ14" s="19"/>
      <c r="COR14" s="19"/>
      <c r="COS14" s="19"/>
      <c r="COT14" s="19"/>
      <c r="COU14" s="19"/>
      <c r="COV14" s="19"/>
      <c r="COW14" s="19"/>
      <c r="COX14" s="19"/>
      <c r="COY14" s="19"/>
      <c r="COZ14" s="19"/>
      <c r="CPA14" s="19"/>
      <c r="CPB14" s="19"/>
      <c r="CPC14" s="19"/>
      <c r="CPD14" s="19"/>
      <c r="CPE14" s="19"/>
      <c r="CPF14" s="19"/>
      <c r="CPG14" s="19"/>
      <c r="CPH14" s="19"/>
      <c r="CPI14" s="19"/>
      <c r="CPJ14" s="19"/>
      <c r="CPK14" s="19"/>
      <c r="CPL14" s="19"/>
      <c r="CPM14" s="19"/>
      <c r="CPN14" s="19"/>
      <c r="CPO14" s="19"/>
      <c r="CPP14" s="19"/>
      <c r="CPQ14" s="19"/>
      <c r="CPR14" s="19"/>
      <c r="CPS14" s="19"/>
      <c r="CPT14" s="19"/>
      <c r="CPU14" s="19"/>
      <c r="CPV14" s="19"/>
      <c r="CPW14" s="19"/>
      <c r="CPX14" s="19"/>
      <c r="CPY14" s="19"/>
      <c r="CPZ14" s="19"/>
      <c r="CQA14" s="19"/>
      <c r="CQB14" s="19"/>
      <c r="CQC14" s="19"/>
      <c r="CQD14" s="19"/>
      <c r="CQE14" s="19"/>
      <c r="CQF14" s="19"/>
      <c r="CQG14" s="19"/>
      <c r="CQH14" s="19"/>
      <c r="CQI14" s="19"/>
      <c r="CQJ14" s="19"/>
      <c r="CQK14" s="19"/>
      <c r="CQL14" s="19"/>
      <c r="CQM14" s="19"/>
      <c r="CQN14" s="19"/>
      <c r="CQO14" s="19"/>
      <c r="CQP14" s="19"/>
      <c r="CQQ14" s="19"/>
      <c r="CQR14" s="19"/>
      <c r="CQS14" s="19"/>
      <c r="CQT14" s="19"/>
      <c r="CQU14" s="19"/>
      <c r="CQV14" s="19"/>
      <c r="CQW14" s="19"/>
      <c r="CQX14" s="19"/>
      <c r="CQY14" s="19"/>
      <c r="CQZ14" s="19"/>
      <c r="CRA14" s="19"/>
      <c r="CRB14" s="19"/>
      <c r="CRC14" s="19"/>
      <c r="CRD14" s="19"/>
      <c r="CRE14" s="19"/>
      <c r="CRF14" s="19"/>
      <c r="CRG14" s="19"/>
      <c r="CRH14" s="19"/>
      <c r="CRI14" s="19"/>
      <c r="CRJ14" s="19"/>
      <c r="CRK14" s="19"/>
      <c r="CRL14" s="19"/>
      <c r="CRM14" s="19"/>
      <c r="CRN14" s="19"/>
      <c r="CRO14" s="19"/>
      <c r="CRP14" s="19"/>
      <c r="CRQ14" s="19"/>
      <c r="CRR14" s="19"/>
      <c r="CRS14" s="19"/>
      <c r="CRT14" s="19"/>
      <c r="CRU14" s="19"/>
      <c r="CRV14" s="19"/>
      <c r="CRW14" s="19"/>
      <c r="CRX14" s="19"/>
      <c r="CRY14" s="19"/>
      <c r="CRZ14" s="19"/>
      <c r="CSA14" s="19"/>
      <c r="CSB14" s="19"/>
      <c r="CSC14" s="19"/>
      <c r="CSD14" s="19"/>
      <c r="CSE14" s="19"/>
      <c r="CSF14" s="19"/>
      <c r="CSG14" s="19"/>
      <c r="CSH14" s="19"/>
      <c r="CSI14" s="19"/>
      <c r="CSJ14" s="19"/>
      <c r="CSK14" s="19"/>
      <c r="CSL14" s="19"/>
      <c r="CSM14" s="19"/>
      <c r="CSN14" s="19"/>
      <c r="CSO14" s="19"/>
      <c r="CSP14" s="19"/>
      <c r="CSQ14" s="19"/>
      <c r="CSR14" s="19"/>
      <c r="CSS14" s="19"/>
      <c r="CST14" s="19"/>
      <c r="CSU14" s="19"/>
      <c r="CSV14" s="19"/>
      <c r="CSW14" s="19"/>
      <c r="CSX14" s="19"/>
      <c r="CSY14" s="19"/>
      <c r="CSZ14" s="19"/>
      <c r="CTA14" s="19"/>
      <c r="CTB14" s="19"/>
      <c r="CTC14" s="19"/>
      <c r="CTD14" s="19"/>
      <c r="CTE14" s="19"/>
      <c r="CTF14" s="19"/>
      <c r="CTG14" s="19"/>
      <c r="CTH14" s="19"/>
      <c r="CTI14" s="19"/>
      <c r="CTJ14" s="19"/>
      <c r="CTK14" s="19"/>
      <c r="CTL14" s="19"/>
      <c r="CTM14" s="19"/>
      <c r="CTN14" s="19"/>
      <c r="CTO14" s="19"/>
      <c r="CTP14" s="19"/>
      <c r="CTQ14" s="19"/>
      <c r="CTR14" s="19"/>
      <c r="CTS14" s="19"/>
      <c r="CTT14" s="19"/>
      <c r="CTU14" s="19"/>
      <c r="CTV14" s="19"/>
      <c r="CTW14" s="19"/>
      <c r="CTX14" s="19"/>
      <c r="CTY14" s="19"/>
      <c r="CTZ14" s="19"/>
      <c r="CUA14" s="19"/>
      <c r="CUB14" s="19"/>
      <c r="CUC14" s="19"/>
      <c r="CUD14" s="19"/>
      <c r="CUE14" s="19"/>
      <c r="CUF14" s="19"/>
      <c r="CUG14" s="19"/>
      <c r="CUH14" s="19"/>
      <c r="CUI14" s="19"/>
      <c r="CUJ14" s="19"/>
      <c r="CUK14" s="19"/>
      <c r="CUL14" s="19"/>
      <c r="CUM14" s="19"/>
      <c r="CUN14" s="19"/>
      <c r="CUO14" s="19"/>
      <c r="CUP14" s="19"/>
      <c r="CUQ14" s="19"/>
      <c r="CUR14" s="19"/>
      <c r="CUS14" s="19"/>
      <c r="CUT14" s="19"/>
      <c r="CUU14" s="19"/>
      <c r="CUV14" s="19"/>
      <c r="CUW14" s="19"/>
      <c r="CUX14" s="19"/>
      <c r="CUY14" s="19"/>
      <c r="CUZ14" s="19"/>
      <c r="CVA14" s="19"/>
      <c r="CVB14" s="19"/>
      <c r="CVC14" s="19"/>
      <c r="CVD14" s="19"/>
      <c r="CVE14" s="19"/>
      <c r="CVF14" s="19"/>
      <c r="CVG14" s="19"/>
      <c r="CVH14" s="19"/>
      <c r="CVI14" s="19"/>
      <c r="CVJ14" s="19"/>
      <c r="CVK14" s="19"/>
      <c r="CVL14" s="19"/>
      <c r="CVM14" s="19"/>
      <c r="CVN14" s="19"/>
      <c r="CVO14" s="19"/>
      <c r="CVP14" s="19"/>
      <c r="CVQ14" s="19"/>
      <c r="CVR14" s="19"/>
      <c r="CVS14" s="19"/>
      <c r="CVT14" s="19"/>
      <c r="CVU14" s="19"/>
      <c r="CVV14" s="19"/>
      <c r="CVW14" s="19"/>
      <c r="CVX14" s="19"/>
      <c r="CVY14" s="19"/>
      <c r="CVZ14" s="19"/>
      <c r="CWA14" s="19"/>
      <c r="CWB14" s="19"/>
      <c r="CWC14" s="19"/>
      <c r="CWD14" s="19"/>
      <c r="CWE14" s="19"/>
      <c r="CWF14" s="19"/>
      <c r="CWG14" s="19"/>
      <c r="CWH14" s="19"/>
      <c r="CWI14" s="19"/>
      <c r="CWJ14" s="19"/>
      <c r="CWK14" s="19"/>
      <c r="CWL14" s="19"/>
      <c r="CWM14" s="19"/>
      <c r="CWN14" s="19"/>
      <c r="CWO14" s="19"/>
      <c r="CWP14" s="19"/>
      <c r="CWQ14" s="19"/>
      <c r="CWR14" s="19"/>
      <c r="CWS14" s="19"/>
      <c r="CWT14" s="19"/>
      <c r="CWU14" s="19"/>
      <c r="CWV14" s="19"/>
      <c r="CWW14" s="19"/>
      <c r="CWX14" s="19"/>
      <c r="CWY14" s="19"/>
      <c r="CWZ14" s="19"/>
      <c r="CXA14" s="19"/>
      <c r="CXB14" s="19"/>
      <c r="CXC14" s="19"/>
      <c r="CXD14" s="19"/>
      <c r="CXE14" s="19"/>
      <c r="CXF14" s="19"/>
      <c r="CXG14" s="19"/>
      <c r="CXH14" s="19"/>
      <c r="CXI14" s="19"/>
      <c r="CXJ14" s="19"/>
      <c r="CXK14" s="19"/>
      <c r="CXL14" s="19"/>
      <c r="CXM14" s="19"/>
      <c r="CXN14" s="19"/>
      <c r="CXO14" s="19"/>
      <c r="CXP14" s="19"/>
      <c r="CXQ14" s="19"/>
      <c r="CXR14" s="19"/>
      <c r="CXS14" s="19"/>
      <c r="CXT14" s="19"/>
      <c r="CXU14" s="19"/>
      <c r="CXV14" s="19"/>
      <c r="CXW14" s="19"/>
      <c r="CXX14" s="19"/>
      <c r="CXY14" s="19"/>
      <c r="CXZ14" s="19"/>
      <c r="CYA14" s="19"/>
      <c r="CYB14" s="19"/>
      <c r="CYC14" s="19"/>
      <c r="CYD14" s="19"/>
      <c r="CYE14" s="19"/>
      <c r="CYF14" s="19"/>
      <c r="CYG14" s="19"/>
      <c r="CYH14" s="19"/>
      <c r="CYI14" s="19"/>
      <c r="CYJ14" s="19"/>
      <c r="CYK14" s="19"/>
      <c r="CYL14" s="19"/>
      <c r="CYM14" s="19"/>
      <c r="CYN14" s="19"/>
      <c r="CYO14" s="19"/>
      <c r="CYP14" s="19"/>
      <c r="CYQ14" s="19"/>
      <c r="CYR14" s="19"/>
      <c r="CYS14" s="19"/>
      <c r="CYT14" s="19"/>
      <c r="CYU14" s="19"/>
      <c r="CYV14" s="19"/>
      <c r="CYW14" s="19"/>
      <c r="CYX14" s="19"/>
      <c r="CYY14" s="19"/>
      <c r="CYZ14" s="19"/>
      <c r="CZA14" s="19"/>
      <c r="CZB14" s="19"/>
      <c r="CZC14" s="19"/>
      <c r="CZD14" s="19"/>
      <c r="CZE14" s="19"/>
      <c r="CZF14" s="19"/>
      <c r="CZG14" s="19"/>
      <c r="CZH14" s="19"/>
      <c r="CZI14" s="19"/>
      <c r="CZJ14" s="19"/>
      <c r="CZK14" s="19"/>
      <c r="CZL14" s="19"/>
      <c r="CZM14" s="19"/>
      <c r="CZN14" s="19"/>
      <c r="CZO14" s="19"/>
      <c r="CZP14" s="19"/>
      <c r="CZQ14" s="19"/>
      <c r="CZR14" s="19"/>
      <c r="CZS14" s="19"/>
      <c r="CZT14" s="19"/>
      <c r="CZU14" s="19"/>
      <c r="CZV14" s="19"/>
      <c r="CZW14" s="19"/>
      <c r="CZX14" s="19"/>
      <c r="CZY14" s="19"/>
      <c r="CZZ14" s="19"/>
      <c r="DAA14" s="19"/>
      <c r="DAB14" s="19"/>
      <c r="DAC14" s="19"/>
      <c r="DAD14" s="19"/>
      <c r="DAE14" s="19"/>
      <c r="DAF14" s="19"/>
      <c r="DAG14" s="19"/>
      <c r="DAH14" s="19"/>
      <c r="DAI14" s="19"/>
      <c r="DAJ14" s="19"/>
      <c r="DAK14" s="19"/>
      <c r="DAL14" s="19"/>
      <c r="DAM14" s="19"/>
      <c r="DAN14" s="19"/>
      <c r="DAO14" s="19"/>
      <c r="DAP14" s="19"/>
      <c r="DAQ14" s="19"/>
      <c r="DAR14" s="19"/>
      <c r="DAS14" s="19"/>
      <c r="DAT14" s="19"/>
      <c r="DAU14" s="19"/>
      <c r="DAV14" s="19"/>
      <c r="DAW14" s="19"/>
      <c r="DAX14" s="19"/>
      <c r="DAY14" s="19"/>
      <c r="DAZ14" s="19"/>
      <c r="DBA14" s="19"/>
      <c r="DBB14" s="19"/>
      <c r="DBC14" s="19"/>
      <c r="DBD14" s="19"/>
      <c r="DBE14" s="19"/>
      <c r="DBF14" s="19"/>
      <c r="DBG14" s="19"/>
      <c r="DBH14" s="19"/>
      <c r="DBI14" s="19"/>
      <c r="DBJ14" s="19"/>
      <c r="DBK14" s="19"/>
      <c r="DBL14" s="19"/>
      <c r="DBM14" s="19"/>
      <c r="DBN14" s="19"/>
      <c r="DBO14" s="19"/>
      <c r="DBP14" s="19"/>
      <c r="DBQ14" s="19"/>
      <c r="DBR14" s="19"/>
      <c r="DBS14" s="19"/>
      <c r="DBT14" s="19"/>
      <c r="DBU14" s="19"/>
      <c r="DBV14" s="19"/>
      <c r="DBW14" s="19"/>
      <c r="DBX14" s="19"/>
      <c r="DBY14" s="19"/>
      <c r="DBZ14" s="19"/>
      <c r="DCA14" s="19"/>
      <c r="DCB14" s="19"/>
      <c r="DCC14" s="19"/>
      <c r="DCD14" s="19"/>
      <c r="DCE14" s="19"/>
      <c r="DCF14" s="19"/>
      <c r="DCG14" s="19"/>
      <c r="DCH14" s="19"/>
      <c r="DCI14" s="19"/>
      <c r="DCJ14" s="19"/>
      <c r="DCK14" s="19"/>
      <c r="DCL14" s="19"/>
      <c r="DCM14" s="19"/>
      <c r="DCN14" s="19"/>
      <c r="DCO14" s="19"/>
      <c r="DCP14" s="19"/>
      <c r="DCQ14" s="19"/>
      <c r="DCR14" s="19"/>
      <c r="DCS14" s="19"/>
      <c r="DCT14" s="19"/>
      <c r="DCU14" s="19"/>
      <c r="DCV14" s="19"/>
      <c r="DCW14" s="19"/>
      <c r="DCX14" s="19"/>
      <c r="DCY14" s="19"/>
      <c r="DCZ14" s="19"/>
      <c r="DDA14" s="19"/>
      <c r="DDB14" s="19"/>
      <c r="DDC14" s="19"/>
      <c r="DDD14" s="19"/>
      <c r="DDE14" s="19"/>
      <c r="DDF14" s="19"/>
      <c r="DDG14" s="19"/>
      <c r="DDH14" s="19"/>
      <c r="DDI14" s="19"/>
      <c r="DDJ14" s="19"/>
      <c r="DDK14" s="19"/>
      <c r="DDL14" s="19"/>
      <c r="DDM14" s="19"/>
      <c r="DDN14" s="19"/>
      <c r="DDO14" s="19"/>
      <c r="DDP14" s="19"/>
      <c r="DDQ14" s="19"/>
      <c r="DDR14" s="19"/>
      <c r="DDS14" s="19"/>
      <c r="DDT14" s="19"/>
      <c r="DDU14" s="19"/>
      <c r="DDV14" s="19"/>
      <c r="DDW14" s="19"/>
      <c r="DDX14" s="19"/>
      <c r="DDY14" s="19"/>
      <c r="DDZ14" s="19"/>
      <c r="DEA14" s="19"/>
      <c r="DEB14" s="19"/>
      <c r="DEC14" s="19"/>
      <c r="DED14" s="19"/>
      <c r="DEE14" s="19"/>
      <c r="DEF14" s="19"/>
      <c r="DEG14" s="19"/>
      <c r="DEH14" s="19"/>
      <c r="DEI14" s="19"/>
      <c r="DEJ14" s="19"/>
      <c r="DEK14" s="19"/>
      <c r="DEL14" s="19"/>
      <c r="DEM14" s="19"/>
      <c r="DEN14" s="19"/>
      <c r="DEO14" s="19"/>
      <c r="DEP14" s="19"/>
      <c r="DEQ14" s="19"/>
      <c r="DER14" s="19"/>
      <c r="DES14" s="19"/>
      <c r="DET14" s="19"/>
      <c r="DEU14" s="19"/>
      <c r="DEV14" s="19"/>
      <c r="DEW14" s="19"/>
      <c r="DEX14" s="19"/>
      <c r="DEY14" s="19"/>
      <c r="DEZ14" s="19"/>
      <c r="DFA14" s="19"/>
      <c r="DFB14" s="19"/>
      <c r="DFC14" s="19"/>
      <c r="DFD14" s="19"/>
      <c r="DFE14" s="19"/>
      <c r="DFF14" s="19"/>
      <c r="DFG14" s="19"/>
      <c r="DFH14" s="19"/>
      <c r="DFI14" s="19"/>
      <c r="DFJ14" s="19"/>
      <c r="DFK14" s="19"/>
      <c r="DFL14" s="19"/>
      <c r="DFM14" s="19"/>
      <c r="DFN14" s="19"/>
      <c r="DFO14" s="19"/>
      <c r="DFP14" s="19"/>
      <c r="DFQ14" s="19"/>
      <c r="DFR14" s="19"/>
      <c r="DFS14" s="19"/>
      <c r="DFT14" s="19"/>
      <c r="DFU14" s="19"/>
      <c r="DFV14" s="19"/>
      <c r="DFW14" s="19"/>
      <c r="DFX14" s="19"/>
      <c r="DFY14" s="19"/>
      <c r="DFZ14" s="19"/>
      <c r="DGA14" s="19"/>
      <c r="DGB14" s="19"/>
      <c r="DGC14" s="19"/>
      <c r="DGD14" s="19"/>
      <c r="DGE14" s="19"/>
      <c r="DGF14" s="19"/>
      <c r="DGG14" s="19"/>
      <c r="DGH14" s="19"/>
      <c r="DGI14" s="19"/>
      <c r="DGJ14" s="19"/>
      <c r="DGK14" s="19"/>
      <c r="DGL14" s="19"/>
      <c r="DGM14" s="19"/>
      <c r="DGN14" s="19"/>
      <c r="DGO14" s="19"/>
      <c r="DGP14" s="19"/>
      <c r="DGQ14" s="19"/>
      <c r="DGR14" s="19"/>
      <c r="DGS14" s="19"/>
      <c r="DGT14" s="19"/>
      <c r="DGU14" s="19"/>
      <c r="DGV14" s="19"/>
      <c r="DGW14" s="19"/>
      <c r="DGX14" s="19"/>
      <c r="DGY14" s="19"/>
      <c r="DGZ14" s="19"/>
      <c r="DHA14" s="19"/>
      <c r="DHB14" s="19"/>
      <c r="DHC14" s="19"/>
      <c r="DHD14" s="19"/>
      <c r="DHE14" s="19"/>
      <c r="DHF14" s="19"/>
      <c r="DHG14" s="19"/>
      <c r="DHH14" s="19"/>
      <c r="DHI14" s="19"/>
      <c r="DHJ14" s="19"/>
      <c r="DHK14" s="19"/>
      <c r="DHL14" s="19"/>
      <c r="DHM14" s="19"/>
      <c r="DHN14" s="19"/>
      <c r="DHO14" s="19"/>
      <c r="DHP14" s="19"/>
      <c r="DHQ14" s="19"/>
      <c r="DHR14" s="19"/>
      <c r="DHS14" s="19"/>
      <c r="DHT14" s="19"/>
      <c r="DHU14" s="19"/>
      <c r="DHV14" s="19"/>
      <c r="DHW14" s="19"/>
      <c r="DHX14" s="19"/>
      <c r="DHY14" s="19"/>
      <c r="DHZ14" s="19"/>
      <c r="DIA14" s="19"/>
      <c r="DIB14" s="19"/>
      <c r="DIC14" s="19"/>
      <c r="DID14" s="19"/>
      <c r="DIE14" s="19"/>
      <c r="DIF14" s="19"/>
      <c r="DIG14" s="19"/>
      <c r="DIH14" s="19"/>
      <c r="DII14" s="19"/>
      <c r="DIJ14" s="19"/>
      <c r="DIK14" s="19"/>
      <c r="DIL14" s="19"/>
      <c r="DIM14" s="19"/>
      <c r="DIN14" s="19"/>
      <c r="DIO14" s="19"/>
      <c r="DIP14" s="19"/>
      <c r="DIQ14" s="19"/>
      <c r="DIR14" s="19"/>
      <c r="DIS14" s="19"/>
      <c r="DIT14" s="19"/>
      <c r="DIU14" s="19"/>
      <c r="DIV14" s="19"/>
      <c r="DIW14" s="19"/>
      <c r="DIX14" s="19"/>
      <c r="DIY14" s="19"/>
      <c r="DIZ14" s="19"/>
      <c r="DJA14" s="19"/>
      <c r="DJB14" s="19"/>
      <c r="DJC14" s="19"/>
      <c r="DJD14" s="19"/>
      <c r="DJE14" s="19"/>
      <c r="DJF14" s="19"/>
      <c r="DJG14" s="19"/>
      <c r="DJH14" s="19"/>
      <c r="DJI14" s="19"/>
      <c r="DJJ14" s="19"/>
      <c r="DJK14" s="19"/>
      <c r="DJL14" s="19"/>
      <c r="DJM14" s="19"/>
      <c r="DJN14" s="19"/>
      <c r="DJO14" s="19"/>
      <c r="DJP14" s="19"/>
      <c r="DJQ14" s="19"/>
      <c r="DJR14" s="19"/>
      <c r="DJS14" s="19"/>
      <c r="DJT14" s="19"/>
      <c r="DJU14" s="19"/>
      <c r="DJV14" s="19"/>
      <c r="DJW14" s="19"/>
      <c r="DJX14" s="19"/>
      <c r="DJY14" s="19"/>
      <c r="DJZ14" s="19"/>
      <c r="DKA14" s="19"/>
      <c r="DKB14" s="19"/>
      <c r="DKC14" s="19"/>
      <c r="DKD14" s="19"/>
      <c r="DKE14" s="19"/>
      <c r="DKF14" s="19"/>
      <c r="DKG14" s="19"/>
      <c r="DKH14" s="19"/>
      <c r="DKI14" s="19"/>
      <c r="DKJ14" s="19"/>
      <c r="DKK14" s="19"/>
      <c r="DKL14" s="19"/>
      <c r="DKM14" s="19"/>
      <c r="DKN14" s="19"/>
      <c r="DKO14" s="19"/>
      <c r="DKP14" s="19"/>
      <c r="DKQ14" s="19"/>
      <c r="DKR14" s="19"/>
      <c r="DKS14" s="19"/>
      <c r="DKT14" s="19"/>
      <c r="DKU14" s="19"/>
      <c r="DKV14" s="19"/>
      <c r="DKW14" s="19"/>
      <c r="DKX14" s="19"/>
      <c r="DKY14" s="19"/>
      <c r="DKZ14" s="19"/>
      <c r="DLA14" s="19"/>
      <c r="DLB14" s="19"/>
      <c r="DLC14" s="19"/>
      <c r="DLD14" s="19"/>
      <c r="DLE14" s="19"/>
      <c r="DLF14" s="19"/>
      <c r="DLG14" s="19"/>
      <c r="DLH14" s="19"/>
      <c r="DLI14" s="19"/>
      <c r="DLJ14" s="19"/>
      <c r="DLK14" s="19"/>
      <c r="DLL14" s="19"/>
      <c r="DLM14" s="19"/>
      <c r="DLN14" s="19"/>
      <c r="DLO14" s="19"/>
      <c r="DLP14" s="19"/>
      <c r="DLQ14" s="19"/>
      <c r="DLR14" s="19"/>
      <c r="DLS14" s="19"/>
      <c r="DLT14" s="19"/>
      <c r="DLU14" s="19"/>
      <c r="DLV14" s="19"/>
      <c r="DLW14" s="19"/>
      <c r="DLX14" s="19"/>
      <c r="DLY14" s="19"/>
      <c r="DLZ14" s="19"/>
      <c r="DMA14" s="19"/>
      <c r="DMB14" s="19"/>
      <c r="DMC14" s="19"/>
      <c r="DMD14" s="19"/>
      <c r="DME14" s="19"/>
      <c r="DMF14" s="19"/>
      <c r="DMG14" s="19"/>
      <c r="DMH14" s="19"/>
      <c r="DMI14" s="19"/>
      <c r="DMJ14" s="19"/>
      <c r="DMK14" s="19"/>
      <c r="DML14" s="19"/>
      <c r="DMM14" s="19"/>
      <c r="DMN14" s="19"/>
      <c r="DMO14" s="19"/>
      <c r="DMP14" s="19"/>
      <c r="DMQ14" s="19"/>
      <c r="DMR14" s="19"/>
      <c r="DMS14" s="19"/>
      <c r="DMT14" s="19"/>
      <c r="DMU14" s="19"/>
      <c r="DMV14" s="19"/>
      <c r="DMW14" s="19"/>
      <c r="DMX14" s="19"/>
      <c r="DMY14" s="19"/>
      <c r="DMZ14" s="19"/>
      <c r="DNA14" s="19"/>
      <c r="DNB14" s="19"/>
      <c r="DNC14" s="19"/>
      <c r="DND14" s="19"/>
      <c r="DNE14" s="19"/>
      <c r="DNF14" s="19"/>
      <c r="DNG14" s="19"/>
      <c r="DNH14" s="19"/>
      <c r="DNI14" s="19"/>
      <c r="DNJ14" s="19"/>
      <c r="DNK14" s="19"/>
      <c r="DNL14" s="19"/>
      <c r="DNM14" s="19"/>
      <c r="DNN14" s="19"/>
      <c r="DNO14" s="19"/>
      <c r="DNP14" s="19"/>
      <c r="DNQ14" s="19"/>
      <c r="DNR14" s="19"/>
      <c r="DNS14" s="19"/>
      <c r="DNT14" s="19"/>
      <c r="DNU14" s="19"/>
      <c r="DNV14" s="19"/>
      <c r="DNW14" s="19"/>
      <c r="DNX14" s="19"/>
      <c r="DNY14" s="19"/>
      <c r="DNZ14" s="19"/>
      <c r="DOA14" s="19"/>
      <c r="DOB14" s="19"/>
      <c r="DOC14" s="19"/>
      <c r="DOD14" s="19"/>
      <c r="DOE14" s="19"/>
      <c r="DOF14" s="19"/>
      <c r="DOG14" s="19"/>
      <c r="DOH14" s="19"/>
      <c r="DOI14" s="19"/>
      <c r="DOJ14" s="19"/>
      <c r="DOK14" s="19"/>
      <c r="DOL14" s="19"/>
      <c r="DOM14" s="19"/>
      <c r="DON14" s="19"/>
      <c r="DOO14" s="19"/>
      <c r="DOP14" s="19"/>
      <c r="DOQ14" s="19"/>
      <c r="DOR14" s="19"/>
      <c r="DOS14" s="19"/>
      <c r="DOT14" s="19"/>
      <c r="DOU14" s="19"/>
      <c r="DOV14" s="19"/>
      <c r="DOW14" s="19"/>
      <c r="DOX14" s="19"/>
      <c r="DOY14" s="19"/>
      <c r="DOZ14" s="19"/>
      <c r="DPA14" s="19"/>
      <c r="DPB14" s="19"/>
      <c r="DPC14" s="19"/>
      <c r="DPD14" s="19"/>
      <c r="DPE14" s="19"/>
      <c r="DPF14" s="19"/>
      <c r="DPG14" s="19"/>
      <c r="DPH14" s="19"/>
      <c r="DPI14" s="19"/>
      <c r="DPJ14" s="19"/>
      <c r="DPK14" s="19"/>
      <c r="DPL14" s="19"/>
      <c r="DPM14" s="19"/>
      <c r="DPN14" s="19"/>
      <c r="DPO14" s="19"/>
      <c r="DPP14" s="19"/>
      <c r="DPQ14" s="19"/>
      <c r="DPR14" s="19"/>
      <c r="DPS14" s="19"/>
      <c r="DPT14" s="19"/>
      <c r="DPU14" s="19"/>
      <c r="DPV14" s="19"/>
      <c r="DPW14" s="19"/>
      <c r="DPX14" s="19"/>
      <c r="DPY14" s="19"/>
      <c r="DPZ14" s="19"/>
      <c r="DQA14" s="19"/>
      <c r="DQB14" s="19"/>
      <c r="DQC14" s="19"/>
      <c r="DQD14" s="19"/>
      <c r="DQE14" s="19"/>
      <c r="DQF14" s="19"/>
      <c r="DQG14" s="19"/>
      <c r="DQH14" s="19"/>
      <c r="DQI14" s="19"/>
      <c r="DQJ14" s="19"/>
      <c r="DQK14" s="19"/>
      <c r="DQL14" s="19"/>
      <c r="DQM14" s="19"/>
      <c r="DQN14" s="19"/>
      <c r="DQO14" s="19"/>
      <c r="DQP14" s="19"/>
      <c r="DQQ14" s="19"/>
      <c r="DQR14" s="19"/>
      <c r="DQS14" s="19"/>
      <c r="DQT14" s="19"/>
      <c r="DQU14" s="19"/>
      <c r="DQV14" s="19"/>
      <c r="DQW14" s="19"/>
      <c r="DQX14" s="19"/>
      <c r="DQY14" s="19"/>
      <c r="DQZ14" s="19"/>
      <c r="DRA14" s="19"/>
      <c r="DRB14" s="19"/>
      <c r="DRC14" s="19"/>
      <c r="DRD14" s="19"/>
      <c r="DRE14" s="19"/>
      <c r="DRF14" s="19"/>
      <c r="DRG14" s="19"/>
      <c r="DRH14" s="19"/>
      <c r="DRI14" s="19"/>
      <c r="DRJ14" s="19"/>
      <c r="DRK14" s="19"/>
      <c r="DRL14" s="19"/>
      <c r="DRM14" s="19"/>
      <c r="DRN14" s="19"/>
      <c r="DRO14" s="19"/>
      <c r="DRP14" s="19"/>
      <c r="DRQ14" s="19"/>
      <c r="DRR14" s="19"/>
      <c r="DRS14" s="19"/>
      <c r="DRT14" s="19"/>
      <c r="DRU14" s="19"/>
      <c r="DRV14" s="19"/>
      <c r="DRW14" s="19"/>
      <c r="DRX14" s="19"/>
      <c r="DRY14" s="19"/>
      <c r="DRZ14" s="19"/>
      <c r="DSA14" s="19"/>
      <c r="DSB14" s="19"/>
      <c r="DSC14" s="19"/>
      <c r="DSD14" s="19"/>
      <c r="DSE14" s="19"/>
      <c r="DSF14" s="19"/>
      <c r="DSG14" s="19"/>
      <c r="DSH14" s="19"/>
      <c r="DSI14" s="19"/>
      <c r="DSJ14" s="19"/>
      <c r="DSK14" s="19"/>
      <c r="DSL14" s="19"/>
      <c r="DSM14" s="19"/>
      <c r="DSN14" s="19"/>
      <c r="DSO14" s="19"/>
      <c r="DSP14" s="19"/>
      <c r="DSQ14" s="19"/>
      <c r="DSR14" s="19"/>
      <c r="DSS14" s="19"/>
      <c r="DST14" s="19"/>
      <c r="DSU14" s="19"/>
      <c r="DSV14" s="19"/>
      <c r="DSW14" s="19"/>
      <c r="DSX14" s="19"/>
      <c r="DSY14" s="19"/>
      <c r="DSZ14" s="19"/>
      <c r="DTA14" s="19"/>
      <c r="DTB14" s="19"/>
      <c r="DTC14" s="19"/>
      <c r="DTD14" s="19"/>
      <c r="DTE14" s="19"/>
      <c r="DTF14" s="19"/>
      <c r="DTG14" s="19"/>
      <c r="DTH14" s="19"/>
      <c r="DTI14" s="19"/>
      <c r="DTJ14" s="19"/>
      <c r="DTK14" s="19"/>
      <c r="DTL14" s="19"/>
      <c r="DTM14" s="19"/>
      <c r="DTN14" s="19"/>
      <c r="DTO14" s="19"/>
      <c r="DTP14" s="19"/>
      <c r="DTQ14" s="19"/>
      <c r="DTR14" s="19"/>
      <c r="DTS14" s="19"/>
      <c r="DTT14" s="19"/>
      <c r="DTU14" s="19"/>
      <c r="DTV14" s="19"/>
      <c r="DTW14" s="19"/>
      <c r="DTX14" s="19"/>
      <c r="DTY14" s="19"/>
      <c r="DTZ14" s="19"/>
      <c r="DUA14" s="19"/>
      <c r="DUB14" s="19"/>
      <c r="DUC14" s="19"/>
      <c r="DUD14" s="19"/>
      <c r="DUE14" s="19"/>
      <c r="DUF14" s="19"/>
      <c r="DUG14" s="19"/>
      <c r="DUH14" s="19"/>
      <c r="DUI14" s="19"/>
      <c r="DUJ14" s="19"/>
      <c r="DUK14" s="19"/>
      <c r="DUL14" s="19"/>
      <c r="DUM14" s="19"/>
      <c r="DUN14" s="19"/>
      <c r="DUO14" s="19"/>
      <c r="DUP14" s="19"/>
      <c r="DUQ14" s="19"/>
      <c r="DUR14" s="19"/>
      <c r="DUS14" s="19"/>
      <c r="DUT14" s="19"/>
      <c r="DUU14" s="19"/>
      <c r="DUV14" s="19"/>
      <c r="DUW14" s="19"/>
      <c r="DUX14" s="19"/>
      <c r="DUY14" s="19"/>
      <c r="DUZ14" s="19"/>
      <c r="DVA14" s="19"/>
      <c r="DVB14" s="19"/>
      <c r="DVC14" s="19"/>
      <c r="DVD14" s="19"/>
      <c r="DVE14" s="19"/>
      <c r="DVF14" s="19"/>
      <c r="DVG14" s="19"/>
      <c r="DVH14" s="19"/>
      <c r="DVI14" s="19"/>
      <c r="DVJ14" s="19"/>
      <c r="DVK14" s="19"/>
      <c r="DVL14" s="19"/>
      <c r="DVM14" s="19"/>
      <c r="DVN14" s="19"/>
      <c r="DVO14" s="19"/>
      <c r="DVP14" s="19"/>
      <c r="DVQ14" s="19"/>
      <c r="DVR14" s="19"/>
      <c r="DVS14" s="19"/>
      <c r="DVT14" s="19"/>
      <c r="DVU14" s="19"/>
      <c r="DVV14" s="19"/>
      <c r="DVW14" s="19"/>
      <c r="DVX14" s="19"/>
      <c r="DVY14" s="19"/>
      <c r="DVZ14" s="19"/>
      <c r="DWA14" s="19"/>
      <c r="DWB14" s="19"/>
      <c r="DWC14" s="19"/>
      <c r="DWD14" s="19"/>
      <c r="DWE14" s="19"/>
      <c r="DWF14" s="19"/>
      <c r="DWG14" s="19"/>
      <c r="DWH14" s="19"/>
      <c r="DWI14" s="19"/>
      <c r="DWJ14" s="19"/>
      <c r="DWK14" s="19"/>
      <c r="DWL14" s="19"/>
      <c r="DWM14" s="19"/>
      <c r="DWN14" s="19"/>
      <c r="DWO14" s="19"/>
      <c r="DWP14" s="19"/>
      <c r="DWQ14" s="19"/>
      <c r="DWR14" s="19"/>
      <c r="DWS14" s="19"/>
      <c r="DWT14" s="19"/>
      <c r="DWU14" s="19"/>
      <c r="DWV14" s="19"/>
      <c r="DWW14" s="19"/>
      <c r="DWX14" s="19"/>
      <c r="DWY14" s="19"/>
      <c r="DWZ14" s="19"/>
      <c r="DXA14" s="19"/>
      <c r="DXB14" s="19"/>
      <c r="DXC14" s="19"/>
      <c r="DXD14" s="19"/>
      <c r="DXE14" s="19"/>
      <c r="DXF14" s="19"/>
      <c r="DXG14" s="19"/>
      <c r="DXH14" s="19"/>
      <c r="DXI14" s="19"/>
      <c r="DXJ14" s="19"/>
      <c r="DXK14" s="19"/>
      <c r="DXL14" s="19"/>
      <c r="DXM14" s="19"/>
      <c r="DXN14" s="19"/>
      <c r="DXO14" s="19"/>
      <c r="DXP14" s="19"/>
      <c r="DXQ14" s="19"/>
      <c r="DXR14" s="19"/>
      <c r="DXS14" s="19"/>
      <c r="DXT14" s="19"/>
      <c r="DXU14" s="19"/>
      <c r="DXV14" s="19"/>
      <c r="DXW14" s="19"/>
      <c r="DXX14" s="19"/>
      <c r="DXY14" s="19"/>
      <c r="DXZ14" s="19"/>
      <c r="DYA14" s="19"/>
      <c r="DYB14" s="19"/>
      <c r="DYC14" s="19"/>
      <c r="DYD14" s="19"/>
      <c r="DYE14" s="19"/>
      <c r="DYF14" s="19"/>
      <c r="DYG14" s="19"/>
      <c r="DYH14" s="19"/>
      <c r="DYI14" s="19"/>
      <c r="DYJ14" s="19"/>
      <c r="DYK14" s="19"/>
      <c r="DYL14" s="19"/>
      <c r="DYM14" s="19"/>
      <c r="DYN14" s="19"/>
      <c r="DYO14" s="19"/>
      <c r="DYP14" s="19"/>
      <c r="DYQ14" s="19"/>
      <c r="DYR14" s="19"/>
      <c r="DYS14" s="19"/>
      <c r="DYT14" s="19"/>
      <c r="DYU14" s="19"/>
      <c r="DYV14" s="19"/>
      <c r="DYW14" s="19"/>
      <c r="DYX14" s="19"/>
      <c r="DYY14" s="19"/>
      <c r="DYZ14" s="19"/>
      <c r="DZA14" s="19"/>
      <c r="DZB14" s="19"/>
      <c r="DZC14" s="19"/>
      <c r="DZD14" s="19"/>
      <c r="DZE14" s="19"/>
      <c r="DZF14" s="19"/>
      <c r="DZG14" s="19"/>
      <c r="DZH14" s="19"/>
      <c r="DZI14" s="19"/>
      <c r="DZJ14" s="19"/>
      <c r="DZK14" s="19"/>
      <c r="DZL14" s="19"/>
      <c r="DZM14" s="19"/>
      <c r="DZN14" s="19"/>
      <c r="DZO14" s="19"/>
      <c r="DZP14" s="19"/>
      <c r="DZQ14" s="19"/>
      <c r="DZR14" s="19"/>
      <c r="DZS14" s="19"/>
      <c r="DZT14" s="19"/>
      <c r="DZU14" s="19"/>
      <c r="DZV14" s="19"/>
      <c r="DZW14" s="19"/>
      <c r="DZX14" s="19"/>
      <c r="DZY14" s="19"/>
      <c r="DZZ14" s="19"/>
      <c r="EAA14" s="19"/>
      <c r="EAB14" s="19"/>
      <c r="EAC14" s="19"/>
      <c r="EAD14" s="19"/>
      <c r="EAE14" s="19"/>
      <c r="EAF14" s="19"/>
      <c r="EAG14" s="19"/>
      <c r="EAH14" s="19"/>
      <c r="EAI14" s="19"/>
      <c r="EAJ14" s="19"/>
      <c r="EAK14" s="19"/>
      <c r="EAL14" s="19"/>
      <c r="EAM14" s="19"/>
      <c r="EAN14" s="19"/>
      <c r="EAO14" s="19"/>
      <c r="EAP14" s="19"/>
      <c r="EAQ14" s="19"/>
      <c r="EAR14" s="19"/>
      <c r="EAS14" s="19"/>
      <c r="EAT14" s="19"/>
      <c r="EAU14" s="19"/>
      <c r="EAV14" s="19"/>
      <c r="EAW14" s="19"/>
      <c r="EAX14" s="19"/>
      <c r="EAY14" s="19"/>
      <c r="EAZ14" s="19"/>
      <c r="EBA14" s="19"/>
      <c r="EBB14" s="19"/>
      <c r="EBC14" s="19"/>
      <c r="EBD14" s="19"/>
      <c r="EBE14" s="19"/>
      <c r="EBF14" s="19"/>
      <c r="EBG14" s="19"/>
      <c r="EBH14" s="19"/>
      <c r="EBI14" s="19"/>
      <c r="EBJ14" s="19"/>
      <c r="EBK14" s="19"/>
      <c r="EBL14" s="19"/>
      <c r="EBM14" s="19"/>
      <c r="EBN14" s="19"/>
      <c r="EBO14" s="19"/>
      <c r="EBP14" s="19"/>
      <c r="EBQ14" s="19"/>
      <c r="EBR14" s="19"/>
      <c r="EBS14" s="19"/>
      <c r="EBT14" s="19"/>
      <c r="EBU14" s="19"/>
      <c r="EBV14" s="19"/>
      <c r="EBW14" s="19"/>
      <c r="EBX14" s="19"/>
      <c r="EBY14" s="19"/>
      <c r="EBZ14" s="19"/>
      <c r="ECA14" s="19"/>
      <c r="ECB14" s="19"/>
      <c r="ECC14" s="19"/>
      <c r="ECD14" s="19"/>
      <c r="ECE14" s="19"/>
      <c r="ECF14" s="19"/>
      <c r="ECG14" s="19"/>
      <c r="ECH14" s="19"/>
      <c r="ECI14" s="19"/>
      <c r="ECJ14" s="19"/>
      <c r="ECK14" s="19"/>
      <c r="ECL14" s="19"/>
      <c r="ECM14" s="19"/>
      <c r="ECN14" s="19"/>
      <c r="ECO14" s="19"/>
      <c r="ECP14" s="19"/>
      <c r="ECQ14" s="19"/>
      <c r="ECR14" s="19"/>
      <c r="ECS14" s="19"/>
      <c r="ECT14" s="19"/>
      <c r="ECU14" s="19"/>
      <c r="ECV14" s="19"/>
      <c r="ECW14" s="19"/>
      <c r="ECX14" s="19"/>
      <c r="ECY14" s="19"/>
      <c r="ECZ14" s="19"/>
      <c r="EDA14" s="19"/>
      <c r="EDB14" s="19"/>
      <c r="EDC14" s="19"/>
      <c r="EDD14" s="19"/>
      <c r="EDE14" s="19"/>
      <c r="EDF14" s="19"/>
      <c r="EDG14" s="19"/>
      <c r="EDH14" s="19"/>
      <c r="EDI14" s="19"/>
      <c r="EDJ14" s="19"/>
      <c r="EDK14" s="19"/>
      <c r="EDL14" s="19"/>
      <c r="EDM14" s="19"/>
      <c r="EDN14" s="19"/>
      <c r="EDO14" s="19"/>
      <c r="EDP14" s="19"/>
      <c r="EDQ14" s="19"/>
      <c r="EDR14" s="19"/>
      <c r="EDS14" s="19"/>
      <c r="EDT14" s="19"/>
      <c r="EDU14" s="19"/>
      <c r="EDV14" s="19"/>
      <c r="EDW14" s="19"/>
      <c r="EDX14" s="19"/>
      <c r="EDY14" s="19"/>
      <c r="EDZ14" s="19"/>
      <c r="EEA14" s="19"/>
      <c r="EEB14" s="19"/>
      <c r="EEC14" s="19"/>
      <c r="EED14" s="19"/>
      <c r="EEE14" s="19"/>
      <c r="EEF14" s="19"/>
      <c r="EEG14" s="19"/>
      <c r="EEH14" s="19"/>
      <c r="EEI14" s="19"/>
      <c r="EEJ14" s="19"/>
      <c r="EEK14" s="19"/>
      <c r="EEL14" s="19"/>
      <c r="EEM14" s="19"/>
      <c r="EEN14" s="19"/>
      <c r="EEO14" s="19"/>
      <c r="EEP14" s="19"/>
      <c r="EEQ14" s="19"/>
      <c r="EER14" s="19"/>
      <c r="EES14" s="19"/>
      <c r="EET14" s="19"/>
      <c r="EEU14" s="19"/>
      <c r="EEV14" s="19"/>
      <c r="EEW14" s="19"/>
      <c r="EEX14" s="19"/>
      <c r="EEY14" s="19"/>
      <c r="EEZ14" s="19"/>
      <c r="EFA14" s="19"/>
      <c r="EFB14" s="19"/>
      <c r="EFC14" s="19"/>
      <c r="EFD14" s="19"/>
      <c r="EFE14" s="19"/>
      <c r="EFF14" s="19"/>
      <c r="EFG14" s="19"/>
      <c r="EFH14" s="19"/>
      <c r="EFI14" s="19"/>
      <c r="EFJ14" s="19"/>
      <c r="EFK14" s="19"/>
      <c r="EFL14" s="19"/>
      <c r="EFM14" s="19"/>
      <c r="EFN14" s="19"/>
      <c r="EFO14" s="19"/>
      <c r="EFP14" s="19"/>
      <c r="EFQ14" s="19"/>
      <c r="EFR14" s="19"/>
      <c r="EFS14" s="19"/>
      <c r="EFT14" s="19"/>
      <c r="EFU14" s="19"/>
      <c r="EFV14" s="19"/>
      <c r="EFW14" s="19"/>
      <c r="EFX14" s="19"/>
      <c r="EFY14" s="19"/>
      <c r="EFZ14" s="19"/>
      <c r="EGA14" s="19"/>
      <c r="EGB14" s="19"/>
      <c r="EGC14" s="19"/>
      <c r="EGD14" s="19"/>
      <c r="EGE14" s="19"/>
      <c r="EGF14" s="19"/>
      <c r="EGG14" s="19"/>
      <c r="EGH14" s="19"/>
      <c r="EGI14" s="19"/>
      <c r="EGJ14" s="19"/>
      <c r="EGK14" s="19"/>
      <c r="EGL14" s="19"/>
      <c r="EGM14" s="19"/>
      <c r="EGN14" s="19"/>
      <c r="EGO14" s="19"/>
      <c r="EGP14" s="19"/>
      <c r="EGQ14" s="19"/>
      <c r="EGR14" s="19"/>
      <c r="EGS14" s="19"/>
      <c r="EGT14" s="19"/>
      <c r="EGU14" s="19"/>
      <c r="EGV14" s="19"/>
      <c r="EGW14" s="19"/>
      <c r="EGX14" s="19"/>
      <c r="EGY14" s="19"/>
      <c r="EGZ14" s="19"/>
      <c r="EHA14" s="19"/>
      <c r="EHB14" s="19"/>
      <c r="EHC14" s="19"/>
      <c r="EHD14" s="19"/>
      <c r="EHE14" s="19"/>
      <c r="EHF14" s="19"/>
      <c r="EHG14" s="19"/>
      <c r="EHH14" s="19"/>
      <c r="EHI14" s="19"/>
      <c r="EHJ14" s="19"/>
      <c r="EHK14" s="19"/>
      <c r="EHL14" s="19"/>
      <c r="EHM14" s="19"/>
      <c r="EHN14" s="19"/>
      <c r="EHO14" s="19"/>
      <c r="EHP14" s="19"/>
      <c r="EHQ14" s="19"/>
      <c r="EHR14" s="19"/>
      <c r="EHS14" s="19"/>
      <c r="EHT14" s="19"/>
      <c r="EHU14" s="19"/>
      <c r="EHV14" s="19"/>
      <c r="EHW14" s="19"/>
      <c r="EHX14" s="19"/>
      <c r="EHY14" s="19"/>
      <c r="EHZ14" s="19"/>
      <c r="EIA14" s="19"/>
      <c r="EIB14" s="19"/>
      <c r="EIC14" s="19"/>
      <c r="EID14" s="19"/>
      <c r="EIE14" s="19"/>
      <c r="EIF14" s="19"/>
      <c r="EIG14" s="19"/>
      <c r="EIH14" s="19"/>
      <c r="EII14" s="19"/>
      <c r="EIJ14" s="19"/>
      <c r="EIK14" s="19"/>
      <c r="EIL14" s="19"/>
      <c r="EIM14" s="19"/>
      <c r="EIN14" s="19"/>
      <c r="EIO14" s="19"/>
      <c r="EIP14" s="19"/>
      <c r="EIQ14" s="19"/>
      <c r="EIR14" s="19"/>
      <c r="EIS14" s="19"/>
      <c r="EIT14" s="19"/>
      <c r="EIU14" s="19"/>
      <c r="EIV14" s="19"/>
      <c r="EIW14" s="19"/>
      <c r="EIX14" s="19"/>
      <c r="EIY14" s="19"/>
      <c r="EIZ14" s="19"/>
      <c r="EJA14" s="19"/>
      <c r="EJB14" s="19"/>
      <c r="EJC14" s="19"/>
      <c r="EJD14" s="19"/>
      <c r="EJE14" s="19"/>
      <c r="EJF14" s="19"/>
      <c r="EJG14" s="19"/>
      <c r="EJH14" s="19"/>
      <c r="EJI14" s="19"/>
      <c r="EJJ14" s="19"/>
      <c r="EJK14" s="19"/>
      <c r="EJL14" s="19"/>
      <c r="EJM14" s="19"/>
      <c r="EJN14" s="19"/>
      <c r="EJO14" s="19"/>
      <c r="EJP14" s="19"/>
      <c r="EJQ14" s="19"/>
      <c r="EJR14" s="19"/>
      <c r="EJS14" s="19"/>
      <c r="EJT14" s="19"/>
      <c r="EJU14" s="19"/>
      <c r="EJV14" s="19"/>
      <c r="EJW14" s="19"/>
      <c r="EJX14" s="19"/>
      <c r="EJY14" s="19"/>
      <c r="EJZ14" s="19"/>
      <c r="EKA14" s="19"/>
      <c r="EKB14" s="19"/>
      <c r="EKC14" s="19"/>
      <c r="EKD14" s="19"/>
      <c r="EKE14" s="19"/>
      <c r="EKF14" s="19"/>
      <c r="EKG14" s="19"/>
      <c r="EKH14" s="19"/>
      <c r="EKI14" s="19"/>
      <c r="EKJ14" s="19"/>
      <c r="EKK14" s="19"/>
      <c r="EKL14" s="19"/>
      <c r="EKM14" s="19"/>
      <c r="EKN14" s="19"/>
      <c r="EKO14" s="19"/>
      <c r="EKP14" s="19"/>
      <c r="EKQ14" s="19"/>
      <c r="EKR14" s="19"/>
      <c r="EKS14" s="19"/>
      <c r="EKT14" s="19"/>
      <c r="EKU14" s="19"/>
      <c r="EKV14" s="19"/>
      <c r="EKW14" s="19"/>
      <c r="EKX14" s="19"/>
      <c r="EKY14" s="19"/>
      <c r="EKZ14" s="19"/>
      <c r="ELA14" s="19"/>
      <c r="ELB14" s="19"/>
      <c r="ELC14" s="19"/>
      <c r="ELD14" s="19"/>
      <c r="ELE14" s="19"/>
      <c r="ELF14" s="19"/>
      <c r="ELG14" s="19"/>
      <c r="ELH14" s="19"/>
      <c r="ELI14" s="19"/>
      <c r="ELJ14" s="19"/>
      <c r="ELK14" s="19"/>
      <c r="ELL14" s="19"/>
      <c r="ELM14" s="19"/>
      <c r="ELN14" s="19"/>
      <c r="ELO14" s="19"/>
      <c r="ELP14" s="19"/>
      <c r="ELQ14" s="19"/>
      <c r="ELR14" s="19"/>
      <c r="ELS14" s="19"/>
      <c r="ELT14" s="19"/>
      <c r="ELU14" s="19"/>
      <c r="ELV14" s="19"/>
      <c r="ELW14" s="19"/>
      <c r="ELX14" s="19"/>
      <c r="ELY14" s="19"/>
      <c r="ELZ14" s="19"/>
      <c r="EMA14" s="19"/>
      <c r="EMB14" s="19"/>
      <c r="EMC14" s="19"/>
      <c r="EMD14" s="19"/>
      <c r="EME14" s="19"/>
      <c r="EMF14" s="19"/>
      <c r="EMG14" s="19"/>
      <c r="EMH14" s="19"/>
      <c r="EMI14" s="19"/>
      <c r="EMJ14" s="19"/>
      <c r="EMK14" s="19"/>
      <c r="EML14" s="19"/>
      <c r="EMM14" s="19"/>
      <c r="EMN14" s="19"/>
      <c r="EMO14" s="19"/>
      <c r="EMP14" s="19"/>
      <c r="EMQ14" s="19"/>
      <c r="EMR14" s="19"/>
      <c r="EMS14" s="19"/>
      <c r="EMT14" s="19"/>
      <c r="EMU14" s="19"/>
      <c r="EMV14" s="19"/>
      <c r="EMW14" s="19"/>
      <c r="EMX14" s="19"/>
      <c r="EMY14" s="19"/>
      <c r="EMZ14" s="19"/>
      <c r="ENA14" s="19"/>
      <c r="ENB14" s="19"/>
      <c r="ENC14" s="19"/>
      <c r="END14" s="19"/>
      <c r="ENE14" s="19"/>
      <c r="ENF14" s="19"/>
      <c r="ENG14" s="19"/>
      <c r="ENH14" s="19"/>
      <c r="ENI14" s="19"/>
      <c r="ENJ14" s="19"/>
      <c r="ENK14" s="19"/>
      <c r="ENL14" s="19"/>
      <c r="ENM14" s="19"/>
      <c r="ENN14" s="19"/>
      <c r="ENO14" s="19"/>
      <c r="ENP14" s="19"/>
      <c r="ENQ14" s="19"/>
      <c r="ENR14" s="19"/>
      <c r="ENS14" s="19"/>
      <c r="ENT14" s="19"/>
      <c r="ENU14" s="19"/>
      <c r="ENV14" s="19"/>
      <c r="ENW14" s="19"/>
      <c r="ENX14" s="19"/>
      <c r="ENY14" s="19"/>
      <c r="ENZ14" s="19"/>
      <c r="EOA14" s="19"/>
      <c r="EOB14" s="19"/>
      <c r="EOC14" s="19"/>
      <c r="EOD14" s="19"/>
      <c r="EOE14" s="19"/>
      <c r="EOF14" s="19"/>
      <c r="EOG14" s="19"/>
      <c r="EOH14" s="19"/>
      <c r="EOI14" s="19"/>
      <c r="EOJ14" s="19"/>
      <c r="EOK14" s="19"/>
      <c r="EOL14" s="19"/>
      <c r="EOM14" s="19"/>
      <c r="EON14" s="19"/>
      <c r="EOO14" s="19"/>
      <c r="EOP14" s="19"/>
      <c r="EOQ14" s="19"/>
      <c r="EOR14" s="19"/>
      <c r="EOS14" s="19"/>
      <c r="EOT14" s="19"/>
      <c r="EOU14" s="19"/>
      <c r="EOV14" s="19"/>
      <c r="EOW14" s="19"/>
      <c r="EOX14" s="19"/>
      <c r="EOY14" s="19"/>
      <c r="EOZ14" s="19"/>
      <c r="EPA14" s="19"/>
      <c r="EPB14" s="19"/>
      <c r="EPC14" s="19"/>
      <c r="EPD14" s="19"/>
      <c r="EPE14" s="19"/>
      <c r="EPF14" s="19"/>
      <c r="EPG14" s="19"/>
      <c r="EPH14" s="19"/>
      <c r="EPI14" s="19"/>
      <c r="EPJ14" s="19"/>
      <c r="EPK14" s="19"/>
      <c r="EPL14" s="19"/>
      <c r="EPM14" s="19"/>
      <c r="EPN14" s="19"/>
      <c r="EPO14" s="19"/>
      <c r="EPP14" s="19"/>
      <c r="EPQ14" s="19"/>
      <c r="EPR14" s="19"/>
      <c r="EPS14" s="19"/>
      <c r="EPT14" s="19"/>
      <c r="EPU14" s="19"/>
      <c r="EPV14" s="19"/>
      <c r="EPW14" s="19"/>
      <c r="EPX14" s="19"/>
      <c r="EPY14" s="19"/>
      <c r="EPZ14" s="19"/>
      <c r="EQA14" s="19"/>
      <c r="EQB14" s="19"/>
      <c r="EQC14" s="19"/>
      <c r="EQD14" s="19"/>
      <c r="EQE14" s="19"/>
      <c r="EQF14" s="19"/>
      <c r="EQG14" s="19"/>
      <c r="EQH14" s="19"/>
      <c r="EQI14" s="19"/>
      <c r="EQJ14" s="19"/>
      <c r="EQK14" s="19"/>
      <c r="EQL14" s="19"/>
      <c r="EQM14" s="19"/>
      <c r="EQN14" s="19"/>
      <c r="EQO14" s="19"/>
      <c r="EQP14" s="19"/>
      <c r="EQQ14" s="19"/>
      <c r="EQR14" s="19"/>
      <c r="EQS14" s="19"/>
      <c r="EQT14" s="19"/>
      <c r="EQU14" s="19"/>
      <c r="EQV14" s="19"/>
      <c r="EQW14" s="19"/>
      <c r="EQX14" s="19"/>
      <c r="EQY14" s="19"/>
      <c r="EQZ14" s="19"/>
      <c r="ERA14" s="19"/>
      <c r="ERB14" s="19"/>
      <c r="ERC14" s="19"/>
      <c r="ERD14" s="19"/>
      <c r="ERE14" s="19"/>
      <c r="ERF14" s="19"/>
      <c r="ERG14" s="19"/>
      <c r="ERH14" s="19"/>
      <c r="ERI14" s="19"/>
      <c r="ERJ14" s="19"/>
      <c r="ERK14" s="19"/>
      <c r="ERL14" s="19"/>
      <c r="ERM14" s="19"/>
      <c r="ERN14" s="19"/>
      <c r="ERO14" s="19"/>
      <c r="ERP14" s="19"/>
      <c r="ERQ14" s="19"/>
      <c r="ERR14" s="19"/>
      <c r="ERS14" s="19"/>
      <c r="ERT14" s="19"/>
      <c r="ERU14" s="19"/>
      <c r="ERV14" s="19"/>
      <c r="ERW14" s="19"/>
      <c r="ERX14" s="19"/>
      <c r="ERY14" s="19"/>
      <c r="ERZ14" s="19"/>
      <c r="ESA14" s="19"/>
      <c r="ESB14" s="19"/>
      <c r="ESC14" s="19"/>
      <c r="ESD14" s="19"/>
      <c r="ESE14" s="19"/>
      <c r="ESF14" s="19"/>
      <c r="ESG14" s="19"/>
      <c r="ESH14" s="19"/>
      <c r="ESI14" s="19"/>
      <c r="ESJ14" s="19"/>
      <c r="ESK14" s="19"/>
      <c r="ESL14" s="19"/>
      <c r="ESM14" s="19"/>
      <c r="ESN14" s="19"/>
      <c r="ESO14" s="19"/>
      <c r="ESP14" s="19"/>
      <c r="ESQ14" s="19"/>
      <c r="ESR14" s="19"/>
      <c r="ESS14" s="19"/>
      <c r="EST14" s="19"/>
      <c r="ESU14" s="19"/>
      <c r="ESV14" s="19"/>
      <c r="ESW14" s="19"/>
      <c r="ESX14" s="19"/>
      <c r="ESY14" s="19"/>
      <c r="ESZ14" s="19"/>
      <c r="ETA14" s="19"/>
      <c r="ETB14" s="19"/>
      <c r="ETC14" s="19"/>
      <c r="ETD14" s="19"/>
      <c r="ETE14" s="19"/>
      <c r="ETF14" s="19"/>
      <c r="ETG14" s="19"/>
      <c r="ETH14" s="19"/>
      <c r="ETI14" s="19"/>
      <c r="ETJ14" s="19"/>
      <c r="ETK14" s="19"/>
      <c r="ETL14" s="19"/>
      <c r="ETM14" s="19"/>
      <c r="ETN14" s="19"/>
      <c r="ETO14" s="19"/>
      <c r="ETP14" s="19"/>
      <c r="ETQ14" s="19"/>
      <c r="ETR14" s="19"/>
      <c r="ETS14" s="19"/>
      <c r="ETT14" s="19"/>
      <c r="ETU14" s="19"/>
      <c r="ETV14" s="19"/>
      <c r="ETW14" s="19"/>
      <c r="ETX14" s="19"/>
      <c r="ETY14" s="19"/>
      <c r="ETZ14" s="19"/>
      <c r="EUA14" s="19"/>
      <c r="EUB14" s="19"/>
      <c r="EUC14" s="19"/>
      <c r="EUD14" s="19"/>
      <c r="EUE14" s="19"/>
      <c r="EUF14" s="19"/>
      <c r="EUG14" s="19"/>
      <c r="EUH14" s="19"/>
      <c r="EUI14" s="19"/>
      <c r="EUJ14" s="19"/>
      <c r="EUK14" s="19"/>
      <c r="EUL14" s="19"/>
      <c r="EUM14" s="19"/>
      <c r="EUN14" s="19"/>
      <c r="EUO14" s="19"/>
      <c r="EUP14" s="19"/>
      <c r="EUQ14" s="19"/>
      <c r="EUR14" s="19"/>
      <c r="EUS14" s="19"/>
      <c r="EUT14" s="19"/>
      <c r="EUU14" s="19"/>
      <c r="EUV14" s="19"/>
      <c r="EUW14" s="19"/>
      <c r="EUX14" s="19"/>
      <c r="EUY14" s="19"/>
      <c r="EUZ14" s="19"/>
      <c r="EVA14" s="19"/>
      <c r="EVB14" s="19"/>
      <c r="EVC14" s="19"/>
      <c r="EVD14" s="19"/>
      <c r="EVE14" s="19"/>
      <c r="EVF14" s="19"/>
      <c r="EVG14" s="19"/>
      <c r="EVH14" s="19"/>
      <c r="EVI14" s="19"/>
      <c r="EVJ14" s="19"/>
      <c r="EVK14" s="19"/>
      <c r="EVL14" s="19"/>
      <c r="EVM14" s="19"/>
      <c r="EVN14" s="19"/>
      <c r="EVO14" s="19"/>
      <c r="EVP14" s="19"/>
      <c r="EVQ14" s="19"/>
      <c r="EVR14" s="19"/>
      <c r="EVS14" s="19"/>
      <c r="EVT14" s="19"/>
      <c r="EVU14" s="19"/>
      <c r="EVV14" s="19"/>
      <c r="EVW14" s="19"/>
      <c r="EVX14" s="19"/>
      <c r="EVY14" s="19"/>
      <c r="EVZ14" s="19"/>
      <c r="EWA14" s="19"/>
      <c r="EWB14" s="19"/>
      <c r="EWC14" s="19"/>
      <c r="EWD14" s="19"/>
      <c r="EWE14" s="19"/>
      <c r="EWF14" s="19"/>
      <c r="EWG14" s="19"/>
      <c r="EWH14" s="19"/>
      <c r="EWI14" s="19"/>
      <c r="EWJ14" s="19"/>
      <c r="EWK14" s="19"/>
      <c r="EWL14" s="19"/>
      <c r="EWM14" s="19"/>
      <c r="EWN14" s="19"/>
      <c r="EWO14" s="19"/>
      <c r="EWP14" s="19"/>
      <c r="EWQ14" s="19"/>
      <c r="EWR14" s="19"/>
      <c r="EWS14" s="19"/>
      <c r="EWT14" s="19"/>
      <c r="EWU14" s="19"/>
      <c r="EWV14" s="19"/>
      <c r="EWW14" s="19"/>
      <c r="EWX14" s="19"/>
      <c r="EWY14" s="19"/>
      <c r="EWZ14" s="19"/>
      <c r="EXA14" s="19"/>
      <c r="EXB14" s="19"/>
      <c r="EXC14" s="19"/>
      <c r="EXD14" s="19"/>
      <c r="EXE14" s="19"/>
      <c r="EXF14" s="19"/>
      <c r="EXG14" s="19"/>
      <c r="EXH14" s="19"/>
      <c r="EXI14" s="19"/>
      <c r="EXJ14" s="19"/>
      <c r="EXK14" s="19"/>
      <c r="EXL14" s="19"/>
      <c r="EXM14" s="19"/>
      <c r="EXN14" s="19"/>
      <c r="EXO14" s="19"/>
      <c r="EXP14" s="19"/>
      <c r="EXQ14" s="19"/>
      <c r="EXR14" s="19"/>
      <c r="EXS14" s="19"/>
      <c r="EXT14" s="19"/>
      <c r="EXU14" s="19"/>
      <c r="EXV14" s="19"/>
      <c r="EXW14" s="19"/>
      <c r="EXX14" s="19"/>
      <c r="EXY14" s="19"/>
      <c r="EXZ14" s="19"/>
      <c r="EYA14" s="19"/>
      <c r="EYB14" s="19"/>
      <c r="EYC14" s="19"/>
      <c r="EYD14" s="19"/>
      <c r="EYE14" s="19"/>
      <c r="EYF14" s="19"/>
      <c r="EYG14" s="19"/>
      <c r="EYH14" s="19"/>
      <c r="EYI14" s="19"/>
      <c r="EYJ14" s="19"/>
      <c r="EYK14" s="19"/>
      <c r="EYL14" s="19"/>
      <c r="EYM14" s="19"/>
      <c r="EYN14" s="19"/>
      <c r="EYO14" s="19"/>
      <c r="EYP14" s="19"/>
      <c r="EYQ14" s="19"/>
      <c r="EYR14" s="19"/>
      <c r="EYS14" s="19"/>
      <c r="EYT14" s="19"/>
      <c r="EYU14" s="19"/>
      <c r="EYV14" s="19"/>
      <c r="EYW14" s="19"/>
      <c r="EYX14" s="19"/>
      <c r="EYY14" s="19"/>
      <c r="EYZ14" s="19"/>
      <c r="EZA14" s="19"/>
      <c r="EZB14" s="19"/>
      <c r="EZC14" s="19"/>
      <c r="EZD14" s="19"/>
      <c r="EZE14" s="19"/>
      <c r="EZF14" s="19"/>
      <c r="EZG14" s="19"/>
      <c r="EZH14" s="19"/>
      <c r="EZI14" s="19"/>
      <c r="EZJ14" s="19"/>
      <c r="EZK14" s="19"/>
      <c r="EZL14" s="19"/>
      <c r="EZM14" s="19"/>
      <c r="EZN14" s="19"/>
      <c r="EZO14" s="19"/>
      <c r="EZP14" s="19"/>
      <c r="EZQ14" s="19"/>
      <c r="EZR14" s="19"/>
      <c r="EZS14" s="19"/>
      <c r="EZT14" s="19"/>
      <c r="EZU14" s="19"/>
      <c r="EZV14" s="19"/>
      <c r="EZW14" s="19"/>
      <c r="EZX14" s="19"/>
      <c r="EZY14" s="19"/>
      <c r="EZZ14" s="19"/>
      <c r="FAA14" s="19"/>
      <c r="FAB14" s="19"/>
      <c r="FAC14" s="19"/>
      <c r="FAD14" s="19"/>
      <c r="FAE14" s="19"/>
      <c r="FAF14" s="19"/>
      <c r="FAG14" s="19"/>
      <c r="FAH14" s="19"/>
      <c r="FAI14" s="19"/>
      <c r="FAJ14" s="19"/>
      <c r="FAK14" s="19"/>
      <c r="FAL14" s="19"/>
      <c r="FAM14" s="19"/>
      <c r="FAN14" s="19"/>
      <c r="FAO14" s="19"/>
      <c r="FAP14" s="19"/>
      <c r="FAQ14" s="19"/>
      <c r="FAR14" s="19"/>
      <c r="FAS14" s="19"/>
      <c r="FAT14" s="19"/>
      <c r="FAU14" s="19"/>
      <c r="FAV14" s="19"/>
      <c r="FAW14" s="19"/>
      <c r="FAX14" s="19"/>
      <c r="FAY14" s="19"/>
      <c r="FAZ14" s="19"/>
      <c r="FBA14" s="19"/>
      <c r="FBB14" s="19"/>
      <c r="FBC14" s="19"/>
      <c r="FBD14" s="19"/>
      <c r="FBE14" s="19"/>
      <c r="FBF14" s="19"/>
      <c r="FBG14" s="19"/>
      <c r="FBH14" s="19"/>
      <c r="FBI14" s="19"/>
      <c r="FBJ14" s="19"/>
      <c r="FBK14" s="19"/>
      <c r="FBL14" s="19"/>
      <c r="FBM14" s="19"/>
      <c r="FBN14" s="19"/>
      <c r="FBO14" s="19"/>
      <c r="FBP14" s="19"/>
      <c r="FBQ14" s="19"/>
      <c r="FBR14" s="19"/>
      <c r="FBS14" s="19"/>
      <c r="FBT14" s="19"/>
      <c r="FBU14" s="19"/>
      <c r="FBV14" s="19"/>
      <c r="FBW14" s="19"/>
      <c r="FBX14" s="19"/>
      <c r="FBY14" s="19"/>
      <c r="FBZ14" s="19"/>
      <c r="FCA14" s="19"/>
      <c r="FCB14" s="19"/>
      <c r="FCC14" s="19"/>
      <c r="FCD14" s="19"/>
      <c r="FCE14" s="19"/>
      <c r="FCF14" s="19"/>
      <c r="FCG14" s="19"/>
      <c r="FCH14" s="19"/>
      <c r="FCI14" s="19"/>
      <c r="FCJ14" s="19"/>
      <c r="FCK14" s="19"/>
      <c r="FCL14" s="19"/>
      <c r="FCM14" s="19"/>
      <c r="FCN14" s="19"/>
      <c r="FCO14" s="19"/>
      <c r="FCP14" s="19"/>
      <c r="FCQ14" s="19"/>
      <c r="FCR14" s="19"/>
      <c r="FCS14" s="19"/>
      <c r="FCT14" s="19"/>
      <c r="FCU14" s="19"/>
      <c r="FCV14" s="19"/>
      <c r="FCW14" s="19"/>
      <c r="FCX14" s="19"/>
      <c r="FCY14" s="19"/>
      <c r="FCZ14" s="19"/>
      <c r="FDA14" s="19"/>
      <c r="FDB14" s="19"/>
      <c r="FDC14" s="19"/>
      <c r="FDD14" s="19"/>
      <c r="FDE14" s="19"/>
      <c r="FDF14" s="19"/>
      <c r="FDG14" s="19"/>
      <c r="FDH14" s="19"/>
      <c r="FDI14" s="19"/>
      <c r="FDJ14" s="19"/>
      <c r="FDK14" s="19"/>
      <c r="FDL14" s="19"/>
      <c r="FDM14" s="19"/>
      <c r="FDN14" s="19"/>
      <c r="FDO14" s="19"/>
      <c r="FDP14" s="19"/>
      <c r="FDQ14" s="19"/>
      <c r="FDR14" s="19"/>
      <c r="FDS14" s="19"/>
      <c r="FDT14" s="19"/>
      <c r="FDU14" s="19"/>
      <c r="FDV14" s="19"/>
      <c r="FDW14" s="19"/>
      <c r="FDX14" s="19"/>
      <c r="FDY14" s="19"/>
      <c r="FDZ14" s="19"/>
      <c r="FEA14" s="19"/>
      <c r="FEB14" s="19"/>
      <c r="FEC14" s="19"/>
      <c r="FED14" s="19"/>
      <c r="FEE14" s="19"/>
      <c r="FEF14" s="19"/>
      <c r="FEG14" s="19"/>
      <c r="FEH14" s="19"/>
      <c r="FEI14" s="19"/>
      <c r="FEJ14" s="19"/>
      <c r="FEK14" s="19"/>
      <c r="FEL14" s="19"/>
      <c r="FEM14" s="19"/>
      <c r="FEN14" s="19"/>
      <c r="FEO14" s="19"/>
      <c r="FEP14" s="19"/>
      <c r="FEQ14" s="19"/>
      <c r="FER14" s="19"/>
      <c r="FES14" s="19"/>
      <c r="FET14" s="19"/>
      <c r="FEU14" s="19"/>
      <c r="FEV14" s="19"/>
      <c r="FEW14" s="19"/>
      <c r="FEX14" s="19"/>
      <c r="FEY14" s="19"/>
      <c r="FEZ14" s="19"/>
      <c r="FFA14" s="19"/>
      <c r="FFB14" s="19"/>
      <c r="FFC14" s="19"/>
      <c r="FFD14" s="19"/>
      <c r="FFE14" s="19"/>
      <c r="FFF14" s="19"/>
      <c r="FFG14" s="19"/>
      <c r="FFH14" s="19"/>
      <c r="FFI14" s="19"/>
      <c r="FFJ14" s="19"/>
      <c r="FFK14" s="19"/>
      <c r="FFL14" s="19"/>
      <c r="FFM14" s="19"/>
      <c r="FFN14" s="19"/>
      <c r="FFO14" s="19"/>
      <c r="FFP14" s="19"/>
      <c r="FFQ14" s="19"/>
      <c r="FFR14" s="19"/>
      <c r="FFS14" s="19"/>
      <c r="FFT14" s="19"/>
      <c r="FFU14" s="19"/>
      <c r="FFV14" s="19"/>
      <c r="FFW14" s="19"/>
      <c r="FFX14" s="19"/>
      <c r="FFY14" s="19"/>
      <c r="FFZ14" s="19"/>
      <c r="FGA14" s="19"/>
      <c r="FGB14" s="19"/>
      <c r="FGC14" s="19"/>
      <c r="FGD14" s="19"/>
      <c r="FGE14" s="19"/>
      <c r="FGF14" s="19"/>
      <c r="FGG14" s="19"/>
      <c r="FGH14" s="19"/>
      <c r="FGI14" s="19"/>
      <c r="FGJ14" s="19"/>
      <c r="FGK14" s="19"/>
      <c r="FGL14" s="19"/>
      <c r="FGM14" s="19"/>
      <c r="FGN14" s="19"/>
      <c r="FGO14" s="19"/>
      <c r="FGP14" s="19"/>
      <c r="FGQ14" s="19"/>
      <c r="FGR14" s="19"/>
      <c r="FGS14" s="19"/>
      <c r="FGT14" s="19"/>
      <c r="FGU14" s="19"/>
      <c r="FGV14" s="19"/>
      <c r="FGW14" s="19"/>
      <c r="FGX14" s="19"/>
      <c r="FGY14" s="19"/>
      <c r="FGZ14" s="19"/>
      <c r="FHA14" s="19"/>
      <c r="FHB14" s="19"/>
      <c r="FHC14" s="19"/>
      <c r="FHD14" s="19"/>
      <c r="FHE14" s="19"/>
      <c r="FHF14" s="19"/>
      <c r="FHG14" s="19"/>
      <c r="FHH14" s="19"/>
      <c r="FHI14" s="19"/>
      <c r="FHJ14" s="19"/>
      <c r="FHK14" s="19"/>
      <c r="FHL14" s="19"/>
      <c r="FHM14" s="19"/>
      <c r="FHN14" s="19"/>
      <c r="FHO14" s="19"/>
      <c r="FHP14" s="19"/>
      <c r="FHQ14" s="19"/>
      <c r="FHR14" s="19"/>
      <c r="FHS14" s="19"/>
      <c r="FHT14" s="19"/>
      <c r="FHU14" s="19"/>
      <c r="FHV14" s="19"/>
      <c r="FHW14" s="19"/>
      <c r="FHX14" s="19"/>
      <c r="FHY14" s="19"/>
      <c r="FHZ14" s="19"/>
      <c r="FIA14" s="19"/>
      <c r="FIB14" s="19"/>
      <c r="FIC14" s="19"/>
      <c r="FID14" s="19"/>
      <c r="FIE14" s="19"/>
      <c r="FIF14" s="19"/>
      <c r="FIG14" s="19"/>
      <c r="FIH14" s="19"/>
      <c r="FII14" s="19"/>
      <c r="FIJ14" s="19"/>
      <c r="FIK14" s="19"/>
      <c r="FIL14" s="19"/>
      <c r="FIM14" s="19"/>
      <c r="FIN14" s="19"/>
      <c r="FIO14" s="19"/>
      <c r="FIP14" s="19"/>
      <c r="FIQ14" s="19"/>
      <c r="FIR14" s="19"/>
      <c r="FIS14" s="19"/>
      <c r="FIT14" s="19"/>
      <c r="FIU14" s="19"/>
      <c r="FIV14" s="19"/>
      <c r="FIW14" s="19"/>
      <c r="FIX14" s="19"/>
      <c r="FIY14" s="19"/>
      <c r="FIZ14" s="19"/>
      <c r="FJA14" s="19"/>
      <c r="FJB14" s="19"/>
      <c r="FJC14" s="19"/>
      <c r="FJD14" s="19"/>
      <c r="FJE14" s="19"/>
      <c r="FJF14" s="19"/>
      <c r="FJG14" s="19"/>
      <c r="FJH14" s="19"/>
      <c r="FJI14" s="19"/>
      <c r="FJJ14" s="19"/>
      <c r="FJK14" s="19"/>
      <c r="FJL14" s="19"/>
      <c r="FJM14" s="19"/>
      <c r="FJN14" s="19"/>
      <c r="FJO14" s="19"/>
      <c r="FJP14" s="19"/>
      <c r="FJQ14" s="19"/>
      <c r="FJR14" s="19"/>
      <c r="FJS14" s="19"/>
      <c r="FJT14" s="19"/>
      <c r="FJU14" s="19"/>
      <c r="FJV14" s="19"/>
      <c r="FJW14" s="19"/>
      <c r="FJX14" s="19"/>
      <c r="FJY14" s="19"/>
      <c r="FJZ14" s="19"/>
      <c r="FKA14" s="19"/>
      <c r="FKB14" s="19"/>
      <c r="FKC14" s="19"/>
      <c r="FKD14" s="19"/>
      <c r="FKE14" s="19"/>
      <c r="FKF14" s="19"/>
      <c r="FKG14" s="19"/>
      <c r="FKH14" s="19"/>
      <c r="FKI14" s="19"/>
      <c r="FKJ14" s="19"/>
      <c r="FKK14" s="19"/>
      <c r="FKL14" s="19"/>
      <c r="FKM14" s="19"/>
      <c r="FKN14" s="19"/>
      <c r="FKO14" s="19"/>
      <c r="FKP14" s="19"/>
      <c r="FKQ14" s="19"/>
      <c r="FKR14" s="19"/>
      <c r="FKS14" s="19"/>
      <c r="FKT14" s="19"/>
      <c r="FKU14" s="19"/>
      <c r="FKV14" s="19"/>
      <c r="FKW14" s="19"/>
      <c r="FKX14" s="19"/>
      <c r="FKY14" s="19"/>
      <c r="FKZ14" s="19"/>
      <c r="FLA14" s="19"/>
      <c r="FLB14" s="19"/>
      <c r="FLC14" s="19"/>
      <c r="FLD14" s="19"/>
      <c r="FLE14" s="19"/>
      <c r="FLF14" s="19"/>
      <c r="FLG14" s="19"/>
      <c r="FLH14" s="19"/>
      <c r="FLI14" s="19"/>
      <c r="FLJ14" s="19"/>
      <c r="FLK14" s="19"/>
      <c r="FLL14" s="19"/>
      <c r="FLM14" s="19"/>
      <c r="FLN14" s="19"/>
      <c r="FLO14" s="19"/>
      <c r="FLP14" s="19"/>
      <c r="FLQ14" s="19"/>
      <c r="FLR14" s="19"/>
      <c r="FLS14" s="19"/>
      <c r="FLT14" s="19"/>
      <c r="FLU14" s="19"/>
      <c r="FLV14" s="19"/>
      <c r="FLW14" s="19"/>
      <c r="FLX14" s="19"/>
      <c r="FLY14" s="19"/>
      <c r="FLZ14" s="19"/>
      <c r="FMA14" s="19"/>
      <c r="FMB14" s="19"/>
      <c r="FMC14" s="19"/>
      <c r="FMD14" s="19"/>
      <c r="FME14" s="19"/>
      <c r="FMF14" s="19"/>
      <c r="FMG14" s="19"/>
      <c r="FMH14" s="19"/>
      <c r="FMI14" s="19"/>
      <c r="FMJ14" s="19"/>
      <c r="FMK14" s="19"/>
      <c r="FML14" s="19"/>
      <c r="FMM14" s="19"/>
      <c r="FMN14" s="19"/>
      <c r="FMO14" s="19"/>
      <c r="FMP14" s="19"/>
      <c r="FMQ14" s="19"/>
      <c r="FMR14" s="19"/>
      <c r="FMS14" s="19"/>
      <c r="FMT14" s="19"/>
      <c r="FMU14" s="19"/>
      <c r="FMV14" s="19"/>
      <c r="FMW14" s="19"/>
      <c r="FMX14" s="19"/>
      <c r="FMY14" s="19"/>
      <c r="FMZ14" s="19"/>
      <c r="FNA14" s="19"/>
      <c r="FNB14" s="19"/>
      <c r="FNC14" s="19"/>
      <c r="FND14" s="19"/>
      <c r="FNE14" s="19"/>
      <c r="FNF14" s="19"/>
      <c r="FNG14" s="19"/>
      <c r="FNH14" s="19"/>
      <c r="FNI14" s="19"/>
      <c r="FNJ14" s="19"/>
      <c r="FNK14" s="19"/>
      <c r="FNL14" s="19"/>
      <c r="FNM14" s="19"/>
      <c r="FNN14" s="19"/>
      <c r="FNO14" s="19"/>
      <c r="FNP14" s="19"/>
      <c r="FNQ14" s="19"/>
      <c r="FNR14" s="19"/>
      <c r="FNS14" s="19"/>
      <c r="FNT14" s="19"/>
      <c r="FNU14" s="19"/>
      <c r="FNV14" s="19"/>
      <c r="FNW14" s="19"/>
      <c r="FNX14" s="19"/>
      <c r="FNY14" s="19"/>
      <c r="FNZ14" s="19"/>
      <c r="FOA14" s="19"/>
      <c r="FOB14" s="19"/>
      <c r="FOC14" s="19"/>
      <c r="FOD14" s="19"/>
      <c r="FOE14" s="19"/>
      <c r="FOF14" s="19"/>
      <c r="FOG14" s="19"/>
      <c r="FOH14" s="19"/>
      <c r="FOI14" s="19"/>
      <c r="FOJ14" s="19"/>
      <c r="FOK14" s="19"/>
      <c r="FOL14" s="19"/>
      <c r="FOM14" s="19"/>
      <c r="FON14" s="19"/>
      <c r="FOO14" s="19"/>
      <c r="FOP14" s="19"/>
      <c r="FOQ14" s="19"/>
      <c r="FOR14" s="19"/>
      <c r="FOS14" s="19"/>
      <c r="FOT14" s="19"/>
      <c r="FOU14" s="19"/>
      <c r="FOV14" s="19"/>
      <c r="FOW14" s="19"/>
      <c r="FOX14" s="19"/>
      <c r="FOY14" s="19"/>
      <c r="FOZ14" s="19"/>
      <c r="FPA14" s="19"/>
      <c r="FPB14" s="19"/>
      <c r="FPC14" s="19"/>
      <c r="FPD14" s="19"/>
      <c r="FPE14" s="19"/>
      <c r="FPF14" s="19"/>
      <c r="FPG14" s="19"/>
      <c r="FPH14" s="19"/>
      <c r="FPI14" s="19"/>
      <c r="FPJ14" s="19"/>
      <c r="FPK14" s="19"/>
      <c r="FPL14" s="19"/>
      <c r="FPM14" s="19"/>
      <c r="FPN14" s="19"/>
      <c r="FPO14" s="19"/>
      <c r="FPP14" s="19"/>
      <c r="FPQ14" s="19"/>
      <c r="FPR14" s="19"/>
      <c r="FPS14" s="19"/>
      <c r="FPT14" s="19"/>
      <c r="FPU14" s="19"/>
      <c r="FPV14" s="19"/>
      <c r="FPW14" s="19"/>
      <c r="FPX14" s="19"/>
      <c r="FPY14" s="19"/>
      <c r="FPZ14" s="19"/>
      <c r="FQA14" s="19"/>
      <c r="FQB14" s="19"/>
      <c r="FQC14" s="19"/>
      <c r="FQD14" s="19"/>
      <c r="FQE14" s="19"/>
      <c r="FQF14" s="19"/>
      <c r="FQG14" s="19"/>
      <c r="FQH14" s="19"/>
      <c r="FQI14" s="19"/>
      <c r="FQJ14" s="19"/>
      <c r="FQK14" s="19"/>
      <c r="FQL14" s="19"/>
      <c r="FQM14" s="19"/>
      <c r="FQN14" s="19"/>
      <c r="FQO14" s="19"/>
      <c r="FQP14" s="19"/>
      <c r="FQQ14" s="19"/>
      <c r="FQR14" s="19"/>
      <c r="FQS14" s="19"/>
      <c r="FQT14" s="19"/>
      <c r="FQU14" s="19"/>
      <c r="FQV14" s="19"/>
      <c r="FQW14" s="19"/>
      <c r="FQX14" s="19"/>
      <c r="FQY14" s="19"/>
      <c r="FQZ14" s="19"/>
      <c r="FRA14" s="19"/>
      <c r="FRB14" s="19"/>
      <c r="FRC14" s="19"/>
      <c r="FRD14" s="19"/>
      <c r="FRE14" s="19"/>
      <c r="FRF14" s="19"/>
      <c r="FRG14" s="19"/>
      <c r="FRH14" s="19"/>
      <c r="FRI14" s="19"/>
      <c r="FRJ14" s="19"/>
      <c r="FRK14" s="19"/>
      <c r="FRL14" s="19"/>
      <c r="FRM14" s="19"/>
      <c r="FRN14" s="19"/>
      <c r="FRO14" s="19"/>
      <c r="FRP14" s="19"/>
      <c r="FRQ14" s="19"/>
      <c r="FRR14" s="19"/>
      <c r="FRS14" s="19"/>
      <c r="FRT14" s="19"/>
      <c r="FRU14" s="19"/>
      <c r="FRV14" s="19"/>
      <c r="FRW14" s="19"/>
      <c r="FRX14" s="19"/>
      <c r="FRY14" s="19"/>
      <c r="FRZ14" s="19"/>
      <c r="FSA14" s="19"/>
      <c r="FSB14" s="19"/>
      <c r="FSC14" s="19"/>
      <c r="FSD14" s="19"/>
      <c r="FSE14" s="19"/>
      <c r="FSF14" s="19"/>
      <c r="FSG14" s="19"/>
      <c r="FSH14" s="19"/>
      <c r="FSI14" s="19"/>
      <c r="FSJ14" s="19"/>
      <c r="FSK14" s="19"/>
      <c r="FSL14" s="19"/>
      <c r="FSM14" s="19"/>
      <c r="FSN14" s="19"/>
      <c r="FSO14" s="19"/>
      <c r="FSP14" s="19"/>
      <c r="FSQ14" s="19"/>
      <c r="FSR14" s="19"/>
      <c r="FSS14" s="19"/>
      <c r="FST14" s="19"/>
      <c r="FSU14" s="19"/>
      <c r="FSV14" s="19"/>
      <c r="FSW14" s="19"/>
      <c r="FSX14" s="19"/>
      <c r="FSY14" s="19"/>
      <c r="FSZ14" s="19"/>
      <c r="FTA14" s="19"/>
      <c r="FTB14" s="19"/>
      <c r="FTC14" s="19"/>
      <c r="FTD14" s="19"/>
      <c r="FTE14" s="19"/>
      <c r="FTF14" s="19"/>
      <c r="FTG14" s="19"/>
      <c r="FTH14" s="19"/>
      <c r="FTI14" s="19"/>
      <c r="FTJ14" s="19"/>
      <c r="FTK14" s="19"/>
      <c r="FTL14" s="19"/>
      <c r="FTM14" s="19"/>
      <c r="FTN14" s="19"/>
      <c r="FTO14" s="19"/>
      <c r="FTP14" s="19"/>
      <c r="FTQ14" s="19"/>
      <c r="FTR14" s="19"/>
      <c r="FTS14" s="19"/>
      <c r="FTT14" s="19"/>
      <c r="FTU14" s="19"/>
      <c r="FTV14" s="19"/>
      <c r="FTW14" s="19"/>
      <c r="FTX14" s="19"/>
      <c r="FTY14" s="19"/>
      <c r="FTZ14" s="19"/>
      <c r="FUA14" s="19"/>
      <c r="FUB14" s="19"/>
      <c r="FUC14" s="19"/>
      <c r="FUD14" s="19"/>
      <c r="FUE14" s="19"/>
      <c r="FUF14" s="19"/>
      <c r="FUG14" s="19"/>
      <c r="FUH14" s="19"/>
      <c r="FUI14" s="19"/>
      <c r="FUJ14" s="19"/>
      <c r="FUK14" s="19"/>
      <c r="FUL14" s="19"/>
      <c r="FUM14" s="19"/>
      <c r="FUN14" s="19"/>
      <c r="FUO14" s="19"/>
      <c r="FUP14" s="19"/>
      <c r="FUQ14" s="19"/>
      <c r="FUR14" s="19"/>
      <c r="FUS14" s="19"/>
      <c r="FUT14" s="19"/>
      <c r="FUU14" s="19"/>
      <c r="FUV14" s="19"/>
      <c r="FUW14" s="19"/>
      <c r="FUX14" s="19"/>
      <c r="FUY14" s="19"/>
      <c r="FUZ14" s="19"/>
      <c r="FVA14" s="19"/>
      <c r="FVB14" s="19"/>
      <c r="FVC14" s="19"/>
      <c r="FVD14" s="19"/>
      <c r="FVE14" s="19"/>
      <c r="FVF14" s="19"/>
      <c r="FVG14" s="19"/>
      <c r="FVH14" s="19"/>
      <c r="FVI14" s="19"/>
      <c r="FVJ14" s="19"/>
      <c r="FVK14" s="19"/>
      <c r="FVL14" s="19"/>
      <c r="FVM14" s="19"/>
      <c r="FVN14" s="19"/>
      <c r="FVO14" s="19"/>
      <c r="FVP14" s="19"/>
      <c r="FVQ14" s="19"/>
      <c r="FVR14" s="19"/>
      <c r="FVS14" s="19"/>
      <c r="FVT14" s="19"/>
      <c r="FVU14" s="19"/>
      <c r="FVV14" s="19"/>
      <c r="FVW14" s="19"/>
      <c r="FVX14" s="19"/>
      <c r="FVY14" s="19"/>
      <c r="FVZ14" s="19"/>
      <c r="FWA14" s="19"/>
      <c r="FWB14" s="19"/>
      <c r="FWC14" s="19"/>
      <c r="FWD14" s="19"/>
      <c r="FWE14" s="19"/>
      <c r="FWF14" s="19"/>
      <c r="FWG14" s="19"/>
      <c r="FWH14" s="19"/>
      <c r="FWI14" s="19"/>
      <c r="FWJ14" s="19"/>
      <c r="FWK14" s="19"/>
      <c r="FWL14" s="19"/>
      <c r="FWM14" s="19"/>
      <c r="FWN14" s="19"/>
      <c r="FWO14" s="19"/>
      <c r="FWP14" s="19"/>
      <c r="FWQ14" s="19"/>
      <c r="FWR14" s="19"/>
      <c r="FWS14" s="19"/>
      <c r="FWT14" s="19"/>
      <c r="FWU14" s="19"/>
      <c r="FWV14" s="19"/>
      <c r="FWW14" s="19"/>
      <c r="FWX14" s="19"/>
      <c r="FWY14" s="19"/>
      <c r="FWZ14" s="19"/>
      <c r="FXA14" s="19"/>
      <c r="FXB14" s="19"/>
      <c r="FXC14" s="19"/>
      <c r="FXD14" s="19"/>
      <c r="FXE14" s="19"/>
      <c r="FXF14" s="19"/>
      <c r="FXG14" s="19"/>
      <c r="FXH14" s="19"/>
      <c r="FXI14" s="19"/>
      <c r="FXJ14" s="19"/>
      <c r="FXK14" s="19"/>
      <c r="FXL14" s="19"/>
      <c r="FXM14" s="19"/>
      <c r="FXN14" s="19"/>
      <c r="FXO14" s="19"/>
      <c r="FXP14" s="19"/>
      <c r="FXQ14" s="19"/>
      <c r="FXR14" s="19"/>
      <c r="FXS14" s="19"/>
      <c r="FXT14" s="19"/>
      <c r="FXU14" s="19"/>
      <c r="FXV14" s="19"/>
      <c r="FXW14" s="19"/>
      <c r="FXX14" s="19"/>
      <c r="FXY14" s="19"/>
      <c r="FXZ14" s="19"/>
      <c r="FYA14" s="19"/>
      <c r="FYB14" s="19"/>
      <c r="FYC14" s="19"/>
      <c r="FYD14" s="19"/>
      <c r="FYE14" s="19"/>
      <c r="FYF14" s="19"/>
      <c r="FYG14" s="19"/>
      <c r="FYH14" s="19"/>
      <c r="FYI14" s="19"/>
      <c r="FYJ14" s="19"/>
      <c r="FYK14" s="19"/>
      <c r="FYL14" s="19"/>
      <c r="FYM14" s="19"/>
      <c r="FYN14" s="19"/>
      <c r="FYO14" s="19"/>
      <c r="FYP14" s="19"/>
      <c r="FYQ14" s="19"/>
      <c r="FYR14" s="19"/>
      <c r="FYS14" s="19"/>
      <c r="FYT14" s="19"/>
      <c r="FYU14" s="19"/>
      <c r="FYV14" s="19"/>
      <c r="FYW14" s="19"/>
      <c r="FYX14" s="19"/>
      <c r="FYY14" s="19"/>
      <c r="FYZ14" s="19"/>
      <c r="FZA14" s="19"/>
      <c r="FZB14" s="19"/>
      <c r="FZC14" s="19"/>
      <c r="FZD14" s="19"/>
      <c r="FZE14" s="19"/>
      <c r="FZF14" s="19"/>
      <c r="FZG14" s="19"/>
      <c r="FZH14" s="19"/>
      <c r="FZI14" s="19"/>
      <c r="FZJ14" s="19"/>
      <c r="FZK14" s="19"/>
      <c r="FZL14" s="19"/>
      <c r="FZM14" s="19"/>
      <c r="FZN14" s="19"/>
      <c r="FZO14" s="19"/>
      <c r="FZP14" s="19"/>
      <c r="FZQ14" s="19"/>
      <c r="FZR14" s="19"/>
      <c r="FZS14" s="19"/>
      <c r="FZT14" s="19"/>
      <c r="FZU14" s="19"/>
      <c r="FZV14" s="19"/>
      <c r="FZW14" s="19"/>
      <c r="FZX14" s="19"/>
      <c r="FZY14" s="19"/>
      <c r="FZZ14" s="19"/>
      <c r="GAA14" s="19"/>
      <c r="GAB14" s="19"/>
      <c r="GAC14" s="19"/>
      <c r="GAD14" s="19"/>
      <c r="GAE14" s="19"/>
      <c r="GAF14" s="19"/>
      <c r="GAG14" s="19"/>
      <c r="GAH14" s="19"/>
      <c r="GAI14" s="19"/>
      <c r="GAJ14" s="19"/>
      <c r="GAK14" s="19"/>
      <c r="GAL14" s="19"/>
      <c r="GAM14" s="19"/>
      <c r="GAN14" s="19"/>
      <c r="GAO14" s="19"/>
      <c r="GAP14" s="19"/>
      <c r="GAQ14" s="19"/>
      <c r="GAR14" s="19"/>
      <c r="GAS14" s="19"/>
      <c r="GAT14" s="19"/>
      <c r="GAU14" s="19"/>
      <c r="GAV14" s="19"/>
      <c r="GAW14" s="19"/>
      <c r="GAX14" s="19"/>
      <c r="GAY14" s="19"/>
      <c r="GAZ14" s="19"/>
      <c r="GBA14" s="19"/>
      <c r="GBB14" s="19"/>
      <c r="GBC14" s="19"/>
      <c r="GBD14" s="19"/>
      <c r="GBE14" s="19"/>
      <c r="GBF14" s="19"/>
      <c r="GBG14" s="19"/>
      <c r="GBH14" s="19"/>
      <c r="GBI14" s="19"/>
      <c r="GBJ14" s="19"/>
      <c r="GBK14" s="19"/>
      <c r="GBL14" s="19"/>
      <c r="GBM14" s="19"/>
      <c r="GBN14" s="19"/>
      <c r="GBO14" s="19"/>
      <c r="GBP14" s="19"/>
      <c r="GBQ14" s="19"/>
      <c r="GBR14" s="19"/>
      <c r="GBS14" s="19"/>
      <c r="GBT14" s="19"/>
      <c r="GBU14" s="19"/>
      <c r="GBV14" s="19"/>
      <c r="GBW14" s="19"/>
      <c r="GBX14" s="19"/>
      <c r="GBY14" s="19"/>
      <c r="GBZ14" s="19"/>
      <c r="GCA14" s="19"/>
      <c r="GCB14" s="19"/>
      <c r="GCC14" s="19"/>
      <c r="GCD14" s="19"/>
      <c r="GCE14" s="19"/>
      <c r="GCF14" s="19"/>
      <c r="GCG14" s="19"/>
      <c r="GCH14" s="19"/>
      <c r="GCI14" s="19"/>
      <c r="GCJ14" s="19"/>
      <c r="GCK14" s="19"/>
      <c r="GCL14" s="19"/>
      <c r="GCM14" s="19"/>
      <c r="GCN14" s="19"/>
      <c r="GCO14" s="19"/>
      <c r="GCP14" s="19"/>
      <c r="GCQ14" s="19"/>
      <c r="GCR14" s="19"/>
      <c r="GCS14" s="19"/>
      <c r="GCT14" s="19"/>
      <c r="GCU14" s="19"/>
      <c r="GCV14" s="19"/>
      <c r="GCW14" s="19"/>
      <c r="GCX14" s="19"/>
      <c r="GCY14" s="19"/>
      <c r="GCZ14" s="19"/>
      <c r="GDA14" s="19"/>
      <c r="GDB14" s="19"/>
      <c r="GDC14" s="19"/>
      <c r="GDD14" s="19"/>
      <c r="GDE14" s="19"/>
      <c r="GDF14" s="19"/>
      <c r="GDG14" s="19"/>
      <c r="GDH14" s="19"/>
      <c r="GDI14" s="19"/>
      <c r="GDJ14" s="19"/>
      <c r="GDK14" s="19"/>
      <c r="GDL14" s="19"/>
      <c r="GDM14" s="19"/>
      <c r="GDN14" s="19"/>
      <c r="GDO14" s="19"/>
      <c r="GDP14" s="19"/>
      <c r="GDQ14" s="19"/>
      <c r="GDR14" s="19"/>
      <c r="GDS14" s="19"/>
      <c r="GDT14" s="19"/>
      <c r="GDU14" s="19"/>
      <c r="GDV14" s="19"/>
      <c r="GDW14" s="19"/>
      <c r="GDX14" s="19"/>
      <c r="GDY14" s="19"/>
      <c r="GDZ14" s="19"/>
      <c r="GEA14" s="19"/>
      <c r="GEB14" s="19"/>
      <c r="GEC14" s="19"/>
      <c r="GED14" s="19"/>
      <c r="GEE14" s="19"/>
      <c r="GEF14" s="19"/>
      <c r="GEG14" s="19"/>
      <c r="GEH14" s="19"/>
      <c r="GEI14" s="19"/>
      <c r="GEJ14" s="19"/>
      <c r="GEK14" s="19"/>
      <c r="GEL14" s="19"/>
      <c r="GEM14" s="19"/>
      <c r="GEN14" s="19"/>
      <c r="GEO14" s="19"/>
      <c r="GEP14" s="19"/>
      <c r="GEQ14" s="19"/>
      <c r="GER14" s="19"/>
      <c r="GES14" s="19"/>
      <c r="GET14" s="19"/>
      <c r="GEU14" s="19"/>
      <c r="GEV14" s="19"/>
      <c r="GEW14" s="19"/>
      <c r="GEX14" s="19"/>
      <c r="GEY14" s="19"/>
      <c r="GEZ14" s="19"/>
      <c r="GFA14" s="19"/>
      <c r="GFB14" s="19"/>
      <c r="GFC14" s="19"/>
      <c r="GFD14" s="19"/>
      <c r="GFE14" s="19"/>
      <c r="GFF14" s="19"/>
      <c r="GFG14" s="19"/>
      <c r="GFH14" s="19"/>
      <c r="GFI14" s="19"/>
      <c r="GFJ14" s="19"/>
      <c r="GFK14" s="19"/>
      <c r="GFL14" s="19"/>
      <c r="GFM14" s="19"/>
      <c r="GFN14" s="19"/>
      <c r="GFO14" s="19"/>
      <c r="GFP14" s="19"/>
      <c r="GFQ14" s="19"/>
      <c r="GFR14" s="19"/>
      <c r="GFS14" s="19"/>
      <c r="GFT14" s="19"/>
      <c r="GFU14" s="19"/>
      <c r="GFV14" s="19"/>
      <c r="GFW14" s="19"/>
      <c r="GFX14" s="19"/>
      <c r="GFY14" s="19"/>
      <c r="GFZ14" s="19"/>
      <c r="GGA14" s="19"/>
      <c r="GGB14" s="19"/>
      <c r="GGC14" s="19"/>
      <c r="GGD14" s="19"/>
      <c r="GGE14" s="19"/>
      <c r="GGF14" s="19"/>
      <c r="GGG14" s="19"/>
      <c r="GGH14" s="19"/>
      <c r="GGI14" s="19"/>
      <c r="GGJ14" s="19"/>
      <c r="GGK14" s="19"/>
      <c r="GGL14" s="19"/>
      <c r="GGM14" s="19"/>
      <c r="GGN14" s="19"/>
      <c r="GGO14" s="19"/>
      <c r="GGP14" s="19"/>
      <c r="GGQ14" s="19"/>
      <c r="GGR14" s="19"/>
      <c r="GGS14" s="19"/>
      <c r="GGT14" s="19"/>
      <c r="GGU14" s="19"/>
      <c r="GGV14" s="19"/>
      <c r="GGW14" s="19"/>
      <c r="GGX14" s="19"/>
      <c r="GGY14" s="19"/>
      <c r="GGZ14" s="19"/>
      <c r="GHA14" s="19"/>
      <c r="GHB14" s="19"/>
      <c r="GHC14" s="19"/>
      <c r="GHD14" s="19"/>
      <c r="GHE14" s="19"/>
      <c r="GHF14" s="19"/>
      <c r="GHG14" s="19"/>
      <c r="GHH14" s="19"/>
      <c r="GHI14" s="19"/>
      <c r="GHJ14" s="19"/>
      <c r="GHK14" s="19"/>
      <c r="GHL14" s="19"/>
      <c r="GHM14" s="19"/>
      <c r="GHN14" s="19"/>
      <c r="GHO14" s="19"/>
      <c r="GHP14" s="19"/>
      <c r="GHQ14" s="19"/>
      <c r="GHR14" s="19"/>
      <c r="GHS14" s="19"/>
      <c r="GHT14" s="19"/>
      <c r="GHU14" s="19"/>
      <c r="GHV14" s="19"/>
      <c r="GHW14" s="19"/>
      <c r="GHX14" s="19"/>
      <c r="GHY14" s="19"/>
      <c r="GHZ14" s="19"/>
      <c r="GIA14" s="19"/>
      <c r="GIB14" s="19"/>
      <c r="GIC14" s="19"/>
      <c r="GID14" s="19"/>
      <c r="GIE14" s="19"/>
      <c r="GIF14" s="19"/>
      <c r="GIG14" s="19"/>
      <c r="GIH14" s="19"/>
      <c r="GII14" s="19"/>
      <c r="GIJ14" s="19"/>
      <c r="GIK14" s="19"/>
      <c r="GIL14" s="19"/>
      <c r="GIM14" s="19"/>
      <c r="GIN14" s="19"/>
      <c r="GIO14" s="19"/>
      <c r="GIP14" s="19"/>
      <c r="GIQ14" s="19"/>
      <c r="GIR14" s="19"/>
      <c r="GIS14" s="19"/>
      <c r="GIT14" s="19"/>
      <c r="GIU14" s="19"/>
      <c r="GIV14" s="19"/>
      <c r="GIW14" s="19"/>
      <c r="GIX14" s="19"/>
      <c r="GIY14" s="19"/>
      <c r="GIZ14" s="19"/>
      <c r="GJA14" s="19"/>
      <c r="GJB14" s="19"/>
      <c r="GJC14" s="19"/>
      <c r="GJD14" s="19"/>
      <c r="GJE14" s="19"/>
      <c r="GJF14" s="19"/>
      <c r="GJG14" s="19"/>
      <c r="GJH14" s="19"/>
      <c r="GJI14" s="19"/>
      <c r="GJJ14" s="19"/>
      <c r="GJK14" s="19"/>
      <c r="GJL14" s="19"/>
      <c r="GJM14" s="19"/>
      <c r="GJN14" s="19"/>
      <c r="GJO14" s="19"/>
      <c r="GJP14" s="19"/>
      <c r="GJQ14" s="19"/>
      <c r="GJR14" s="19"/>
      <c r="GJS14" s="19"/>
      <c r="GJT14" s="19"/>
      <c r="GJU14" s="19"/>
      <c r="GJV14" s="19"/>
      <c r="GJW14" s="19"/>
      <c r="GJX14" s="19"/>
      <c r="GJY14" s="19"/>
      <c r="GJZ14" s="19"/>
      <c r="GKA14" s="19"/>
      <c r="GKB14" s="19"/>
      <c r="GKC14" s="19"/>
      <c r="GKD14" s="19"/>
      <c r="GKE14" s="19"/>
      <c r="GKF14" s="19"/>
      <c r="GKG14" s="19"/>
      <c r="GKH14" s="19"/>
      <c r="GKI14" s="19"/>
      <c r="GKJ14" s="19"/>
      <c r="GKK14" s="19"/>
      <c r="GKL14" s="19"/>
      <c r="GKM14" s="19"/>
      <c r="GKN14" s="19"/>
      <c r="GKO14" s="19"/>
      <c r="GKP14" s="19"/>
      <c r="GKQ14" s="19"/>
      <c r="GKR14" s="19"/>
      <c r="GKS14" s="19"/>
      <c r="GKT14" s="19"/>
      <c r="GKU14" s="19"/>
      <c r="GKV14" s="19"/>
      <c r="GKW14" s="19"/>
      <c r="GKX14" s="19"/>
      <c r="GKY14" s="19"/>
      <c r="GKZ14" s="19"/>
      <c r="GLA14" s="19"/>
      <c r="GLB14" s="19"/>
      <c r="GLC14" s="19"/>
      <c r="GLD14" s="19"/>
      <c r="GLE14" s="19"/>
      <c r="GLF14" s="19"/>
      <c r="GLG14" s="19"/>
      <c r="GLH14" s="19"/>
      <c r="GLI14" s="19"/>
      <c r="GLJ14" s="19"/>
      <c r="GLK14" s="19"/>
      <c r="GLL14" s="19"/>
      <c r="GLM14" s="19"/>
      <c r="GLN14" s="19"/>
      <c r="GLO14" s="19"/>
      <c r="GLP14" s="19"/>
      <c r="GLQ14" s="19"/>
      <c r="GLR14" s="19"/>
      <c r="GLS14" s="19"/>
      <c r="GLT14" s="19"/>
      <c r="GLU14" s="19"/>
      <c r="GLV14" s="19"/>
      <c r="GLW14" s="19"/>
      <c r="GLX14" s="19"/>
      <c r="GLY14" s="19"/>
      <c r="GLZ14" s="19"/>
      <c r="GMA14" s="19"/>
      <c r="GMB14" s="19"/>
      <c r="GMC14" s="19"/>
      <c r="GMD14" s="19"/>
      <c r="GME14" s="19"/>
      <c r="GMF14" s="19"/>
      <c r="GMG14" s="19"/>
      <c r="GMH14" s="19"/>
      <c r="GMI14" s="19"/>
      <c r="GMJ14" s="19"/>
      <c r="GMK14" s="19"/>
      <c r="GML14" s="19"/>
      <c r="GMM14" s="19"/>
      <c r="GMN14" s="19"/>
      <c r="GMO14" s="19"/>
      <c r="GMP14" s="19"/>
      <c r="GMQ14" s="19"/>
      <c r="GMR14" s="19"/>
      <c r="GMS14" s="19"/>
      <c r="GMT14" s="19"/>
      <c r="GMU14" s="19"/>
      <c r="GMV14" s="19"/>
      <c r="GMW14" s="19"/>
      <c r="GMX14" s="19"/>
      <c r="GMY14" s="19"/>
      <c r="GMZ14" s="19"/>
      <c r="GNA14" s="19"/>
      <c r="GNB14" s="19"/>
      <c r="GNC14" s="19"/>
      <c r="GND14" s="19"/>
      <c r="GNE14" s="19"/>
      <c r="GNF14" s="19"/>
      <c r="GNG14" s="19"/>
      <c r="GNH14" s="19"/>
      <c r="GNI14" s="19"/>
      <c r="GNJ14" s="19"/>
      <c r="GNK14" s="19"/>
      <c r="GNL14" s="19"/>
      <c r="GNM14" s="19"/>
      <c r="GNN14" s="19"/>
      <c r="GNO14" s="19"/>
      <c r="GNP14" s="19"/>
      <c r="GNQ14" s="19"/>
      <c r="GNR14" s="19"/>
      <c r="GNS14" s="19"/>
      <c r="GNT14" s="19"/>
      <c r="GNU14" s="19"/>
      <c r="GNV14" s="19"/>
      <c r="GNW14" s="19"/>
      <c r="GNX14" s="19"/>
      <c r="GNY14" s="19"/>
      <c r="GNZ14" s="19"/>
      <c r="GOA14" s="19"/>
      <c r="GOB14" s="19"/>
      <c r="GOC14" s="19"/>
      <c r="GOD14" s="19"/>
      <c r="GOE14" s="19"/>
      <c r="GOF14" s="19"/>
      <c r="GOG14" s="19"/>
      <c r="GOH14" s="19"/>
      <c r="GOI14" s="19"/>
      <c r="GOJ14" s="19"/>
      <c r="GOK14" s="19"/>
      <c r="GOL14" s="19"/>
      <c r="GOM14" s="19"/>
      <c r="GON14" s="19"/>
      <c r="GOO14" s="19"/>
      <c r="GOP14" s="19"/>
      <c r="GOQ14" s="19"/>
      <c r="GOR14" s="19"/>
      <c r="GOS14" s="19"/>
      <c r="GOT14" s="19"/>
      <c r="GOU14" s="19"/>
      <c r="GOV14" s="19"/>
      <c r="GOW14" s="19"/>
      <c r="GOX14" s="19"/>
      <c r="GOY14" s="19"/>
      <c r="GOZ14" s="19"/>
      <c r="GPA14" s="19"/>
      <c r="GPB14" s="19"/>
      <c r="GPC14" s="19"/>
      <c r="GPD14" s="19"/>
      <c r="GPE14" s="19"/>
      <c r="GPF14" s="19"/>
      <c r="GPG14" s="19"/>
      <c r="GPH14" s="19"/>
      <c r="GPI14" s="19"/>
      <c r="GPJ14" s="19"/>
      <c r="GPK14" s="19"/>
      <c r="GPL14" s="19"/>
      <c r="GPM14" s="19"/>
      <c r="GPN14" s="19"/>
      <c r="GPO14" s="19"/>
      <c r="GPP14" s="19"/>
      <c r="GPQ14" s="19"/>
      <c r="GPR14" s="19"/>
      <c r="GPS14" s="19"/>
      <c r="GPT14" s="19"/>
      <c r="GPU14" s="19"/>
      <c r="GPV14" s="19"/>
      <c r="GPW14" s="19"/>
      <c r="GPX14" s="19"/>
      <c r="GPY14" s="19"/>
      <c r="GPZ14" s="19"/>
      <c r="GQA14" s="19"/>
      <c r="GQB14" s="19"/>
      <c r="GQC14" s="19"/>
      <c r="GQD14" s="19"/>
      <c r="GQE14" s="19"/>
      <c r="GQF14" s="19"/>
      <c r="GQG14" s="19"/>
      <c r="GQH14" s="19"/>
      <c r="GQI14" s="19"/>
      <c r="GQJ14" s="19"/>
      <c r="GQK14" s="19"/>
      <c r="GQL14" s="19"/>
      <c r="GQM14" s="19"/>
      <c r="GQN14" s="19"/>
      <c r="GQO14" s="19"/>
      <c r="GQP14" s="19"/>
      <c r="GQQ14" s="19"/>
      <c r="GQR14" s="19"/>
      <c r="GQS14" s="19"/>
      <c r="GQT14" s="19"/>
      <c r="GQU14" s="19"/>
      <c r="GQV14" s="19"/>
      <c r="GQW14" s="19"/>
      <c r="GQX14" s="19"/>
      <c r="GQY14" s="19"/>
      <c r="GQZ14" s="19"/>
      <c r="GRA14" s="19"/>
      <c r="GRB14" s="19"/>
      <c r="GRC14" s="19"/>
      <c r="GRD14" s="19"/>
      <c r="GRE14" s="19"/>
      <c r="GRF14" s="19"/>
      <c r="GRG14" s="19"/>
      <c r="GRH14" s="19"/>
      <c r="GRI14" s="19"/>
      <c r="GRJ14" s="19"/>
      <c r="GRK14" s="19"/>
      <c r="GRL14" s="19"/>
      <c r="GRM14" s="19"/>
      <c r="GRN14" s="19"/>
      <c r="GRO14" s="19"/>
      <c r="GRP14" s="19"/>
      <c r="GRQ14" s="19"/>
      <c r="GRR14" s="19"/>
      <c r="GRS14" s="19"/>
      <c r="GRT14" s="19"/>
      <c r="GRU14" s="19"/>
      <c r="GRV14" s="19"/>
      <c r="GRW14" s="19"/>
      <c r="GRX14" s="19"/>
      <c r="GRY14" s="19"/>
      <c r="GRZ14" s="19"/>
      <c r="GSA14" s="19"/>
      <c r="GSB14" s="19"/>
      <c r="GSC14" s="19"/>
      <c r="GSD14" s="19"/>
      <c r="GSE14" s="19"/>
      <c r="GSF14" s="19"/>
      <c r="GSG14" s="19"/>
      <c r="GSH14" s="19"/>
      <c r="GSI14" s="19"/>
      <c r="GSJ14" s="19"/>
      <c r="GSK14" s="19"/>
      <c r="GSL14" s="19"/>
      <c r="GSM14" s="19"/>
      <c r="GSN14" s="19"/>
      <c r="GSO14" s="19"/>
      <c r="GSP14" s="19"/>
      <c r="GSQ14" s="19"/>
      <c r="GSR14" s="19"/>
      <c r="GSS14" s="19"/>
      <c r="GST14" s="19"/>
      <c r="GSU14" s="19"/>
      <c r="GSV14" s="19"/>
      <c r="GSW14" s="19"/>
      <c r="GSX14" s="19"/>
      <c r="GSY14" s="19"/>
      <c r="GSZ14" s="19"/>
      <c r="GTA14" s="19"/>
      <c r="GTB14" s="19"/>
      <c r="GTC14" s="19"/>
      <c r="GTD14" s="19"/>
      <c r="GTE14" s="19"/>
      <c r="GTF14" s="19"/>
      <c r="GTG14" s="19"/>
      <c r="GTH14" s="19"/>
      <c r="GTI14" s="19"/>
      <c r="GTJ14" s="19"/>
      <c r="GTK14" s="19"/>
      <c r="GTL14" s="19"/>
      <c r="GTM14" s="19"/>
      <c r="GTN14" s="19"/>
      <c r="GTO14" s="19"/>
      <c r="GTP14" s="19"/>
      <c r="GTQ14" s="19"/>
      <c r="GTR14" s="19"/>
      <c r="GTS14" s="19"/>
      <c r="GTT14" s="19"/>
      <c r="GTU14" s="19"/>
      <c r="GTV14" s="19"/>
      <c r="GTW14" s="19"/>
      <c r="GTX14" s="19"/>
      <c r="GTY14" s="19"/>
      <c r="GTZ14" s="19"/>
      <c r="GUA14" s="19"/>
      <c r="GUB14" s="19"/>
      <c r="GUC14" s="19"/>
      <c r="GUD14" s="19"/>
      <c r="GUE14" s="19"/>
      <c r="GUF14" s="19"/>
      <c r="GUG14" s="19"/>
      <c r="GUH14" s="19"/>
      <c r="GUI14" s="19"/>
      <c r="GUJ14" s="19"/>
      <c r="GUK14" s="19"/>
      <c r="GUL14" s="19"/>
      <c r="GUM14" s="19"/>
      <c r="GUN14" s="19"/>
      <c r="GUO14" s="19"/>
      <c r="GUP14" s="19"/>
      <c r="GUQ14" s="19"/>
      <c r="GUR14" s="19"/>
      <c r="GUS14" s="19"/>
      <c r="GUT14" s="19"/>
      <c r="GUU14" s="19"/>
      <c r="GUV14" s="19"/>
      <c r="GUW14" s="19"/>
      <c r="GUX14" s="19"/>
      <c r="GUY14" s="19"/>
      <c r="GUZ14" s="19"/>
      <c r="GVA14" s="19"/>
      <c r="GVB14" s="19"/>
      <c r="GVC14" s="19"/>
      <c r="GVD14" s="19"/>
      <c r="GVE14" s="19"/>
      <c r="GVF14" s="19"/>
      <c r="GVG14" s="19"/>
      <c r="GVH14" s="19"/>
      <c r="GVI14" s="19"/>
      <c r="GVJ14" s="19"/>
      <c r="GVK14" s="19"/>
      <c r="GVL14" s="19"/>
      <c r="GVM14" s="19"/>
      <c r="GVN14" s="19"/>
      <c r="GVO14" s="19"/>
      <c r="GVP14" s="19"/>
      <c r="GVQ14" s="19"/>
      <c r="GVR14" s="19"/>
      <c r="GVS14" s="19"/>
      <c r="GVT14" s="19"/>
      <c r="GVU14" s="19"/>
      <c r="GVV14" s="19"/>
      <c r="GVW14" s="19"/>
      <c r="GVX14" s="19"/>
      <c r="GVY14" s="19"/>
      <c r="GVZ14" s="19"/>
      <c r="GWA14" s="19"/>
      <c r="GWB14" s="19"/>
      <c r="GWC14" s="19"/>
      <c r="GWD14" s="19"/>
      <c r="GWE14" s="19"/>
      <c r="GWF14" s="19"/>
      <c r="GWG14" s="19"/>
      <c r="GWH14" s="19"/>
      <c r="GWI14" s="19"/>
      <c r="GWJ14" s="19"/>
      <c r="GWK14" s="19"/>
      <c r="GWL14" s="19"/>
      <c r="GWM14" s="19"/>
      <c r="GWN14" s="19"/>
      <c r="GWO14" s="19"/>
      <c r="GWP14" s="19"/>
      <c r="GWQ14" s="19"/>
      <c r="GWR14" s="19"/>
      <c r="GWS14" s="19"/>
      <c r="GWT14" s="19"/>
      <c r="GWU14" s="19"/>
      <c r="GWV14" s="19"/>
      <c r="GWW14" s="19"/>
      <c r="GWX14" s="19"/>
      <c r="GWY14" s="19"/>
      <c r="GWZ14" s="19"/>
      <c r="GXA14" s="19"/>
      <c r="GXB14" s="19"/>
      <c r="GXC14" s="19"/>
      <c r="GXD14" s="19"/>
      <c r="GXE14" s="19"/>
      <c r="GXF14" s="19"/>
      <c r="GXG14" s="19"/>
      <c r="GXH14" s="19"/>
      <c r="GXI14" s="19"/>
      <c r="GXJ14" s="19"/>
      <c r="GXK14" s="19"/>
      <c r="GXL14" s="19"/>
      <c r="GXM14" s="19"/>
      <c r="GXN14" s="19"/>
      <c r="GXO14" s="19"/>
      <c r="GXP14" s="19"/>
      <c r="GXQ14" s="19"/>
      <c r="GXR14" s="19"/>
      <c r="GXS14" s="19"/>
      <c r="GXT14" s="19"/>
      <c r="GXU14" s="19"/>
      <c r="GXV14" s="19"/>
      <c r="GXW14" s="19"/>
      <c r="GXX14" s="19"/>
      <c r="GXY14" s="19"/>
      <c r="GXZ14" s="19"/>
      <c r="GYA14" s="19"/>
      <c r="GYB14" s="19"/>
      <c r="GYC14" s="19"/>
      <c r="GYD14" s="19"/>
      <c r="GYE14" s="19"/>
      <c r="GYF14" s="19"/>
      <c r="GYG14" s="19"/>
      <c r="GYH14" s="19"/>
      <c r="GYI14" s="19"/>
      <c r="GYJ14" s="19"/>
      <c r="GYK14" s="19"/>
      <c r="GYL14" s="19"/>
      <c r="GYM14" s="19"/>
      <c r="GYN14" s="19"/>
      <c r="GYO14" s="19"/>
      <c r="GYP14" s="19"/>
      <c r="GYQ14" s="19"/>
      <c r="GYR14" s="19"/>
      <c r="GYS14" s="19"/>
      <c r="GYT14" s="19"/>
      <c r="GYU14" s="19"/>
      <c r="GYV14" s="19"/>
      <c r="GYW14" s="19"/>
      <c r="GYX14" s="19"/>
      <c r="GYY14" s="19"/>
      <c r="GYZ14" s="19"/>
      <c r="GZA14" s="19"/>
      <c r="GZB14" s="19"/>
      <c r="GZC14" s="19"/>
      <c r="GZD14" s="19"/>
      <c r="GZE14" s="19"/>
      <c r="GZF14" s="19"/>
      <c r="GZG14" s="19"/>
      <c r="GZH14" s="19"/>
      <c r="GZI14" s="19"/>
      <c r="GZJ14" s="19"/>
      <c r="GZK14" s="19"/>
      <c r="GZL14" s="19"/>
      <c r="GZM14" s="19"/>
      <c r="GZN14" s="19"/>
      <c r="GZO14" s="19"/>
      <c r="GZP14" s="19"/>
      <c r="GZQ14" s="19"/>
      <c r="GZR14" s="19"/>
      <c r="GZS14" s="19"/>
      <c r="GZT14" s="19"/>
      <c r="GZU14" s="19"/>
      <c r="GZV14" s="19"/>
      <c r="GZW14" s="19"/>
      <c r="GZX14" s="19"/>
      <c r="GZY14" s="19"/>
      <c r="GZZ14" s="19"/>
      <c r="HAA14" s="19"/>
      <c r="HAB14" s="19"/>
      <c r="HAC14" s="19"/>
      <c r="HAD14" s="19"/>
      <c r="HAE14" s="19"/>
      <c r="HAF14" s="19"/>
      <c r="HAG14" s="19"/>
      <c r="HAH14" s="19"/>
      <c r="HAI14" s="19"/>
      <c r="HAJ14" s="19"/>
      <c r="HAK14" s="19"/>
      <c r="HAL14" s="19"/>
      <c r="HAM14" s="19"/>
      <c r="HAN14" s="19"/>
      <c r="HAO14" s="19"/>
      <c r="HAP14" s="19"/>
      <c r="HAQ14" s="19"/>
      <c r="HAR14" s="19"/>
      <c r="HAS14" s="19"/>
      <c r="HAT14" s="19"/>
      <c r="HAU14" s="19"/>
      <c r="HAV14" s="19"/>
      <c r="HAW14" s="19"/>
      <c r="HAX14" s="19"/>
      <c r="HAY14" s="19"/>
      <c r="HAZ14" s="19"/>
      <c r="HBA14" s="19"/>
      <c r="HBB14" s="19"/>
      <c r="HBC14" s="19"/>
      <c r="HBD14" s="19"/>
      <c r="HBE14" s="19"/>
      <c r="HBF14" s="19"/>
      <c r="HBG14" s="19"/>
      <c r="HBH14" s="19"/>
      <c r="HBI14" s="19"/>
      <c r="HBJ14" s="19"/>
      <c r="HBK14" s="19"/>
      <c r="HBL14" s="19"/>
      <c r="HBM14" s="19"/>
      <c r="HBN14" s="19"/>
      <c r="HBO14" s="19"/>
      <c r="HBP14" s="19"/>
      <c r="HBQ14" s="19"/>
      <c r="HBR14" s="19"/>
      <c r="HBS14" s="19"/>
      <c r="HBT14" s="19"/>
      <c r="HBU14" s="19"/>
      <c r="HBV14" s="19"/>
      <c r="HBW14" s="19"/>
      <c r="HBX14" s="19"/>
      <c r="HBY14" s="19"/>
      <c r="HBZ14" s="19"/>
      <c r="HCA14" s="19"/>
      <c r="HCB14" s="19"/>
      <c r="HCC14" s="19"/>
      <c r="HCD14" s="19"/>
      <c r="HCE14" s="19"/>
      <c r="HCF14" s="19"/>
      <c r="HCG14" s="19"/>
      <c r="HCH14" s="19"/>
      <c r="HCI14" s="19"/>
      <c r="HCJ14" s="19"/>
      <c r="HCK14" s="19"/>
      <c r="HCL14" s="19"/>
      <c r="HCM14" s="19"/>
      <c r="HCN14" s="19"/>
      <c r="HCO14" s="19"/>
      <c r="HCP14" s="19"/>
      <c r="HCQ14" s="19"/>
      <c r="HCR14" s="19"/>
      <c r="HCS14" s="19"/>
      <c r="HCT14" s="19"/>
      <c r="HCU14" s="19"/>
      <c r="HCV14" s="19"/>
      <c r="HCW14" s="19"/>
      <c r="HCX14" s="19"/>
      <c r="HCY14" s="19"/>
      <c r="HCZ14" s="19"/>
      <c r="HDA14" s="19"/>
      <c r="HDB14" s="19"/>
      <c r="HDC14" s="19"/>
      <c r="HDD14" s="19"/>
      <c r="HDE14" s="19"/>
      <c r="HDF14" s="19"/>
      <c r="HDG14" s="19"/>
      <c r="HDH14" s="19"/>
      <c r="HDI14" s="19"/>
      <c r="HDJ14" s="19"/>
      <c r="HDK14" s="19"/>
      <c r="HDL14" s="19"/>
      <c r="HDM14" s="19"/>
      <c r="HDN14" s="19"/>
      <c r="HDO14" s="19"/>
      <c r="HDP14" s="19"/>
      <c r="HDQ14" s="19"/>
      <c r="HDR14" s="19"/>
      <c r="HDS14" s="19"/>
      <c r="HDT14" s="19"/>
      <c r="HDU14" s="19"/>
      <c r="HDV14" s="19"/>
      <c r="HDW14" s="19"/>
      <c r="HDX14" s="19"/>
      <c r="HDY14" s="19"/>
      <c r="HDZ14" s="19"/>
      <c r="HEA14" s="19"/>
      <c r="HEB14" s="19"/>
      <c r="HEC14" s="19"/>
      <c r="HED14" s="19"/>
      <c r="HEE14" s="19"/>
      <c r="HEF14" s="19"/>
      <c r="HEG14" s="19"/>
      <c r="HEH14" s="19"/>
      <c r="HEI14" s="19"/>
      <c r="HEJ14" s="19"/>
      <c r="HEK14" s="19"/>
      <c r="HEL14" s="19"/>
      <c r="HEM14" s="19"/>
      <c r="HEN14" s="19"/>
      <c r="HEO14" s="19"/>
      <c r="HEP14" s="19"/>
      <c r="HEQ14" s="19"/>
      <c r="HER14" s="19"/>
      <c r="HES14" s="19"/>
      <c r="HET14" s="19"/>
      <c r="HEU14" s="19"/>
      <c r="HEV14" s="19"/>
      <c r="HEW14" s="19"/>
      <c r="HEX14" s="19"/>
      <c r="HEY14" s="19"/>
      <c r="HEZ14" s="19"/>
      <c r="HFA14" s="19"/>
      <c r="HFB14" s="19"/>
      <c r="HFC14" s="19"/>
      <c r="HFD14" s="19"/>
      <c r="HFE14" s="19"/>
      <c r="HFF14" s="19"/>
      <c r="HFG14" s="19"/>
      <c r="HFH14" s="19"/>
      <c r="HFI14" s="19"/>
      <c r="HFJ14" s="19"/>
      <c r="HFK14" s="19"/>
      <c r="HFL14" s="19"/>
      <c r="HFM14" s="19"/>
      <c r="HFN14" s="19"/>
      <c r="HFO14" s="19"/>
      <c r="HFP14" s="19"/>
      <c r="HFQ14" s="19"/>
      <c r="HFR14" s="19"/>
      <c r="HFS14" s="19"/>
      <c r="HFT14" s="19"/>
      <c r="HFU14" s="19"/>
      <c r="HFV14" s="19"/>
      <c r="HFW14" s="19"/>
      <c r="HFX14" s="19"/>
      <c r="HFY14" s="19"/>
      <c r="HFZ14" s="19"/>
      <c r="HGA14" s="19"/>
      <c r="HGB14" s="19"/>
      <c r="HGC14" s="19"/>
      <c r="HGD14" s="19"/>
      <c r="HGE14" s="19"/>
      <c r="HGF14" s="19"/>
      <c r="HGG14" s="19"/>
      <c r="HGH14" s="19"/>
      <c r="HGI14" s="19"/>
      <c r="HGJ14" s="19"/>
      <c r="HGK14" s="19"/>
      <c r="HGL14" s="19"/>
      <c r="HGM14" s="19"/>
      <c r="HGN14" s="19"/>
      <c r="HGO14" s="19"/>
      <c r="HGP14" s="19"/>
      <c r="HGQ14" s="19"/>
      <c r="HGR14" s="19"/>
      <c r="HGS14" s="19"/>
      <c r="HGT14" s="19"/>
      <c r="HGU14" s="19"/>
      <c r="HGV14" s="19"/>
      <c r="HGW14" s="19"/>
      <c r="HGX14" s="19"/>
      <c r="HGY14" s="19"/>
      <c r="HGZ14" s="19"/>
      <c r="HHA14" s="19"/>
      <c r="HHB14" s="19"/>
      <c r="HHC14" s="19"/>
      <c r="HHD14" s="19"/>
      <c r="HHE14" s="19"/>
      <c r="HHF14" s="19"/>
      <c r="HHG14" s="19"/>
      <c r="HHH14" s="19"/>
      <c r="HHI14" s="19"/>
      <c r="HHJ14" s="19"/>
      <c r="HHK14" s="19"/>
      <c r="HHL14" s="19"/>
      <c r="HHM14" s="19"/>
      <c r="HHN14" s="19"/>
      <c r="HHO14" s="19"/>
      <c r="HHP14" s="19"/>
      <c r="HHQ14" s="19"/>
      <c r="HHR14" s="19"/>
      <c r="HHS14" s="19"/>
      <c r="HHT14" s="19"/>
      <c r="HHU14" s="19"/>
      <c r="HHV14" s="19"/>
      <c r="HHW14" s="19"/>
      <c r="HHX14" s="19"/>
      <c r="HHY14" s="19"/>
      <c r="HHZ14" s="19"/>
      <c r="HIA14" s="19"/>
      <c r="HIB14" s="19"/>
      <c r="HIC14" s="19"/>
      <c r="HID14" s="19"/>
      <c r="HIE14" s="19"/>
      <c r="HIF14" s="19"/>
      <c r="HIG14" s="19"/>
      <c r="HIH14" s="19"/>
      <c r="HII14" s="19"/>
      <c r="HIJ14" s="19"/>
      <c r="HIK14" s="19"/>
      <c r="HIL14" s="19"/>
      <c r="HIM14" s="19"/>
      <c r="HIN14" s="19"/>
      <c r="HIO14" s="19"/>
      <c r="HIP14" s="19"/>
      <c r="HIQ14" s="19"/>
      <c r="HIR14" s="19"/>
      <c r="HIS14" s="19"/>
      <c r="HIT14" s="19"/>
      <c r="HIU14" s="19"/>
      <c r="HIV14" s="19"/>
      <c r="HIW14" s="19"/>
      <c r="HIX14" s="19"/>
      <c r="HIY14" s="19"/>
      <c r="HIZ14" s="19"/>
      <c r="HJA14" s="19"/>
      <c r="HJB14" s="19"/>
      <c r="HJC14" s="19"/>
      <c r="HJD14" s="19"/>
      <c r="HJE14" s="19"/>
      <c r="HJF14" s="19"/>
      <c r="HJG14" s="19"/>
      <c r="HJH14" s="19"/>
      <c r="HJI14" s="19"/>
      <c r="HJJ14" s="19"/>
      <c r="HJK14" s="19"/>
      <c r="HJL14" s="19"/>
      <c r="HJM14" s="19"/>
      <c r="HJN14" s="19"/>
      <c r="HJO14" s="19"/>
      <c r="HJP14" s="19"/>
      <c r="HJQ14" s="19"/>
      <c r="HJR14" s="19"/>
      <c r="HJS14" s="19"/>
      <c r="HJT14" s="19"/>
      <c r="HJU14" s="19"/>
      <c r="HJV14" s="19"/>
      <c r="HJW14" s="19"/>
      <c r="HJX14" s="19"/>
      <c r="HJY14" s="19"/>
      <c r="HJZ14" s="19"/>
      <c r="HKA14" s="19"/>
      <c r="HKB14" s="19"/>
      <c r="HKC14" s="19"/>
      <c r="HKD14" s="19"/>
      <c r="HKE14" s="19"/>
      <c r="HKF14" s="19"/>
      <c r="HKG14" s="19"/>
      <c r="HKH14" s="19"/>
      <c r="HKI14" s="19"/>
      <c r="HKJ14" s="19"/>
      <c r="HKK14" s="19"/>
      <c r="HKL14" s="19"/>
      <c r="HKM14" s="19"/>
      <c r="HKN14" s="19"/>
      <c r="HKO14" s="19"/>
      <c r="HKP14" s="19"/>
      <c r="HKQ14" s="19"/>
      <c r="HKR14" s="19"/>
      <c r="HKS14" s="19"/>
      <c r="HKT14" s="19"/>
      <c r="HKU14" s="19"/>
      <c r="HKV14" s="19"/>
      <c r="HKW14" s="19"/>
      <c r="HKX14" s="19"/>
      <c r="HKY14" s="19"/>
      <c r="HKZ14" s="19"/>
      <c r="HLA14" s="19"/>
      <c r="HLB14" s="19"/>
      <c r="HLC14" s="19"/>
      <c r="HLD14" s="19"/>
      <c r="HLE14" s="19"/>
      <c r="HLF14" s="19"/>
      <c r="HLG14" s="19"/>
      <c r="HLH14" s="19"/>
      <c r="HLI14" s="19"/>
      <c r="HLJ14" s="19"/>
      <c r="HLK14" s="19"/>
      <c r="HLL14" s="19"/>
      <c r="HLM14" s="19"/>
      <c r="HLN14" s="19"/>
      <c r="HLO14" s="19"/>
      <c r="HLP14" s="19"/>
      <c r="HLQ14" s="19"/>
      <c r="HLR14" s="19"/>
      <c r="HLS14" s="19"/>
      <c r="HLT14" s="19"/>
      <c r="HLU14" s="19"/>
      <c r="HLV14" s="19"/>
      <c r="HLW14" s="19"/>
      <c r="HLX14" s="19"/>
      <c r="HLY14" s="19"/>
      <c r="HLZ14" s="19"/>
      <c r="HMA14" s="19"/>
      <c r="HMB14" s="19"/>
      <c r="HMC14" s="19"/>
      <c r="HMD14" s="19"/>
      <c r="HME14" s="19"/>
      <c r="HMF14" s="19"/>
      <c r="HMG14" s="19"/>
      <c r="HMH14" s="19"/>
      <c r="HMI14" s="19"/>
      <c r="HMJ14" s="19"/>
      <c r="HMK14" s="19"/>
      <c r="HML14" s="19"/>
      <c r="HMM14" s="19"/>
      <c r="HMN14" s="19"/>
      <c r="HMO14" s="19"/>
      <c r="HMP14" s="19"/>
      <c r="HMQ14" s="19"/>
      <c r="HMR14" s="19"/>
      <c r="HMS14" s="19"/>
      <c r="HMT14" s="19"/>
      <c r="HMU14" s="19"/>
      <c r="HMV14" s="19"/>
      <c r="HMW14" s="19"/>
      <c r="HMX14" s="19"/>
      <c r="HMY14" s="19"/>
      <c r="HMZ14" s="19"/>
      <c r="HNA14" s="19"/>
      <c r="HNB14" s="19"/>
      <c r="HNC14" s="19"/>
      <c r="HND14" s="19"/>
      <c r="HNE14" s="19"/>
      <c r="HNF14" s="19"/>
      <c r="HNG14" s="19"/>
      <c r="HNH14" s="19"/>
      <c r="HNI14" s="19"/>
      <c r="HNJ14" s="19"/>
      <c r="HNK14" s="19"/>
      <c r="HNL14" s="19"/>
      <c r="HNM14" s="19"/>
      <c r="HNN14" s="19"/>
      <c r="HNO14" s="19"/>
      <c r="HNP14" s="19"/>
      <c r="HNQ14" s="19"/>
      <c r="HNR14" s="19"/>
      <c r="HNS14" s="19"/>
      <c r="HNT14" s="19"/>
      <c r="HNU14" s="19"/>
      <c r="HNV14" s="19"/>
      <c r="HNW14" s="19"/>
      <c r="HNX14" s="19"/>
      <c r="HNY14" s="19"/>
      <c r="HNZ14" s="19"/>
      <c r="HOA14" s="19"/>
      <c r="HOB14" s="19"/>
      <c r="HOC14" s="19"/>
      <c r="HOD14" s="19"/>
      <c r="HOE14" s="19"/>
      <c r="HOF14" s="19"/>
      <c r="HOG14" s="19"/>
      <c r="HOH14" s="19"/>
      <c r="HOI14" s="19"/>
      <c r="HOJ14" s="19"/>
      <c r="HOK14" s="19"/>
      <c r="HOL14" s="19"/>
      <c r="HOM14" s="19"/>
      <c r="HON14" s="19"/>
      <c r="HOO14" s="19"/>
      <c r="HOP14" s="19"/>
      <c r="HOQ14" s="19"/>
      <c r="HOR14" s="19"/>
      <c r="HOS14" s="19"/>
      <c r="HOT14" s="19"/>
      <c r="HOU14" s="19"/>
      <c r="HOV14" s="19"/>
      <c r="HOW14" s="19"/>
      <c r="HOX14" s="19"/>
      <c r="HOY14" s="19"/>
      <c r="HOZ14" s="19"/>
      <c r="HPA14" s="19"/>
      <c r="HPB14" s="19"/>
      <c r="HPC14" s="19"/>
      <c r="HPD14" s="19"/>
      <c r="HPE14" s="19"/>
      <c r="HPF14" s="19"/>
      <c r="HPG14" s="19"/>
      <c r="HPH14" s="19"/>
      <c r="HPI14" s="19"/>
      <c r="HPJ14" s="19"/>
      <c r="HPK14" s="19"/>
      <c r="HPL14" s="19"/>
      <c r="HPM14" s="19"/>
      <c r="HPN14" s="19"/>
      <c r="HPO14" s="19"/>
      <c r="HPP14" s="19"/>
      <c r="HPQ14" s="19"/>
      <c r="HPR14" s="19"/>
      <c r="HPS14" s="19"/>
      <c r="HPT14" s="19"/>
      <c r="HPU14" s="19"/>
      <c r="HPV14" s="19"/>
      <c r="HPW14" s="19"/>
      <c r="HPX14" s="19"/>
      <c r="HPY14" s="19"/>
      <c r="HPZ14" s="19"/>
      <c r="HQA14" s="19"/>
      <c r="HQB14" s="19"/>
      <c r="HQC14" s="19"/>
      <c r="HQD14" s="19"/>
      <c r="HQE14" s="19"/>
      <c r="HQF14" s="19"/>
      <c r="HQG14" s="19"/>
      <c r="HQH14" s="19"/>
      <c r="HQI14" s="19"/>
      <c r="HQJ14" s="19"/>
      <c r="HQK14" s="19"/>
      <c r="HQL14" s="19"/>
      <c r="HQM14" s="19"/>
      <c r="HQN14" s="19"/>
      <c r="HQO14" s="19"/>
      <c r="HQP14" s="19"/>
      <c r="HQQ14" s="19"/>
      <c r="HQR14" s="19"/>
      <c r="HQS14" s="19"/>
      <c r="HQT14" s="19"/>
      <c r="HQU14" s="19"/>
      <c r="HQV14" s="19"/>
      <c r="HQW14" s="19"/>
      <c r="HQX14" s="19"/>
      <c r="HQY14" s="19"/>
      <c r="HQZ14" s="19"/>
      <c r="HRA14" s="19"/>
      <c r="HRB14" s="19"/>
      <c r="HRC14" s="19"/>
      <c r="HRD14" s="19"/>
      <c r="HRE14" s="19"/>
      <c r="HRF14" s="19"/>
      <c r="HRG14" s="19"/>
      <c r="HRH14" s="19"/>
      <c r="HRI14" s="19"/>
      <c r="HRJ14" s="19"/>
      <c r="HRK14" s="19"/>
      <c r="HRL14" s="19"/>
      <c r="HRM14" s="19"/>
      <c r="HRN14" s="19"/>
      <c r="HRO14" s="19"/>
      <c r="HRP14" s="19"/>
      <c r="HRQ14" s="19"/>
      <c r="HRR14" s="19"/>
      <c r="HRS14" s="19"/>
      <c r="HRT14" s="19"/>
      <c r="HRU14" s="19"/>
      <c r="HRV14" s="19"/>
      <c r="HRW14" s="19"/>
      <c r="HRX14" s="19"/>
      <c r="HRY14" s="19"/>
      <c r="HRZ14" s="19"/>
      <c r="HSA14" s="19"/>
      <c r="HSB14" s="19"/>
      <c r="HSC14" s="19"/>
      <c r="HSD14" s="19"/>
      <c r="HSE14" s="19"/>
      <c r="HSF14" s="19"/>
      <c r="HSG14" s="19"/>
      <c r="HSH14" s="19"/>
      <c r="HSI14" s="19"/>
      <c r="HSJ14" s="19"/>
      <c r="HSK14" s="19"/>
      <c r="HSL14" s="19"/>
      <c r="HSM14" s="19"/>
      <c r="HSN14" s="19"/>
      <c r="HSO14" s="19"/>
      <c r="HSP14" s="19"/>
      <c r="HSQ14" s="19"/>
      <c r="HSR14" s="19"/>
      <c r="HSS14" s="19"/>
      <c r="HST14" s="19"/>
      <c r="HSU14" s="19"/>
      <c r="HSV14" s="19"/>
      <c r="HSW14" s="19"/>
      <c r="HSX14" s="19"/>
      <c r="HSY14" s="19"/>
      <c r="HSZ14" s="19"/>
      <c r="HTA14" s="19"/>
      <c r="HTB14" s="19"/>
      <c r="HTC14" s="19"/>
      <c r="HTD14" s="19"/>
      <c r="HTE14" s="19"/>
      <c r="HTF14" s="19"/>
      <c r="HTG14" s="19"/>
      <c r="HTH14" s="19"/>
      <c r="HTI14" s="19"/>
      <c r="HTJ14" s="19"/>
      <c r="HTK14" s="19"/>
      <c r="HTL14" s="19"/>
      <c r="HTM14" s="19"/>
      <c r="HTN14" s="19"/>
      <c r="HTO14" s="19"/>
      <c r="HTP14" s="19"/>
      <c r="HTQ14" s="19"/>
      <c r="HTR14" s="19"/>
      <c r="HTS14" s="19"/>
      <c r="HTT14" s="19"/>
      <c r="HTU14" s="19"/>
      <c r="HTV14" s="19"/>
      <c r="HTW14" s="19"/>
      <c r="HTX14" s="19"/>
      <c r="HTY14" s="19"/>
      <c r="HTZ14" s="19"/>
      <c r="HUA14" s="19"/>
      <c r="HUB14" s="19"/>
      <c r="HUC14" s="19"/>
      <c r="HUD14" s="19"/>
      <c r="HUE14" s="19"/>
      <c r="HUF14" s="19"/>
      <c r="HUG14" s="19"/>
      <c r="HUH14" s="19"/>
      <c r="HUI14" s="19"/>
      <c r="HUJ14" s="19"/>
      <c r="HUK14" s="19"/>
      <c r="HUL14" s="19"/>
      <c r="HUM14" s="19"/>
      <c r="HUN14" s="19"/>
      <c r="HUO14" s="19"/>
      <c r="HUP14" s="19"/>
      <c r="HUQ14" s="19"/>
      <c r="HUR14" s="19"/>
      <c r="HUS14" s="19"/>
      <c r="HUT14" s="19"/>
      <c r="HUU14" s="19"/>
      <c r="HUV14" s="19"/>
      <c r="HUW14" s="19"/>
      <c r="HUX14" s="19"/>
      <c r="HUY14" s="19"/>
      <c r="HUZ14" s="19"/>
      <c r="HVA14" s="19"/>
      <c r="HVB14" s="19"/>
      <c r="HVC14" s="19"/>
      <c r="HVD14" s="19"/>
      <c r="HVE14" s="19"/>
      <c r="HVF14" s="19"/>
      <c r="HVG14" s="19"/>
      <c r="HVH14" s="19"/>
      <c r="HVI14" s="19"/>
      <c r="HVJ14" s="19"/>
      <c r="HVK14" s="19"/>
      <c r="HVL14" s="19"/>
      <c r="HVM14" s="19"/>
      <c r="HVN14" s="19"/>
      <c r="HVO14" s="19"/>
      <c r="HVP14" s="19"/>
      <c r="HVQ14" s="19"/>
      <c r="HVR14" s="19"/>
      <c r="HVS14" s="19"/>
      <c r="HVT14" s="19"/>
      <c r="HVU14" s="19"/>
      <c r="HVV14" s="19"/>
      <c r="HVW14" s="19"/>
      <c r="HVX14" s="19"/>
      <c r="HVY14" s="19"/>
      <c r="HVZ14" s="19"/>
      <c r="HWA14" s="19"/>
      <c r="HWB14" s="19"/>
      <c r="HWC14" s="19"/>
      <c r="HWD14" s="19"/>
      <c r="HWE14" s="19"/>
      <c r="HWF14" s="19"/>
      <c r="HWG14" s="19"/>
      <c r="HWH14" s="19"/>
      <c r="HWI14" s="19"/>
      <c r="HWJ14" s="19"/>
      <c r="HWK14" s="19"/>
      <c r="HWL14" s="19"/>
      <c r="HWM14" s="19"/>
      <c r="HWN14" s="19"/>
      <c r="HWO14" s="19"/>
      <c r="HWP14" s="19"/>
      <c r="HWQ14" s="19"/>
      <c r="HWR14" s="19"/>
      <c r="HWS14" s="19"/>
      <c r="HWT14" s="19"/>
      <c r="HWU14" s="19"/>
      <c r="HWV14" s="19"/>
      <c r="HWW14" s="19"/>
      <c r="HWX14" s="19"/>
      <c r="HWY14" s="19"/>
      <c r="HWZ14" s="19"/>
      <c r="HXA14" s="19"/>
      <c r="HXB14" s="19"/>
      <c r="HXC14" s="19"/>
      <c r="HXD14" s="19"/>
      <c r="HXE14" s="19"/>
      <c r="HXF14" s="19"/>
      <c r="HXG14" s="19"/>
      <c r="HXH14" s="19"/>
      <c r="HXI14" s="19"/>
      <c r="HXJ14" s="19"/>
      <c r="HXK14" s="19"/>
      <c r="HXL14" s="19"/>
      <c r="HXM14" s="19"/>
      <c r="HXN14" s="19"/>
      <c r="HXO14" s="19"/>
      <c r="HXP14" s="19"/>
      <c r="HXQ14" s="19"/>
      <c r="HXR14" s="19"/>
      <c r="HXS14" s="19"/>
      <c r="HXT14" s="19"/>
      <c r="HXU14" s="19"/>
      <c r="HXV14" s="19"/>
      <c r="HXW14" s="19"/>
      <c r="HXX14" s="19"/>
      <c r="HXY14" s="19"/>
      <c r="HXZ14" s="19"/>
      <c r="HYA14" s="19"/>
      <c r="HYB14" s="19"/>
      <c r="HYC14" s="19"/>
      <c r="HYD14" s="19"/>
      <c r="HYE14" s="19"/>
      <c r="HYF14" s="19"/>
      <c r="HYG14" s="19"/>
      <c r="HYH14" s="19"/>
      <c r="HYI14" s="19"/>
      <c r="HYJ14" s="19"/>
      <c r="HYK14" s="19"/>
      <c r="HYL14" s="19"/>
      <c r="HYM14" s="19"/>
      <c r="HYN14" s="19"/>
      <c r="HYO14" s="19"/>
      <c r="HYP14" s="19"/>
      <c r="HYQ14" s="19"/>
      <c r="HYR14" s="19"/>
      <c r="HYS14" s="19"/>
      <c r="HYT14" s="19"/>
      <c r="HYU14" s="19"/>
      <c r="HYV14" s="19"/>
      <c r="HYW14" s="19"/>
      <c r="HYX14" s="19"/>
      <c r="HYY14" s="19"/>
      <c r="HYZ14" s="19"/>
      <c r="HZA14" s="19"/>
      <c r="HZB14" s="19"/>
      <c r="HZC14" s="19"/>
      <c r="HZD14" s="19"/>
      <c r="HZE14" s="19"/>
      <c r="HZF14" s="19"/>
      <c r="HZG14" s="19"/>
      <c r="HZH14" s="19"/>
      <c r="HZI14" s="19"/>
      <c r="HZJ14" s="19"/>
      <c r="HZK14" s="19"/>
      <c r="HZL14" s="19"/>
      <c r="HZM14" s="19"/>
      <c r="HZN14" s="19"/>
      <c r="HZO14" s="19"/>
      <c r="HZP14" s="19"/>
      <c r="HZQ14" s="19"/>
      <c r="HZR14" s="19"/>
      <c r="HZS14" s="19"/>
      <c r="HZT14" s="19"/>
      <c r="HZU14" s="19"/>
      <c r="HZV14" s="19"/>
      <c r="HZW14" s="19"/>
      <c r="HZX14" s="19"/>
      <c r="HZY14" s="19"/>
      <c r="HZZ14" s="19"/>
      <c r="IAA14" s="19"/>
      <c r="IAB14" s="19"/>
      <c r="IAC14" s="19"/>
      <c r="IAD14" s="19"/>
      <c r="IAE14" s="19"/>
      <c r="IAF14" s="19"/>
      <c r="IAG14" s="19"/>
      <c r="IAH14" s="19"/>
      <c r="IAI14" s="19"/>
      <c r="IAJ14" s="19"/>
      <c r="IAK14" s="19"/>
      <c r="IAL14" s="19"/>
      <c r="IAM14" s="19"/>
      <c r="IAN14" s="19"/>
      <c r="IAO14" s="19"/>
      <c r="IAP14" s="19"/>
      <c r="IAQ14" s="19"/>
      <c r="IAR14" s="19"/>
      <c r="IAS14" s="19"/>
      <c r="IAT14" s="19"/>
      <c r="IAU14" s="19"/>
      <c r="IAV14" s="19"/>
      <c r="IAW14" s="19"/>
      <c r="IAX14" s="19"/>
      <c r="IAY14" s="19"/>
      <c r="IAZ14" s="19"/>
      <c r="IBA14" s="19"/>
      <c r="IBB14" s="19"/>
      <c r="IBC14" s="19"/>
      <c r="IBD14" s="19"/>
      <c r="IBE14" s="19"/>
      <c r="IBF14" s="19"/>
      <c r="IBG14" s="19"/>
      <c r="IBH14" s="19"/>
      <c r="IBI14" s="19"/>
      <c r="IBJ14" s="19"/>
      <c r="IBK14" s="19"/>
      <c r="IBL14" s="19"/>
      <c r="IBM14" s="19"/>
      <c r="IBN14" s="19"/>
      <c r="IBO14" s="19"/>
      <c r="IBP14" s="19"/>
      <c r="IBQ14" s="19"/>
      <c r="IBR14" s="19"/>
      <c r="IBS14" s="19"/>
      <c r="IBT14" s="19"/>
      <c r="IBU14" s="19"/>
      <c r="IBV14" s="19"/>
      <c r="IBW14" s="19"/>
      <c r="IBX14" s="19"/>
      <c r="IBY14" s="19"/>
      <c r="IBZ14" s="19"/>
      <c r="ICA14" s="19"/>
      <c r="ICB14" s="19"/>
      <c r="ICC14" s="19"/>
      <c r="ICD14" s="19"/>
      <c r="ICE14" s="19"/>
      <c r="ICF14" s="19"/>
      <c r="ICG14" s="19"/>
      <c r="ICH14" s="19"/>
      <c r="ICI14" s="19"/>
      <c r="ICJ14" s="19"/>
      <c r="ICK14" s="19"/>
      <c r="ICL14" s="19"/>
      <c r="ICM14" s="19"/>
      <c r="ICN14" s="19"/>
      <c r="ICO14" s="19"/>
      <c r="ICP14" s="19"/>
      <c r="ICQ14" s="19"/>
      <c r="ICR14" s="19"/>
      <c r="ICS14" s="19"/>
      <c r="ICT14" s="19"/>
      <c r="ICU14" s="19"/>
      <c r="ICV14" s="19"/>
      <c r="ICW14" s="19"/>
      <c r="ICX14" s="19"/>
      <c r="ICY14" s="19"/>
      <c r="ICZ14" s="19"/>
      <c r="IDA14" s="19"/>
      <c r="IDB14" s="19"/>
      <c r="IDC14" s="19"/>
      <c r="IDD14" s="19"/>
      <c r="IDE14" s="19"/>
      <c r="IDF14" s="19"/>
      <c r="IDG14" s="19"/>
      <c r="IDH14" s="19"/>
      <c r="IDI14" s="19"/>
      <c r="IDJ14" s="19"/>
      <c r="IDK14" s="19"/>
      <c r="IDL14" s="19"/>
      <c r="IDM14" s="19"/>
      <c r="IDN14" s="19"/>
      <c r="IDO14" s="19"/>
      <c r="IDP14" s="19"/>
      <c r="IDQ14" s="19"/>
      <c r="IDR14" s="19"/>
      <c r="IDS14" s="19"/>
      <c r="IDT14" s="19"/>
      <c r="IDU14" s="19"/>
      <c r="IDV14" s="19"/>
      <c r="IDW14" s="19"/>
      <c r="IDX14" s="19"/>
      <c r="IDY14" s="19"/>
      <c r="IDZ14" s="19"/>
      <c r="IEA14" s="19"/>
      <c r="IEB14" s="19"/>
      <c r="IEC14" s="19"/>
      <c r="IED14" s="19"/>
      <c r="IEE14" s="19"/>
      <c r="IEF14" s="19"/>
      <c r="IEG14" s="19"/>
      <c r="IEH14" s="19"/>
      <c r="IEI14" s="19"/>
      <c r="IEJ14" s="19"/>
      <c r="IEK14" s="19"/>
      <c r="IEL14" s="19"/>
      <c r="IEM14" s="19"/>
      <c r="IEN14" s="19"/>
      <c r="IEO14" s="19"/>
      <c r="IEP14" s="19"/>
      <c r="IEQ14" s="19"/>
      <c r="IER14" s="19"/>
      <c r="IES14" s="19"/>
      <c r="IET14" s="19"/>
      <c r="IEU14" s="19"/>
      <c r="IEV14" s="19"/>
      <c r="IEW14" s="19"/>
      <c r="IEX14" s="19"/>
      <c r="IEY14" s="19"/>
      <c r="IEZ14" s="19"/>
      <c r="IFA14" s="19"/>
      <c r="IFB14" s="19"/>
      <c r="IFC14" s="19"/>
      <c r="IFD14" s="19"/>
      <c r="IFE14" s="19"/>
      <c r="IFF14" s="19"/>
      <c r="IFG14" s="19"/>
      <c r="IFH14" s="19"/>
      <c r="IFI14" s="19"/>
      <c r="IFJ14" s="19"/>
      <c r="IFK14" s="19"/>
      <c r="IFL14" s="19"/>
      <c r="IFM14" s="19"/>
      <c r="IFN14" s="19"/>
      <c r="IFO14" s="19"/>
      <c r="IFP14" s="19"/>
      <c r="IFQ14" s="19"/>
      <c r="IFR14" s="19"/>
      <c r="IFS14" s="19"/>
      <c r="IFT14" s="19"/>
      <c r="IFU14" s="19"/>
      <c r="IFV14" s="19"/>
      <c r="IFW14" s="19"/>
      <c r="IFX14" s="19"/>
      <c r="IFY14" s="19"/>
      <c r="IFZ14" s="19"/>
      <c r="IGA14" s="19"/>
      <c r="IGB14" s="19"/>
      <c r="IGC14" s="19"/>
      <c r="IGD14" s="19"/>
      <c r="IGE14" s="19"/>
      <c r="IGF14" s="19"/>
      <c r="IGG14" s="19"/>
      <c r="IGH14" s="19"/>
      <c r="IGI14" s="19"/>
      <c r="IGJ14" s="19"/>
      <c r="IGK14" s="19"/>
      <c r="IGL14" s="19"/>
      <c r="IGM14" s="19"/>
      <c r="IGN14" s="19"/>
      <c r="IGO14" s="19"/>
      <c r="IGP14" s="19"/>
      <c r="IGQ14" s="19"/>
      <c r="IGR14" s="19"/>
      <c r="IGS14" s="19"/>
      <c r="IGT14" s="19"/>
      <c r="IGU14" s="19"/>
      <c r="IGV14" s="19"/>
      <c r="IGW14" s="19"/>
      <c r="IGX14" s="19"/>
      <c r="IGY14" s="19"/>
      <c r="IGZ14" s="19"/>
      <c r="IHA14" s="19"/>
      <c r="IHB14" s="19"/>
      <c r="IHC14" s="19"/>
      <c r="IHD14" s="19"/>
      <c r="IHE14" s="19"/>
      <c r="IHF14" s="19"/>
      <c r="IHG14" s="19"/>
      <c r="IHH14" s="19"/>
      <c r="IHI14" s="19"/>
      <c r="IHJ14" s="19"/>
      <c r="IHK14" s="19"/>
      <c r="IHL14" s="19"/>
      <c r="IHM14" s="19"/>
      <c r="IHN14" s="19"/>
      <c r="IHO14" s="19"/>
      <c r="IHP14" s="19"/>
      <c r="IHQ14" s="19"/>
      <c r="IHR14" s="19"/>
      <c r="IHS14" s="19"/>
      <c r="IHT14" s="19"/>
      <c r="IHU14" s="19"/>
      <c r="IHV14" s="19"/>
      <c r="IHW14" s="19"/>
      <c r="IHX14" s="19"/>
      <c r="IHY14" s="19"/>
      <c r="IHZ14" s="19"/>
      <c r="IIA14" s="19"/>
      <c r="IIB14" s="19"/>
      <c r="IIC14" s="19"/>
      <c r="IID14" s="19"/>
      <c r="IIE14" s="19"/>
      <c r="IIF14" s="19"/>
      <c r="IIG14" s="19"/>
      <c r="IIH14" s="19"/>
      <c r="III14" s="19"/>
      <c r="IIJ14" s="19"/>
      <c r="IIK14" s="19"/>
      <c r="IIL14" s="19"/>
      <c r="IIM14" s="19"/>
      <c r="IIN14" s="19"/>
      <c r="IIO14" s="19"/>
      <c r="IIP14" s="19"/>
      <c r="IIQ14" s="19"/>
      <c r="IIR14" s="19"/>
      <c r="IIS14" s="19"/>
      <c r="IIT14" s="19"/>
      <c r="IIU14" s="19"/>
      <c r="IIV14" s="19"/>
      <c r="IIW14" s="19"/>
      <c r="IIX14" s="19"/>
      <c r="IIY14" s="19"/>
      <c r="IIZ14" s="19"/>
      <c r="IJA14" s="19"/>
      <c r="IJB14" s="19"/>
      <c r="IJC14" s="19"/>
      <c r="IJD14" s="19"/>
      <c r="IJE14" s="19"/>
      <c r="IJF14" s="19"/>
      <c r="IJG14" s="19"/>
      <c r="IJH14" s="19"/>
      <c r="IJI14" s="19"/>
      <c r="IJJ14" s="19"/>
      <c r="IJK14" s="19"/>
      <c r="IJL14" s="19"/>
      <c r="IJM14" s="19"/>
      <c r="IJN14" s="19"/>
      <c r="IJO14" s="19"/>
      <c r="IJP14" s="19"/>
      <c r="IJQ14" s="19"/>
      <c r="IJR14" s="19"/>
      <c r="IJS14" s="19"/>
      <c r="IJT14" s="19"/>
      <c r="IJU14" s="19"/>
      <c r="IJV14" s="19"/>
      <c r="IJW14" s="19"/>
      <c r="IJX14" s="19"/>
      <c r="IJY14" s="19"/>
      <c r="IJZ14" s="19"/>
      <c r="IKA14" s="19"/>
      <c r="IKB14" s="19"/>
      <c r="IKC14" s="19"/>
      <c r="IKD14" s="19"/>
      <c r="IKE14" s="19"/>
      <c r="IKF14" s="19"/>
      <c r="IKG14" s="19"/>
      <c r="IKH14" s="19"/>
      <c r="IKI14" s="19"/>
      <c r="IKJ14" s="19"/>
      <c r="IKK14" s="19"/>
      <c r="IKL14" s="19"/>
      <c r="IKM14" s="19"/>
      <c r="IKN14" s="19"/>
      <c r="IKO14" s="19"/>
      <c r="IKP14" s="19"/>
      <c r="IKQ14" s="19"/>
      <c r="IKR14" s="19"/>
      <c r="IKS14" s="19"/>
      <c r="IKT14" s="19"/>
      <c r="IKU14" s="19"/>
      <c r="IKV14" s="19"/>
      <c r="IKW14" s="19"/>
      <c r="IKX14" s="19"/>
      <c r="IKY14" s="19"/>
      <c r="IKZ14" s="19"/>
      <c r="ILA14" s="19"/>
      <c r="ILB14" s="19"/>
      <c r="ILC14" s="19"/>
      <c r="ILD14" s="19"/>
      <c r="ILE14" s="19"/>
      <c r="ILF14" s="19"/>
      <c r="ILG14" s="19"/>
      <c r="ILH14" s="19"/>
      <c r="ILI14" s="19"/>
      <c r="ILJ14" s="19"/>
      <c r="ILK14" s="19"/>
      <c r="ILL14" s="19"/>
      <c r="ILM14" s="19"/>
      <c r="ILN14" s="19"/>
      <c r="ILO14" s="19"/>
      <c r="ILP14" s="19"/>
      <c r="ILQ14" s="19"/>
      <c r="ILR14" s="19"/>
      <c r="ILS14" s="19"/>
      <c r="ILT14" s="19"/>
      <c r="ILU14" s="19"/>
      <c r="ILV14" s="19"/>
      <c r="ILW14" s="19"/>
      <c r="ILX14" s="19"/>
      <c r="ILY14" s="19"/>
      <c r="ILZ14" s="19"/>
      <c r="IMA14" s="19"/>
      <c r="IMB14" s="19"/>
      <c r="IMC14" s="19"/>
      <c r="IMD14" s="19"/>
      <c r="IME14" s="19"/>
      <c r="IMF14" s="19"/>
      <c r="IMG14" s="19"/>
      <c r="IMH14" s="19"/>
      <c r="IMI14" s="19"/>
      <c r="IMJ14" s="19"/>
      <c r="IMK14" s="19"/>
      <c r="IML14" s="19"/>
      <c r="IMM14" s="19"/>
      <c r="IMN14" s="19"/>
      <c r="IMO14" s="19"/>
      <c r="IMP14" s="19"/>
      <c r="IMQ14" s="19"/>
      <c r="IMR14" s="19"/>
      <c r="IMS14" s="19"/>
      <c r="IMT14" s="19"/>
      <c r="IMU14" s="19"/>
      <c r="IMV14" s="19"/>
      <c r="IMW14" s="19"/>
      <c r="IMX14" s="19"/>
      <c r="IMY14" s="19"/>
      <c r="IMZ14" s="19"/>
      <c r="INA14" s="19"/>
      <c r="INB14" s="19"/>
      <c r="INC14" s="19"/>
      <c r="IND14" s="19"/>
      <c r="INE14" s="19"/>
      <c r="INF14" s="19"/>
      <c r="ING14" s="19"/>
      <c r="INH14" s="19"/>
      <c r="INI14" s="19"/>
      <c r="INJ14" s="19"/>
      <c r="INK14" s="19"/>
      <c r="INL14" s="19"/>
      <c r="INM14" s="19"/>
      <c r="INN14" s="19"/>
      <c r="INO14" s="19"/>
      <c r="INP14" s="19"/>
      <c r="INQ14" s="19"/>
      <c r="INR14" s="19"/>
      <c r="INS14" s="19"/>
      <c r="INT14" s="19"/>
      <c r="INU14" s="19"/>
      <c r="INV14" s="19"/>
      <c r="INW14" s="19"/>
      <c r="INX14" s="19"/>
      <c r="INY14" s="19"/>
      <c r="INZ14" s="19"/>
      <c r="IOA14" s="19"/>
      <c r="IOB14" s="19"/>
      <c r="IOC14" s="19"/>
      <c r="IOD14" s="19"/>
      <c r="IOE14" s="19"/>
      <c r="IOF14" s="19"/>
      <c r="IOG14" s="19"/>
      <c r="IOH14" s="19"/>
      <c r="IOI14" s="19"/>
      <c r="IOJ14" s="19"/>
      <c r="IOK14" s="19"/>
      <c r="IOL14" s="19"/>
      <c r="IOM14" s="19"/>
      <c r="ION14" s="19"/>
      <c r="IOO14" s="19"/>
      <c r="IOP14" s="19"/>
      <c r="IOQ14" s="19"/>
      <c r="IOR14" s="19"/>
      <c r="IOS14" s="19"/>
      <c r="IOT14" s="19"/>
      <c r="IOU14" s="19"/>
      <c r="IOV14" s="19"/>
      <c r="IOW14" s="19"/>
      <c r="IOX14" s="19"/>
      <c r="IOY14" s="19"/>
      <c r="IOZ14" s="19"/>
      <c r="IPA14" s="19"/>
      <c r="IPB14" s="19"/>
      <c r="IPC14" s="19"/>
      <c r="IPD14" s="19"/>
      <c r="IPE14" s="19"/>
      <c r="IPF14" s="19"/>
      <c r="IPG14" s="19"/>
      <c r="IPH14" s="19"/>
      <c r="IPI14" s="19"/>
      <c r="IPJ14" s="19"/>
      <c r="IPK14" s="19"/>
      <c r="IPL14" s="19"/>
      <c r="IPM14" s="19"/>
      <c r="IPN14" s="19"/>
      <c r="IPO14" s="19"/>
      <c r="IPP14" s="19"/>
      <c r="IPQ14" s="19"/>
      <c r="IPR14" s="19"/>
      <c r="IPS14" s="19"/>
      <c r="IPT14" s="19"/>
      <c r="IPU14" s="19"/>
      <c r="IPV14" s="19"/>
      <c r="IPW14" s="19"/>
      <c r="IPX14" s="19"/>
      <c r="IPY14" s="19"/>
      <c r="IPZ14" s="19"/>
      <c r="IQA14" s="19"/>
      <c r="IQB14" s="19"/>
      <c r="IQC14" s="19"/>
      <c r="IQD14" s="19"/>
      <c r="IQE14" s="19"/>
      <c r="IQF14" s="19"/>
      <c r="IQG14" s="19"/>
      <c r="IQH14" s="19"/>
      <c r="IQI14" s="19"/>
      <c r="IQJ14" s="19"/>
      <c r="IQK14" s="19"/>
      <c r="IQL14" s="19"/>
      <c r="IQM14" s="19"/>
      <c r="IQN14" s="19"/>
      <c r="IQO14" s="19"/>
      <c r="IQP14" s="19"/>
      <c r="IQQ14" s="19"/>
      <c r="IQR14" s="19"/>
      <c r="IQS14" s="19"/>
      <c r="IQT14" s="19"/>
      <c r="IQU14" s="19"/>
      <c r="IQV14" s="19"/>
      <c r="IQW14" s="19"/>
      <c r="IQX14" s="19"/>
      <c r="IQY14" s="19"/>
      <c r="IQZ14" s="19"/>
      <c r="IRA14" s="19"/>
      <c r="IRB14" s="19"/>
      <c r="IRC14" s="19"/>
      <c r="IRD14" s="19"/>
      <c r="IRE14" s="19"/>
      <c r="IRF14" s="19"/>
      <c r="IRG14" s="19"/>
      <c r="IRH14" s="19"/>
      <c r="IRI14" s="19"/>
      <c r="IRJ14" s="19"/>
      <c r="IRK14" s="19"/>
      <c r="IRL14" s="19"/>
      <c r="IRM14" s="19"/>
      <c r="IRN14" s="19"/>
      <c r="IRO14" s="19"/>
      <c r="IRP14" s="19"/>
      <c r="IRQ14" s="19"/>
      <c r="IRR14" s="19"/>
      <c r="IRS14" s="19"/>
      <c r="IRT14" s="19"/>
      <c r="IRU14" s="19"/>
      <c r="IRV14" s="19"/>
      <c r="IRW14" s="19"/>
      <c r="IRX14" s="19"/>
      <c r="IRY14" s="19"/>
      <c r="IRZ14" s="19"/>
      <c r="ISA14" s="19"/>
      <c r="ISB14" s="19"/>
      <c r="ISC14" s="19"/>
      <c r="ISD14" s="19"/>
      <c r="ISE14" s="19"/>
      <c r="ISF14" s="19"/>
      <c r="ISG14" s="19"/>
      <c r="ISH14" s="19"/>
      <c r="ISI14" s="19"/>
      <c r="ISJ14" s="19"/>
      <c r="ISK14" s="19"/>
      <c r="ISL14" s="19"/>
      <c r="ISM14" s="19"/>
      <c r="ISN14" s="19"/>
      <c r="ISO14" s="19"/>
      <c r="ISP14" s="19"/>
      <c r="ISQ14" s="19"/>
      <c r="ISR14" s="19"/>
      <c r="ISS14" s="19"/>
      <c r="IST14" s="19"/>
      <c r="ISU14" s="19"/>
      <c r="ISV14" s="19"/>
      <c r="ISW14" s="19"/>
      <c r="ISX14" s="19"/>
      <c r="ISY14" s="19"/>
      <c r="ISZ14" s="19"/>
      <c r="ITA14" s="19"/>
      <c r="ITB14" s="19"/>
      <c r="ITC14" s="19"/>
      <c r="ITD14" s="19"/>
      <c r="ITE14" s="19"/>
      <c r="ITF14" s="19"/>
      <c r="ITG14" s="19"/>
      <c r="ITH14" s="19"/>
      <c r="ITI14" s="19"/>
      <c r="ITJ14" s="19"/>
      <c r="ITK14" s="19"/>
      <c r="ITL14" s="19"/>
      <c r="ITM14" s="19"/>
      <c r="ITN14" s="19"/>
      <c r="ITO14" s="19"/>
      <c r="ITP14" s="19"/>
      <c r="ITQ14" s="19"/>
      <c r="ITR14" s="19"/>
      <c r="ITS14" s="19"/>
      <c r="ITT14" s="19"/>
      <c r="ITU14" s="19"/>
      <c r="ITV14" s="19"/>
      <c r="ITW14" s="19"/>
      <c r="ITX14" s="19"/>
      <c r="ITY14" s="19"/>
      <c r="ITZ14" s="19"/>
      <c r="IUA14" s="19"/>
      <c r="IUB14" s="19"/>
      <c r="IUC14" s="19"/>
      <c r="IUD14" s="19"/>
      <c r="IUE14" s="19"/>
      <c r="IUF14" s="19"/>
      <c r="IUG14" s="19"/>
      <c r="IUH14" s="19"/>
      <c r="IUI14" s="19"/>
      <c r="IUJ14" s="19"/>
      <c r="IUK14" s="19"/>
      <c r="IUL14" s="19"/>
      <c r="IUM14" s="19"/>
      <c r="IUN14" s="19"/>
      <c r="IUO14" s="19"/>
      <c r="IUP14" s="19"/>
      <c r="IUQ14" s="19"/>
      <c r="IUR14" s="19"/>
      <c r="IUS14" s="19"/>
      <c r="IUT14" s="19"/>
      <c r="IUU14" s="19"/>
      <c r="IUV14" s="19"/>
      <c r="IUW14" s="19"/>
      <c r="IUX14" s="19"/>
      <c r="IUY14" s="19"/>
      <c r="IUZ14" s="19"/>
      <c r="IVA14" s="19"/>
      <c r="IVB14" s="19"/>
      <c r="IVC14" s="19"/>
      <c r="IVD14" s="19"/>
      <c r="IVE14" s="19"/>
      <c r="IVF14" s="19"/>
      <c r="IVG14" s="19"/>
      <c r="IVH14" s="19"/>
      <c r="IVI14" s="19"/>
      <c r="IVJ14" s="19"/>
      <c r="IVK14" s="19"/>
      <c r="IVL14" s="19"/>
      <c r="IVM14" s="19"/>
      <c r="IVN14" s="19"/>
      <c r="IVO14" s="19"/>
      <c r="IVP14" s="19"/>
      <c r="IVQ14" s="19"/>
      <c r="IVR14" s="19"/>
      <c r="IVS14" s="19"/>
      <c r="IVT14" s="19"/>
      <c r="IVU14" s="19"/>
      <c r="IVV14" s="19"/>
      <c r="IVW14" s="19"/>
      <c r="IVX14" s="19"/>
      <c r="IVY14" s="19"/>
      <c r="IVZ14" s="19"/>
      <c r="IWA14" s="19"/>
      <c r="IWB14" s="19"/>
      <c r="IWC14" s="19"/>
      <c r="IWD14" s="19"/>
      <c r="IWE14" s="19"/>
      <c r="IWF14" s="19"/>
      <c r="IWG14" s="19"/>
      <c r="IWH14" s="19"/>
      <c r="IWI14" s="19"/>
      <c r="IWJ14" s="19"/>
      <c r="IWK14" s="19"/>
      <c r="IWL14" s="19"/>
      <c r="IWM14" s="19"/>
      <c r="IWN14" s="19"/>
      <c r="IWO14" s="19"/>
      <c r="IWP14" s="19"/>
      <c r="IWQ14" s="19"/>
      <c r="IWR14" s="19"/>
      <c r="IWS14" s="19"/>
      <c r="IWT14" s="19"/>
      <c r="IWU14" s="19"/>
      <c r="IWV14" s="19"/>
      <c r="IWW14" s="19"/>
      <c r="IWX14" s="19"/>
      <c r="IWY14" s="19"/>
      <c r="IWZ14" s="19"/>
      <c r="IXA14" s="19"/>
      <c r="IXB14" s="19"/>
      <c r="IXC14" s="19"/>
      <c r="IXD14" s="19"/>
      <c r="IXE14" s="19"/>
      <c r="IXF14" s="19"/>
      <c r="IXG14" s="19"/>
      <c r="IXH14" s="19"/>
      <c r="IXI14" s="19"/>
      <c r="IXJ14" s="19"/>
      <c r="IXK14" s="19"/>
      <c r="IXL14" s="19"/>
      <c r="IXM14" s="19"/>
      <c r="IXN14" s="19"/>
      <c r="IXO14" s="19"/>
      <c r="IXP14" s="19"/>
      <c r="IXQ14" s="19"/>
      <c r="IXR14" s="19"/>
      <c r="IXS14" s="19"/>
      <c r="IXT14" s="19"/>
      <c r="IXU14" s="19"/>
      <c r="IXV14" s="19"/>
      <c r="IXW14" s="19"/>
      <c r="IXX14" s="19"/>
      <c r="IXY14" s="19"/>
      <c r="IXZ14" s="19"/>
      <c r="IYA14" s="19"/>
      <c r="IYB14" s="19"/>
      <c r="IYC14" s="19"/>
      <c r="IYD14" s="19"/>
      <c r="IYE14" s="19"/>
      <c r="IYF14" s="19"/>
      <c r="IYG14" s="19"/>
      <c r="IYH14" s="19"/>
      <c r="IYI14" s="19"/>
      <c r="IYJ14" s="19"/>
      <c r="IYK14" s="19"/>
      <c r="IYL14" s="19"/>
      <c r="IYM14" s="19"/>
      <c r="IYN14" s="19"/>
      <c r="IYO14" s="19"/>
      <c r="IYP14" s="19"/>
      <c r="IYQ14" s="19"/>
      <c r="IYR14" s="19"/>
      <c r="IYS14" s="19"/>
      <c r="IYT14" s="19"/>
      <c r="IYU14" s="19"/>
      <c r="IYV14" s="19"/>
      <c r="IYW14" s="19"/>
      <c r="IYX14" s="19"/>
      <c r="IYY14" s="19"/>
      <c r="IYZ14" s="19"/>
      <c r="IZA14" s="19"/>
      <c r="IZB14" s="19"/>
      <c r="IZC14" s="19"/>
      <c r="IZD14" s="19"/>
      <c r="IZE14" s="19"/>
      <c r="IZF14" s="19"/>
      <c r="IZG14" s="19"/>
      <c r="IZH14" s="19"/>
      <c r="IZI14" s="19"/>
      <c r="IZJ14" s="19"/>
      <c r="IZK14" s="19"/>
      <c r="IZL14" s="19"/>
      <c r="IZM14" s="19"/>
      <c r="IZN14" s="19"/>
      <c r="IZO14" s="19"/>
      <c r="IZP14" s="19"/>
      <c r="IZQ14" s="19"/>
      <c r="IZR14" s="19"/>
      <c r="IZS14" s="19"/>
      <c r="IZT14" s="19"/>
      <c r="IZU14" s="19"/>
      <c r="IZV14" s="19"/>
      <c r="IZW14" s="19"/>
      <c r="IZX14" s="19"/>
      <c r="IZY14" s="19"/>
      <c r="IZZ14" s="19"/>
      <c r="JAA14" s="19"/>
      <c r="JAB14" s="19"/>
      <c r="JAC14" s="19"/>
      <c r="JAD14" s="19"/>
      <c r="JAE14" s="19"/>
      <c r="JAF14" s="19"/>
      <c r="JAG14" s="19"/>
      <c r="JAH14" s="19"/>
      <c r="JAI14" s="19"/>
      <c r="JAJ14" s="19"/>
      <c r="JAK14" s="19"/>
      <c r="JAL14" s="19"/>
      <c r="JAM14" s="19"/>
      <c r="JAN14" s="19"/>
      <c r="JAO14" s="19"/>
      <c r="JAP14" s="19"/>
      <c r="JAQ14" s="19"/>
      <c r="JAR14" s="19"/>
      <c r="JAS14" s="19"/>
      <c r="JAT14" s="19"/>
      <c r="JAU14" s="19"/>
      <c r="JAV14" s="19"/>
      <c r="JAW14" s="19"/>
      <c r="JAX14" s="19"/>
      <c r="JAY14" s="19"/>
      <c r="JAZ14" s="19"/>
      <c r="JBA14" s="19"/>
      <c r="JBB14" s="19"/>
      <c r="JBC14" s="19"/>
      <c r="JBD14" s="19"/>
      <c r="JBE14" s="19"/>
      <c r="JBF14" s="19"/>
      <c r="JBG14" s="19"/>
      <c r="JBH14" s="19"/>
      <c r="JBI14" s="19"/>
      <c r="JBJ14" s="19"/>
      <c r="JBK14" s="19"/>
      <c r="JBL14" s="19"/>
      <c r="JBM14" s="19"/>
      <c r="JBN14" s="19"/>
      <c r="JBO14" s="19"/>
      <c r="JBP14" s="19"/>
      <c r="JBQ14" s="19"/>
      <c r="JBR14" s="19"/>
      <c r="JBS14" s="19"/>
      <c r="JBT14" s="19"/>
      <c r="JBU14" s="19"/>
      <c r="JBV14" s="19"/>
      <c r="JBW14" s="19"/>
      <c r="JBX14" s="19"/>
      <c r="JBY14" s="19"/>
      <c r="JBZ14" s="19"/>
      <c r="JCA14" s="19"/>
      <c r="JCB14" s="19"/>
      <c r="JCC14" s="19"/>
      <c r="JCD14" s="19"/>
      <c r="JCE14" s="19"/>
      <c r="JCF14" s="19"/>
      <c r="JCG14" s="19"/>
      <c r="JCH14" s="19"/>
      <c r="JCI14" s="19"/>
      <c r="JCJ14" s="19"/>
      <c r="JCK14" s="19"/>
      <c r="JCL14" s="19"/>
      <c r="JCM14" s="19"/>
      <c r="JCN14" s="19"/>
      <c r="JCO14" s="19"/>
      <c r="JCP14" s="19"/>
      <c r="JCQ14" s="19"/>
      <c r="JCR14" s="19"/>
      <c r="JCS14" s="19"/>
      <c r="JCT14" s="19"/>
      <c r="JCU14" s="19"/>
      <c r="JCV14" s="19"/>
      <c r="JCW14" s="19"/>
      <c r="JCX14" s="19"/>
      <c r="JCY14" s="19"/>
      <c r="JCZ14" s="19"/>
      <c r="JDA14" s="19"/>
      <c r="JDB14" s="19"/>
      <c r="JDC14" s="19"/>
      <c r="JDD14" s="19"/>
      <c r="JDE14" s="19"/>
      <c r="JDF14" s="19"/>
      <c r="JDG14" s="19"/>
      <c r="JDH14" s="19"/>
      <c r="JDI14" s="19"/>
      <c r="JDJ14" s="19"/>
      <c r="JDK14" s="19"/>
      <c r="JDL14" s="19"/>
      <c r="JDM14" s="19"/>
      <c r="JDN14" s="19"/>
      <c r="JDO14" s="19"/>
      <c r="JDP14" s="19"/>
      <c r="JDQ14" s="19"/>
      <c r="JDR14" s="19"/>
      <c r="JDS14" s="19"/>
      <c r="JDT14" s="19"/>
      <c r="JDU14" s="19"/>
      <c r="JDV14" s="19"/>
      <c r="JDW14" s="19"/>
      <c r="JDX14" s="19"/>
      <c r="JDY14" s="19"/>
      <c r="JDZ14" s="19"/>
      <c r="JEA14" s="19"/>
      <c r="JEB14" s="19"/>
      <c r="JEC14" s="19"/>
      <c r="JED14" s="19"/>
      <c r="JEE14" s="19"/>
      <c r="JEF14" s="19"/>
      <c r="JEG14" s="19"/>
      <c r="JEH14" s="19"/>
      <c r="JEI14" s="19"/>
      <c r="JEJ14" s="19"/>
      <c r="JEK14" s="19"/>
      <c r="JEL14" s="19"/>
      <c r="JEM14" s="19"/>
      <c r="JEN14" s="19"/>
      <c r="JEO14" s="19"/>
      <c r="JEP14" s="19"/>
      <c r="JEQ14" s="19"/>
      <c r="JER14" s="19"/>
      <c r="JES14" s="19"/>
      <c r="JET14" s="19"/>
      <c r="JEU14" s="19"/>
      <c r="JEV14" s="19"/>
      <c r="JEW14" s="19"/>
      <c r="JEX14" s="19"/>
      <c r="JEY14" s="19"/>
      <c r="JEZ14" s="19"/>
      <c r="JFA14" s="19"/>
      <c r="JFB14" s="19"/>
      <c r="JFC14" s="19"/>
      <c r="JFD14" s="19"/>
      <c r="JFE14" s="19"/>
      <c r="JFF14" s="19"/>
      <c r="JFG14" s="19"/>
      <c r="JFH14" s="19"/>
      <c r="JFI14" s="19"/>
      <c r="JFJ14" s="19"/>
      <c r="JFK14" s="19"/>
      <c r="JFL14" s="19"/>
      <c r="JFM14" s="19"/>
      <c r="JFN14" s="19"/>
      <c r="JFO14" s="19"/>
      <c r="JFP14" s="19"/>
      <c r="JFQ14" s="19"/>
      <c r="JFR14" s="19"/>
      <c r="JFS14" s="19"/>
      <c r="JFT14" s="19"/>
      <c r="JFU14" s="19"/>
      <c r="JFV14" s="19"/>
      <c r="JFW14" s="19"/>
      <c r="JFX14" s="19"/>
      <c r="JFY14" s="19"/>
      <c r="JFZ14" s="19"/>
      <c r="JGA14" s="19"/>
      <c r="JGB14" s="19"/>
      <c r="JGC14" s="19"/>
      <c r="JGD14" s="19"/>
      <c r="JGE14" s="19"/>
      <c r="JGF14" s="19"/>
      <c r="JGG14" s="19"/>
      <c r="JGH14" s="19"/>
      <c r="JGI14" s="19"/>
      <c r="JGJ14" s="19"/>
      <c r="JGK14" s="19"/>
      <c r="JGL14" s="19"/>
      <c r="JGM14" s="19"/>
      <c r="JGN14" s="19"/>
      <c r="JGO14" s="19"/>
      <c r="JGP14" s="19"/>
      <c r="JGQ14" s="19"/>
      <c r="JGR14" s="19"/>
      <c r="JGS14" s="19"/>
      <c r="JGT14" s="19"/>
      <c r="JGU14" s="19"/>
      <c r="JGV14" s="19"/>
      <c r="JGW14" s="19"/>
      <c r="JGX14" s="19"/>
      <c r="JGY14" s="19"/>
      <c r="JGZ14" s="19"/>
      <c r="JHA14" s="19"/>
      <c r="JHB14" s="19"/>
      <c r="JHC14" s="19"/>
      <c r="JHD14" s="19"/>
      <c r="JHE14" s="19"/>
      <c r="JHF14" s="19"/>
      <c r="JHG14" s="19"/>
      <c r="JHH14" s="19"/>
      <c r="JHI14" s="19"/>
      <c r="JHJ14" s="19"/>
      <c r="JHK14" s="19"/>
      <c r="JHL14" s="19"/>
      <c r="JHM14" s="19"/>
      <c r="JHN14" s="19"/>
      <c r="JHO14" s="19"/>
      <c r="JHP14" s="19"/>
      <c r="JHQ14" s="19"/>
      <c r="JHR14" s="19"/>
      <c r="JHS14" s="19"/>
      <c r="JHT14" s="19"/>
      <c r="JHU14" s="19"/>
      <c r="JHV14" s="19"/>
      <c r="JHW14" s="19"/>
      <c r="JHX14" s="19"/>
      <c r="JHY14" s="19"/>
      <c r="JHZ14" s="19"/>
      <c r="JIA14" s="19"/>
      <c r="JIB14" s="19"/>
      <c r="JIC14" s="19"/>
      <c r="JID14" s="19"/>
      <c r="JIE14" s="19"/>
      <c r="JIF14" s="19"/>
      <c r="JIG14" s="19"/>
      <c r="JIH14" s="19"/>
      <c r="JII14" s="19"/>
      <c r="JIJ14" s="19"/>
      <c r="JIK14" s="19"/>
      <c r="JIL14" s="19"/>
      <c r="JIM14" s="19"/>
      <c r="JIN14" s="19"/>
      <c r="JIO14" s="19"/>
      <c r="JIP14" s="19"/>
      <c r="JIQ14" s="19"/>
      <c r="JIR14" s="19"/>
      <c r="JIS14" s="19"/>
      <c r="JIT14" s="19"/>
      <c r="JIU14" s="19"/>
      <c r="JIV14" s="19"/>
      <c r="JIW14" s="19"/>
      <c r="JIX14" s="19"/>
      <c r="JIY14" s="19"/>
      <c r="JIZ14" s="19"/>
      <c r="JJA14" s="19"/>
      <c r="JJB14" s="19"/>
      <c r="JJC14" s="19"/>
      <c r="JJD14" s="19"/>
      <c r="JJE14" s="19"/>
      <c r="JJF14" s="19"/>
      <c r="JJG14" s="19"/>
      <c r="JJH14" s="19"/>
      <c r="JJI14" s="19"/>
      <c r="JJJ14" s="19"/>
      <c r="JJK14" s="19"/>
      <c r="JJL14" s="19"/>
      <c r="JJM14" s="19"/>
      <c r="JJN14" s="19"/>
      <c r="JJO14" s="19"/>
      <c r="JJP14" s="19"/>
      <c r="JJQ14" s="19"/>
      <c r="JJR14" s="19"/>
      <c r="JJS14" s="19"/>
      <c r="JJT14" s="19"/>
      <c r="JJU14" s="19"/>
      <c r="JJV14" s="19"/>
      <c r="JJW14" s="19"/>
      <c r="JJX14" s="19"/>
      <c r="JJY14" s="19"/>
      <c r="JJZ14" s="19"/>
      <c r="JKA14" s="19"/>
      <c r="JKB14" s="19"/>
      <c r="JKC14" s="19"/>
      <c r="JKD14" s="19"/>
      <c r="JKE14" s="19"/>
      <c r="JKF14" s="19"/>
      <c r="JKG14" s="19"/>
      <c r="JKH14" s="19"/>
      <c r="JKI14" s="19"/>
      <c r="JKJ14" s="19"/>
      <c r="JKK14" s="19"/>
      <c r="JKL14" s="19"/>
      <c r="JKM14" s="19"/>
      <c r="JKN14" s="19"/>
      <c r="JKO14" s="19"/>
      <c r="JKP14" s="19"/>
      <c r="JKQ14" s="19"/>
      <c r="JKR14" s="19"/>
      <c r="JKS14" s="19"/>
      <c r="JKT14" s="19"/>
      <c r="JKU14" s="19"/>
      <c r="JKV14" s="19"/>
      <c r="JKW14" s="19"/>
      <c r="JKX14" s="19"/>
      <c r="JKY14" s="19"/>
      <c r="JKZ14" s="19"/>
      <c r="JLA14" s="19"/>
      <c r="JLB14" s="19"/>
      <c r="JLC14" s="19"/>
      <c r="JLD14" s="19"/>
      <c r="JLE14" s="19"/>
      <c r="JLF14" s="19"/>
      <c r="JLG14" s="19"/>
      <c r="JLH14" s="19"/>
      <c r="JLI14" s="19"/>
      <c r="JLJ14" s="19"/>
      <c r="JLK14" s="19"/>
      <c r="JLL14" s="19"/>
      <c r="JLM14" s="19"/>
      <c r="JLN14" s="19"/>
      <c r="JLO14" s="19"/>
      <c r="JLP14" s="19"/>
      <c r="JLQ14" s="19"/>
      <c r="JLR14" s="19"/>
      <c r="JLS14" s="19"/>
      <c r="JLT14" s="19"/>
      <c r="JLU14" s="19"/>
      <c r="JLV14" s="19"/>
      <c r="JLW14" s="19"/>
      <c r="JLX14" s="19"/>
      <c r="JLY14" s="19"/>
      <c r="JLZ14" s="19"/>
      <c r="JMA14" s="19"/>
      <c r="JMB14" s="19"/>
      <c r="JMC14" s="19"/>
      <c r="JMD14" s="19"/>
      <c r="JME14" s="19"/>
      <c r="JMF14" s="19"/>
      <c r="JMG14" s="19"/>
      <c r="JMH14" s="19"/>
      <c r="JMI14" s="19"/>
      <c r="JMJ14" s="19"/>
      <c r="JMK14" s="19"/>
      <c r="JML14" s="19"/>
      <c r="JMM14" s="19"/>
      <c r="JMN14" s="19"/>
      <c r="JMO14" s="19"/>
      <c r="JMP14" s="19"/>
      <c r="JMQ14" s="19"/>
      <c r="JMR14" s="19"/>
      <c r="JMS14" s="19"/>
      <c r="JMT14" s="19"/>
      <c r="JMU14" s="19"/>
      <c r="JMV14" s="19"/>
      <c r="JMW14" s="19"/>
      <c r="JMX14" s="19"/>
      <c r="JMY14" s="19"/>
      <c r="JMZ14" s="19"/>
      <c r="JNA14" s="19"/>
      <c r="JNB14" s="19"/>
      <c r="JNC14" s="19"/>
      <c r="JND14" s="19"/>
      <c r="JNE14" s="19"/>
      <c r="JNF14" s="19"/>
      <c r="JNG14" s="19"/>
      <c r="JNH14" s="19"/>
      <c r="JNI14" s="19"/>
      <c r="JNJ14" s="19"/>
      <c r="JNK14" s="19"/>
      <c r="JNL14" s="19"/>
      <c r="JNM14" s="19"/>
      <c r="JNN14" s="19"/>
      <c r="JNO14" s="19"/>
      <c r="JNP14" s="19"/>
      <c r="JNQ14" s="19"/>
      <c r="JNR14" s="19"/>
      <c r="JNS14" s="19"/>
      <c r="JNT14" s="19"/>
      <c r="JNU14" s="19"/>
      <c r="JNV14" s="19"/>
      <c r="JNW14" s="19"/>
      <c r="JNX14" s="19"/>
      <c r="JNY14" s="19"/>
      <c r="JNZ14" s="19"/>
      <c r="JOA14" s="19"/>
      <c r="JOB14" s="19"/>
      <c r="JOC14" s="19"/>
      <c r="JOD14" s="19"/>
      <c r="JOE14" s="19"/>
      <c r="JOF14" s="19"/>
      <c r="JOG14" s="19"/>
      <c r="JOH14" s="19"/>
      <c r="JOI14" s="19"/>
      <c r="JOJ14" s="19"/>
      <c r="JOK14" s="19"/>
      <c r="JOL14" s="19"/>
      <c r="JOM14" s="19"/>
      <c r="JON14" s="19"/>
      <c r="JOO14" s="19"/>
      <c r="JOP14" s="19"/>
      <c r="JOQ14" s="19"/>
      <c r="JOR14" s="19"/>
      <c r="JOS14" s="19"/>
      <c r="JOT14" s="19"/>
      <c r="JOU14" s="19"/>
      <c r="JOV14" s="19"/>
      <c r="JOW14" s="19"/>
      <c r="JOX14" s="19"/>
      <c r="JOY14" s="19"/>
      <c r="JOZ14" s="19"/>
      <c r="JPA14" s="19"/>
      <c r="JPB14" s="19"/>
      <c r="JPC14" s="19"/>
      <c r="JPD14" s="19"/>
      <c r="JPE14" s="19"/>
      <c r="JPF14" s="19"/>
      <c r="JPG14" s="19"/>
      <c r="JPH14" s="19"/>
      <c r="JPI14" s="19"/>
      <c r="JPJ14" s="19"/>
      <c r="JPK14" s="19"/>
      <c r="JPL14" s="19"/>
      <c r="JPM14" s="19"/>
      <c r="JPN14" s="19"/>
      <c r="JPO14" s="19"/>
      <c r="JPP14" s="19"/>
      <c r="JPQ14" s="19"/>
      <c r="JPR14" s="19"/>
      <c r="JPS14" s="19"/>
      <c r="JPT14" s="19"/>
      <c r="JPU14" s="19"/>
      <c r="JPV14" s="19"/>
      <c r="JPW14" s="19"/>
      <c r="JPX14" s="19"/>
      <c r="JPY14" s="19"/>
      <c r="JPZ14" s="19"/>
      <c r="JQA14" s="19"/>
      <c r="JQB14" s="19"/>
      <c r="JQC14" s="19"/>
      <c r="JQD14" s="19"/>
      <c r="JQE14" s="19"/>
      <c r="JQF14" s="19"/>
      <c r="JQG14" s="19"/>
      <c r="JQH14" s="19"/>
      <c r="JQI14" s="19"/>
      <c r="JQJ14" s="19"/>
      <c r="JQK14" s="19"/>
      <c r="JQL14" s="19"/>
      <c r="JQM14" s="19"/>
      <c r="JQN14" s="19"/>
      <c r="JQO14" s="19"/>
      <c r="JQP14" s="19"/>
      <c r="JQQ14" s="19"/>
      <c r="JQR14" s="19"/>
      <c r="JQS14" s="19"/>
      <c r="JQT14" s="19"/>
      <c r="JQU14" s="19"/>
      <c r="JQV14" s="19"/>
      <c r="JQW14" s="19"/>
      <c r="JQX14" s="19"/>
      <c r="JQY14" s="19"/>
      <c r="JQZ14" s="19"/>
      <c r="JRA14" s="19"/>
      <c r="JRB14" s="19"/>
      <c r="JRC14" s="19"/>
      <c r="JRD14" s="19"/>
      <c r="JRE14" s="19"/>
      <c r="JRF14" s="19"/>
      <c r="JRG14" s="19"/>
      <c r="JRH14" s="19"/>
      <c r="JRI14" s="19"/>
      <c r="JRJ14" s="19"/>
      <c r="JRK14" s="19"/>
      <c r="JRL14" s="19"/>
      <c r="JRM14" s="19"/>
      <c r="JRN14" s="19"/>
      <c r="JRO14" s="19"/>
      <c r="JRP14" s="19"/>
      <c r="JRQ14" s="19"/>
      <c r="JRR14" s="19"/>
      <c r="JRS14" s="19"/>
      <c r="JRT14" s="19"/>
      <c r="JRU14" s="19"/>
      <c r="JRV14" s="19"/>
      <c r="JRW14" s="19"/>
      <c r="JRX14" s="19"/>
      <c r="JRY14" s="19"/>
      <c r="JRZ14" s="19"/>
      <c r="JSA14" s="19"/>
      <c r="JSB14" s="19"/>
      <c r="JSC14" s="19"/>
      <c r="JSD14" s="19"/>
      <c r="JSE14" s="19"/>
      <c r="JSF14" s="19"/>
      <c r="JSG14" s="19"/>
      <c r="JSH14" s="19"/>
      <c r="JSI14" s="19"/>
      <c r="JSJ14" s="19"/>
      <c r="JSK14" s="19"/>
      <c r="JSL14" s="19"/>
      <c r="JSM14" s="19"/>
      <c r="JSN14" s="19"/>
      <c r="JSO14" s="19"/>
      <c r="JSP14" s="19"/>
      <c r="JSQ14" s="19"/>
      <c r="JSR14" s="19"/>
      <c r="JSS14" s="19"/>
      <c r="JST14" s="19"/>
      <c r="JSU14" s="19"/>
      <c r="JSV14" s="19"/>
      <c r="JSW14" s="19"/>
      <c r="JSX14" s="19"/>
      <c r="JSY14" s="19"/>
      <c r="JSZ14" s="19"/>
      <c r="JTA14" s="19"/>
      <c r="JTB14" s="19"/>
      <c r="JTC14" s="19"/>
      <c r="JTD14" s="19"/>
      <c r="JTE14" s="19"/>
      <c r="JTF14" s="19"/>
      <c r="JTG14" s="19"/>
      <c r="JTH14" s="19"/>
      <c r="JTI14" s="19"/>
      <c r="JTJ14" s="19"/>
      <c r="JTK14" s="19"/>
      <c r="JTL14" s="19"/>
      <c r="JTM14" s="19"/>
      <c r="JTN14" s="19"/>
      <c r="JTO14" s="19"/>
      <c r="JTP14" s="19"/>
      <c r="JTQ14" s="19"/>
      <c r="JTR14" s="19"/>
      <c r="JTS14" s="19"/>
      <c r="JTT14" s="19"/>
      <c r="JTU14" s="19"/>
      <c r="JTV14" s="19"/>
      <c r="JTW14" s="19"/>
      <c r="JTX14" s="19"/>
      <c r="JTY14" s="19"/>
      <c r="JTZ14" s="19"/>
      <c r="JUA14" s="19"/>
      <c r="JUB14" s="19"/>
      <c r="JUC14" s="19"/>
      <c r="JUD14" s="19"/>
      <c r="JUE14" s="19"/>
      <c r="JUF14" s="19"/>
      <c r="JUG14" s="19"/>
      <c r="JUH14" s="19"/>
      <c r="JUI14" s="19"/>
      <c r="JUJ14" s="19"/>
      <c r="JUK14" s="19"/>
      <c r="JUL14" s="19"/>
      <c r="JUM14" s="19"/>
      <c r="JUN14" s="19"/>
      <c r="JUO14" s="19"/>
      <c r="JUP14" s="19"/>
      <c r="JUQ14" s="19"/>
      <c r="JUR14" s="19"/>
      <c r="JUS14" s="19"/>
      <c r="JUT14" s="19"/>
      <c r="JUU14" s="19"/>
      <c r="JUV14" s="19"/>
      <c r="JUW14" s="19"/>
      <c r="JUX14" s="19"/>
      <c r="JUY14" s="19"/>
      <c r="JUZ14" s="19"/>
      <c r="JVA14" s="19"/>
      <c r="JVB14" s="19"/>
      <c r="JVC14" s="19"/>
      <c r="JVD14" s="19"/>
      <c r="JVE14" s="19"/>
      <c r="JVF14" s="19"/>
      <c r="JVG14" s="19"/>
      <c r="JVH14" s="19"/>
      <c r="JVI14" s="19"/>
      <c r="JVJ14" s="19"/>
      <c r="JVK14" s="19"/>
      <c r="JVL14" s="19"/>
      <c r="JVM14" s="19"/>
      <c r="JVN14" s="19"/>
      <c r="JVO14" s="19"/>
      <c r="JVP14" s="19"/>
      <c r="JVQ14" s="19"/>
      <c r="JVR14" s="19"/>
      <c r="JVS14" s="19"/>
      <c r="JVT14" s="19"/>
      <c r="JVU14" s="19"/>
      <c r="JVV14" s="19"/>
      <c r="JVW14" s="19"/>
      <c r="JVX14" s="19"/>
      <c r="JVY14" s="19"/>
      <c r="JVZ14" s="19"/>
      <c r="JWA14" s="19"/>
      <c r="JWB14" s="19"/>
      <c r="JWC14" s="19"/>
      <c r="JWD14" s="19"/>
      <c r="JWE14" s="19"/>
      <c r="JWF14" s="19"/>
      <c r="JWG14" s="19"/>
      <c r="JWH14" s="19"/>
      <c r="JWI14" s="19"/>
      <c r="JWJ14" s="19"/>
      <c r="JWK14" s="19"/>
      <c r="JWL14" s="19"/>
      <c r="JWM14" s="19"/>
      <c r="JWN14" s="19"/>
      <c r="JWO14" s="19"/>
      <c r="JWP14" s="19"/>
      <c r="JWQ14" s="19"/>
      <c r="JWR14" s="19"/>
      <c r="JWS14" s="19"/>
      <c r="JWT14" s="19"/>
      <c r="JWU14" s="19"/>
      <c r="JWV14" s="19"/>
      <c r="JWW14" s="19"/>
      <c r="JWX14" s="19"/>
      <c r="JWY14" s="19"/>
      <c r="JWZ14" s="19"/>
      <c r="JXA14" s="19"/>
      <c r="JXB14" s="19"/>
      <c r="JXC14" s="19"/>
      <c r="JXD14" s="19"/>
      <c r="JXE14" s="19"/>
      <c r="JXF14" s="19"/>
      <c r="JXG14" s="19"/>
      <c r="JXH14" s="19"/>
      <c r="JXI14" s="19"/>
      <c r="JXJ14" s="19"/>
      <c r="JXK14" s="19"/>
      <c r="JXL14" s="19"/>
      <c r="JXM14" s="19"/>
      <c r="JXN14" s="19"/>
      <c r="JXO14" s="19"/>
      <c r="JXP14" s="19"/>
      <c r="JXQ14" s="19"/>
      <c r="JXR14" s="19"/>
      <c r="JXS14" s="19"/>
      <c r="JXT14" s="19"/>
      <c r="JXU14" s="19"/>
      <c r="JXV14" s="19"/>
      <c r="JXW14" s="19"/>
      <c r="JXX14" s="19"/>
      <c r="JXY14" s="19"/>
      <c r="JXZ14" s="19"/>
      <c r="JYA14" s="19"/>
      <c r="JYB14" s="19"/>
      <c r="JYC14" s="19"/>
      <c r="JYD14" s="19"/>
      <c r="JYE14" s="19"/>
      <c r="JYF14" s="19"/>
      <c r="JYG14" s="19"/>
      <c r="JYH14" s="19"/>
      <c r="JYI14" s="19"/>
      <c r="JYJ14" s="19"/>
      <c r="JYK14" s="19"/>
      <c r="JYL14" s="19"/>
      <c r="JYM14" s="19"/>
      <c r="JYN14" s="19"/>
      <c r="JYO14" s="19"/>
      <c r="JYP14" s="19"/>
      <c r="JYQ14" s="19"/>
      <c r="JYR14" s="19"/>
      <c r="JYS14" s="19"/>
      <c r="JYT14" s="19"/>
      <c r="JYU14" s="19"/>
      <c r="JYV14" s="19"/>
      <c r="JYW14" s="19"/>
      <c r="JYX14" s="19"/>
      <c r="JYY14" s="19"/>
      <c r="JYZ14" s="19"/>
      <c r="JZA14" s="19"/>
      <c r="JZB14" s="19"/>
      <c r="JZC14" s="19"/>
      <c r="JZD14" s="19"/>
      <c r="JZE14" s="19"/>
      <c r="JZF14" s="19"/>
      <c r="JZG14" s="19"/>
      <c r="JZH14" s="19"/>
      <c r="JZI14" s="19"/>
      <c r="JZJ14" s="19"/>
      <c r="JZK14" s="19"/>
      <c r="JZL14" s="19"/>
      <c r="JZM14" s="19"/>
      <c r="JZN14" s="19"/>
      <c r="JZO14" s="19"/>
      <c r="JZP14" s="19"/>
      <c r="JZQ14" s="19"/>
      <c r="JZR14" s="19"/>
      <c r="JZS14" s="19"/>
      <c r="JZT14" s="19"/>
      <c r="JZU14" s="19"/>
      <c r="JZV14" s="19"/>
      <c r="JZW14" s="19"/>
      <c r="JZX14" s="19"/>
      <c r="JZY14" s="19"/>
      <c r="JZZ14" s="19"/>
      <c r="KAA14" s="19"/>
      <c r="KAB14" s="19"/>
      <c r="KAC14" s="19"/>
      <c r="KAD14" s="19"/>
      <c r="KAE14" s="19"/>
      <c r="KAF14" s="19"/>
      <c r="KAG14" s="19"/>
      <c r="KAH14" s="19"/>
      <c r="KAI14" s="19"/>
      <c r="KAJ14" s="19"/>
      <c r="KAK14" s="19"/>
      <c r="KAL14" s="19"/>
      <c r="KAM14" s="19"/>
      <c r="KAN14" s="19"/>
      <c r="KAO14" s="19"/>
      <c r="KAP14" s="19"/>
      <c r="KAQ14" s="19"/>
      <c r="KAR14" s="19"/>
      <c r="KAS14" s="19"/>
      <c r="KAT14" s="19"/>
      <c r="KAU14" s="19"/>
      <c r="KAV14" s="19"/>
      <c r="KAW14" s="19"/>
      <c r="KAX14" s="19"/>
      <c r="KAY14" s="19"/>
      <c r="KAZ14" s="19"/>
      <c r="KBA14" s="19"/>
      <c r="KBB14" s="19"/>
      <c r="KBC14" s="19"/>
      <c r="KBD14" s="19"/>
      <c r="KBE14" s="19"/>
      <c r="KBF14" s="19"/>
      <c r="KBG14" s="19"/>
      <c r="KBH14" s="19"/>
      <c r="KBI14" s="19"/>
      <c r="KBJ14" s="19"/>
      <c r="KBK14" s="19"/>
      <c r="KBL14" s="19"/>
      <c r="KBM14" s="19"/>
      <c r="KBN14" s="19"/>
      <c r="KBO14" s="19"/>
      <c r="KBP14" s="19"/>
      <c r="KBQ14" s="19"/>
      <c r="KBR14" s="19"/>
      <c r="KBS14" s="19"/>
      <c r="KBT14" s="19"/>
      <c r="KBU14" s="19"/>
      <c r="KBV14" s="19"/>
      <c r="KBW14" s="19"/>
      <c r="KBX14" s="19"/>
      <c r="KBY14" s="19"/>
      <c r="KBZ14" s="19"/>
      <c r="KCA14" s="19"/>
      <c r="KCB14" s="19"/>
      <c r="KCC14" s="19"/>
      <c r="KCD14" s="19"/>
      <c r="KCE14" s="19"/>
      <c r="KCF14" s="19"/>
      <c r="KCG14" s="19"/>
      <c r="KCH14" s="19"/>
      <c r="KCI14" s="19"/>
      <c r="KCJ14" s="19"/>
      <c r="KCK14" s="19"/>
      <c r="KCL14" s="19"/>
      <c r="KCM14" s="19"/>
      <c r="KCN14" s="19"/>
      <c r="KCO14" s="19"/>
      <c r="KCP14" s="19"/>
      <c r="KCQ14" s="19"/>
      <c r="KCR14" s="19"/>
      <c r="KCS14" s="19"/>
      <c r="KCT14" s="19"/>
      <c r="KCU14" s="19"/>
      <c r="KCV14" s="19"/>
      <c r="KCW14" s="19"/>
      <c r="KCX14" s="19"/>
      <c r="KCY14" s="19"/>
      <c r="KCZ14" s="19"/>
      <c r="KDA14" s="19"/>
      <c r="KDB14" s="19"/>
      <c r="KDC14" s="19"/>
      <c r="KDD14" s="19"/>
      <c r="KDE14" s="19"/>
      <c r="KDF14" s="19"/>
      <c r="KDG14" s="19"/>
      <c r="KDH14" s="19"/>
      <c r="KDI14" s="19"/>
      <c r="KDJ14" s="19"/>
      <c r="KDK14" s="19"/>
      <c r="KDL14" s="19"/>
      <c r="KDM14" s="19"/>
      <c r="KDN14" s="19"/>
      <c r="KDO14" s="19"/>
      <c r="KDP14" s="19"/>
      <c r="KDQ14" s="19"/>
      <c r="KDR14" s="19"/>
      <c r="KDS14" s="19"/>
      <c r="KDT14" s="19"/>
      <c r="KDU14" s="19"/>
      <c r="KDV14" s="19"/>
      <c r="KDW14" s="19"/>
      <c r="KDX14" s="19"/>
      <c r="KDY14" s="19"/>
      <c r="KDZ14" s="19"/>
      <c r="KEA14" s="19"/>
      <c r="KEB14" s="19"/>
      <c r="KEC14" s="19"/>
      <c r="KED14" s="19"/>
      <c r="KEE14" s="19"/>
      <c r="KEF14" s="19"/>
      <c r="KEG14" s="19"/>
      <c r="KEH14" s="19"/>
      <c r="KEI14" s="19"/>
      <c r="KEJ14" s="19"/>
      <c r="KEK14" s="19"/>
      <c r="KEL14" s="19"/>
      <c r="KEM14" s="19"/>
      <c r="KEN14" s="19"/>
      <c r="KEO14" s="19"/>
      <c r="KEP14" s="19"/>
      <c r="KEQ14" s="19"/>
      <c r="KER14" s="19"/>
      <c r="KES14" s="19"/>
      <c r="KET14" s="19"/>
      <c r="KEU14" s="19"/>
      <c r="KEV14" s="19"/>
      <c r="KEW14" s="19"/>
      <c r="KEX14" s="19"/>
      <c r="KEY14" s="19"/>
      <c r="KEZ14" s="19"/>
      <c r="KFA14" s="19"/>
      <c r="KFB14" s="19"/>
      <c r="KFC14" s="19"/>
      <c r="KFD14" s="19"/>
      <c r="KFE14" s="19"/>
      <c r="KFF14" s="19"/>
      <c r="KFG14" s="19"/>
      <c r="KFH14" s="19"/>
      <c r="KFI14" s="19"/>
      <c r="KFJ14" s="19"/>
      <c r="KFK14" s="19"/>
      <c r="KFL14" s="19"/>
      <c r="KFM14" s="19"/>
      <c r="KFN14" s="19"/>
      <c r="KFO14" s="19"/>
      <c r="KFP14" s="19"/>
      <c r="KFQ14" s="19"/>
      <c r="KFR14" s="19"/>
      <c r="KFS14" s="19"/>
      <c r="KFT14" s="19"/>
      <c r="KFU14" s="19"/>
      <c r="KFV14" s="19"/>
      <c r="KFW14" s="19"/>
      <c r="KFX14" s="19"/>
      <c r="KFY14" s="19"/>
      <c r="KFZ14" s="19"/>
      <c r="KGA14" s="19"/>
      <c r="KGB14" s="19"/>
      <c r="KGC14" s="19"/>
      <c r="KGD14" s="19"/>
      <c r="KGE14" s="19"/>
      <c r="KGF14" s="19"/>
      <c r="KGG14" s="19"/>
      <c r="KGH14" s="19"/>
      <c r="KGI14" s="19"/>
      <c r="KGJ14" s="19"/>
      <c r="KGK14" s="19"/>
      <c r="KGL14" s="19"/>
      <c r="KGM14" s="19"/>
      <c r="KGN14" s="19"/>
      <c r="KGO14" s="19"/>
      <c r="KGP14" s="19"/>
      <c r="KGQ14" s="19"/>
      <c r="KGR14" s="19"/>
      <c r="KGS14" s="19"/>
      <c r="KGT14" s="19"/>
      <c r="KGU14" s="19"/>
      <c r="KGV14" s="19"/>
      <c r="KGW14" s="19"/>
      <c r="KGX14" s="19"/>
      <c r="KGY14" s="19"/>
      <c r="KGZ14" s="19"/>
      <c r="KHA14" s="19"/>
      <c r="KHB14" s="19"/>
      <c r="KHC14" s="19"/>
      <c r="KHD14" s="19"/>
      <c r="KHE14" s="19"/>
      <c r="KHF14" s="19"/>
      <c r="KHG14" s="19"/>
      <c r="KHH14" s="19"/>
      <c r="KHI14" s="19"/>
      <c r="KHJ14" s="19"/>
      <c r="KHK14" s="19"/>
      <c r="KHL14" s="19"/>
      <c r="KHM14" s="19"/>
      <c r="KHN14" s="19"/>
      <c r="KHO14" s="19"/>
      <c r="KHP14" s="19"/>
      <c r="KHQ14" s="19"/>
      <c r="KHR14" s="19"/>
      <c r="KHS14" s="19"/>
      <c r="KHT14" s="19"/>
      <c r="KHU14" s="19"/>
      <c r="KHV14" s="19"/>
      <c r="KHW14" s="19"/>
      <c r="KHX14" s="19"/>
      <c r="KHY14" s="19"/>
      <c r="KHZ14" s="19"/>
      <c r="KIA14" s="19"/>
      <c r="KIB14" s="19"/>
      <c r="KIC14" s="19"/>
      <c r="KID14" s="19"/>
      <c r="KIE14" s="19"/>
      <c r="KIF14" s="19"/>
      <c r="KIG14" s="19"/>
      <c r="KIH14" s="19"/>
      <c r="KII14" s="19"/>
      <c r="KIJ14" s="19"/>
      <c r="KIK14" s="19"/>
      <c r="KIL14" s="19"/>
      <c r="KIM14" s="19"/>
      <c r="KIN14" s="19"/>
      <c r="KIO14" s="19"/>
      <c r="KIP14" s="19"/>
      <c r="KIQ14" s="19"/>
      <c r="KIR14" s="19"/>
      <c r="KIS14" s="19"/>
      <c r="KIT14" s="19"/>
      <c r="KIU14" s="19"/>
      <c r="KIV14" s="19"/>
      <c r="KIW14" s="19"/>
      <c r="KIX14" s="19"/>
      <c r="KIY14" s="19"/>
      <c r="KIZ14" s="19"/>
      <c r="KJA14" s="19"/>
      <c r="KJB14" s="19"/>
      <c r="KJC14" s="19"/>
      <c r="KJD14" s="19"/>
      <c r="KJE14" s="19"/>
      <c r="KJF14" s="19"/>
      <c r="KJG14" s="19"/>
      <c r="KJH14" s="19"/>
      <c r="KJI14" s="19"/>
      <c r="KJJ14" s="19"/>
      <c r="KJK14" s="19"/>
      <c r="KJL14" s="19"/>
      <c r="KJM14" s="19"/>
      <c r="KJN14" s="19"/>
      <c r="KJO14" s="19"/>
      <c r="KJP14" s="19"/>
      <c r="KJQ14" s="19"/>
      <c r="KJR14" s="19"/>
      <c r="KJS14" s="19"/>
      <c r="KJT14" s="19"/>
      <c r="KJU14" s="19"/>
      <c r="KJV14" s="19"/>
      <c r="KJW14" s="19"/>
      <c r="KJX14" s="19"/>
      <c r="KJY14" s="19"/>
      <c r="KJZ14" s="19"/>
      <c r="KKA14" s="19"/>
      <c r="KKB14" s="19"/>
      <c r="KKC14" s="19"/>
      <c r="KKD14" s="19"/>
      <c r="KKE14" s="19"/>
      <c r="KKF14" s="19"/>
      <c r="KKG14" s="19"/>
      <c r="KKH14" s="19"/>
      <c r="KKI14" s="19"/>
      <c r="KKJ14" s="19"/>
      <c r="KKK14" s="19"/>
      <c r="KKL14" s="19"/>
      <c r="KKM14" s="19"/>
      <c r="KKN14" s="19"/>
      <c r="KKO14" s="19"/>
      <c r="KKP14" s="19"/>
      <c r="KKQ14" s="19"/>
      <c r="KKR14" s="19"/>
      <c r="KKS14" s="19"/>
      <c r="KKT14" s="19"/>
      <c r="KKU14" s="19"/>
      <c r="KKV14" s="19"/>
      <c r="KKW14" s="19"/>
      <c r="KKX14" s="19"/>
      <c r="KKY14" s="19"/>
      <c r="KKZ14" s="19"/>
      <c r="KLA14" s="19"/>
      <c r="KLB14" s="19"/>
      <c r="KLC14" s="19"/>
      <c r="KLD14" s="19"/>
      <c r="KLE14" s="19"/>
      <c r="KLF14" s="19"/>
      <c r="KLG14" s="19"/>
      <c r="KLH14" s="19"/>
      <c r="KLI14" s="19"/>
      <c r="KLJ14" s="19"/>
      <c r="KLK14" s="19"/>
      <c r="KLL14" s="19"/>
      <c r="KLM14" s="19"/>
      <c r="KLN14" s="19"/>
      <c r="KLO14" s="19"/>
      <c r="KLP14" s="19"/>
      <c r="KLQ14" s="19"/>
      <c r="KLR14" s="19"/>
      <c r="KLS14" s="19"/>
      <c r="KLT14" s="19"/>
      <c r="KLU14" s="19"/>
      <c r="KLV14" s="19"/>
      <c r="KLW14" s="19"/>
      <c r="KLX14" s="19"/>
      <c r="KLY14" s="19"/>
      <c r="KLZ14" s="19"/>
      <c r="KMA14" s="19"/>
      <c r="KMB14" s="19"/>
      <c r="KMC14" s="19"/>
      <c r="KMD14" s="19"/>
      <c r="KME14" s="19"/>
      <c r="KMF14" s="19"/>
      <c r="KMG14" s="19"/>
      <c r="KMH14" s="19"/>
      <c r="KMI14" s="19"/>
      <c r="KMJ14" s="19"/>
      <c r="KMK14" s="19"/>
      <c r="KML14" s="19"/>
      <c r="KMM14" s="19"/>
      <c r="KMN14" s="19"/>
      <c r="KMO14" s="19"/>
      <c r="KMP14" s="19"/>
      <c r="KMQ14" s="19"/>
      <c r="KMR14" s="19"/>
      <c r="KMS14" s="19"/>
      <c r="KMT14" s="19"/>
      <c r="KMU14" s="19"/>
      <c r="KMV14" s="19"/>
      <c r="KMW14" s="19"/>
      <c r="KMX14" s="19"/>
      <c r="KMY14" s="19"/>
      <c r="KMZ14" s="19"/>
      <c r="KNA14" s="19"/>
      <c r="KNB14" s="19"/>
      <c r="KNC14" s="19"/>
      <c r="KND14" s="19"/>
      <c r="KNE14" s="19"/>
      <c r="KNF14" s="19"/>
      <c r="KNG14" s="19"/>
      <c r="KNH14" s="19"/>
      <c r="KNI14" s="19"/>
      <c r="KNJ14" s="19"/>
      <c r="KNK14" s="19"/>
      <c r="KNL14" s="19"/>
      <c r="KNM14" s="19"/>
      <c r="KNN14" s="19"/>
      <c r="KNO14" s="19"/>
      <c r="KNP14" s="19"/>
      <c r="KNQ14" s="19"/>
      <c r="KNR14" s="19"/>
      <c r="KNS14" s="19"/>
      <c r="KNT14" s="19"/>
      <c r="KNU14" s="19"/>
      <c r="KNV14" s="19"/>
      <c r="KNW14" s="19"/>
      <c r="KNX14" s="19"/>
      <c r="KNY14" s="19"/>
      <c r="KNZ14" s="19"/>
      <c r="KOA14" s="19"/>
      <c r="KOB14" s="19"/>
      <c r="KOC14" s="19"/>
      <c r="KOD14" s="19"/>
      <c r="KOE14" s="19"/>
      <c r="KOF14" s="19"/>
      <c r="KOG14" s="19"/>
      <c r="KOH14" s="19"/>
      <c r="KOI14" s="19"/>
      <c r="KOJ14" s="19"/>
      <c r="KOK14" s="19"/>
      <c r="KOL14" s="19"/>
      <c r="KOM14" s="19"/>
      <c r="KON14" s="19"/>
      <c r="KOO14" s="19"/>
      <c r="KOP14" s="19"/>
      <c r="KOQ14" s="19"/>
      <c r="KOR14" s="19"/>
      <c r="KOS14" s="19"/>
      <c r="KOT14" s="19"/>
      <c r="KOU14" s="19"/>
      <c r="KOV14" s="19"/>
      <c r="KOW14" s="19"/>
      <c r="KOX14" s="19"/>
      <c r="KOY14" s="19"/>
      <c r="KOZ14" s="19"/>
      <c r="KPA14" s="19"/>
      <c r="KPB14" s="19"/>
      <c r="KPC14" s="19"/>
      <c r="KPD14" s="19"/>
      <c r="KPE14" s="19"/>
      <c r="KPF14" s="19"/>
      <c r="KPG14" s="19"/>
      <c r="KPH14" s="19"/>
      <c r="KPI14" s="19"/>
      <c r="KPJ14" s="19"/>
      <c r="KPK14" s="19"/>
      <c r="KPL14" s="19"/>
      <c r="KPM14" s="19"/>
      <c r="KPN14" s="19"/>
      <c r="KPO14" s="19"/>
      <c r="KPP14" s="19"/>
      <c r="KPQ14" s="19"/>
      <c r="KPR14" s="19"/>
      <c r="KPS14" s="19"/>
      <c r="KPT14" s="19"/>
      <c r="KPU14" s="19"/>
      <c r="KPV14" s="19"/>
      <c r="KPW14" s="19"/>
      <c r="KPX14" s="19"/>
      <c r="KPY14" s="19"/>
      <c r="KPZ14" s="19"/>
      <c r="KQA14" s="19"/>
      <c r="KQB14" s="19"/>
      <c r="KQC14" s="19"/>
      <c r="KQD14" s="19"/>
      <c r="KQE14" s="19"/>
      <c r="KQF14" s="19"/>
      <c r="KQG14" s="19"/>
      <c r="KQH14" s="19"/>
      <c r="KQI14" s="19"/>
      <c r="KQJ14" s="19"/>
      <c r="KQK14" s="19"/>
      <c r="KQL14" s="19"/>
      <c r="KQM14" s="19"/>
      <c r="KQN14" s="19"/>
      <c r="KQO14" s="19"/>
      <c r="KQP14" s="19"/>
      <c r="KQQ14" s="19"/>
      <c r="KQR14" s="19"/>
      <c r="KQS14" s="19"/>
      <c r="KQT14" s="19"/>
      <c r="KQU14" s="19"/>
      <c r="KQV14" s="19"/>
      <c r="KQW14" s="19"/>
      <c r="KQX14" s="19"/>
      <c r="KQY14" s="19"/>
      <c r="KQZ14" s="19"/>
      <c r="KRA14" s="19"/>
      <c r="KRB14" s="19"/>
      <c r="KRC14" s="19"/>
      <c r="KRD14" s="19"/>
      <c r="KRE14" s="19"/>
      <c r="KRF14" s="19"/>
      <c r="KRG14" s="19"/>
      <c r="KRH14" s="19"/>
      <c r="KRI14" s="19"/>
      <c r="KRJ14" s="19"/>
      <c r="KRK14" s="19"/>
      <c r="KRL14" s="19"/>
      <c r="KRM14" s="19"/>
      <c r="KRN14" s="19"/>
      <c r="KRO14" s="19"/>
      <c r="KRP14" s="19"/>
      <c r="KRQ14" s="19"/>
      <c r="KRR14" s="19"/>
      <c r="KRS14" s="19"/>
      <c r="KRT14" s="19"/>
      <c r="KRU14" s="19"/>
      <c r="KRV14" s="19"/>
      <c r="KRW14" s="19"/>
      <c r="KRX14" s="19"/>
      <c r="KRY14" s="19"/>
      <c r="KRZ14" s="19"/>
      <c r="KSA14" s="19"/>
      <c r="KSB14" s="19"/>
      <c r="KSC14" s="19"/>
      <c r="KSD14" s="19"/>
      <c r="KSE14" s="19"/>
      <c r="KSF14" s="19"/>
      <c r="KSG14" s="19"/>
      <c r="KSH14" s="19"/>
      <c r="KSI14" s="19"/>
      <c r="KSJ14" s="19"/>
      <c r="KSK14" s="19"/>
      <c r="KSL14" s="19"/>
      <c r="KSM14" s="19"/>
      <c r="KSN14" s="19"/>
      <c r="KSO14" s="19"/>
      <c r="KSP14" s="19"/>
      <c r="KSQ14" s="19"/>
      <c r="KSR14" s="19"/>
      <c r="KSS14" s="19"/>
      <c r="KST14" s="19"/>
      <c r="KSU14" s="19"/>
      <c r="KSV14" s="19"/>
      <c r="KSW14" s="19"/>
      <c r="KSX14" s="19"/>
      <c r="KSY14" s="19"/>
      <c r="KSZ14" s="19"/>
      <c r="KTA14" s="19"/>
      <c r="KTB14" s="19"/>
      <c r="KTC14" s="19"/>
      <c r="KTD14" s="19"/>
      <c r="KTE14" s="19"/>
      <c r="KTF14" s="19"/>
      <c r="KTG14" s="19"/>
      <c r="KTH14" s="19"/>
      <c r="KTI14" s="19"/>
      <c r="KTJ14" s="19"/>
      <c r="KTK14" s="19"/>
      <c r="KTL14" s="19"/>
      <c r="KTM14" s="19"/>
      <c r="KTN14" s="19"/>
      <c r="KTO14" s="19"/>
      <c r="KTP14" s="19"/>
      <c r="KTQ14" s="19"/>
      <c r="KTR14" s="19"/>
      <c r="KTS14" s="19"/>
      <c r="KTT14" s="19"/>
      <c r="KTU14" s="19"/>
      <c r="KTV14" s="19"/>
      <c r="KTW14" s="19"/>
      <c r="KTX14" s="19"/>
      <c r="KTY14" s="19"/>
      <c r="KTZ14" s="19"/>
      <c r="KUA14" s="19"/>
      <c r="KUB14" s="19"/>
      <c r="KUC14" s="19"/>
      <c r="KUD14" s="19"/>
      <c r="KUE14" s="19"/>
      <c r="KUF14" s="19"/>
      <c r="KUG14" s="19"/>
      <c r="KUH14" s="19"/>
      <c r="KUI14" s="19"/>
      <c r="KUJ14" s="19"/>
      <c r="KUK14" s="19"/>
      <c r="KUL14" s="19"/>
      <c r="KUM14" s="19"/>
      <c r="KUN14" s="19"/>
      <c r="KUO14" s="19"/>
      <c r="KUP14" s="19"/>
      <c r="KUQ14" s="19"/>
      <c r="KUR14" s="19"/>
      <c r="KUS14" s="19"/>
      <c r="KUT14" s="19"/>
      <c r="KUU14" s="19"/>
      <c r="KUV14" s="19"/>
      <c r="KUW14" s="19"/>
      <c r="KUX14" s="19"/>
      <c r="KUY14" s="19"/>
      <c r="KUZ14" s="19"/>
      <c r="KVA14" s="19"/>
      <c r="KVB14" s="19"/>
      <c r="KVC14" s="19"/>
      <c r="KVD14" s="19"/>
      <c r="KVE14" s="19"/>
      <c r="KVF14" s="19"/>
      <c r="KVG14" s="19"/>
      <c r="KVH14" s="19"/>
      <c r="KVI14" s="19"/>
      <c r="KVJ14" s="19"/>
      <c r="KVK14" s="19"/>
      <c r="KVL14" s="19"/>
      <c r="KVM14" s="19"/>
      <c r="KVN14" s="19"/>
      <c r="KVO14" s="19"/>
      <c r="KVP14" s="19"/>
      <c r="KVQ14" s="19"/>
      <c r="KVR14" s="19"/>
      <c r="KVS14" s="19"/>
      <c r="KVT14" s="19"/>
      <c r="KVU14" s="19"/>
      <c r="KVV14" s="19"/>
      <c r="KVW14" s="19"/>
      <c r="KVX14" s="19"/>
      <c r="KVY14" s="19"/>
      <c r="KVZ14" s="19"/>
      <c r="KWA14" s="19"/>
      <c r="KWB14" s="19"/>
      <c r="KWC14" s="19"/>
      <c r="KWD14" s="19"/>
      <c r="KWE14" s="19"/>
      <c r="KWF14" s="19"/>
      <c r="KWG14" s="19"/>
      <c r="KWH14" s="19"/>
      <c r="KWI14" s="19"/>
      <c r="KWJ14" s="19"/>
      <c r="KWK14" s="19"/>
      <c r="KWL14" s="19"/>
      <c r="KWM14" s="19"/>
      <c r="KWN14" s="19"/>
      <c r="KWO14" s="19"/>
      <c r="KWP14" s="19"/>
      <c r="KWQ14" s="19"/>
      <c r="KWR14" s="19"/>
      <c r="KWS14" s="19"/>
      <c r="KWT14" s="19"/>
      <c r="KWU14" s="19"/>
      <c r="KWV14" s="19"/>
      <c r="KWW14" s="19"/>
      <c r="KWX14" s="19"/>
      <c r="KWY14" s="19"/>
      <c r="KWZ14" s="19"/>
      <c r="KXA14" s="19"/>
      <c r="KXB14" s="19"/>
      <c r="KXC14" s="19"/>
      <c r="KXD14" s="19"/>
      <c r="KXE14" s="19"/>
      <c r="KXF14" s="19"/>
      <c r="KXG14" s="19"/>
      <c r="KXH14" s="19"/>
      <c r="KXI14" s="19"/>
      <c r="KXJ14" s="19"/>
      <c r="KXK14" s="19"/>
      <c r="KXL14" s="19"/>
      <c r="KXM14" s="19"/>
      <c r="KXN14" s="19"/>
      <c r="KXO14" s="19"/>
      <c r="KXP14" s="19"/>
      <c r="KXQ14" s="19"/>
      <c r="KXR14" s="19"/>
      <c r="KXS14" s="19"/>
      <c r="KXT14" s="19"/>
      <c r="KXU14" s="19"/>
      <c r="KXV14" s="19"/>
      <c r="KXW14" s="19"/>
      <c r="KXX14" s="19"/>
      <c r="KXY14" s="19"/>
      <c r="KXZ14" s="19"/>
      <c r="KYA14" s="19"/>
      <c r="KYB14" s="19"/>
      <c r="KYC14" s="19"/>
      <c r="KYD14" s="19"/>
      <c r="KYE14" s="19"/>
      <c r="KYF14" s="19"/>
      <c r="KYG14" s="19"/>
      <c r="KYH14" s="19"/>
      <c r="KYI14" s="19"/>
      <c r="KYJ14" s="19"/>
      <c r="KYK14" s="19"/>
      <c r="KYL14" s="19"/>
      <c r="KYM14" s="19"/>
      <c r="KYN14" s="19"/>
      <c r="KYO14" s="19"/>
      <c r="KYP14" s="19"/>
      <c r="KYQ14" s="19"/>
      <c r="KYR14" s="19"/>
      <c r="KYS14" s="19"/>
      <c r="KYT14" s="19"/>
      <c r="KYU14" s="19"/>
      <c r="KYV14" s="19"/>
      <c r="KYW14" s="19"/>
      <c r="KYX14" s="19"/>
      <c r="KYY14" s="19"/>
      <c r="KYZ14" s="19"/>
      <c r="KZA14" s="19"/>
      <c r="KZB14" s="19"/>
      <c r="KZC14" s="19"/>
      <c r="KZD14" s="19"/>
      <c r="KZE14" s="19"/>
      <c r="KZF14" s="19"/>
      <c r="KZG14" s="19"/>
      <c r="KZH14" s="19"/>
      <c r="KZI14" s="19"/>
      <c r="KZJ14" s="19"/>
      <c r="KZK14" s="19"/>
      <c r="KZL14" s="19"/>
      <c r="KZM14" s="19"/>
      <c r="KZN14" s="19"/>
      <c r="KZO14" s="19"/>
      <c r="KZP14" s="19"/>
      <c r="KZQ14" s="19"/>
      <c r="KZR14" s="19"/>
      <c r="KZS14" s="19"/>
      <c r="KZT14" s="19"/>
      <c r="KZU14" s="19"/>
      <c r="KZV14" s="19"/>
      <c r="KZW14" s="19"/>
      <c r="KZX14" s="19"/>
      <c r="KZY14" s="19"/>
      <c r="KZZ14" s="19"/>
      <c r="LAA14" s="19"/>
      <c r="LAB14" s="19"/>
      <c r="LAC14" s="19"/>
      <c r="LAD14" s="19"/>
      <c r="LAE14" s="19"/>
      <c r="LAF14" s="19"/>
      <c r="LAG14" s="19"/>
      <c r="LAH14" s="19"/>
      <c r="LAI14" s="19"/>
      <c r="LAJ14" s="19"/>
      <c r="LAK14" s="19"/>
      <c r="LAL14" s="19"/>
      <c r="LAM14" s="19"/>
      <c r="LAN14" s="19"/>
      <c r="LAO14" s="19"/>
      <c r="LAP14" s="19"/>
      <c r="LAQ14" s="19"/>
      <c r="LAR14" s="19"/>
      <c r="LAS14" s="19"/>
      <c r="LAT14" s="19"/>
      <c r="LAU14" s="19"/>
      <c r="LAV14" s="19"/>
      <c r="LAW14" s="19"/>
      <c r="LAX14" s="19"/>
      <c r="LAY14" s="19"/>
      <c r="LAZ14" s="19"/>
      <c r="LBA14" s="19"/>
      <c r="LBB14" s="19"/>
      <c r="LBC14" s="19"/>
      <c r="LBD14" s="19"/>
      <c r="LBE14" s="19"/>
      <c r="LBF14" s="19"/>
      <c r="LBG14" s="19"/>
      <c r="LBH14" s="19"/>
      <c r="LBI14" s="19"/>
      <c r="LBJ14" s="19"/>
      <c r="LBK14" s="19"/>
      <c r="LBL14" s="19"/>
      <c r="LBM14" s="19"/>
      <c r="LBN14" s="19"/>
      <c r="LBO14" s="19"/>
      <c r="LBP14" s="19"/>
      <c r="LBQ14" s="19"/>
      <c r="LBR14" s="19"/>
      <c r="LBS14" s="19"/>
      <c r="LBT14" s="19"/>
      <c r="LBU14" s="19"/>
      <c r="LBV14" s="19"/>
      <c r="LBW14" s="19"/>
      <c r="LBX14" s="19"/>
      <c r="LBY14" s="19"/>
      <c r="LBZ14" s="19"/>
      <c r="LCA14" s="19"/>
      <c r="LCB14" s="19"/>
      <c r="LCC14" s="19"/>
      <c r="LCD14" s="19"/>
      <c r="LCE14" s="19"/>
      <c r="LCF14" s="19"/>
      <c r="LCG14" s="19"/>
      <c r="LCH14" s="19"/>
      <c r="LCI14" s="19"/>
      <c r="LCJ14" s="19"/>
      <c r="LCK14" s="19"/>
      <c r="LCL14" s="19"/>
      <c r="LCM14" s="19"/>
      <c r="LCN14" s="19"/>
      <c r="LCO14" s="19"/>
      <c r="LCP14" s="19"/>
      <c r="LCQ14" s="19"/>
      <c r="LCR14" s="19"/>
      <c r="LCS14" s="19"/>
      <c r="LCT14" s="19"/>
      <c r="LCU14" s="19"/>
      <c r="LCV14" s="19"/>
      <c r="LCW14" s="19"/>
      <c r="LCX14" s="19"/>
      <c r="LCY14" s="19"/>
      <c r="LCZ14" s="19"/>
      <c r="LDA14" s="19"/>
      <c r="LDB14" s="19"/>
      <c r="LDC14" s="19"/>
      <c r="LDD14" s="19"/>
      <c r="LDE14" s="19"/>
      <c r="LDF14" s="19"/>
      <c r="LDG14" s="19"/>
      <c r="LDH14" s="19"/>
      <c r="LDI14" s="19"/>
      <c r="LDJ14" s="19"/>
      <c r="LDK14" s="19"/>
      <c r="LDL14" s="19"/>
      <c r="LDM14" s="19"/>
      <c r="LDN14" s="19"/>
      <c r="LDO14" s="19"/>
      <c r="LDP14" s="19"/>
      <c r="LDQ14" s="19"/>
      <c r="LDR14" s="19"/>
      <c r="LDS14" s="19"/>
      <c r="LDT14" s="19"/>
      <c r="LDU14" s="19"/>
      <c r="LDV14" s="19"/>
      <c r="LDW14" s="19"/>
      <c r="LDX14" s="19"/>
      <c r="LDY14" s="19"/>
      <c r="LDZ14" s="19"/>
      <c r="LEA14" s="19"/>
      <c r="LEB14" s="19"/>
      <c r="LEC14" s="19"/>
      <c r="LED14" s="19"/>
      <c r="LEE14" s="19"/>
      <c r="LEF14" s="19"/>
      <c r="LEG14" s="19"/>
      <c r="LEH14" s="19"/>
      <c r="LEI14" s="19"/>
      <c r="LEJ14" s="19"/>
      <c r="LEK14" s="19"/>
      <c r="LEL14" s="19"/>
      <c r="LEM14" s="19"/>
      <c r="LEN14" s="19"/>
      <c r="LEO14" s="19"/>
      <c r="LEP14" s="19"/>
      <c r="LEQ14" s="19"/>
      <c r="LER14" s="19"/>
      <c r="LES14" s="19"/>
      <c r="LET14" s="19"/>
      <c r="LEU14" s="19"/>
      <c r="LEV14" s="19"/>
      <c r="LEW14" s="19"/>
      <c r="LEX14" s="19"/>
      <c r="LEY14" s="19"/>
      <c r="LEZ14" s="19"/>
      <c r="LFA14" s="19"/>
      <c r="LFB14" s="19"/>
      <c r="LFC14" s="19"/>
      <c r="LFD14" s="19"/>
      <c r="LFE14" s="19"/>
      <c r="LFF14" s="19"/>
      <c r="LFG14" s="19"/>
      <c r="LFH14" s="19"/>
      <c r="LFI14" s="19"/>
      <c r="LFJ14" s="19"/>
      <c r="LFK14" s="19"/>
      <c r="LFL14" s="19"/>
      <c r="LFM14" s="19"/>
      <c r="LFN14" s="19"/>
      <c r="LFO14" s="19"/>
      <c r="LFP14" s="19"/>
      <c r="LFQ14" s="19"/>
      <c r="LFR14" s="19"/>
      <c r="LFS14" s="19"/>
      <c r="LFT14" s="19"/>
      <c r="LFU14" s="19"/>
      <c r="LFV14" s="19"/>
      <c r="LFW14" s="19"/>
      <c r="LFX14" s="19"/>
      <c r="LFY14" s="19"/>
      <c r="LFZ14" s="19"/>
      <c r="LGA14" s="19"/>
      <c r="LGB14" s="19"/>
      <c r="LGC14" s="19"/>
      <c r="LGD14" s="19"/>
      <c r="LGE14" s="19"/>
      <c r="LGF14" s="19"/>
      <c r="LGG14" s="19"/>
      <c r="LGH14" s="19"/>
      <c r="LGI14" s="19"/>
      <c r="LGJ14" s="19"/>
      <c r="LGK14" s="19"/>
      <c r="LGL14" s="19"/>
      <c r="LGM14" s="19"/>
      <c r="LGN14" s="19"/>
      <c r="LGO14" s="19"/>
      <c r="LGP14" s="19"/>
      <c r="LGQ14" s="19"/>
      <c r="LGR14" s="19"/>
      <c r="LGS14" s="19"/>
      <c r="LGT14" s="19"/>
      <c r="LGU14" s="19"/>
      <c r="LGV14" s="19"/>
      <c r="LGW14" s="19"/>
      <c r="LGX14" s="19"/>
      <c r="LGY14" s="19"/>
      <c r="LGZ14" s="19"/>
      <c r="LHA14" s="19"/>
      <c r="LHB14" s="19"/>
      <c r="LHC14" s="19"/>
      <c r="LHD14" s="19"/>
      <c r="LHE14" s="19"/>
      <c r="LHF14" s="19"/>
      <c r="LHG14" s="19"/>
      <c r="LHH14" s="19"/>
      <c r="LHI14" s="19"/>
      <c r="LHJ14" s="19"/>
      <c r="LHK14" s="19"/>
      <c r="LHL14" s="19"/>
      <c r="LHM14" s="19"/>
      <c r="LHN14" s="19"/>
      <c r="LHO14" s="19"/>
      <c r="LHP14" s="19"/>
      <c r="LHQ14" s="19"/>
      <c r="LHR14" s="19"/>
      <c r="LHS14" s="19"/>
      <c r="LHT14" s="19"/>
      <c r="LHU14" s="19"/>
      <c r="LHV14" s="19"/>
      <c r="LHW14" s="19"/>
      <c r="LHX14" s="19"/>
      <c r="LHY14" s="19"/>
      <c r="LHZ14" s="19"/>
      <c r="LIA14" s="19"/>
      <c r="LIB14" s="19"/>
      <c r="LIC14" s="19"/>
      <c r="LID14" s="19"/>
      <c r="LIE14" s="19"/>
      <c r="LIF14" s="19"/>
      <c r="LIG14" s="19"/>
      <c r="LIH14" s="19"/>
      <c r="LII14" s="19"/>
      <c r="LIJ14" s="19"/>
      <c r="LIK14" s="19"/>
      <c r="LIL14" s="19"/>
      <c r="LIM14" s="19"/>
      <c r="LIN14" s="19"/>
      <c r="LIO14" s="19"/>
      <c r="LIP14" s="19"/>
      <c r="LIQ14" s="19"/>
      <c r="LIR14" s="19"/>
      <c r="LIS14" s="19"/>
      <c r="LIT14" s="19"/>
      <c r="LIU14" s="19"/>
      <c r="LIV14" s="19"/>
      <c r="LIW14" s="19"/>
      <c r="LIX14" s="19"/>
      <c r="LIY14" s="19"/>
      <c r="LIZ14" s="19"/>
      <c r="LJA14" s="19"/>
      <c r="LJB14" s="19"/>
      <c r="LJC14" s="19"/>
      <c r="LJD14" s="19"/>
      <c r="LJE14" s="19"/>
      <c r="LJF14" s="19"/>
      <c r="LJG14" s="19"/>
      <c r="LJH14" s="19"/>
      <c r="LJI14" s="19"/>
      <c r="LJJ14" s="19"/>
      <c r="LJK14" s="19"/>
      <c r="LJL14" s="19"/>
      <c r="LJM14" s="19"/>
      <c r="LJN14" s="19"/>
      <c r="LJO14" s="19"/>
      <c r="LJP14" s="19"/>
      <c r="LJQ14" s="19"/>
      <c r="LJR14" s="19"/>
      <c r="LJS14" s="19"/>
      <c r="LJT14" s="19"/>
      <c r="LJU14" s="19"/>
      <c r="LJV14" s="19"/>
      <c r="LJW14" s="19"/>
      <c r="LJX14" s="19"/>
      <c r="LJY14" s="19"/>
      <c r="LJZ14" s="19"/>
      <c r="LKA14" s="19"/>
      <c r="LKB14" s="19"/>
      <c r="LKC14" s="19"/>
      <c r="LKD14" s="19"/>
      <c r="LKE14" s="19"/>
      <c r="LKF14" s="19"/>
      <c r="LKG14" s="19"/>
      <c r="LKH14" s="19"/>
      <c r="LKI14" s="19"/>
      <c r="LKJ14" s="19"/>
      <c r="LKK14" s="19"/>
      <c r="LKL14" s="19"/>
      <c r="LKM14" s="19"/>
      <c r="LKN14" s="19"/>
      <c r="LKO14" s="19"/>
      <c r="LKP14" s="19"/>
      <c r="LKQ14" s="19"/>
      <c r="LKR14" s="19"/>
      <c r="LKS14" s="19"/>
      <c r="LKT14" s="19"/>
      <c r="LKU14" s="19"/>
      <c r="LKV14" s="19"/>
      <c r="LKW14" s="19"/>
      <c r="LKX14" s="19"/>
      <c r="LKY14" s="19"/>
      <c r="LKZ14" s="19"/>
      <c r="LLA14" s="19"/>
      <c r="LLB14" s="19"/>
      <c r="LLC14" s="19"/>
      <c r="LLD14" s="19"/>
      <c r="LLE14" s="19"/>
      <c r="LLF14" s="19"/>
      <c r="LLG14" s="19"/>
      <c r="LLH14" s="19"/>
      <c r="LLI14" s="19"/>
      <c r="LLJ14" s="19"/>
      <c r="LLK14" s="19"/>
      <c r="LLL14" s="19"/>
      <c r="LLM14" s="19"/>
      <c r="LLN14" s="19"/>
      <c r="LLO14" s="19"/>
      <c r="LLP14" s="19"/>
      <c r="LLQ14" s="19"/>
      <c r="LLR14" s="19"/>
      <c r="LLS14" s="19"/>
      <c r="LLT14" s="19"/>
      <c r="LLU14" s="19"/>
      <c r="LLV14" s="19"/>
      <c r="LLW14" s="19"/>
      <c r="LLX14" s="19"/>
      <c r="LLY14" s="19"/>
      <c r="LLZ14" s="19"/>
      <c r="LMA14" s="19"/>
      <c r="LMB14" s="19"/>
      <c r="LMC14" s="19"/>
      <c r="LMD14" s="19"/>
      <c r="LME14" s="19"/>
      <c r="LMF14" s="19"/>
      <c r="LMG14" s="19"/>
      <c r="LMH14" s="19"/>
      <c r="LMI14" s="19"/>
      <c r="LMJ14" s="19"/>
      <c r="LMK14" s="19"/>
      <c r="LML14" s="19"/>
      <c r="LMM14" s="19"/>
      <c r="LMN14" s="19"/>
      <c r="LMO14" s="19"/>
      <c r="LMP14" s="19"/>
      <c r="LMQ14" s="19"/>
      <c r="LMR14" s="19"/>
      <c r="LMS14" s="19"/>
      <c r="LMT14" s="19"/>
      <c r="LMU14" s="19"/>
      <c r="LMV14" s="19"/>
      <c r="LMW14" s="19"/>
      <c r="LMX14" s="19"/>
      <c r="LMY14" s="19"/>
      <c r="LMZ14" s="19"/>
      <c r="LNA14" s="19"/>
      <c r="LNB14" s="19"/>
      <c r="LNC14" s="19"/>
      <c r="LND14" s="19"/>
      <c r="LNE14" s="19"/>
      <c r="LNF14" s="19"/>
      <c r="LNG14" s="19"/>
      <c r="LNH14" s="19"/>
      <c r="LNI14" s="19"/>
      <c r="LNJ14" s="19"/>
      <c r="LNK14" s="19"/>
      <c r="LNL14" s="19"/>
      <c r="LNM14" s="19"/>
      <c r="LNN14" s="19"/>
      <c r="LNO14" s="19"/>
      <c r="LNP14" s="19"/>
      <c r="LNQ14" s="19"/>
      <c r="LNR14" s="19"/>
      <c r="LNS14" s="19"/>
      <c r="LNT14" s="19"/>
      <c r="LNU14" s="19"/>
      <c r="LNV14" s="19"/>
      <c r="LNW14" s="19"/>
      <c r="LNX14" s="19"/>
      <c r="LNY14" s="19"/>
      <c r="LNZ14" s="19"/>
      <c r="LOA14" s="19"/>
      <c r="LOB14" s="19"/>
      <c r="LOC14" s="19"/>
      <c r="LOD14" s="19"/>
      <c r="LOE14" s="19"/>
      <c r="LOF14" s="19"/>
      <c r="LOG14" s="19"/>
      <c r="LOH14" s="19"/>
      <c r="LOI14" s="19"/>
      <c r="LOJ14" s="19"/>
      <c r="LOK14" s="19"/>
      <c r="LOL14" s="19"/>
      <c r="LOM14" s="19"/>
      <c r="LON14" s="19"/>
      <c r="LOO14" s="19"/>
      <c r="LOP14" s="19"/>
      <c r="LOQ14" s="19"/>
      <c r="LOR14" s="19"/>
      <c r="LOS14" s="19"/>
      <c r="LOT14" s="19"/>
      <c r="LOU14" s="19"/>
      <c r="LOV14" s="19"/>
      <c r="LOW14" s="19"/>
      <c r="LOX14" s="19"/>
      <c r="LOY14" s="19"/>
      <c r="LOZ14" s="19"/>
      <c r="LPA14" s="19"/>
      <c r="LPB14" s="19"/>
      <c r="LPC14" s="19"/>
      <c r="LPD14" s="19"/>
      <c r="LPE14" s="19"/>
      <c r="LPF14" s="19"/>
      <c r="LPG14" s="19"/>
      <c r="LPH14" s="19"/>
      <c r="LPI14" s="19"/>
      <c r="LPJ14" s="19"/>
      <c r="LPK14" s="19"/>
      <c r="LPL14" s="19"/>
      <c r="LPM14" s="19"/>
      <c r="LPN14" s="19"/>
      <c r="LPO14" s="19"/>
      <c r="LPP14" s="19"/>
      <c r="LPQ14" s="19"/>
      <c r="LPR14" s="19"/>
      <c r="LPS14" s="19"/>
      <c r="LPT14" s="19"/>
      <c r="LPU14" s="19"/>
      <c r="LPV14" s="19"/>
      <c r="LPW14" s="19"/>
      <c r="LPX14" s="19"/>
      <c r="LPY14" s="19"/>
      <c r="LPZ14" s="19"/>
      <c r="LQA14" s="19"/>
      <c r="LQB14" s="19"/>
      <c r="LQC14" s="19"/>
      <c r="LQD14" s="19"/>
      <c r="LQE14" s="19"/>
      <c r="LQF14" s="19"/>
      <c r="LQG14" s="19"/>
      <c r="LQH14" s="19"/>
      <c r="LQI14" s="19"/>
      <c r="LQJ14" s="19"/>
      <c r="LQK14" s="19"/>
      <c r="LQL14" s="19"/>
      <c r="LQM14" s="19"/>
      <c r="LQN14" s="19"/>
      <c r="LQO14" s="19"/>
      <c r="LQP14" s="19"/>
      <c r="LQQ14" s="19"/>
      <c r="LQR14" s="19"/>
      <c r="LQS14" s="19"/>
      <c r="LQT14" s="19"/>
      <c r="LQU14" s="19"/>
      <c r="LQV14" s="19"/>
      <c r="LQW14" s="19"/>
      <c r="LQX14" s="19"/>
      <c r="LQY14" s="19"/>
      <c r="LQZ14" s="19"/>
      <c r="LRA14" s="19"/>
      <c r="LRB14" s="19"/>
      <c r="LRC14" s="19"/>
      <c r="LRD14" s="19"/>
      <c r="LRE14" s="19"/>
      <c r="LRF14" s="19"/>
      <c r="LRG14" s="19"/>
      <c r="LRH14" s="19"/>
      <c r="LRI14" s="19"/>
      <c r="LRJ14" s="19"/>
      <c r="LRK14" s="19"/>
      <c r="LRL14" s="19"/>
      <c r="LRM14" s="19"/>
      <c r="LRN14" s="19"/>
      <c r="LRO14" s="19"/>
      <c r="LRP14" s="19"/>
      <c r="LRQ14" s="19"/>
      <c r="LRR14" s="19"/>
      <c r="LRS14" s="19"/>
      <c r="LRT14" s="19"/>
      <c r="LRU14" s="19"/>
      <c r="LRV14" s="19"/>
      <c r="LRW14" s="19"/>
      <c r="LRX14" s="19"/>
      <c r="LRY14" s="19"/>
      <c r="LRZ14" s="19"/>
      <c r="LSA14" s="19"/>
      <c r="LSB14" s="19"/>
      <c r="LSC14" s="19"/>
      <c r="LSD14" s="19"/>
      <c r="LSE14" s="19"/>
      <c r="LSF14" s="19"/>
      <c r="LSG14" s="19"/>
      <c r="LSH14" s="19"/>
      <c r="LSI14" s="19"/>
      <c r="LSJ14" s="19"/>
      <c r="LSK14" s="19"/>
      <c r="LSL14" s="19"/>
      <c r="LSM14" s="19"/>
      <c r="LSN14" s="19"/>
      <c r="LSO14" s="19"/>
      <c r="LSP14" s="19"/>
      <c r="LSQ14" s="19"/>
      <c r="LSR14" s="19"/>
      <c r="LSS14" s="19"/>
      <c r="LST14" s="19"/>
      <c r="LSU14" s="19"/>
      <c r="LSV14" s="19"/>
      <c r="LSW14" s="19"/>
      <c r="LSX14" s="19"/>
      <c r="LSY14" s="19"/>
      <c r="LSZ14" s="19"/>
      <c r="LTA14" s="19"/>
      <c r="LTB14" s="19"/>
      <c r="LTC14" s="19"/>
      <c r="LTD14" s="19"/>
      <c r="LTE14" s="19"/>
      <c r="LTF14" s="19"/>
      <c r="LTG14" s="19"/>
      <c r="LTH14" s="19"/>
      <c r="LTI14" s="19"/>
      <c r="LTJ14" s="19"/>
      <c r="LTK14" s="19"/>
      <c r="LTL14" s="19"/>
      <c r="LTM14" s="19"/>
      <c r="LTN14" s="19"/>
      <c r="LTO14" s="19"/>
      <c r="LTP14" s="19"/>
      <c r="LTQ14" s="19"/>
      <c r="LTR14" s="19"/>
      <c r="LTS14" s="19"/>
      <c r="LTT14" s="19"/>
      <c r="LTU14" s="19"/>
      <c r="LTV14" s="19"/>
      <c r="LTW14" s="19"/>
      <c r="LTX14" s="19"/>
      <c r="LTY14" s="19"/>
      <c r="LTZ14" s="19"/>
      <c r="LUA14" s="19"/>
      <c r="LUB14" s="19"/>
      <c r="LUC14" s="19"/>
      <c r="LUD14" s="19"/>
      <c r="LUE14" s="19"/>
      <c r="LUF14" s="19"/>
      <c r="LUG14" s="19"/>
      <c r="LUH14" s="19"/>
      <c r="LUI14" s="19"/>
      <c r="LUJ14" s="19"/>
      <c r="LUK14" s="19"/>
      <c r="LUL14" s="19"/>
      <c r="LUM14" s="19"/>
      <c r="LUN14" s="19"/>
      <c r="LUO14" s="19"/>
      <c r="LUP14" s="19"/>
      <c r="LUQ14" s="19"/>
      <c r="LUR14" s="19"/>
      <c r="LUS14" s="19"/>
      <c r="LUT14" s="19"/>
      <c r="LUU14" s="19"/>
      <c r="LUV14" s="19"/>
      <c r="LUW14" s="19"/>
      <c r="LUX14" s="19"/>
      <c r="LUY14" s="19"/>
      <c r="LUZ14" s="19"/>
      <c r="LVA14" s="19"/>
      <c r="LVB14" s="19"/>
      <c r="LVC14" s="19"/>
      <c r="LVD14" s="19"/>
      <c r="LVE14" s="19"/>
      <c r="LVF14" s="19"/>
      <c r="LVG14" s="19"/>
      <c r="LVH14" s="19"/>
      <c r="LVI14" s="19"/>
      <c r="LVJ14" s="19"/>
      <c r="LVK14" s="19"/>
      <c r="LVL14" s="19"/>
      <c r="LVM14" s="19"/>
      <c r="LVN14" s="19"/>
      <c r="LVO14" s="19"/>
      <c r="LVP14" s="19"/>
      <c r="LVQ14" s="19"/>
      <c r="LVR14" s="19"/>
      <c r="LVS14" s="19"/>
      <c r="LVT14" s="19"/>
      <c r="LVU14" s="19"/>
      <c r="LVV14" s="19"/>
      <c r="LVW14" s="19"/>
      <c r="LVX14" s="19"/>
      <c r="LVY14" s="19"/>
      <c r="LVZ14" s="19"/>
      <c r="LWA14" s="19"/>
      <c r="LWB14" s="19"/>
      <c r="LWC14" s="19"/>
      <c r="LWD14" s="19"/>
      <c r="LWE14" s="19"/>
      <c r="LWF14" s="19"/>
      <c r="LWG14" s="19"/>
      <c r="LWH14" s="19"/>
      <c r="LWI14" s="19"/>
      <c r="LWJ14" s="19"/>
      <c r="LWK14" s="19"/>
      <c r="LWL14" s="19"/>
      <c r="LWM14" s="19"/>
      <c r="LWN14" s="19"/>
      <c r="LWO14" s="19"/>
      <c r="LWP14" s="19"/>
      <c r="LWQ14" s="19"/>
      <c r="LWR14" s="19"/>
      <c r="LWS14" s="19"/>
      <c r="LWT14" s="19"/>
      <c r="LWU14" s="19"/>
      <c r="LWV14" s="19"/>
      <c r="LWW14" s="19"/>
      <c r="LWX14" s="19"/>
      <c r="LWY14" s="19"/>
      <c r="LWZ14" s="19"/>
      <c r="LXA14" s="19"/>
      <c r="LXB14" s="19"/>
      <c r="LXC14" s="19"/>
      <c r="LXD14" s="19"/>
      <c r="LXE14" s="19"/>
      <c r="LXF14" s="19"/>
      <c r="LXG14" s="19"/>
      <c r="LXH14" s="19"/>
      <c r="LXI14" s="19"/>
      <c r="LXJ14" s="19"/>
      <c r="LXK14" s="19"/>
      <c r="LXL14" s="19"/>
      <c r="LXM14" s="19"/>
      <c r="LXN14" s="19"/>
      <c r="LXO14" s="19"/>
      <c r="LXP14" s="19"/>
      <c r="LXQ14" s="19"/>
      <c r="LXR14" s="19"/>
      <c r="LXS14" s="19"/>
      <c r="LXT14" s="19"/>
      <c r="LXU14" s="19"/>
      <c r="LXV14" s="19"/>
      <c r="LXW14" s="19"/>
      <c r="LXX14" s="19"/>
      <c r="LXY14" s="19"/>
      <c r="LXZ14" s="19"/>
      <c r="LYA14" s="19"/>
      <c r="LYB14" s="19"/>
      <c r="LYC14" s="19"/>
      <c r="LYD14" s="19"/>
      <c r="LYE14" s="19"/>
      <c r="LYF14" s="19"/>
      <c r="LYG14" s="19"/>
      <c r="LYH14" s="19"/>
      <c r="LYI14" s="19"/>
      <c r="LYJ14" s="19"/>
      <c r="LYK14" s="19"/>
      <c r="LYL14" s="19"/>
      <c r="LYM14" s="19"/>
      <c r="LYN14" s="19"/>
      <c r="LYO14" s="19"/>
      <c r="LYP14" s="19"/>
      <c r="LYQ14" s="19"/>
      <c r="LYR14" s="19"/>
      <c r="LYS14" s="19"/>
      <c r="LYT14" s="19"/>
      <c r="LYU14" s="19"/>
      <c r="LYV14" s="19"/>
      <c r="LYW14" s="19"/>
      <c r="LYX14" s="19"/>
      <c r="LYY14" s="19"/>
      <c r="LYZ14" s="19"/>
      <c r="LZA14" s="19"/>
      <c r="LZB14" s="19"/>
      <c r="LZC14" s="19"/>
      <c r="LZD14" s="19"/>
      <c r="LZE14" s="19"/>
      <c r="LZF14" s="19"/>
      <c r="LZG14" s="19"/>
      <c r="LZH14" s="19"/>
      <c r="LZI14" s="19"/>
      <c r="LZJ14" s="19"/>
      <c r="LZK14" s="19"/>
      <c r="LZL14" s="19"/>
      <c r="LZM14" s="19"/>
      <c r="LZN14" s="19"/>
      <c r="LZO14" s="19"/>
      <c r="LZP14" s="19"/>
      <c r="LZQ14" s="19"/>
      <c r="LZR14" s="19"/>
      <c r="LZS14" s="19"/>
      <c r="LZT14" s="19"/>
      <c r="LZU14" s="19"/>
      <c r="LZV14" s="19"/>
      <c r="LZW14" s="19"/>
      <c r="LZX14" s="19"/>
      <c r="LZY14" s="19"/>
      <c r="LZZ14" s="19"/>
      <c r="MAA14" s="19"/>
      <c r="MAB14" s="19"/>
      <c r="MAC14" s="19"/>
      <c r="MAD14" s="19"/>
      <c r="MAE14" s="19"/>
      <c r="MAF14" s="19"/>
      <c r="MAG14" s="19"/>
      <c r="MAH14" s="19"/>
      <c r="MAI14" s="19"/>
      <c r="MAJ14" s="19"/>
      <c r="MAK14" s="19"/>
      <c r="MAL14" s="19"/>
      <c r="MAM14" s="19"/>
      <c r="MAN14" s="19"/>
      <c r="MAO14" s="19"/>
      <c r="MAP14" s="19"/>
      <c r="MAQ14" s="19"/>
      <c r="MAR14" s="19"/>
      <c r="MAS14" s="19"/>
      <c r="MAT14" s="19"/>
      <c r="MAU14" s="19"/>
      <c r="MAV14" s="19"/>
      <c r="MAW14" s="19"/>
      <c r="MAX14" s="19"/>
      <c r="MAY14" s="19"/>
      <c r="MAZ14" s="19"/>
      <c r="MBA14" s="19"/>
      <c r="MBB14" s="19"/>
      <c r="MBC14" s="19"/>
      <c r="MBD14" s="19"/>
      <c r="MBE14" s="19"/>
      <c r="MBF14" s="19"/>
      <c r="MBG14" s="19"/>
      <c r="MBH14" s="19"/>
      <c r="MBI14" s="19"/>
      <c r="MBJ14" s="19"/>
      <c r="MBK14" s="19"/>
      <c r="MBL14" s="19"/>
      <c r="MBM14" s="19"/>
      <c r="MBN14" s="19"/>
      <c r="MBO14" s="19"/>
      <c r="MBP14" s="19"/>
      <c r="MBQ14" s="19"/>
      <c r="MBR14" s="19"/>
      <c r="MBS14" s="19"/>
      <c r="MBT14" s="19"/>
      <c r="MBU14" s="19"/>
      <c r="MBV14" s="19"/>
      <c r="MBW14" s="19"/>
      <c r="MBX14" s="19"/>
      <c r="MBY14" s="19"/>
      <c r="MBZ14" s="19"/>
      <c r="MCA14" s="19"/>
      <c r="MCB14" s="19"/>
      <c r="MCC14" s="19"/>
      <c r="MCD14" s="19"/>
      <c r="MCE14" s="19"/>
      <c r="MCF14" s="19"/>
      <c r="MCG14" s="19"/>
      <c r="MCH14" s="19"/>
      <c r="MCI14" s="19"/>
      <c r="MCJ14" s="19"/>
      <c r="MCK14" s="19"/>
      <c r="MCL14" s="19"/>
      <c r="MCM14" s="19"/>
      <c r="MCN14" s="19"/>
      <c r="MCO14" s="19"/>
      <c r="MCP14" s="19"/>
      <c r="MCQ14" s="19"/>
      <c r="MCR14" s="19"/>
      <c r="MCS14" s="19"/>
      <c r="MCT14" s="19"/>
      <c r="MCU14" s="19"/>
      <c r="MCV14" s="19"/>
      <c r="MCW14" s="19"/>
      <c r="MCX14" s="19"/>
      <c r="MCY14" s="19"/>
      <c r="MCZ14" s="19"/>
      <c r="MDA14" s="19"/>
      <c r="MDB14" s="19"/>
      <c r="MDC14" s="19"/>
      <c r="MDD14" s="19"/>
      <c r="MDE14" s="19"/>
      <c r="MDF14" s="19"/>
      <c r="MDG14" s="19"/>
      <c r="MDH14" s="19"/>
      <c r="MDI14" s="19"/>
      <c r="MDJ14" s="19"/>
      <c r="MDK14" s="19"/>
      <c r="MDL14" s="19"/>
      <c r="MDM14" s="19"/>
      <c r="MDN14" s="19"/>
      <c r="MDO14" s="19"/>
      <c r="MDP14" s="19"/>
      <c r="MDQ14" s="19"/>
      <c r="MDR14" s="19"/>
      <c r="MDS14" s="19"/>
      <c r="MDT14" s="19"/>
      <c r="MDU14" s="19"/>
      <c r="MDV14" s="19"/>
      <c r="MDW14" s="19"/>
      <c r="MDX14" s="19"/>
      <c r="MDY14" s="19"/>
      <c r="MDZ14" s="19"/>
      <c r="MEA14" s="19"/>
      <c r="MEB14" s="19"/>
      <c r="MEC14" s="19"/>
      <c r="MED14" s="19"/>
      <c r="MEE14" s="19"/>
      <c r="MEF14" s="19"/>
      <c r="MEG14" s="19"/>
      <c r="MEH14" s="19"/>
      <c r="MEI14" s="19"/>
      <c r="MEJ14" s="19"/>
      <c r="MEK14" s="19"/>
      <c r="MEL14" s="19"/>
      <c r="MEM14" s="19"/>
      <c r="MEN14" s="19"/>
      <c r="MEO14" s="19"/>
      <c r="MEP14" s="19"/>
      <c r="MEQ14" s="19"/>
      <c r="MER14" s="19"/>
      <c r="MES14" s="19"/>
      <c r="MET14" s="19"/>
      <c r="MEU14" s="19"/>
      <c r="MEV14" s="19"/>
      <c r="MEW14" s="19"/>
      <c r="MEX14" s="19"/>
      <c r="MEY14" s="19"/>
      <c r="MEZ14" s="19"/>
      <c r="MFA14" s="19"/>
      <c r="MFB14" s="19"/>
      <c r="MFC14" s="19"/>
      <c r="MFD14" s="19"/>
      <c r="MFE14" s="19"/>
      <c r="MFF14" s="19"/>
      <c r="MFG14" s="19"/>
      <c r="MFH14" s="19"/>
      <c r="MFI14" s="19"/>
      <c r="MFJ14" s="19"/>
      <c r="MFK14" s="19"/>
      <c r="MFL14" s="19"/>
      <c r="MFM14" s="19"/>
      <c r="MFN14" s="19"/>
      <c r="MFO14" s="19"/>
      <c r="MFP14" s="19"/>
      <c r="MFQ14" s="19"/>
      <c r="MFR14" s="19"/>
      <c r="MFS14" s="19"/>
      <c r="MFT14" s="19"/>
      <c r="MFU14" s="19"/>
      <c r="MFV14" s="19"/>
      <c r="MFW14" s="19"/>
      <c r="MFX14" s="19"/>
      <c r="MFY14" s="19"/>
      <c r="MFZ14" s="19"/>
      <c r="MGA14" s="19"/>
      <c r="MGB14" s="19"/>
      <c r="MGC14" s="19"/>
      <c r="MGD14" s="19"/>
      <c r="MGE14" s="19"/>
      <c r="MGF14" s="19"/>
      <c r="MGG14" s="19"/>
      <c r="MGH14" s="19"/>
      <c r="MGI14" s="19"/>
      <c r="MGJ14" s="19"/>
      <c r="MGK14" s="19"/>
      <c r="MGL14" s="19"/>
      <c r="MGM14" s="19"/>
      <c r="MGN14" s="19"/>
      <c r="MGO14" s="19"/>
      <c r="MGP14" s="19"/>
      <c r="MGQ14" s="19"/>
      <c r="MGR14" s="19"/>
      <c r="MGS14" s="19"/>
      <c r="MGT14" s="19"/>
      <c r="MGU14" s="19"/>
      <c r="MGV14" s="19"/>
      <c r="MGW14" s="19"/>
      <c r="MGX14" s="19"/>
      <c r="MGY14" s="19"/>
      <c r="MGZ14" s="19"/>
      <c r="MHA14" s="19"/>
      <c r="MHB14" s="19"/>
      <c r="MHC14" s="19"/>
      <c r="MHD14" s="19"/>
      <c r="MHE14" s="19"/>
      <c r="MHF14" s="19"/>
      <c r="MHG14" s="19"/>
      <c r="MHH14" s="19"/>
      <c r="MHI14" s="19"/>
      <c r="MHJ14" s="19"/>
      <c r="MHK14" s="19"/>
      <c r="MHL14" s="19"/>
      <c r="MHM14" s="19"/>
      <c r="MHN14" s="19"/>
      <c r="MHO14" s="19"/>
      <c r="MHP14" s="19"/>
      <c r="MHQ14" s="19"/>
      <c r="MHR14" s="19"/>
      <c r="MHS14" s="19"/>
      <c r="MHT14" s="19"/>
      <c r="MHU14" s="19"/>
      <c r="MHV14" s="19"/>
      <c r="MHW14" s="19"/>
      <c r="MHX14" s="19"/>
      <c r="MHY14" s="19"/>
      <c r="MHZ14" s="19"/>
      <c r="MIA14" s="19"/>
      <c r="MIB14" s="19"/>
      <c r="MIC14" s="19"/>
      <c r="MID14" s="19"/>
      <c r="MIE14" s="19"/>
      <c r="MIF14" s="19"/>
      <c r="MIG14" s="19"/>
      <c r="MIH14" s="19"/>
      <c r="MII14" s="19"/>
      <c r="MIJ14" s="19"/>
      <c r="MIK14" s="19"/>
      <c r="MIL14" s="19"/>
      <c r="MIM14" s="19"/>
      <c r="MIN14" s="19"/>
      <c r="MIO14" s="19"/>
      <c r="MIP14" s="19"/>
      <c r="MIQ14" s="19"/>
      <c r="MIR14" s="19"/>
      <c r="MIS14" s="19"/>
      <c r="MIT14" s="19"/>
      <c r="MIU14" s="19"/>
      <c r="MIV14" s="19"/>
      <c r="MIW14" s="19"/>
      <c r="MIX14" s="19"/>
      <c r="MIY14" s="19"/>
      <c r="MIZ14" s="19"/>
      <c r="MJA14" s="19"/>
      <c r="MJB14" s="19"/>
      <c r="MJC14" s="19"/>
      <c r="MJD14" s="19"/>
      <c r="MJE14" s="19"/>
      <c r="MJF14" s="19"/>
      <c r="MJG14" s="19"/>
      <c r="MJH14" s="19"/>
      <c r="MJI14" s="19"/>
      <c r="MJJ14" s="19"/>
      <c r="MJK14" s="19"/>
      <c r="MJL14" s="19"/>
      <c r="MJM14" s="19"/>
      <c r="MJN14" s="19"/>
      <c r="MJO14" s="19"/>
      <c r="MJP14" s="19"/>
      <c r="MJQ14" s="19"/>
      <c r="MJR14" s="19"/>
      <c r="MJS14" s="19"/>
      <c r="MJT14" s="19"/>
      <c r="MJU14" s="19"/>
      <c r="MJV14" s="19"/>
      <c r="MJW14" s="19"/>
      <c r="MJX14" s="19"/>
      <c r="MJY14" s="19"/>
      <c r="MJZ14" s="19"/>
      <c r="MKA14" s="19"/>
      <c r="MKB14" s="19"/>
      <c r="MKC14" s="19"/>
      <c r="MKD14" s="19"/>
      <c r="MKE14" s="19"/>
      <c r="MKF14" s="19"/>
      <c r="MKG14" s="19"/>
      <c r="MKH14" s="19"/>
      <c r="MKI14" s="19"/>
      <c r="MKJ14" s="19"/>
      <c r="MKK14" s="19"/>
      <c r="MKL14" s="19"/>
      <c r="MKM14" s="19"/>
      <c r="MKN14" s="19"/>
      <c r="MKO14" s="19"/>
      <c r="MKP14" s="19"/>
      <c r="MKQ14" s="19"/>
      <c r="MKR14" s="19"/>
      <c r="MKS14" s="19"/>
      <c r="MKT14" s="19"/>
      <c r="MKU14" s="19"/>
      <c r="MKV14" s="19"/>
      <c r="MKW14" s="19"/>
      <c r="MKX14" s="19"/>
      <c r="MKY14" s="19"/>
      <c r="MKZ14" s="19"/>
      <c r="MLA14" s="19"/>
      <c r="MLB14" s="19"/>
      <c r="MLC14" s="19"/>
      <c r="MLD14" s="19"/>
      <c r="MLE14" s="19"/>
      <c r="MLF14" s="19"/>
      <c r="MLG14" s="19"/>
      <c r="MLH14" s="19"/>
      <c r="MLI14" s="19"/>
      <c r="MLJ14" s="19"/>
      <c r="MLK14" s="19"/>
      <c r="MLL14" s="19"/>
      <c r="MLM14" s="19"/>
      <c r="MLN14" s="19"/>
      <c r="MLO14" s="19"/>
      <c r="MLP14" s="19"/>
      <c r="MLQ14" s="19"/>
      <c r="MLR14" s="19"/>
      <c r="MLS14" s="19"/>
      <c r="MLT14" s="19"/>
      <c r="MLU14" s="19"/>
      <c r="MLV14" s="19"/>
      <c r="MLW14" s="19"/>
      <c r="MLX14" s="19"/>
      <c r="MLY14" s="19"/>
      <c r="MLZ14" s="19"/>
      <c r="MMA14" s="19"/>
      <c r="MMB14" s="19"/>
      <c r="MMC14" s="19"/>
      <c r="MMD14" s="19"/>
      <c r="MME14" s="19"/>
      <c r="MMF14" s="19"/>
      <c r="MMG14" s="19"/>
      <c r="MMH14" s="19"/>
      <c r="MMI14" s="19"/>
      <c r="MMJ14" s="19"/>
      <c r="MMK14" s="19"/>
      <c r="MML14" s="19"/>
      <c r="MMM14" s="19"/>
      <c r="MMN14" s="19"/>
      <c r="MMO14" s="19"/>
      <c r="MMP14" s="19"/>
      <c r="MMQ14" s="19"/>
      <c r="MMR14" s="19"/>
      <c r="MMS14" s="19"/>
      <c r="MMT14" s="19"/>
      <c r="MMU14" s="19"/>
      <c r="MMV14" s="19"/>
      <c r="MMW14" s="19"/>
      <c r="MMX14" s="19"/>
      <c r="MMY14" s="19"/>
      <c r="MMZ14" s="19"/>
      <c r="MNA14" s="19"/>
      <c r="MNB14" s="19"/>
      <c r="MNC14" s="19"/>
      <c r="MND14" s="19"/>
      <c r="MNE14" s="19"/>
      <c r="MNF14" s="19"/>
      <c r="MNG14" s="19"/>
      <c r="MNH14" s="19"/>
      <c r="MNI14" s="19"/>
      <c r="MNJ14" s="19"/>
      <c r="MNK14" s="19"/>
      <c r="MNL14" s="19"/>
      <c r="MNM14" s="19"/>
      <c r="MNN14" s="19"/>
      <c r="MNO14" s="19"/>
      <c r="MNP14" s="19"/>
      <c r="MNQ14" s="19"/>
      <c r="MNR14" s="19"/>
      <c r="MNS14" s="19"/>
      <c r="MNT14" s="19"/>
      <c r="MNU14" s="19"/>
      <c r="MNV14" s="19"/>
      <c r="MNW14" s="19"/>
      <c r="MNX14" s="19"/>
      <c r="MNY14" s="19"/>
      <c r="MNZ14" s="19"/>
      <c r="MOA14" s="19"/>
      <c r="MOB14" s="19"/>
      <c r="MOC14" s="19"/>
      <c r="MOD14" s="19"/>
      <c r="MOE14" s="19"/>
      <c r="MOF14" s="19"/>
      <c r="MOG14" s="19"/>
      <c r="MOH14" s="19"/>
      <c r="MOI14" s="19"/>
      <c r="MOJ14" s="19"/>
      <c r="MOK14" s="19"/>
      <c r="MOL14" s="19"/>
      <c r="MOM14" s="19"/>
      <c r="MON14" s="19"/>
      <c r="MOO14" s="19"/>
      <c r="MOP14" s="19"/>
      <c r="MOQ14" s="19"/>
      <c r="MOR14" s="19"/>
      <c r="MOS14" s="19"/>
      <c r="MOT14" s="19"/>
      <c r="MOU14" s="19"/>
      <c r="MOV14" s="19"/>
      <c r="MOW14" s="19"/>
      <c r="MOX14" s="19"/>
      <c r="MOY14" s="19"/>
      <c r="MOZ14" s="19"/>
      <c r="MPA14" s="19"/>
      <c r="MPB14" s="19"/>
      <c r="MPC14" s="19"/>
      <c r="MPD14" s="19"/>
      <c r="MPE14" s="19"/>
      <c r="MPF14" s="19"/>
      <c r="MPG14" s="19"/>
      <c r="MPH14" s="19"/>
      <c r="MPI14" s="19"/>
      <c r="MPJ14" s="19"/>
      <c r="MPK14" s="19"/>
      <c r="MPL14" s="19"/>
      <c r="MPM14" s="19"/>
      <c r="MPN14" s="19"/>
      <c r="MPO14" s="19"/>
      <c r="MPP14" s="19"/>
      <c r="MPQ14" s="19"/>
      <c r="MPR14" s="19"/>
      <c r="MPS14" s="19"/>
      <c r="MPT14" s="19"/>
      <c r="MPU14" s="19"/>
      <c r="MPV14" s="19"/>
      <c r="MPW14" s="19"/>
      <c r="MPX14" s="19"/>
      <c r="MPY14" s="19"/>
      <c r="MPZ14" s="19"/>
      <c r="MQA14" s="19"/>
      <c r="MQB14" s="19"/>
      <c r="MQC14" s="19"/>
      <c r="MQD14" s="19"/>
      <c r="MQE14" s="19"/>
      <c r="MQF14" s="19"/>
      <c r="MQG14" s="19"/>
      <c r="MQH14" s="19"/>
      <c r="MQI14" s="19"/>
      <c r="MQJ14" s="19"/>
      <c r="MQK14" s="19"/>
      <c r="MQL14" s="19"/>
      <c r="MQM14" s="19"/>
      <c r="MQN14" s="19"/>
      <c r="MQO14" s="19"/>
      <c r="MQP14" s="19"/>
      <c r="MQQ14" s="19"/>
      <c r="MQR14" s="19"/>
      <c r="MQS14" s="19"/>
      <c r="MQT14" s="19"/>
      <c r="MQU14" s="19"/>
      <c r="MQV14" s="19"/>
      <c r="MQW14" s="19"/>
      <c r="MQX14" s="19"/>
      <c r="MQY14" s="19"/>
      <c r="MQZ14" s="19"/>
      <c r="MRA14" s="19"/>
      <c r="MRB14" s="19"/>
      <c r="MRC14" s="19"/>
      <c r="MRD14" s="19"/>
      <c r="MRE14" s="19"/>
      <c r="MRF14" s="19"/>
      <c r="MRG14" s="19"/>
      <c r="MRH14" s="19"/>
      <c r="MRI14" s="19"/>
      <c r="MRJ14" s="19"/>
      <c r="MRK14" s="19"/>
      <c r="MRL14" s="19"/>
      <c r="MRM14" s="19"/>
      <c r="MRN14" s="19"/>
      <c r="MRO14" s="19"/>
      <c r="MRP14" s="19"/>
      <c r="MRQ14" s="19"/>
      <c r="MRR14" s="19"/>
      <c r="MRS14" s="19"/>
      <c r="MRT14" s="19"/>
      <c r="MRU14" s="19"/>
      <c r="MRV14" s="19"/>
      <c r="MRW14" s="19"/>
      <c r="MRX14" s="19"/>
      <c r="MRY14" s="19"/>
      <c r="MRZ14" s="19"/>
      <c r="MSA14" s="19"/>
      <c r="MSB14" s="19"/>
      <c r="MSC14" s="19"/>
      <c r="MSD14" s="19"/>
      <c r="MSE14" s="19"/>
      <c r="MSF14" s="19"/>
      <c r="MSG14" s="19"/>
      <c r="MSH14" s="19"/>
      <c r="MSI14" s="19"/>
      <c r="MSJ14" s="19"/>
      <c r="MSK14" s="19"/>
      <c r="MSL14" s="19"/>
      <c r="MSM14" s="19"/>
      <c r="MSN14" s="19"/>
      <c r="MSO14" s="19"/>
      <c r="MSP14" s="19"/>
      <c r="MSQ14" s="19"/>
      <c r="MSR14" s="19"/>
      <c r="MSS14" s="19"/>
      <c r="MST14" s="19"/>
      <c r="MSU14" s="19"/>
      <c r="MSV14" s="19"/>
      <c r="MSW14" s="19"/>
      <c r="MSX14" s="19"/>
      <c r="MSY14" s="19"/>
      <c r="MSZ14" s="19"/>
      <c r="MTA14" s="19"/>
      <c r="MTB14" s="19"/>
      <c r="MTC14" s="19"/>
      <c r="MTD14" s="19"/>
      <c r="MTE14" s="19"/>
      <c r="MTF14" s="19"/>
      <c r="MTG14" s="19"/>
      <c r="MTH14" s="19"/>
      <c r="MTI14" s="19"/>
      <c r="MTJ14" s="19"/>
      <c r="MTK14" s="19"/>
      <c r="MTL14" s="19"/>
      <c r="MTM14" s="19"/>
      <c r="MTN14" s="19"/>
      <c r="MTO14" s="19"/>
      <c r="MTP14" s="19"/>
      <c r="MTQ14" s="19"/>
      <c r="MTR14" s="19"/>
      <c r="MTS14" s="19"/>
      <c r="MTT14" s="19"/>
      <c r="MTU14" s="19"/>
      <c r="MTV14" s="19"/>
      <c r="MTW14" s="19"/>
      <c r="MTX14" s="19"/>
      <c r="MTY14" s="19"/>
      <c r="MTZ14" s="19"/>
      <c r="MUA14" s="19"/>
      <c r="MUB14" s="19"/>
      <c r="MUC14" s="19"/>
      <c r="MUD14" s="19"/>
      <c r="MUE14" s="19"/>
      <c r="MUF14" s="19"/>
      <c r="MUG14" s="19"/>
      <c r="MUH14" s="19"/>
      <c r="MUI14" s="19"/>
      <c r="MUJ14" s="19"/>
      <c r="MUK14" s="19"/>
      <c r="MUL14" s="19"/>
      <c r="MUM14" s="19"/>
      <c r="MUN14" s="19"/>
      <c r="MUO14" s="19"/>
      <c r="MUP14" s="19"/>
      <c r="MUQ14" s="19"/>
      <c r="MUR14" s="19"/>
      <c r="MUS14" s="19"/>
      <c r="MUT14" s="19"/>
      <c r="MUU14" s="19"/>
      <c r="MUV14" s="19"/>
      <c r="MUW14" s="19"/>
      <c r="MUX14" s="19"/>
      <c r="MUY14" s="19"/>
      <c r="MUZ14" s="19"/>
      <c r="MVA14" s="19"/>
      <c r="MVB14" s="19"/>
      <c r="MVC14" s="19"/>
      <c r="MVD14" s="19"/>
      <c r="MVE14" s="19"/>
      <c r="MVF14" s="19"/>
      <c r="MVG14" s="19"/>
      <c r="MVH14" s="19"/>
      <c r="MVI14" s="19"/>
      <c r="MVJ14" s="19"/>
      <c r="MVK14" s="19"/>
      <c r="MVL14" s="19"/>
      <c r="MVM14" s="19"/>
      <c r="MVN14" s="19"/>
      <c r="MVO14" s="19"/>
      <c r="MVP14" s="19"/>
      <c r="MVQ14" s="19"/>
      <c r="MVR14" s="19"/>
      <c r="MVS14" s="19"/>
      <c r="MVT14" s="19"/>
      <c r="MVU14" s="19"/>
      <c r="MVV14" s="19"/>
      <c r="MVW14" s="19"/>
      <c r="MVX14" s="19"/>
      <c r="MVY14" s="19"/>
      <c r="MVZ14" s="19"/>
      <c r="MWA14" s="19"/>
      <c r="MWB14" s="19"/>
      <c r="MWC14" s="19"/>
      <c r="MWD14" s="19"/>
      <c r="MWE14" s="19"/>
      <c r="MWF14" s="19"/>
      <c r="MWG14" s="19"/>
      <c r="MWH14" s="19"/>
      <c r="MWI14" s="19"/>
      <c r="MWJ14" s="19"/>
      <c r="MWK14" s="19"/>
      <c r="MWL14" s="19"/>
      <c r="MWM14" s="19"/>
      <c r="MWN14" s="19"/>
      <c r="MWO14" s="19"/>
      <c r="MWP14" s="19"/>
      <c r="MWQ14" s="19"/>
      <c r="MWR14" s="19"/>
      <c r="MWS14" s="19"/>
      <c r="MWT14" s="19"/>
      <c r="MWU14" s="19"/>
      <c r="MWV14" s="19"/>
      <c r="MWW14" s="19"/>
      <c r="MWX14" s="19"/>
      <c r="MWY14" s="19"/>
      <c r="MWZ14" s="19"/>
      <c r="MXA14" s="19"/>
      <c r="MXB14" s="19"/>
      <c r="MXC14" s="19"/>
      <c r="MXD14" s="19"/>
      <c r="MXE14" s="19"/>
      <c r="MXF14" s="19"/>
      <c r="MXG14" s="19"/>
      <c r="MXH14" s="19"/>
      <c r="MXI14" s="19"/>
      <c r="MXJ14" s="19"/>
      <c r="MXK14" s="19"/>
      <c r="MXL14" s="19"/>
      <c r="MXM14" s="19"/>
      <c r="MXN14" s="19"/>
      <c r="MXO14" s="19"/>
      <c r="MXP14" s="19"/>
      <c r="MXQ14" s="19"/>
      <c r="MXR14" s="19"/>
      <c r="MXS14" s="19"/>
      <c r="MXT14" s="19"/>
      <c r="MXU14" s="19"/>
      <c r="MXV14" s="19"/>
      <c r="MXW14" s="19"/>
      <c r="MXX14" s="19"/>
      <c r="MXY14" s="19"/>
      <c r="MXZ14" s="19"/>
      <c r="MYA14" s="19"/>
      <c r="MYB14" s="19"/>
      <c r="MYC14" s="19"/>
      <c r="MYD14" s="19"/>
      <c r="MYE14" s="19"/>
      <c r="MYF14" s="19"/>
      <c r="MYG14" s="19"/>
      <c r="MYH14" s="19"/>
      <c r="MYI14" s="19"/>
      <c r="MYJ14" s="19"/>
      <c r="MYK14" s="19"/>
      <c r="MYL14" s="19"/>
      <c r="MYM14" s="19"/>
      <c r="MYN14" s="19"/>
      <c r="MYO14" s="19"/>
      <c r="MYP14" s="19"/>
      <c r="MYQ14" s="19"/>
      <c r="MYR14" s="19"/>
      <c r="MYS14" s="19"/>
      <c r="MYT14" s="19"/>
      <c r="MYU14" s="19"/>
      <c r="MYV14" s="19"/>
      <c r="MYW14" s="19"/>
      <c r="MYX14" s="19"/>
      <c r="MYY14" s="19"/>
      <c r="MYZ14" s="19"/>
      <c r="MZA14" s="19"/>
      <c r="MZB14" s="19"/>
      <c r="MZC14" s="19"/>
      <c r="MZD14" s="19"/>
      <c r="MZE14" s="19"/>
      <c r="MZF14" s="19"/>
      <c r="MZG14" s="19"/>
      <c r="MZH14" s="19"/>
      <c r="MZI14" s="19"/>
      <c r="MZJ14" s="19"/>
      <c r="MZK14" s="19"/>
      <c r="MZL14" s="19"/>
      <c r="MZM14" s="19"/>
      <c r="MZN14" s="19"/>
      <c r="MZO14" s="19"/>
      <c r="MZP14" s="19"/>
      <c r="MZQ14" s="19"/>
      <c r="MZR14" s="19"/>
      <c r="MZS14" s="19"/>
      <c r="MZT14" s="19"/>
      <c r="MZU14" s="19"/>
      <c r="MZV14" s="19"/>
      <c r="MZW14" s="19"/>
      <c r="MZX14" s="19"/>
      <c r="MZY14" s="19"/>
      <c r="MZZ14" s="19"/>
      <c r="NAA14" s="19"/>
      <c r="NAB14" s="19"/>
      <c r="NAC14" s="19"/>
      <c r="NAD14" s="19"/>
      <c r="NAE14" s="19"/>
      <c r="NAF14" s="19"/>
      <c r="NAG14" s="19"/>
      <c r="NAH14" s="19"/>
      <c r="NAI14" s="19"/>
      <c r="NAJ14" s="19"/>
      <c r="NAK14" s="19"/>
      <c r="NAL14" s="19"/>
      <c r="NAM14" s="19"/>
      <c r="NAN14" s="19"/>
      <c r="NAO14" s="19"/>
      <c r="NAP14" s="19"/>
      <c r="NAQ14" s="19"/>
      <c r="NAR14" s="19"/>
      <c r="NAS14" s="19"/>
      <c r="NAT14" s="19"/>
      <c r="NAU14" s="19"/>
      <c r="NAV14" s="19"/>
      <c r="NAW14" s="19"/>
      <c r="NAX14" s="19"/>
      <c r="NAY14" s="19"/>
      <c r="NAZ14" s="19"/>
      <c r="NBA14" s="19"/>
      <c r="NBB14" s="19"/>
      <c r="NBC14" s="19"/>
      <c r="NBD14" s="19"/>
      <c r="NBE14" s="19"/>
      <c r="NBF14" s="19"/>
      <c r="NBG14" s="19"/>
      <c r="NBH14" s="19"/>
      <c r="NBI14" s="19"/>
      <c r="NBJ14" s="19"/>
      <c r="NBK14" s="19"/>
      <c r="NBL14" s="19"/>
      <c r="NBM14" s="19"/>
      <c r="NBN14" s="19"/>
      <c r="NBO14" s="19"/>
      <c r="NBP14" s="19"/>
      <c r="NBQ14" s="19"/>
      <c r="NBR14" s="19"/>
      <c r="NBS14" s="19"/>
      <c r="NBT14" s="19"/>
      <c r="NBU14" s="19"/>
      <c r="NBV14" s="19"/>
      <c r="NBW14" s="19"/>
      <c r="NBX14" s="19"/>
      <c r="NBY14" s="19"/>
      <c r="NBZ14" s="19"/>
      <c r="NCA14" s="19"/>
      <c r="NCB14" s="19"/>
      <c r="NCC14" s="19"/>
      <c r="NCD14" s="19"/>
      <c r="NCE14" s="19"/>
      <c r="NCF14" s="19"/>
      <c r="NCG14" s="19"/>
      <c r="NCH14" s="19"/>
      <c r="NCI14" s="19"/>
      <c r="NCJ14" s="19"/>
      <c r="NCK14" s="19"/>
      <c r="NCL14" s="19"/>
      <c r="NCM14" s="19"/>
      <c r="NCN14" s="19"/>
      <c r="NCO14" s="19"/>
      <c r="NCP14" s="19"/>
      <c r="NCQ14" s="19"/>
      <c r="NCR14" s="19"/>
      <c r="NCS14" s="19"/>
      <c r="NCT14" s="19"/>
      <c r="NCU14" s="19"/>
      <c r="NCV14" s="19"/>
      <c r="NCW14" s="19"/>
      <c r="NCX14" s="19"/>
      <c r="NCY14" s="19"/>
      <c r="NCZ14" s="19"/>
      <c r="NDA14" s="19"/>
      <c r="NDB14" s="19"/>
      <c r="NDC14" s="19"/>
      <c r="NDD14" s="19"/>
      <c r="NDE14" s="19"/>
      <c r="NDF14" s="19"/>
      <c r="NDG14" s="19"/>
      <c r="NDH14" s="19"/>
      <c r="NDI14" s="19"/>
      <c r="NDJ14" s="19"/>
      <c r="NDK14" s="19"/>
      <c r="NDL14" s="19"/>
      <c r="NDM14" s="19"/>
      <c r="NDN14" s="19"/>
      <c r="NDO14" s="19"/>
      <c r="NDP14" s="19"/>
      <c r="NDQ14" s="19"/>
      <c r="NDR14" s="19"/>
      <c r="NDS14" s="19"/>
      <c r="NDT14" s="19"/>
      <c r="NDU14" s="19"/>
      <c r="NDV14" s="19"/>
      <c r="NDW14" s="19"/>
      <c r="NDX14" s="19"/>
      <c r="NDY14" s="19"/>
      <c r="NDZ14" s="19"/>
      <c r="NEA14" s="19"/>
      <c r="NEB14" s="19"/>
      <c r="NEC14" s="19"/>
      <c r="NED14" s="19"/>
      <c r="NEE14" s="19"/>
      <c r="NEF14" s="19"/>
      <c r="NEG14" s="19"/>
      <c r="NEH14" s="19"/>
      <c r="NEI14" s="19"/>
      <c r="NEJ14" s="19"/>
      <c r="NEK14" s="19"/>
      <c r="NEL14" s="19"/>
      <c r="NEM14" s="19"/>
      <c r="NEN14" s="19"/>
      <c r="NEO14" s="19"/>
      <c r="NEP14" s="19"/>
      <c r="NEQ14" s="19"/>
      <c r="NER14" s="19"/>
      <c r="NES14" s="19"/>
      <c r="NET14" s="19"/>
      <c r="NEU14" s="19"/>
      <c r="NEV14" s="19"/>
      <c r="NEW14" s="19"/>
      <c r="NEX14" s="19"/>
      <c r="NEY14" s="19"/>
      <c r="NEZ14" s="19"/>
      <c r="NFA14" s="19"/>
      <c r="NFB14" s="19"/>
      <c r="NFC14" s="19"/>
      <c r="NFD14" s="19"/>
      <c r="NFE14" s="19"/>
      <c r="NFF14" s="19"/>
      <c r="NFG14" s="19"/>
      <c r="NFH14" s="19"/>
      <c r="NFI14" s="19"/>
      <c r="NFJ14" s="19"/>
      <c r="NFK14" s="19"/>
      <c r="NFL14" s="19"/>
      <c r="NFM14" s="19"/>
      <c r="NFN14" s="19"/>
      <c r="NFO14" s="19"/>
      <c r="NFP14" s="19"/>
      <c r="NFQ14" s="19"/>
      <c r="NFR14" s="19"/>
      <c r="NFS14" s="19"/>
      <c r="NFT14" s="19"/>
      <c r="NFU14" s="19"/>
      <c r="NFV14" s="19"/>
      <c r="NFW14" s="19"/>
      <c r="NFX14" s="19"/>
      <c r="NFY14" s="19"/>
      <c r="NFZ14" s="19"/>
      <c r="NGA14" s="19"/>
      <c r="NGB14" s="19"/>
      <c r="NGC14" s="19"/>
      <c r="NGD14" s="19"/>
      <c r="NGE14" s="19"/>
      <c r="NGF14" s="19"/>
      <c r="NGG14" s="19"/>
      <c r="NGH14" s="19"/>
      <c r="NGI14" s="19"/>
      <c r="NGJ14" s="19"/>
      <c r="NGK14" s="19"/>
      <c r="NGL14" s="19"/>
      <c r="NGM14" s="19"/>
      <c r="NGN14" s="19"/>
      <c r="NGO14" s="19"/>
      <c r="NGP14" s="19"/>
      <c r="NGQ14" s="19"/>
      <c r="NGR14" s="19"/>
      <c r="NGS14" s="19"/>
      <c r="NGT14" s="19"/>
      <c r="NGU14" s="19"/>
      <c r="NGV14" s="19"/>
      <c r="NGW14" s="19"/>
      <c r="NGX14" s="19"/>
      <c r="NGY14" s="19"/>
      <c r="NGZ14" s="19"/>
      <c r="NHA14" s="19"/>
      <c r="NHB14" s="19"/>
      <c r="NHC14" s="19"/>
      <c r="NHD14" s="19"/>
      <c r="NHE14" s="19"/>
      <c r="NHF14" s="19"/>
      <c r="NHG14" s="19"/>
      <c r="NHH14" s="19"/>
      <c r="NHI14" s="19"/>
      <c r="NHJ14" s="19"/>
      <c r="NHK14" s="19"/>
      <c r="NHL14" s="19"/>
      <c r="NHM14" s="19"/>
      <c r="NHN14" s="19"/>
      <c r="NHO14" s="19"/>
      <c r="NHP14" s="19"/>
      <c r="NHQ14" s="19"/>
      <c r="NHR14" s="19"/>
      <c r="NHS14" s="19"/>
      <c r="NHT14" s="19"/>
      <c r="NHU14" s="19"/>
      <c r="NHV14" s="19"/>
      <c r="NHW14" s="19"/>
      <c r="NHX14" s="19"/>
      <c r="NHY14" s="19"/>
      <c r="NHZ14" s="19"/>
      <c r="NIA14" s="19"/>
      <c r="NIB14" s="19"/>
      <c r="NIC14" s="19"/>
      <c r="NID14" s="19"/>
      <c r="NIE14" s="19"/>
      <c r="NIF14" s="19"/>
      <c r="NIG14" s="19"/>
      <c r="NIH14" s="19"/>
      <c r="NII14" s="19"/>
      <c r="NIJ14" s="19"/>
      <c r="NIK14" s="19"/>
      <c r="NIL14" s="19"/>
      <c r="NIM14" s="19"/>
      <c r="NIN14" s="19"/>
      <c r="NIO14" s="19"/>
      <c r="NIP14" s="19"/>
      <c r="NIQ14" s="19"/>
      <c r="NIR14" s="19"/>
      <c r="NIS14" s="19"/>
      <c r="NIT14" s="19"/>
      <c r="NIU14" s="19"/>
      <c r="NIV14" s="19"/>
      <c r="NIW14" s="19"/>
      <c r="NIX14" s="19"/>
      <c r="NIY14" s="19"/>
      <c r="NIZ14" s="19"/>
      <c r="NJA14" s="19"/>
      <c r="NJB14" s="19"/>
      <c r="NJC14" s="19"/>
      <c r="NJD14" s="19"/>
      <c r="NJE14" s="19"/>
      <c r="NJF14" s="19"/>
      <c r="NJG14" s="19"/>
      <c r="NJH14" s="19"/>
      <c r="NJI14" s="19"/>
      <c r="NJJ14" s="19"/>
      <c r="NJK14" s="19"/>
      <c r="NJL14" s="19"/>
      <c r="NJM14" s="19"/>
      <c r="NJN14" s="19"/>
      <c r="NJO14" s="19"/>
      <c r="NJP14" s="19"/>
      <c r="NJQ14" s="19"/>
      <c r="NJR14" s="19"/>
      <c r="NJS14" s="19"/>
      <c r="NJT14" s="19"/>
      <c r="NJU14" s="19"/>
      <c r="NJV14" s="19"/>
      <c r="NJW14" s="19"/>
      <c r="NJX14" s="19"/>
      <c r="NJY14" s="19"/>
      <c r="NJZ14" s="19"/>
      <c r="NKA14" s="19"/>
      <c r="NKB14" s="19"/>
      <c r="NKC14" s="19"/>
      <c r="NKD14" s="19"/>
      <c r="NKE14" s="19"/>
      <c r="NKF14" s="19"/>
      <c r="NKG14" s="19"/>
      <c r="NKH14" s="19"/>
      <c r="NKI14" s="19"/>
      <c r="NKJ14" s="19"/>
      <c r="NKK14" s="19"/>
      <c r="NKL14" s="19"/>
      <c r="NKM14" s="19"/>
      <c r="NKN14" s="19"/>
      <c r="NKO14" s="19"/>
      <c r="NKP14" s="19"/>
      <c r="NKQ14" s="19"/>
      <c r="NKR14" s="19"/>
      <c r="NKS14" s="19"/>
      <c r="NKT14" s="19"/>
      <c r="NKU14" s="19"/>
      <c r="NKV14" s="19"/>
      <c r="NKW14" s="19"/>
      <c r="NKX14" s="19"/>
      <c r="NKY14" s="19"/>
      <c r="NKZ14" s="19"/>
      <c r="NLA14" s="19"/>
      <c r="NLB14" s="19"/>
      <c r="NLC14" s="19"/>
      <c r="NLD14" s="19"/>
      <c r="NLE14" s="19"/>
      <c r="NLF14" s="19"/>
      <c r="NLG14" s="19"/>
      <c r="NLH14" s="19"/>
      <c r="NLI14" s="19"/>
      <c r="NLJ14" s="19"/>
      <c r="NLK14" s="19"/>
      <c r="NLL14" s="19"/>
      <c r="NLM14" s="19"/>
      <c r="NLN14" s="19"/>
      <c r="NLO14" s="19"/>
      <c r="NLP14" s="19"/>
      <c r="NLQ14" s="19"/>
      <c r="NLR14" s="19"/>
      <c r="NLS14" s="19"/>
      <c r="NLT14" s="19"/>
      <c r="NLU14" s="19"/>
      <c r="NLV14" s="19"/>
      <c r="NLW14" s="19"/>
      <c r="NLX14" s="19"/>
      <c r="NLY14" s="19"/>
      <c r="NLZ14" s="19"/>
      <c r="NMA14" s="19"/>
      <c r="NMB14" s="19"/>
      <c r="NMC14" s="19"/>
      <c r="NMD14" s="19"/>
      <c r="NME14" s="19"/>
      <c r="NMF14" s="19"/>
      <c r="NMG14" s="19"/>
      <c r="NMH14" s="19"/>
      <c r="NMI14" s="19"/>
      <c r="NMJ14" s="19"/>
      <c r="NMK14" s="19"/>
      <c r="NML14" s="19"/>
      <c r="NMM14" s="19"/>
      <c r="NMN14" s="19"/>
      <c r="NMO14" s="19"/>
      <c r="NMP14" s="19"/>
      <c r="NMQ14" s="19"/>
      <c r="NMR14" s="19"/>
      <c r="NMS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OER14" s="19"/>
      <c r="OES14" s="19"/>
      <c r="OET14" s="19"/>
      <c r="OEU14" s="19"/>
      <c r="OEV14" s="19"/>
      <c r="OEW14" s="19"/>
      <c r="OEX14" s="19"/>
      <c r="OEY14" s="19"/>
      <c r="OEZ14" s="19"/>
      <c r="OFA14" s="19"/>
      <c r="OFB14" s="19"/>
      <c r="OFC14" s="19"/>
      <c r="OFD14" s="19"/>
      <c r="OFE14" s="19"/>
      <c r="OFF14" s="19"/>
      <c r="OFG14" s="19"/>
      <c r="OFH14" s="19"/>
      <c r="OFI14" s="19"/>
      <c r="OFJ14" s="19"/>
      <c r="OFK14" s="19"/>
      <c r="OFL14" s="19"/>
      <c r="OFM14" s="19"/>
      <c r="OFN14" s="19"/>
      <c r="OFO14" s="19"/>
      <c r="OFP14" s="19"/>
      <c r="OFQ14" s="19"/>
      <c r="OFR14" s="19"/>
      <c r="OFS14" s="19"/>
      <c r="OFT14" s="19"/>
      <c r="OFU14" s="19"/>
      <c r="OFV14" s="19"/>
      <c r="OFW14" s="19"/>
      <c r="OFX14" s="19"/>
      <c r="OFY14" s="19"/>
      <c r="OFZ14" s="19"/>
      <c r="OGA14" s="19"/>
      <c r="OGB14" s="19"/>
      <c r="OGC14" s="19"/>
      <c r="OGD14" s="19"/>
      <c r="OGE14" s="19"/>
      <c r="OGF14" s="19"/>
      <c r="OGG14" s="19"/>
      <c r="OGH14" s="19"/>
      <c r="OGI14" s="19"/>
      <c r="OGJ14" s="19"/>
      <c r="OGK14" s="19"/>
      <c r="OGL14" s="19"/>
      <c r="OGM14" s="19"/>
      <c r="OGN14" s="19"/>
      <c r="OGO14" s="19"/>
      <c r="OGP14" s="19"/>
      <c r="OGQ14" s="19"/>
      <c r="OGR14" s="19"/>
      <c r="OGS14" s="19"/>
      <c r="OGT14" s="19"/>
      <c r="OGU14" s="19"/>
      <c r="OGV14" s="19"/>
      <c r="OGW14" s="19"/>
      <c r="OGX14" s="19"/>
      <c r="OGY14" s="19"/>
      <c r="OGZ14" s="19"/>
      <c r="OHA14" s="19"/>
      <c r="OHB14" s="19"/>
      <c r="OHC14" s="19"/>
      <c r="OHD14" s="19"/>
      <c r="OHE14" s="19"/>
      <c r="OHF14" s="19"/>
      <c r="OHG14" s="19"/>
      <c r="OHH14" s="19"/>
      <c r="OHI14" s="19"/>
      <c r="OHJ14" s="19"/>
      <c r="OHK14" s="19"/>
      <c r="OHL14" s="19"/>
      <c r="OHM14" s="19"/>
      <c r="OHN14" s="19"/>
      <c r="OHO14" s="19"/>
      <c r="OHP14" s="19"/>
      <c r="OHQ14" s="19"/>
      <c r="OHR14" s="19"/>
      <c r="OHS14" s="19"/>
      <c r="OHT14" s="19"/>
      <c r="OHU14" s="19"/>
      <c r="OHV14" s="19"/>
      <c r="OHW14" s="19"/>
      <c r="OHX14" s="19"/>
      <c r="OHY14" s="19"/>
      <c r="OHZ14" s="19"/>
      <c r="OIA14" s="19"/>
      <c r="OIB14" s="19"/>
      <c r="OIC14" s="19"/>
      <c r="OID14" s="19"/>
      <c r="OIE14" s="19"/>
      <c r="OIF14" s="19"/>
      <c r="OIG14" s="19"/>
      <c r="OIH14" s="19"/>
      <c r="OII14" s="19"/>
      <c r="OIJ14" s="19"/>
      <c r="OIK14" s="19"/>
      <c r="OIL14" s="19"/>
      <c r="OIM14" s="19"/>
      <c r="OIN14" s="19"/>
      <c r="OIO14" s="19"/>
      <c r="OIP14" s="19"/>
      <c r="OIQ14" s="19"/>
      <c r="OIR14" s="19"/>
      <c r="OIS14" s="19"/>
      <c r="OIT14" s="19"/>
      <c r="OIU14" s="19"/>
      <c r="OIV14" s="19"/>
      <c r="OIW14" s="19"/>
      <c r="OIX14" s="19"/>
      <c r="OIY14" s="19"/>
      <c r="OIZ14" s="19"/>
      <c r="OJA14" s="19"/>
      <c r="OJB14" s="19"/>
      <c r="OJC14" s="19"/>
      <c r="OJD14" s="19"/>
      <c r="OJE14" s="19"/>
      <c r="OJF14" s="19"/>
      <c r="OJG14" s="19"/>
      <c r="OJH14" s="19"/>
      <c r="OJI14" s="19"/>
      <c r="OJJ14" s="19"/>
      <c r="OJK14" s="19"/>
      <c r="OJL14" s="19"/>
      <c r="OJM14" s="19"/>
      <c r="OJN14" s="19"/>
      <c r="OJO14" s="19"/>
      <c r="OJP14" s="19"/>
      <c r="OJQ14" s="19"/>
      <c r="OJR14" s="19"/>
      <c r="OJS14" s="19"/>
      <c r="OJT14" s="19"/>
      <c r="OJU14" s="19"/>
      <c r="OJV14" s="19"/>
      <c r="OJW14" s="19"/>
      <c r="OJX14" s="19"/>
      <c r="OJY14" s="19"/>
      <c r="OJZ14" s="19"/>
      <c r="OKA14" s="19"/>
      <c r="OKB14" s="19"/>
      <c r="OKC14" s="19"/>
      <c r="OKD14" s="19"/>
      <c r="OKE14" s="19"/>
      <c r="OKF14" s="19"/>
      <c r="OKG14" s="19"/>
      <c r="OKH14" s="19"/>
      <c r="OKI14" s="19"/>
      <c r="OKJ14" s="19"/>
      <c r="OKK14" s="19"/>
      <c r="OKL14" s="19"/>
      <c r="OKM14" s="19"/>
      <c r="OKN14" s="19"/>
      <c r="OKO14" s="19"/>
      <c r="OKP14" s="19"/>
      <c r="OKQ14" s="19"/>
      <c r="OKR14" s="19"/>
      <c r="OKS14" s="19"/>
      <c r="OKT14" s="19"/>
      <c r="OKU14" s="19"/>
      <c r="OKV14" s="19"/>
      <c r="OKW14" s="19"/>
      <c r="OKX14" s="19"/>
      <c r="OKY14" s="19"/>
      <c r="OKZ14" s="19"/>
      <c r="OLA14" s="19"/>
      <c r="OLB14" s="19"/>
      <c r="OLC14" s="19"/>
      <c r="OLD14" s="19"/>
      <c r="OLE14" s="19"/>
      <c r="OLF14" s="19"/>
      <c r="OLG14" s="19"/>
      <c r="OLH14" s="19"/>
      <c r="OLI14" s="19"/>
      <c r="OLJ14" s="19"/>
      <c r="OLK14" s="19"/>
      <c r="OLL14" s="19"/>
      <c r="OLM14" s="19"/>
      <c r="OLN14" s="19"/>
      <c r="OLO14" s="19"/>
      <c r="OLP14" s="19"/>
      <c r="OLQ14" s="19"/>
      <c r="OLR14" s="19"/>
      <c r="OLS14" s="19"/>
      <c r="OLT14" s="19"/>
      <c r="OLU14" s="19"/>
      <c r="OLV14" s="19"/>
      <c r="OLW14" s="19"/>
      <c r="OLX14" s="19"/>
      <c r="OLY14" s="19"/>
      <c r="OLZ14" s="19"/>
      <c r="OMA14" s="19"/>
      <c r="OMB14" s="19"/>
      <c r="OMC14" s="19"/>
      <c r="OMD14" s="19"/>
      <c r="OME14" s="19"/>
      <c r="OMF14" s="19"/>
      <c r="OMG14" s="19"/>
      <c r="OMH14" s="19"/>
      <c r="OMI14" s="19"/>
      <c r="OMJ14" s="19"/>
      <c r="OMK14" s="19"/>
      <c r="OML14" s="19"/>
      <c r="OMM14" s="19"/>
      <c r="OMN14" s="19"/>
      <c r="OMO14" s="19"/>
      <c r="OMP14" s="19"/>
      <c r="OMQ14" s="19"/>
      <c r="OMR14" s="19"/>
      <c r="OMS14" s="19"/>
      <c r="OMT14" s="19"/>
      <c r="OMU14" s="19"/>
      <c r="OMV14" s="19"/>
      <c r="OMW14" s="19"/>
      <c r="OMX14" s="19"/>
      <c r="OMY14" s="19"/>
      <c r="OMZ14" s="19"/>
      <c r="ONA14" s="19"/>
      <c r="ONB14" s="19"/>
      <c r="ONC14" s="19"/>
      <c r="OND14" s="19"/>
      <c r="ONE14" s="19"/>
      <c r="ONF14" s="19"/>
      <c r="ONG14" s="19"/>
      <c r="ONH14" s="19"/>
      <c r="ONI14" s="19"/>
      <c r="ONJ14" s="19"/>
      <c r="ONK14" s="19"/>
      <c r="ONL14" s="19"/>
      <c r="ONM14" s="19"/>
      <c r="ONN14" s="19"/>
      <c r="ONO14" s="19"/>
      <c r="ONP14" s="19"/>
      <c r="ONQ14" s="19"/>
      <c r="ONR14" s="19"/>
      <c r="ONS14" s="19"/>
      <c r="ONT14" s="19"/>
      <c r="ONU14" s="19"/>
      <c r="ONV14" s="19"/>
      <c r="ONW14" s="19"/>
      <c r="ONX14" s="19"/>
      <c r="ONY14" s="19"/>
      <c r="ONZ14" s="19"/>
      <c r="OOA14" s="19"/>
      <c r="OOB14" s="19"/>
      <c r="OOC14" s="19"/>
      <c r="OOD14" s="19"/>
      <c r="OOE14" s="19"/>
      <c r="OOF14" s="19"/>
      <c r="OOG14" s="19"/>
      <c r="OOH14" s="19"/>
      <c r="OOI14" s="19"/>
      <c r="OOJ14" s="19"/>
      <c r="OOK14" s="19"/>
      <c r="OOL14" s="19"/>
      <c r="OOM14" s="19"/>
      <c r="OON14" s="19"/>
      <c r="OOO14" s="19"/>
      <c r="OOP14" s="19"/>
      <c r="OOQ14" s="19"/>
      <c r="OOR14" s="19"/>
      <c r="OOS14" s="19"/>
      <c r="OOT14" s="19"/>
      <c r="OOU14" s="19"/>
      <c r="OOV14" s="19"/>
      <c r="OOW14" s="19"/>
      <c r="OOX14" s="19"/>
      <c r="OOY14" s="19"/>
      <c r="OOZ14" s="19"/>
      <c r="OPA14" s="19"/>
      <c r="OPB14" s="19"/>
      <c r="OPC14" s="19"/>
      <c r="OPD14" s="19"/>
      <c r="OPE14" s="19"/>
      <c r="OPF14" s="19"/>
      <c r="OPG14" s="19"/>
      <c r="OPH14" s="19"/>
      <c r="OPI14" s="19"/>
      <c r="OPJ14" s="19"/>
      <c r="OPK14" s="19"/>
      <c r="OPL14" s="19"/>
      <c r="OPM14" s="19"/>
      <c r="OPN14" s="19"/>
      <c r="OPO14" s="19"/>
      <c r="OPP14" s="19"/>
      <c r="OPQ14" s="19"/>
      <c r="OPR14" s="19"/>
      <c r="OPS14" s="19"/>
      <c r="OPT14" s="19"/>
      <c r="OPU14" s="19"/>
      <c r="OPV14" s="19"/>
      <c r="OPW14" s="19"/>
      <c r="OPX14" s="19"/>
      <c r="OPY14" s="19"/>
      <c r="OPZ14" s="19"/>
      <c r="OQA14" s="19"/>
      <c r="OQB14" s="19"/>
      <c r="OQC14" s="19"/>
      <c r="OQD14" s="19"/>
      <c r="OQE14" s="19"/>
      <c r="OQF14" s="19"/>
      <c r="OQG14" s="19"/>
      <c r="OQH14" s="19"/>
      <c r="OQI14" s="19"/>
      <c r="OQJ14" s="19"/>
      <c r="OQK14" s="19"/>
      <c r="OQL14" s="19"/>
      <c r="OQM14" s="19"/>
      <c r="OQN14" s="19"/>
      <c r="OQO14" s="19"/>
      <c r="OQP14" s="19"/>
      <c r="OQQ14" s="19"/>
      <c r="OQR14" s="19"/>
      <c r="OQS14" s="19"/>
      <c r="OQT14" s="19"/>
      <c r="OQU14" s="19"/>
      <c r="OQV14" s="19"/>
      <c r="OQW14" s="19"/>
      <c r="OQX14" s="19"/>
      <c r="OQY14" s="19"/>
      <c r="OQZ14" s="19"/>
      <c r="ORA14" s="19"/>
      <c r="ORB14" s="19"/>
      <c r="ORC14" s="19"/>
      <c r="ORD14" s="19"/>
      <c r="ORE14" s="19"/>
      <c r="ORF14" s="19"/>
      <c r="ORG14" s="19"/>
      <c r="ORH14" s="19"/>
      <c r="ORI14" s="19"/>
      <c r="ORJ14" s="19"/>
      <c r="ORK14" s="19"/>
      <c r="ORL14" s="19"/>
      <c r="ORM14" s="19"/>
      <c r="ORN14" s="19"/>
      <c r="ORO14" s="19"/>
      <c r="ORP14" s="19"/>
      <c r="ORQ14" s="19"/>
      <c r="ORR14" s="19"/>
      <c r="ORS14" s="19"/>
      <c r="ORT14" s="19"/>
      <c r="ORU14" s="19"/>
      <c r="ORV14" s="19"/>
      <c r="ORW14" s="19"/>
      <c r="ORX14" s="19"/>
      <c r="ORY14" s="19"/>
      <c r="ORZ14" s="19"/>
      <c r="OSA14" s="19"/>
      <c r="OSB14" s="19"/>
      <c r="OSC14" s="19"/>
      <c r="OSD14" s="19"/>
      <c r="OSE14" s="19"/>
      <c r="OSF14" s="19"/>
      <c r="OSG14" s="19"/>
      <c r="OSH14" s="19"/>
      <c r="OSI14" s="19"/>
      <c r="OSJ14" s="19"/>
      <c r="OSK14" s="19"/>
      <c r="OSL14" s="19"/>
      <c r="OSM14" s="19"/>
      <c r="OSN14" s="19"/>
      <c r="OSO14" s="19"/>
      <c r="OSP14" s="19"/>
      <c r="OSQ14" s="19"/>
      <c r="OSR14" s="19"/>
      <c r="OSS14" s="19"/>
      <c r="OST14" s="19"/>
      <c r="OSU14" s="19"/>
      <c r="OSV14" s="19"/>
      <c r="OSW14" s="19"/>
      <c r="OSX14" s="19"/>
      <c r="OSY14" s="19"/>
      <c r="OSZ14" s="19"/>
      <c r="OTA14" s="19"/>
      <c r="OTB14" s="19"/>
      <c r="OTC14" s="19"/>
      <c r="OTD14" s="19"/>
      <c r="OTE14" s="19"/>
      <c r="OTF14" s="19"/>
      <c r="OTG14" s="19"/>
      <c r="OTH14" s="19"/>
      <c r="OTI14" s="19"/>
      <c r="OTJ14" s="19"/>
      <c r="OTK14" s="19"/>
      <c r="OTL14" s="19"/>
      <c r="OTM14" s="19"/>
      <c r="OTN14" s="19"/>
      <c r="OTO14" s="19"/>
      <c r="OTP14" s="19"/>
      <c r="OTQ14" s="19"/>
      <c r="OTR14" s="19"/>
      <c r="OTS14" s="19"/>
      <c r="OTT14" s="19"/>
      <c r="OTU14" s="19"/>
      <c r="OTV14" s="19"/>
      <c r="OTW14" s="19"/>
      <c r="OTX14" s="19"/>
      <c r="OTY14" s="19"/>
      <c r="OTZ14" s="19"/>
      <c r="OUA14" s="19"/>
      <c r="OUB14" s="19"/>
      <c r="OUC14" s="19"/>
      <c r="OUD14" s="19"/>
      <c r="OUE14" s="19"/>
      <c r="OUF14" s="19"/>
      <c r="OUG14" s="19"/>
      <c r="OUH14" s="19"/>
      <c r="OUI14" s="19"/>
      <c r="OUJ14" s="19"/>
      <c r="OUK14" s="19"/>
      <c r="OUL14" s="19"/>
      <c r="OUM14" s="19"/>
      <c r="OUN14" s="19"/>
      <c r="OUO14" s="19"/>
      <c r="OUP14" s="19"/>
      <c r="OUQ14" s="19"/>
      <c r="OUR14" s="19"/>
      <c r="OUS14" s="19"/>
      <c r="OUT14" s="19"/>
      <c r="OUU14" s="19"/>
      <c r="OUV14" s="19"/>
      <c r="OUW14" s="19"/>
      <c r="OUX14" s="19"/>
      <c r="OUY14" s="19"/>
      <c r="OUZ14" s="19"/>
      <c r="OVA14" s="19"/>
      <c r="OVB14" s="19"/>
      <c r="OVC14" s="19"/>
      <c r="OVD14" s="19"/>
      <c r="OVE14" s="19"/>
      <c r="OVF14" s="19"/>
      <c r="OVG14" s="19"/>
      <c r="OVH14" s="19"/>
      <c r="OVI14" s="19"/>
      <c r="OVJ14" s="19"/>
      <c r="OVK14" s="19"/>
      <c r="OVL14" s="19"/>
      <c r="OVM14" s="19"/>
      <c r="OVN14" s="19"/>
      <c r="OVO14" s="19"/>
      <c r="OVP14" s="19"/>
      <c r="OVQ14" s="19"/>
      <c r="OVR14" s="19"/>
      <c r="OVS14" s="19"/>
      <c r="OVT14" s="19"/>
      <c r="OVU14" s="19"/>
      <c r="OVV14" s="19"/>
      <c r="OVW14" s="19"/>
      <c r="OVX14" s="19"/>
      <c r="OVY14" s="19"/>
      <c r="OVZ14" s="19"/>
      <c r="OWA14" s="19"/>
      <c r="OWB14" s="19"/>
      <c r="OWC14" s="19"/>
      <c r="OWD14" s="19"/>
      <c r="OWE14" s="19"/>
      <c r="OWF14" s="19"/>
      <c r="OWG14" s="19"/>
      <c r="OWH14" s="19"/>
      <c r="OWI14" s="19"/>
      <c r="OWJ14" s="19"/>
      <c r="OWK14" s="19"/>
      <c r="OWL14" s="19"/>
      <c r="OWM14" s="19"/>
      <c r="OWN14" s="19"/>
      <c r="OWO14" s="19"/>
      <c r="OWP14" s="19"/>
      <c r="OWQ14" s="19"/>
      <c r="OWR14" s="19"/>
      <c r="OWS14" s="19"/>
      <c r="OWT14" s="19"/>
      <c r="OWU14" s="19"/>
      <c r="OWV14" s="19"/>
      <c r="OWW14" s="19"/>
      <c r="OWX14" s="19"/>
      <c r="OWY14" s="19"/>
      <c r="OWZ14" s="19"/>
      <c r="OXA14" s="19"/>
      <c r="OXB14" s="19"/>
      <c r="OXC14" s="19"/>
      <c r="OXD14" s="19"/>
      <c r="OXE14" s="19"/>
      <c r="OXF14" s="19"/>
      <c r="OXG14" s="19"/>
      <c r="OXH14" s="19"/>
      <c r="OXI14" s="19"/>
      <c r="OXJ14" s="19"/>
      <c r="OXK14" s="19"/>
      <c r="OXL14" s="19"/>
      <c r="OXM14" s="19"/>
      <c r="OXN14" s="19"/>
      <c r="OXO14" s="19"/>
      <c r="OXP14" s="19"/>
      <c r="OXQ14" s="19"/>
      <c r="OXR14" s="19"/>
      <c r="OXS14" s="19"/>
      <c r="OXT14" s="19"/>
      <c r="OXU14" s="19"/>
      <c r="OXV14" s="19"/>
      <c r="OXW14" s="19"/>
      <c r="OXX14" s="19"/>
      <c r="OXY14" s="19"/>
      <c r="OXZ14" s="19"/>
      <c r="OYA14" s="19"/>
      <c r="OYB14" s="19"/>
      <c r="OYC14" s="19"/>
      <c r="OYD14" s="19"/>
      <c r="OYE14" s="19"/>
      <c r="OYF14" s="19"/>
      <c r="OYG14" s="19"/>
      <c r="OYH14" s="19"/>
      <c r="OYI14" s="19"/>
      <c r="OYJ14" s="19"/>
      <c r="OYK14" s="19"/>
      <c r="OYL14" s="19"/>
      <c r="OYM14" s="19"/>
      <c r="OYN14" s="19"/>
      <c r="OYO14" s="19"/>
      <c r="OYP14" s="19"/>
      <c r="OYQ14" s="19"/>
      <c r="OYR14" s="19"/>
      <c r="OYS14" s="19"/>
      <c r="OYT14" s="19"/>
      <c r="OYU14" s="19"/>
      <c r="OYV14" s="19"/>
      <c r="OYW14" s="19"/>
      <c r="OYX14" s="19"/>
      <c r="OYY14" s="19"/>
      <c r="OYZ14" s="19"/>
      <c r="OZA14" s="19"/>
      <c r="OZB14" s="19"/>
      <c r="OZC14" s="19"/>
      <c r="OZD14" s="19"/>
      <c r="OZE14" s="19"/>
      <c r="OZF14" s="19"/>
      <c r="OZG14" s="19"/>
      <c r="OZH14" s="19"/>
      <c r="OZI14" s="19"/>
      <c r="OZJ14" s="19"/>
      <c r="OZK14" s="19"/>
      <c r="OZL14" s="19"/>
      <c r="OZM14" s="19"/>
      <c r="OZN14" s="19"/>
      <c r="OZO14" s="19"/>
      <c r="OZP14" s="19"/>
      <c r="OZQ14" s="19"/>
      <c r="OZR14" s="19"/>
      <c r="OZS14" s="19"/>
      <c r="OZT14" s="19"/>
      <c r="OZU14" s="19"/>
      <c r="OZV14" s="19"/>
      <c r="OZW14" s="19"/>
      <c r="OZX14" s="19"/>
      <c r="OZY14" s="19"/>
      <c r="OZZ14" s="19"/>
      <c r="PAA14" s="19"/>
      <c r="PAB14" s="19"/>
      <c r="PAC14" s="19"/>
      <c r="PAD14" s="19"/>
      <c r="PAE14" s="19"/>
      <c r="PAF14" s="19"/>
      <c r="PAG14" s="19"/>
      <c r="PAH14" s="19"/>
      <c r="PAI14" s="19"/>
      <c r="PAJ14" s="19"/>
      <c r="PAK14" s="19"/>
      <c r="PAL14" s="19"/>
      <c r="PAM14" s="19"/>
      <c r="PAN14" s="19"/>
      <c r="PAO14" s="19"/>
      <c r="PAP14" s="19"/>
      <c r="PAQ14" s="19"/>
      <c r="PAR14" s="19"/>
      <c r="PAS14" s="19"/>
      <c r="PAT14" s="19"/>
      <c r="PAU14" s="19"/>
      <c r="PAV14" s="19"/>
      <c r="PAW14" s="19"/>
      <c r="PAX14" s="19"/>
      <c r="PAY14" s="19"/>
      <c r="PAZ14" s="19"/>
      <c r="PBA14" s="19"/>
      <c r="PBB14" s="19"/>
      <c r="PBC14" s="19"/>
      <c r="PBD14" s="19"/>
      <c r="PBE14" s="19"/>
      <c r="PBF14" s="19"/>
      <c r="PBG14" s="19"/>
      <c r="PBH14" s="19"/>
      <c r="PBI14" s="19"/>
      <c r="PBJ14" s="19"/>
      <c r="PBK14" s="19"/>
      <c r="PBL14" s="19"/>
      <c r="PBM14" s="19"/>
      <c r="PBN14" s="19"/>
      <c r="PBO14" s="19"/>
      <c r="PBP14" s="19"/>
      <c r="PBQ14" s="19"/>
      <c r="PBR14" s="19"/>
      <c r="PBS14" s="19"/>
      <c r="PBT14" s="19"/>
      <c r="PBU14" s="19"/>
      <c r="PBV14" s="19"/>
      <c r="PBW14" s="19"/>
      <c r="PBX14" s="19"/>
      <c r="PBY14" s="19"/>
      <c r="PBZ14" s="19"/>
      <c r="PCA14" s="19"/>
      <c r="PCB14" s="19"/>
      <c r="PCC14" s="19"/>
      <c r="PCD14" s="19"/>
      <c r="PCE14" s="19"/>
      <c r="PCF14" s="19"/>
      <c r="PCG14" s="19"/>
      <c r="PCH14" s="19"/>
      <c r="PCI14" s="19"/>
      <c r="PCJ14" s="19"/>
      <c r="PCK14" s="19"/>
      <c r="PCL14" s="19"/>
      <c r="PCM14" s="19"/>
      <c r="PCN14" s="19"/>
      <c r="PCO14" s="19"/>
      <c r="PCP14" s="19"/>
      <c r="PCQ14" s="19"/>
      <c r="PCR14" s="19"/>
      <c r="PCS14" s="19"/>
      <c r="PCT14" s="19"/>
      <c r="PCU14" s="19"/>
      <c r="PCV14" s="19"/>
      <c r="PCW14" s="19"/>
      <c r="PCX14" s="19"/>
      <c r="PCY14" s="19"/>
      <c r="PCZ14" s="19"/>
      <c r="PDA14" s="19"/>
      <c r="PDB14" s="19"/>
      <c r="PDC14" s="19"/>
      <c r="PDD14" s="19"/>
      <c r="PDE14" s="19"/>
      <c r="PDF14" s="19"/>
      <c r="PDG14" s="19"/>
      <c r="PDH14" s="19"/>
      <c r="PDI14" s="19"/>
      <c r="PDJ14" s="19"/>
      <c r="PDK14" s="19"/>
      <c r="PDL14" s="19"/>
      <c r="PDM14" s="19"/>
      <c r="PDN14" s="19"/>
      <c r="PDO14" s="19"/>
      <c r="PDP14" s="19"/>
      <c r="PDQ14" s="19"/>
      <c r="PDR14" s="19"/>
      <c r="PDS14" s="19"/>
      <c r="PDT14" s="19"/>
      <c r="PDU14" s="19"/>
      <c r="PDV14" s="19"/>
      <c r="PDW14" s="19"/>
      <c r="PDX14" s="19"/>
      <c r="PDY14" s="19"/>
      <c r="PDZ14" s="19"/>
      <c r="PEA14" s="19"/>
      <c r="PEB14" s="19"/>
      <c r="PEC14" s="19"/>
      <c r="PED14" s="19"/>
      <c r="PEE14" s="19"/>
      <c r="PEF14" s="19"/>
      <c r="PEG14" s="19"/>
      <c r="PEH14" s="19"/>
      <c r="PEI14" s="19"/>
      <c r="PEJ14" s="19"/>
      <c r="PEK14" s="19"/>
      <c r="PEL14" s="19"/>
      <c r="PEM14" s="19"/>
      <c r="PEN14" s="19"/>
      <c r="PEO14" s="19"/>
      <c r="PEP14" s="19"/>
      <c r="PEQ14" s="19"/>
      <c r="PER14" s="19"/>
      <c r="PES14" s="19"/>
      <c r="PET14" s="19"/>
      <c r="PEU14" s="19"/>
      <c r="PEV14" s="19"/>
      <c r="PEW14" s="19"/>
      <c r="PEX14" s="19"/>
      <c r="PEY14" s="19"/>
      <c r="PEZ14" s="19"/>
      <c r="PFA14" s="19"/>
      <c r="PFB14" s="19"/>
      <c r="PFC14" s="19"/>
      <c r="PFD14" s="19"/>
      <c r="PFE14" s="19"/>
      <c r="PFF14" s="19"/>
      <c r="PFG14" s="19"/>
      <c r="PFH14" s="19"/>
      <c r="PFI14" s="19"/>
      <c r="PFJ14" s="19"/>
      <c r="PFK14" s="19"/>
      <c r="PFL14" s="19"/>
      <c r="PFM14" s="19"/>
      <c r="PFN14" s="19"/>
      <c r="PFO14" s="19"/>
      <c r="PFP14" s="19"/>
      <c r="PFQ14" s="19"/>
      <c r="PFR14" s="19"/>
      <c r="PFS14" s="19"/>
      <c r="PFT14" s="19"/>
      <c r="PFU14" s="19"/>
      <c r="PFV14" s="19"/>
      <c r="PFW14" s="19"/>
      <c r="PFX14" s="19"/>
      <c r="PFY14" s="19"/>
      <c r="PFZ14" s="19"/>
      <c r="PGA14" s="19"/>
      <c r="PGB14" s="19"/>
      <c r="PGC14" s="19"/>
      <c r="PGD14" s="19"/>
      <c r="PGE14" s="19"/>
      <c r="PGF14" s="19"/>
      <c r="PGG14" s="19"/>
      <c r="PGH14" s="19"/>
      <c r="PGI14" s="19"/>
      <c r="PGJ14" s="19"/>
      <c r="PGK14" s="19"/>
      <c r="PGL14" s="19"/>
      <c r="PGM14" s="19"/>
      <c r="PGN14" s="19"/>
      <c r="PGO14" s="19"/>
      <c r="PGP14" s="19"/>
      <c r="PGQ14" s="19"/>
      <c r="PGR14" s="19"/>
      <c r="PGS14" s="19"/>
      <c r="PGT14" s="19"/>
      <c r="PGU14" s="19"/>
      <c r="PGV14" s="19"/>
      <c r="PGW14" s="19"/>
      <c r="PGX14" s="19"/>
      <c r="PGY14" s="19"/>
      <c r="PGZ14" s="19"/>
      <c r="PHA14" s="19"/>
      <c r="PHB14" s="19"/>
      <c r="PHC14" s="19"/>
      <c r="PHD14" s="19"/>
      <c r="PHE14" s="19"/>
      <c r="PHF14" s="19"/>
      <c r="PHG14" s="19"/>
      <c r="PHH14" s="19"/>
      <c r="PHI14" s="19"/>
      <c r="PHJ14" s="19"/>
      <c r="PHK14" s="19"/>
      <c r="PHL14" s="19"/>
      <c r="PHM14" s="19"/>
      <c r="PHN14" s="19"/>
      <c r="PHO14" s="19"/>
      <c r="PHP14" s="19"/>
      <c r="PHQ14" s="19"/>
      <c r="PHR14" s="19"/>
      <c r="PHS14" s="19"/>
      <c r="PHT14" s="19"/>
      <c r="PHU14" s="19"/>
      <c r="PHV14" s="19"/>
      <c r="PHW14" s="19"/>
      <c r="PHX14" s="19"/>
      <c r="PHY14" s="19"/>
      <c r="PHZ14" s="19"/>
      <c r="PIA14" s="19"/>
      <c r="PIB14" s="19"/>
      <c r="PIC14" s="19"/>
      <c r="PID14" s="19"/>
      <c r="PIE14" s="19"/>
      <c r="PIF14" s="19"/>
      <c r="PIG14" s="19"/>
      <c r="PIH14" s="19"/>
      <c r="PII14" s="19"/>
      <c r="PIJ14" s="19"/>
      <c r="PIK14" s="19"/>
      <c r="PIL14" s="19"/>
      <c r="PIM14" s="19"/>
      <c r="PIN14" s="19"/>
      <c r="PIO14" s="19"/>
      <c r="PIP14" s="19"/>
      <c r="PIQ14" s="19"/>
      <c r="PIR14" s="19"/>
      <c r="PIS14" s="19"/>
      <c r="PIT14" s="19"/>
      <c r="PIU14" s="19"/>
      <c r="PIV14" s="19"/>
      <c r="PIW14" s="19"/>
      <c r="PIX14" s="19"/>
      <c r="PIY14" s="19"/>
      <c r="PIZ14" s="19"/>
      <c r="PJA14" s="19"/>
      <c r="PJB14" s="19"/>
      <c r="PJC14" s="19"/>
      <c r="PJD14" s="19"/>
      <c r="PJE14" s="19"/>
      <c r="PJF14" s="19"/>
      <c r="PJG14" s="19"/>
      <c r="PJH14" s="19"/>
      <c r="PJI14" s="19"/>
      <c r="PJJ14" s="19"/>
      <c r="PJK14" s="19"/>
      <c r="PJL14" s="19"/>
      <c r="PJM14" s="19"/>
      <c r="PJN14" s="19"/>
      <c r="PJO14" s="19"/>
      <c r="PJP14" s="19"/>
      <c r="PJQ14" s="19"/>
      <c r="PJR14" s="19"/>
      <c r="PJS14" s="19"/>
      <c r="PJT14" s="19"/>
      <c r="PJU14" s="19"/>
      <c r="PJV14" s="19"/>
      <c r="PJW14" s="19"/>
      <c r="PJX14" s="19"/>
      <c r="PJY14" s="19"/>
      <c r="PJZ14" s="19"/>
      <c r="PKA14" s="19"/>
      <c r="PKB14" s="19"/>
      <c r="PKC14" s="19"/>
      <c r="PKD14" s="19"/>
      <c r="PKE14" s="19"/>
      <c r="PKF14" s="19"/>
      <c r="PKG14" s="19"/>
      <c r="PKH14" s="19"/>
      <c r="PKI14" s="19"/>
      <c r="PKJ14" s="19"/>
      <c r="PKK14" s="19"/>
      <c r="PKL14" s="19"/>
      <c r="PKM14" s="19"/>
      <c r="PKN14" s="19"/>
      <c r="PKO14" s="19"/>
      <c r="PKP14" s="19"/>
      <c r="PKQ14" s="19"/>
      <c r="PKR14" s="19"/>
      <c r="PKS14" s="19"/>
      <c r="PKT14" s="19"/>
      <c r="PKU14" s="19"/>
      <c r="PKV14" s="19"/>
      <c r="PKW14" s="19"/>
      <c r="PKX14" s="19"/>
      <c r="PKY14" s="19"/>
      <c r="PKZ14" s="19"/>
      <c r="PLA14" s="19"/>
      <c r="PLB14" s="19"/>
      <c r="PLC14" s="19"/>
      <c r="PLD14" s="19"/>
      <c r="PLE14" s="19"/>
      <c r="PLF14" s="19"/>
      <c r="PLG14" s="19"/>
      <c r="PLH14" s="19"/>
      <c r="PLI14" s="19"/>
      <c r="PLJ14" s="19"/>
      <c r="PLK14" s="19"/>
      <c r="PLL14" s="19"/>
      <c r="PLM14" s="19"/>
      <c r="PLN14" s="19"/>
      <c r="PLO14" s="19"/>
      <c r="PLP14" s="19"/>
      <c r="PLQ14" s="19"/>
      <c r="PLR14" s="19"/>
      <c r="PLS14" s="19"/>
      <c r="PLT14" s="19"/>
      <c r="PLU14" s="19"/>
      <c r="PLV14" s="19"/>
      <c r="PLW14" s="19"/>
      <c r="PLX14" s="19"/>
      <c r="PLY14" s="19"/>
      <c r="PLZ14" s="19"/>
      <c r="PMA14" s="19"/>
      <c r="PMB14" s="19"/>
      <c r="PMC14" s="19"/>
      <c r="PMD14" s="19"/>
      <c r="PME14" s="19"/>
      <c r="PMF14" s="19"/>
      <c r="PMG14" s="19"/>
      <c r="PMH14" s="19"/>
      <c r="PMI14" s="19"/>
      <c r="PMJ14" s="19"/>
      <c r="PMK14" s="19"/>
      <c r="PML14" s="19"/>
      <c r="PMM14" s="19"/>
      <c r="PMN14" s="19"/>
      <c r="PMO14" s="19"/>
      <c r="PMP14" s="19"/>
      <c r="PMQ14" s="19"/>
      <c r="PMR14" s="19"/>
      <c r="PMS14" s="19"/>
      <c r="PMT14" s="19"/>
      <c r="PMU14" s="19"/>
      <c r="PMV14" s="19"/>
      <c r="PMW14" s="19"/>
      <c r="PMX14" s="19"/>
      <c r="PMY14" s="19"/>
      <c r="PMZ14" s="19"/>
      <c r="PNA14" s="19"/>
      <c r="PNB14" s="19"/>
      <c r="PNC14" s="19"/>
      <c r="PND14" s="19"/>
      <c r="PNE14" s="19"/>
      <c r="PNF14" s="19"/>
      <c r="PNG14" s="19"/>
      <c r="PNH14" s="19"/>
      <c r="PNI14" s="19"/>
      <c r="PNJ14" s="19"/>
      <c r="PNK14" s="19"/>
      <c r="PNL14" s="19"/>
      <c r="PNM14" s="19"/>
      <c r="PNN14" s="19"/>
      <c r="PNO14" s="19"/>
      <c r="PNP14" s="19"/>
      <c r="PNQ14" s="19"/>
      <c r="PNR14" s="19"/>
      <c r="PNS14" s="19"/>
      <c r="PNT14" s="19"/>
      <c r="PNU14" s="19"/>
      <c r="PNV14" s="19"/>
      <c r="PNW14" s="19"/>
      <c r="PNX14" s="19"/>
      <c r="PNY14" s="19"/>
      <c r="PNZ14" s="19"/>
      <c r="POA14" s="19"/>
      <c r="POB14" s="19"/>
      <c r="POC14" s="19"/>
      <c r="POD14" s="19"/>
      <c r="POE14" s="19"/>
      <c r="POF14" s="19"/>
      <c r="POG14" s="19"/>
      <c r="POH14" s="19"/>
      <c r="POI14" s="19"/>
      <c r="POJ14" s="19"/>
      <c r="POK14" s="19"/>
      <c r="POL14" s="19"/>
      <c r="POM14" s="19"/>
      <c r="PON14" s="19"/>
      <c r="POO14" s="19"/>
      <c r="POP14" s="19"/>
      <c r="POQ14" s="19"/>
      <c r="POR14" s="19"/>
      <c r="POS14" s="19"/>
      <c r="POT14" s="19"/>
      <c r="POU14" s="19"/>
      <c r="POV14" s="19"/>
      <c r="POW14" s="19"/>
      <c r="POX14" s="19"/>
      <c r="POY14" s="19"/>
      <c r="POZ14" s="19"/>
      <c r="PPA14" s="19"/>
      <c r="PPB14" s="19"/>
      <c r="PPC14" s="19"/>
      <c r="PPD14" s="19"/>
      <c r="PPE14" s="19"/>
      <c r="PPF14" s="19"/>
      <c r="PPG14" s="19"/>
      <c r="PPH14" s="19"/>
      <c r="PPI14" s="19"/>
      <c r="PPJ14" s="19"/>
      <c r="PPK14" s="19"/>
      <c r="PPL14" s="19"/>
      <c r="PPM14" s="19"/>
      <c r="PPN14" s="19"/>
      <c r="PPO14" s="19"/>
      <c r="PPP14" s="19"/>
      <c r="PPQ14" s="19"/>
      <c r="PPR14" s="19"/>
      <c r="PPS14" s="19"/>
      <c r="PPT14" s="19"/>
      <c r="PPU14" s="19"/>
      <c r="PPV14" s="19"/>
      <c r="PPW14" s="19"/>
      <c r="PPX14" s="19"/>
      <c r="PPY14" s="19"/>
      <c r="PPZ14" s="19"/>
      <c r="PQA14" s="19"/>
      <c r="PQB14" s="19"/>
      <c r="PQC14" s="19"/>
      <c r="PQD14" s="19"/>
      <c r="PQE14" s="19"/>
      <c r="PQF14" s="19"/>
      <c r="PQG14" s="19"/>
      <c r="PQH14" s="19"/>
      <c r="PQI14" s="19"/>
      <c r="PQJ14" s="19"/>
      <c r="PQK14" s="19"/>
      <c r="PQL14" s="19"/>
      <c r="PQM14" s="19"/>
      <c r="PQN14" s="19"/>
      <c r="PQO14" s="19"/>
      <c r="PQP14" s="19"/>
      <c r="PQQ14" s="19"/>
      <c r="PQR14" s="19"/>
      <c r="PQS14" s="19"/>
      <c r="PQT14" s="19"/>
      <c r="PQU14" s="19"/>
      <c r="PQV14" s="19"/>
      <c r="PQW14" s="19"/>
      <c r="PQX14" s="19"/>
      <c r="PQY14" s="19"/>
      <c r="PQZ14" s="19"/>
      <c r="PRA14" s="19"/>
      <c r="PRB14" s="19"/>
      <c r="PRC14" s="19"/>
      <c r="PRD14" s="19"/>
      <c r="PRE14" s="19"/>
      <c r="PRF14" s="19"/>
      <c r="PRG14" s="19"/>
      <c r="PRH14" s="19"/>
      <c r="PRI14" s="19"/>
      <c r="PRJ14" s="19"/>
      <c r="PRK14" s="19"/>
      <c r="PRL14" s="19"/>
      <c r="PRM14" s="19"/>
      <c r="PRN14" s="19"/>
      <c r="PRO14" s="19"/>
      <c r="PRP14" s="19"/>
      <c r="PRQ14" s="19"/>
      <c r="PRR14" s="19"/>
      <c r="PRS14" s="19"/>
      <c r="PRT14" s="19"/>
      <c r="PRU14" s="19"/>
      <c r="PRV14" s="19"/>
      <c r="PRW14" s="19"/>
      <c r="PRX14" s="19"/>
      <c r="PRY14" s="19"/>
      <c r="PRZ14" s="19"/>
      <c r="PSA14" s="19"/>
      <c r="PSB14" s="19"/>
      <c r="PSC14" s="19"/>
      <c r="PSD14" s="19"/>
      <c r="PSE14" s="19"/>
      <c r="PSF14" s="19"/>
      <c r="PSG14" s="19"/>
      <c r="PSH14" s="19"/>
      <c r="PSI14" s="19"/>
      <c r="PSJ14" s="19"/>
      <c r="PSK14" s="19"/>
      <c r="PSL14" s="19"/>
      <c r="PSM14" s="19"/>
      <c r="PSN14" s="19"/>
      <c r="PSO14" s="19"/>
      <c r="PSP14" s="19"/>
      <c r="PSQ14" s="19"/>
      <c r="PSR14" s="19"/>
      <c r="PSS14" s="19"/>
      <c r="PST14" s="19"/>
      <c r="PSU14" s="19"/>
      <c r="PSV14" s="19"/>
      <c r="PSW14" s="19"/>
      <c r="PSX14" s="19"/>
      <c r="PSY14" s="19"/>
      <c r="PSZ14" s="19"/>
      <c r="PTA14" s="19"/>
      <c r="PTB14" s="19"/>
      <c r="PTC14" s="19"/>
      <c r="PTD14" s="19"/>
      <c r="PTE14" s="19"/>
      <c r="PTF14" s="19"/>
      <c r="PTG14" s="19"/>
      <c r="PTH14" s="19"/>
      <c r="PTI14" s="19"/>
      <c r="PTJ14" s="19"/>
      <c r="PTK14" s="19"/>
      <c r="PTL14" s="19"/>
      <c r="PTM14" s="19"/>
      <c r="PTN14" s="19"/>
      <c r="PTO14" s="19"/>
      <c r="PTP14" s="19"/>
      <c r="PTQ14" s="19"/>
      <c r="PTR14" s="19"/>
      <c r="PTS14" s="19"/>
      <c r="PTT14" s="19"/>
      <c r="PTU14" s="19"/>
      <c r="PTV14" s="19"/>
      <c r="PTW14" s="19"/>
      <c r="PTX14" s="19"/>
      <c r="PTY14" s="19"/>
      <c r="PTZ14" s="19"/>
      <c r="PUA14" s="19"/>
      <c r="PUB14" s="19"/>
      <c r="PUC14" s="19"/>
      <c r="PUD14" s="19"/>
      <c r="PUE14" s="19"/>
      <c r="PUF14" s="19"/>
      <c r="PUG14" s="19"/>
      <c r="PUH14" s="19"/>
      <c r="PUI14" s="19"/>
      <c r="PUJ14" s="19"/>
      <c r="PUK14" s="19"/>
      <c r="PUL14" s="19"/>
      <c r="PUM14" s="19"/>
      <c r="PUN14" s="19"/>
      <c r="PUO14" s="19"/>
      <c r="PUP14" s="19"/>
      <c r="PUQ14" s="19"/>
      <c r="PUR14" s="19"/>
      <c r="PUS14" s="19"/>
      <c r="PUT14" s="19"/>
      <c r="PUU14" s="19"/>
      <c r="PUV14" s="19"/>
      <c r="PUW14" s="19"/>
      <c r="PUX14" s="19"/>
      <c r="PUY14" s="19"/>
      <c r="PUZ14" s="19"/>
      <c r="PVA14" s="19"/>
      <c r="PVB14" s="19"/>
      <c r="PVC14" s="19"/>
      <c r="PVD14" s="19"/>
      <c r="PVE14" s="19"/>
      <c r="PVF14" s="19"/>
      <c r="PVG14" s="19"/>
      <c r="PVH14" s="19"/>
      <c r="PVI14" s="19"/>
      <c r="PVJ14" s="19"/>
      <c r="PVK14" s="19"/>
      <c r="PVL14" s="19"/>
      <c r="PVM14" s="19"/>
      <c r="PVN14" s="19"/>
      <c r="PVO14" s="19"/>
      <c r="PVP14" s="19"/>
      <c r="PVQ14" s="19"/>
      <c r="PVR14" s="19"/>
      <c r="PVS14" s="19"/>
      <c r="PVT14" s="19"/>
      <c r="PVU14" s="19"/>
      <c r="PVV14" s="19"/>
      <c r="PVW14" s="19"/>
      <c r="PVX14" s="19"/>
      <c r="PVY14" s="19"/>
      <c r="PVZ14" s="19"/>
      <c r="PWA14" s="19"/>
      <c r="PWB14" s="19"/>
      <c r="PWC14" s="19"/>
      <c r="PWD14" s="19"/>
      <c r="PWE14" s="19"/>
      <c r="PWF14" s="19"/>
      <c r="PWG14" s="19"/>
      <c r="PWH14" s="19"/>
      <c r="PWI14" s="19"/>
      <c r="PWJ14" s="19"/>
      <c r="PWK14" s="19"/>
      <c r="PWL14" s="19"/>
      <c r="PWM14" s="19"/>
      <c r="PWN14" s="19"/>
      <c r="PWO14" s="19"/>
      <c r="PWP14" s="19"/>
      <c r="PWQ14" s="19"/>
      <c r="PWR14" s="19"/>
      <c r="PWS14" s="19"/>
      <c r="PWT14" s="19"/>
      <c r="PWU14" s="19"/>
      <c r="PWV14" s="19"/>
      <c r="PWW14" s="19"/>
      <c r="PWX14" s="19"/>
      <c r="PWY14" s="19"/>
      <c r="PWZ14" s="19"/>
      <c r="PXA14" s="19"/>
      <c r="PXB14" s="19"/>
      <c r="PXC14" s="19"/>
      <c r="PXD14" s="19"/>
      <c r="PXE14" s="19"/>
      <c r="PXF14" s="19"/>
      <c r="PXG14" s="19"/>
      <c r="PXH14" s="19"/>
      <c r="PXI14" s="19"/>
      <c r="PXJ14" s="19"/>
      <c r="PXK14" s="19"/>
      <c r="PXL14" s="19"/>
      <c r="PXM14" s="19"/>
      <c r="PXN14" s="19"/>
      <c r="PXO14" s="19"/>
      <c r="PXP14" s="19"/>
      <c r="PXQ14" s="19"/>
      <c r="PXR14" s="19"/>
      <c r="PXS14" s="19"/>
      <c r="PXT14" s="19"/>
      <c r="PXU14" s="19"/>
      <c r="PXV14" s="19"/>
      <c r="PXW14" s="19"/>
      <c r="PXX14" s="19"/>
      <c r="PXY14" s="19"/>
      <c r="PXZ14" s="19"/>
      <c r="PYA14" s="19"/>
      <c r="PYB14" s="19"/>
      <c r="PYC14" s="19"/>
      <c r="PYD14" s="19"/>
      <c r="PYE14" s="19"/>
      <c r="PYF14" s="19"/>
      <c r="PYG14" s="19"/>
      <c r="PYH14" s="19"/>
      <c r="PYI14" s="19"/>
      <c r="PYJ14" s="19"/>
      <c r="PYK14" s="19"/>
      <c r="PYL14" s="19"/>
      <c r="PYM14" s="19"/>
      <c r="PYN14" s="19"/>
      <c r="PYO14" s="19"/>
      <c r="PYP14" s="19"/>
      <c r="PYQ14" s="19"/>
      <c r="PYR14" s="19"/>
      <c r="PYS14" s="19"/>
      <c r="PYT14" s="19"/>
      <c r="PYU14" s="19"/>
      <c r="PYV14" s="19"/>
      <c r="PYW14" s="19"/>
      <c r="PYX14" s="19"/>
      <c r="PYY14" s="19"/>
      <c r="PYZ14" s="19"/>
      <c r="PZA14" s="19"/>
      <c r="PZB14" s="19"/>
      <c r="PZC14" s="19"/>
      <c r="PZD14" s="19"/>
      <c r="PZE14" s="19"/>
      <c r="PZF14" s="19"/>
      <c r="PZG14" s="19"/>
      <c r="PZH14" s="19"/>
      <c r="PZI14" s="19"/>
      <c r="PZJ14" s="19"/>
      <c r="PZK14" s="19"/>
      <c r="PZL14" s="19"/>
      <c r="PZM14" s="19"/>
      <c r="PZN14" s="19"/>
      <c r="PZO14" s="19"/>
      <c r="PZP14" s="19"/>
      <c r="PZQ14" s="19"/>
      <c r="PZR14" s="19"/>
      <c r="PZS14" s="19"/>
      <c r="PZT14" s="19"/>
      <c r="PZU14" s="19"/>
      <c r="PZV14" s="19"/>
      <c r="PZW14" s="19"/>
      <c r="PZX14" s="19"/>
      <c r="PZY14" s="19"/>
      <c r="PZZ14" s="19"/>
      <c r="QAA14" s="19"/>
      <c r="QAB14" s="19"/>
      <c r="QAC14" s="19"/>
      <c r="QAD14" s="19"/>
      <c r="QAE14" s="19"/>
      <c r="QAF14" s="19"/>
      <c r="QAG14" s="19"/>
      <c r="QAH14" s="19"/>
      <c r="QAI14" s="19"/>
      <c r="QAJ14" s="19"/>
      <c r="QAK14" s="19"/>
      <c r="QAL14" s="19"/>
      <c r="QAM14" s="19"/>
      <c r="QAN14" s="19"/>
      <c r="QAO14" s="19"/>
      <c r="QAP14" s="19"/>
      <c r="QAQ14" s="19"/>
      <c r="QAR14" s="19"/>
      <c r="QAS14" s="19"/>
      <c r="QAT14" s="19"/>
      <c r="QAU14" s="19"/>
      <c r="QAV14" s="19"/>
      <c r="QAW14" s="19"/>
      <c r="QAX14" s="19"/>
      <c r="QAY14" s="19"/>
      <c r="QAZ14" s="19"/>
      <c r="QBA14" s="19"/>
      <c r="QBB14" s="19"/>
      <c r="QBC14" s="19"/>
      <c r="QBD14" s="19"/>
      <c r="QBE14" s="19"/>
      <c r="QBF14" s="19"/>
      <c r="QBG14" s="19"/>
      <c r="QBH14" s="19"/>
      <c r="QBI14" s="19"/>
      <c r="QBJ14" s="19"/>
      <c r="QBK14" s="19"/>
      <c r="QBL14" s="19"/>
      <c r="QBM14" s="19"/>
      <c r="QBN14" s="19"/>
      <c r="QBO14" s="19"/>
      <c r="QBP14" s="19"/>
      <c r="QBQ14" s="19"/>
      <c r="QBR14" s="19"/>
      <c r="QBS14" s="19"/>
      <c r="QBT14" s="19"/>
      <c r="QBU14" s="19"/>
      <c r="QBV14" s="19"/>
      <c r="QBW14" s="19"/>
      <c r="QBX14" s="19"/>
      <c r="QBY14" s="19"/>
      <c r="QBZ14" s="19"/>
      <c r="QCA14" s="19"/>
      <c r="QCB14" s="19"/>
      <c r="QCC14" s="19"/>
      <c r="QCD14" s="19"/>
      <c r="QCE14" s="19"/>
      <c r="QCF14" s="19"/>
      <c r="QCG14" s="19"/>
      <c r="QCH14" s="19"/>
      <c r="QCI14" s="19"/>
      <c r="QCJ14" s="19"/>
      <c r="QCK14" s="19"/>
      <c r="QCL14" s="19"/>
      <c r="QCM14" s="19"/>
      <c r="QCN14" s="19"/>
      <c r="QCO14" s="19"/>
      <c r="QCP14" s="19"/>
      <c r="QCQ14" s="19"/>
      <c r="QCR14" s="19"/>
      <c r="QCS14" s="19"/>
      <c r="QCT14" s="19"/>
      <c r="QCU14" s="19"/>
      <c r="QCV14" s="19"/>
      <c r="QCW14" s="19"/>
      <c r="QCX14" s="19"/>
      <c r="QCY14" s="19"/>
      <c r="QCZ14" s="19"/>
      <c r="QDA14" s="19"/>
      <c r="QDB14" s="19"/>
      <c r="QDC14" s="19"/>
      <c r="QDD14" s="19"/>
      <c r="QDE14" s="19"/>
      <c r="QDF14" s="19"/>
      <c r="QDG14" s="19"/>
      <c r="QDH14" s="19"/>
      <c r="QDI14" s="19"/>
      <c r="QDJ14" s="19"/>
      <c r="QDK14" s="19"/>
      <c r="QDL14" s="19"/>
      <c r="QDM14" s="19"/>
      <c r="QDN14" s="19"/>
      <c r="QDO14" s="19"/>
      <c r="QDP14" s="19"/>
      <c r="QDQ14" s="19"/>
      <c r="QDR14" s="19"/>
      <c r="QDS14" s="19"/>
      <c r="QDT14" s="19"/>
      <c r="QDU14" s="19"/>
      <c r="QDV14" s="19"/>
      <c r="QDW14" s="19"/>
      <c r="QDX14" s="19"/>
      <c r="QDY14" s="19"/>
      <c r="QDZ14" s="19"/>
      <c r="QEA14" s="19"/>
      <c r="QEB14" s="19"/>
      <c r="QEC14" s="19"/>
      <c r="QED14" s="19"/>
      <c r="QEE14" s="19"/>
      <c r="QEF14" s="19"/>
      <c r="QEG14" s="19"/>
      <c r="QEH14" s="19"/>
      <c r="QEI14" s="19"/>
      <c r="QEJ14" s="19"/>
      <c r="QEK14" s="19"/>
      <c r="QEL14" s="19"/>
      <c r="QEM14" s="19"/>
      <c r="QEN14" s="19"/>
      <c r="QEO14" s="19"/>
      <c r="QEP14" s="19"/>
      <c r="QEQ14" s="19"/>
      <c r="QER14" s="19"/>
      <c r="QES14" s="19"/>
      <c r="QET14" s="19"/>
      <c r="QEU14" s="19"/>
      <c r="QEV14" s="19"/>
      <c r="QEW14" s="19"/>
      <c r="QEX14" s="19"/>
      <c r="QEY14" s="19"/>
      <c r="QEZ14" s="19"/>
      <c r="QFA14" s="19"/>
      <c r="QFB14" s="19"/>
      <c r="QFC14" s="19"/>
      <c r="QFD14" s="19"/>
      <c r="QFE14" s="19"/>
      <c r="QFF14" s="19"/>
      <c r="QFG14" s="19"/>
      <c r="QFH14" s="19"/>
      <c r="QFI14" s="19"/>
      <c r="QFJ14" s="19"/>
      <c r="QFK14" s="19"/>
      <c r="QFL14" s="19"/>
      <c r="QFM14" s="19"/>
      <c r="QFN14" s="19"/>
      <c r="QFO14" s="19"/>
      <c r="QFP14" s="19"/>
      <c r="QFQ14" s="19"/>
      <c r="QFR14" s="19"/>
      <c r="QFS14" s="19"/>
      <c r="QFT14" s="19"/>
      <c r="QFU14" s="19"/>
      <c r="QFV14" s="19"/>
      <c r="QFW14" s="19"/>
      <c r="QFX14" s="19"/>
      <c r="QFY14" s="19"/>
      <c r="QFZ14" s="19"/>
      <c r="QGA14" s="19"/>
      <c r="QGB14" s="19"/>
      <c r="QGC14" s="19"/>
      <c r="QGD14" s="19"/>
      <c r="QGE14" s="19"/>
      <c r="QGF14" s="19"/>
      <c r="QGG14" s="19"/>
      <c r="QGH14" s="19"/>
      <c r="QGI14" s="19"/>
      <c r="QGJ14" s="19"/>
      <c r="QGK14" s="19"/>
      <c r="QGL14" s="19"/>
      <c r="QGM14" s="19"/>
      <c r="QGN14" s="19"/>
      <c r="QGO14" s="19"/>
      <c r="QGP14" s="19"/>
      <c r="QGQ14" s="19"/>
      <c r="QGR14" s="19"/>
      <c r="QGS14" s="19"/>
      <c r="QGT14" s="19"/>
      <c r="QGU14" s="19"/>
      <c r="QGV14" s="19"/>
      <c r="QGW14" s="19"/>
      <c r="QGX14" s="19"/>
      <c r="QGY14" s="19"/>
      <c r="QGZ14" s="19"/>
      <c r="QHA14" s="19"/>
      <c r="QHB14" s="19"/>
      <c r="QHC14" s="19"/>
      <c r="QHD14" s="19"/>
      <c r="QHE14" s="19"/>
      <c r="QHF14" s="19"/>
      <c r="QHG14" s="19"/>
      <c r="QHH14" s="19"/>
      <c r="QHI14" s="19"/>
      <c r="QHJ14" s="19"/>
      <c r="QHK14" s="19"/>
      <c r="QHL14" s="19"/>
      <c r="QHM14" s="19"/>
      <c r="QHN14" s="19"/>
      <c r="QHO14" s="19"/>
      <c r="QHP14" s="19"/>
      <c r="QHQ14" s="19"/>
      <c r="QHR14" s="19"/>
      <c r="QHS14" s="19"/>
      <c r="QHT14" s="19"/>
      <c r="QHU14" s="19"/>
      <c r="QHV14" s="19"/>
      <c r="QHW14" s="19"/>
      <c r="QHX14" s="19"/>
      <c r="QHY14" s="19"/>
      <c r="QHZ14" s="19"/>
      <c r="QIA14" s="19"/>
      <c r="QIB14" s="19"/>
      <c r="QIC14" s="19"/>
      <c r="QID14" s="19"/>
      <c r="QIE14" s="19"/>
      <c r="QIF14" s="19"/>
      <c r="QIG14" s="19"/>
      <c r="QIH14" s="19"/>
      <c r="QII14" s="19"/>
      <c r="QIJ14" s="19"/>
      <c r="QIK14" s="19"/>
      <c r="QIL14" s="19"/>
      <c r="QIM14" s="19"/>
      <c r="QIN14" s="19"/>
      <c r="QIO14" s="19"/>
      <c r="QIP14" s="19"/>
      <c r="QIQ14" s="19"/>
      <c r="QIR14" s="19"/>
      <c r="QIS14" s="19"/>
      <c r="QIT14" s="19"/>
      <c r="QIU14" s="19"/>
      <c r="QIV14" s="19"/>
      <c r="QIW14" s="19"/>
      <c r="QIX14" s="19"/>
      <c r="QIY14" s="19"/>
      <c r="QIZ14" s="19"/>
      <c r="QJA14" s="19"/>
      <c r="QJB14" s="19"/>
      <c r="QJC14" s="19"/>
      <c r="QJD14" s="19"/>
      <c r="QJE14" s="19"/>
      <c r="QJF14" s="19"/>
      <c r="QJG14" s="19"/>
      <c r="QJH14" s="19"/>
      <c r="QJI14" s="19"/>
      <c r="QJJ14" s="19"/>
      <c r="QJK14" s="19"/>
      <c r="QJL14" s="19"/>
      <c r="QJM14" s="19"/>
      <c r="QJN14" s="19"/>
      <c r="QJO14" s="19"/>
      <c r="QJP14" s="19"/>
      <c r="QJQ14" s="19"/>
      <c r="QJR14" s="19"/>
      <c r="QJS14" s="19"/>
      <c r="QJT14" s="19"/>
      <c r="QJU14" s="19"/>
      <c r="QJV14" s="19"/>
      <c r="QJW14" s="19"/>
      <c r="QJX14" s="19"/>
      <c r="QJY14" s="19"/>
      <c r="QJZ14" s="19"/>
      <c r="QKA14" s="19"/>
      <c r="QKB14" s="19"/>
      <c r="QKC14" s="19"/>
      <c r="QKD14" s="19"/>
      <c r="QKE14" s="19"/>
      <c r="QKF14" s="19"/>
      <c r="QKG14" s="19"/>
      <c r="QKH14" s="19"/>
      <c r="QKI14" s="19"/>
      <c r="QKJ14" s="19"/>
      <c r="QKK14" s="19"/>
      <c r="QKL14" s="19"/>
      <c r="QKM14" s="19"/>
      <c r="QKN14" s="19"/>
      <c r="QKO14" s="19"/>
      <c r="QKP14" s="19"/>
      <c r="QKQ14" s="19"/>
      <c r="QKR14" s="19"/>
      <c r="QKS14" s="19"/>
      <c r="QKT14" s="19"/>
      <c r="QKU14" s="19"/>
      <c r="QKV14" s="19"/>
      <c r="QKW14" s="19"/>
      <c r="QKX14" s="19"/>
      <c r="QKY14" s="19"/>
      <c r="QKZ14" s="19"/>
      <c r="QLA14" s="19"/>
      <c r="QLB14" s="19"/>
      <c r="QLC14" s="19"/>
      <c r="QLD14" s="19"/>
      <c r="QLE14" s="19"/>
      <c r="QLF14" s="19"/>
      <c r="QLG14" s="19"/>
      <c r="QLH14" s="19"/>
      <c r="QLI14" s="19"/>
      <c r="QLJ14" s="19"/>
      <c r="QLK14" s="19"/>
      <c r="QLL14" s="19"/>
      <c r="QLM14" s="19"/>
      <c r="QLN14" s="19"/>
      <c r="QLO14" s="19"/>
      <c r="QLP14" s="19"/>
      <c r="QLQ14" s="19"/>
      <c r="QLR14" s="19"/>
      <c r="QLS14" s="19"/>
      <c r="QLT14" s="19"/>
      <c r="QLU14" s="19"/>
      <c r="QLV14" s="19"/>
      <c r="QLW14" s="19"/>
      <c r="QLX14" s="19"/>
      <c r="QLY14" s="19"/>
      <c r="QLZ14" s="19"/>
      <c r="QMA14" s="19"/>
      <c r="QMB14" s="19"/>
      <c r="QMC14" s="19"/>
      <c r="QMD14" s="19"/>
      <c r="QME14" s="19"/>
      <c r="QMF14" s="19"/>
      <c r="QMG14" s="19"/>
      <c r="QMH14" s="19"/>
      <c r="QMI14" s="19"/>
      <c r="QMJ14" s="19"/>
      <c r="QMK14" s="19"/>
      <c r="QML14" s="19"/>
      <c r="QMM14" s="19"/>
      <c r="QMN14" s="19"/>
      <c r="QMO14" s="19"/>
      <c r="QMP14" s="19"/>
      <c r="QMQ14" s="19"/>
      <c r="QMR14" s="19"/>
      <c r="QMS14" s="19"/>
      <c r="QMT14" s="19"/>
      <c r="QMU14" s="19"/>
      <c r="QMV14" s="19"/>
      <c r="QMW14" s="19"/>
      <c r="QMX14" s="19"/>
      <c r="QMY14" s="19"/>
      <c r="QMZ14" s="19"/>
      <c r="QNA14" s="19"/>
      <c r="QNB14" s="19"/>
      <c r="QNC14" s="19"/>
      <c r="QND14" s="19"/>
      <c r="QNE14" s="19"/>
      <c r="QNF14" s="19"/>
      <c r="QNG14" s="19"/>
      <c r="QNH14" s="19"/>
      <c r="QNI14" s="19"/>
      <c r="QNJ14" s="19"/>
      <c r="QNK14" s="19"/>
      <c r="QNL14" s="19"/>
      <c r="QNM14" s="19"/>
      <c r="QNN14" s="19"/>
      <c r="QNO14" s="19"/>
      <c r="QNP14" s="19"/>
      <c r="QNQ14" s="19"/>
      <c r="QNR14" s="19"/>
      <c r="QNS14" s="19"/>
      <c r="QNT14" s="19"/>
      <c r="QNU14" s="19"/>
      <c r="QNV14" s="19"/>
      <c r="QNW14" s="19"/>
      <c r="QNX14" s="19"/>
      <c r="QNY14" s="19"/>
      <c r="QNZ14" s="19"/>
      <c r="QOA14" s="19"/>
      <c r="QOB14" s="19"/>
      <c r="QOC14" s="19"/>
      <c r="QOD14" s="19"/>
      <c r="QOE14" s="19"/>
      <c r="QOF14" s="19"/>
      <c r="QOG14" s="19"/>
      <c r="QOH14" s="19"/>
      <c r="QOI14" s="19"/>
      <c r="QOJ14" s="19"/>
      <c r="QOK14" s="19"/>
      <c r="QOL14" s="19"/>
      <c r="QOM14" s="19"/>
      <c r="QON14" s="19"/>
      <c r="QOO14" s="19"/>
      <c r="QOP14" s="19"/>
      <c r="QOQ14" s="19"/>
      <c r="QOR14" s="19"/>
      <c r="QOS14" s="19"/>
      <c r="QOT14" s="19"/>
      <c r="QOU14" s="19"/>
      <c r="QOV14" s="19"/>
      <c r="QOW14" s="19"/>
      <c r="QOX14" s="19"/>
      <c r="QOY14" s="19"/>
      <c r="QOZ14" s="19"/>
      <c r="QPA14" s="19"/>
      <c r="QPB14" s="19"/>
      <c r="QPC14" s="19"/>
      <c r="QPD14" s="19"/>
      <c r="QPE14" s="19"/>
      <c r="QPF14" s="19"/>
      <c r="QPG14" s="19"/>
      <c r="QPH14" s="19"/>
      <c r="QPI14" s="19"/>
      <c r="QPJ14" s="19"/>
      <c r="QPK14" s="19"/>
      <c r="QPL14" s="19"/>
      <c r="QPM14" s="19"/>
      <c r="QPN14" s="19"/>
      <c r="QPO14" s="19"/>
      <c r="QPP14" s="19"/>
      <c r="QPQ14" s="19"/>
      <c r="QPR14" s="19"/>
      <c r="QPS14" s="19"/>
      <c r="QPT14" s="19"/>
      <c r="QPU14" s="19"/>
      <c r="QPV14" s="19"/>
      <c r="QPW14" s="19"/>
      <c r="QPX14" s="19"/>
      <c r="QPY14" s="19"/>
      <c r="QPZ14" s="19"/>
      <c r="QQA14" s="19"/>
      <c r="QQB14" s="19"/>
      <c r="QQC14" s="19"/>
      <c r="QQD14" s="19"/>
      <c r="QQE14" s="19"/>
      <c r="QQF14" s="19"/>
      <c r="QQG14" s="19"/>
      <c r="QQH14" s="19"/>
      <c r="QQI14" s="19"/>
      <c r="QQJ14" s="19"/>
      <c r="QQK14" s="19"/>
      <c r="QQL14" s="19"/>
      <c r="QQM14" s="19"/>
      <c r="QQN14" s="19"/>
      <c r="QQO14" s="19"/>
      <c r="QQP14" s="19"/>
      <c r="QQQ14" s="19"/>
      <c r="QQR14" s="19"/>
      <c r="QQS14" s="19"/>
      <c r="QQT14" s="19"/>
      <c r="QQU14" s="19"/>
      <c r="QQV14" s="19"/>
      <c r="QQW14" s="19"/>
      <c r="QQX14" s="19"/>
      <c r="QQY14" s="19"/>
      <c r="QQZ14" s="19"/>
      <c r="QRA14" s="19"/>
      <c r="QRB14" s="19"/>
      <c r="QRC14" s="19"/>
      <c r="QRD14" s="19"/>
      <c r="QRE14" s="19"/>
      <c r="QRF14" s="19"/>
      <c r="QRG14" s="19"/>
      <c r="QRH14" s="19"/>
      <c r="QRI14" s="19"/>
      <c r="QRJ14" s="19"/>
      <c r="QRK14" s="19"/>
      <c r="QRL14" s="19"/>
      <c r="QRM14" s="19"/>
      <c r="QRN14" s="19"/>
      <c r="QRO14" s="19"/>
      <c r="QRP14" s="19"/>
      <c r="QRQ14" s="19"/>
      <c r="QRR14" s="19"/>
      <c r="QRS14" s="19"/>
      <c r="QRT14" s="19"/>
      <c r="QRU14" s="19"/>
      <c r="QRV14" s="19"/>
      <c r="QRW14" s="19"/>
      <c r="QRX14" s="19"/>
      <c r="QRY14" s="19"/>
      <c r="QRZ14" s="19"/>
      <c r="QSA14" s="19"/>
      <c r="QSB14" s="19"/>
      <c r="QSC14" s="19"/>
      <c r="QSD14" s="19"/>
      <c r="QSE14" s="19"/>
      <c r="QSF14" s="19"/>
      <c r="QSG14" s="19"/>
      <c r="QSH14" s="19"/>
      <c r="QSI14" s="19"/>
      <c r="QSJ14" s="19"/>
      <c r="QSK14" s="19"/>
      <c r="QSL14" s="19"/>
      <c r="QSM14" s="19"/>
      <c r="QSN14" s="19"/>
      <c r="QSO14" s="19"/>
      <c r="QSP14" s="19"/>
      <c r="QSQ14" s="19"/>
      <c r="QSR14" s="19"/>
      <c r="QSS14" s="19"/>
      <c r="QST14" s="19"/>
      <c r="QSU14" s="19"/>
      <c r="QSV14" s="19"/>
      <c r="QSW14" s="19"/>
      <c r="QSX14" s="19"/>
      <c r="QSY14" s="19"/>
      <c r="QSZ14" s="19"/>
      <c r="QTA14" s="19"/>
      <c r="QTB14" s="19"/>
      <c r="QTC14" s="19"/>
      <c r="QTD14" s="19"/>
      <c r="QTE14" s="19"/>
      <c r="QTF14" s="19"/>
      <c r="QTG14" s="19"/>
      <c r="QTH14" s="19"/>
      <c r="QTI14" s="19"/>
      <c r="QTJ14" s="19"/>
      <c r="QTK14" s="19"/>
      <c r="QTL14" s="19"/>
      <c r="QTM14" s="19"/>
      <c r="QTN14" s="19"/>
      <c r="QTO14" s="19"/>
      <c r="QTP14" s="19"/>
      <c r="QTQ14" s="19"/>
      <c r="QTR14" s="19"/>
      <c r="QTS14" s="19"/>
      <c r="QTT14" s="19"/>
      <c r="QTU14" s="19"/>
      <c r="QTV14" s="19"/>
      <c r="QTW14" s="19"/>
      <c r="QTX14" s="19"/>
      <c r="QTY14" s="19"/>
      <c r="QTZ14" s="19"/>
      <c r="QUA14" s="19"/>
      <c r="QUB14" s="19"/>
      <c r="QUC14" s="19"/>
      <c r="QUD14" s="19"/>
      <c r="QUE14" s="19"/>
      <c r="QUF14" s="19"/>
      <c r="QUG14" s="19"/>
      <c r="QUH14" s="19"/>
      <c r="QUI14" s="19"/>
      <c r="QUJ14" s="19"/>
      <c r="QUK14" s="19"/>
      <c r="QUL14" s="19"/>
      <c r="QUM14" s="19"/>
      <c r="QUN14" s="19"/>
      <c r="QUO14" s="19"/>
      <c r="QUP14" s="19"/>
      <c r="QUQ14" s="19"/>
      <c r="QUR14" s="19"/>
      <c r="QUS14" s="19"/>
      <c r="QUT14" s="19"/>
      <c r="QUU14" s="19"/>
      <c r="QUV14" s="19"/>
      <c r="QUW14" s="19"/>
      <c r="QUX14" s="19"/>
      <c r="QUY14" s="19"/>
      <c r="QUZ14" s="19"/>
      <c r="QVA14" s="19"/>
      <c r="QVB14" s="19"/>
      <c r="QVC14" s="19"/>
      <c r="QVD14" s="19"/>
      <c r="QVE14" s="19"/>
      <c r="QVF14" s="19"/>
      <c r="QVG14" s="19"/>
      <c r="QVH14" s="19"/>
      <c r="QVI14" s="19"/>
      <c r="QVJ14" s="19"/>
      <c r="QVK14" s="19"/>
      <c r="QVL14" s="19"/>
      <c r="QVM14" s="19"/>
      <c r="QVN14" s="19"/>
      <c r="QVO14" s="19"/>
      <c r="QVP14" s="19"/>
      <c r="QVQ14" s="19"/>
      <c r="QVR14" s="19"/>
      <c r="QVS14" s="19"/>
      <c r="QVT14" s="19"/>
      <c r="QVU14" s="19"/>
      <c r="QVV14" s="19"/>
      <c r="QVW14" s="19"/>
      <c r="QVX14" s="19"/>
      <c r="QVY14" s="19"/>
      <c r="QVZ14" s="19"/>
      <c r="QWA14" s="19"/>
      <c r="QWB14" s="19"/>
      <c r="QWC14" s="19"/>
      <c r="QWD14" s="19"/>
      <c r="QWE14" s="19"/>
      <c r="QWF14" s="19"/>
      <c r="QWG14" s="19"/>
      <c r="QWH14" s="19"/>
      <c r="QWI14" s="19"/>
      <c r="QWJ14" s="19"/>
      <c r="QWK14" s="19"/>
      <c r="QWL14" s="19"/>
      <c r="QWM14" s="19"/>
      <c r="QWN14" s="19"/>
      <c r="QWO14" s="19"/>
      <c r="QWP14" s="19"/>
      <c r="QWQ14" s="19"/>
      <c r="QWR14" s="19"/>
      <c r="QWS14" s="19"/>
      <c r="QWT14" s="19"/>
      <c r="QWU14" s="19"/>
      <c r="QWV14" s="19"/>
      <c r="QWW14" s="19"/>
      <c r="QWX14" s="19"/>
      <c r="QWY14" s="19"/>
      <c r="QWZ14" s="19"/>
      <c r="QXA14" s="19"/>
      <c r="QXB14" s="19"/>
      <c r="QXC14" s="19"/>
      <c r="QXD14" s="19"/>
      <c r="QXE14" s="19"/>
      <c r="QXF14" s="19"/>
      <c r="QXG14" s="19"/>
      <c r="QXH14" s="19"/>
      <c r="QXI14" s="19"/>
      <c r="QXJ14" s="19"/>
      <c r="QXK14" s="19"/>
      <c r="QXL14" s="19"/>
      <c r="QXM14" s="19"/>
      <c r="QXN14" s="19"/>
      <c r="QXO14" s="19"/>
      <c r="QXP14" s="19"/>
      <c r="QXQ14" s="19"/>
      <c r="QXR14" s="19"/>
      <c r="QXS14" s="19"/>
      <c r="QXT14" s="19"/>
      <c r="QXU14" s="19"/>
      <c r="QXV14" s="19"/>
      <c r="QXW14" s="19"/>
      <c r="QXX14" s="19"/>
      <c r="QXY14" s="19"/>
      <c r="QXZ14" s="19"/>
      <c r="QYA14" s="19"/>
      <c r="QYB14" s="19"/>
      <c r="QYC14" s="19"/>
      <c r="QYD14" s="19"/>
      <c r="QYE14" s="19"/>
      <c r="QYF14" s="19"/>
      <c r="QYG14" s="19"/>
      <c r="QYH14" s="19"/>
      <c r="QYI14" s="19"/>
      <c r="QYJ14" s="19"/>
      <c r="QYK14" s="19"/>
      <c r="QYL14" s="19"/>
      <c r="QYM14" s="19"/>
      <c r="QYN14" s="19"/>
      <c r="QYO14" s="19"/>
      <c r="QYP14" s="19"/>
      <c r="QYQ14" s="19"/>
      <c r="QYR14" s="19"/>
      <c r="QYS14" s="19"/>
      <c r="QYT14" s="19"/>
      <c r="QYU14" s="19"/>
      <c r="QYV14" s="19"/>
      <c r="QYW14" s="19"/>
      <c r="QYX14" s="19"/>
      <c r="QYY14" s="19"/>
      <c r="QYZ14" s="19"/>
      <c r="QZA14" s="19"/>
      <c r="QZB14" s="19"/>
      <c r="QZC14" s="19"/>
      <c r="QZD14" s="19"/>
      <c r="QZE14" s="19"/>
      <c r="QZF14" s="19"/>
      <c r="QZG14" s="19"/>
      <c r="QZH14" s="19"/>
      <c r="QZI14" s="19"/>
      <c r="QZJ14" s="19"/>
      <c r="QZK14" s="19"/>
      <c r="QZL14" s="19"/>
      <c r="QZM14" s="19"/>
      <c r="QZN14" s="19"/>
      <c r="QZO14" s="19"/>
      <c r="QZP14" s="19"/>
      <c r="QZQ14" s="19"/>
      <c r="QZR14" s="19"/>
      <c r="QZS14" s="19"/>
      <c r="QZT14" s="19"/>
      <c r="QZU14" s="19"/>
      <c r="QZV14" s="19"/>
      <c r="QZW14" s="19"/>
      <c r="QZX14" s="19"/>
      <c r="QZY14" s="19"/>
      <c r="QZZ14" s="19"/>
      <c r="RAA14" s="19"/>
      <c r="RAB14" s="19"/>
      <c r="RAC14" s="19"/>
      <c r="RAD14" s="19"/>
      <c r="RAE14" s="19"/>
      <c r="RAF14" s="19"/>
      <c r="RAG14" s="19"/>
      <c r="RAH14" s="19"/>
      <c r="RAI14" s="19"/>
      <c r="RAJ14" s="19"/>
      <c r="RAK14" s="19"/>
      <c r="RAL14" s="19"/>
      <c r="RAM14" s="19"/>
      <c r="RAN14" s="19"/>
      <c r="RAO14" s="19"/>
      <c r="RAP14" s="19"/>
      <c r="RAQ14" s="19"/>
      <c r="RAR14" s="19"/>
      <c r="RAS14" s="19"/>
      <c r="RAT14" s="19"/>
      <c r="RAU14" s="19"/>
      <c r="RAV14" s="19"/>
      <c r="RAW14" s="19"/>
      <c r="RAX14" s="19"/>
      <c r="RAY14" s="19"/>
      <c r="RAZ14" s="19"/>
      <c r="RBA14" s="19"/>
      <c r="RBB14" s="19"/>
      <c r="RBC14" s="19"/>
      <c r="RBD14" s="19"/>
      <c r="RBE14" s="19"/>
      <c r="RBF14" s="19"/>
      <c r="RBG14" s="19"/>
      <c r="RBH14" s="19"/>
      <c r="RBI14" s="19"/>
      <c r="RBJ14" s="19"/>
      <c r="RBK14" s="19"/>
      <c r="RBL14" s="19"/>
      <c r="RBM14" s="19"/>
      <c r="RBN14" s="19"/>
      <c r="RBO14" s="19"/>
      <c r="RBP14" s="19"/>
      <c r="RBQ14" s="19"/>
      <c r="RBR14" s="19"/>
      <c r="RBS14" s="19"/>
      <c r="RBT14" s="19"/>
      <c r="RBU14" s="19"/>
      <c r="RBV14" s="19"/>
      <c r="RBW14" s="19"/>
      <c r="RBX14" s="19"/>
      <c r="RBY14" s="19"/>
      <c r="RBZ14" s="19"/>
      <c r="RCA14" s="19"/>
      <c r="RCB14" s="19"/>
      <c r="RCC14" s="19"/>
      <c r="RCD14" s="19"/>
      <c r="RCE14" s="19"/>
      <c r="RCF14" s="19"/>
      <c r="RCG14" s="19"/>
      <c r="RCH14" s="19"/>
      <c r="RCI14" s="19"/>
      <c r="RCJ14" s="19"/>
      <c r="RCK14" s="19"/>
      <c r="RCL14" s="19"/>
      <c r="RCM14" s="19"/>
      <c r="RCN14" s="19"/>
      <c r="RCO14" s="19"/>
      <c r="RCP14" s="19"/>
      <c r="RCQ14" s="19"/>
      <c r="RCR14" s="19"/>
      <c r="RCS14" s="19"/>
      <c r="RCT14" s="19"/>
      <c r="RCU14" s="19"/>
      <c r="RCV14" s="19"/>
      <c r="RCW14" s="19"/>
      <c r="RCX14" s="19"/>
      <c r="RCY14" s="19"/>
      <c r="RCZ14" s="19"/>
      <c r="RDA14" s="19"/>
      <c r="RDB14" s="19"/>
      <c r="RDC14" s="19"/>
      <c r="RDD14" s="19"/>
      <c r="RDE14" s="19"/>
      <c r="RDF14" s="19"/>
      <c r="RDG14" s="19"/>
      <c r="RDH14" s="19"/>
      <c r="RDI14" s="19"/>
      <c r="RDJ14" s="19"/>
      <c r="RDK14" s="19"/>
      <c r="RDL14" s="19"/>
      <c r="RDM14" s="19"/>
      <c r="RDN14" s="19"/>
      <c r="RDO14" s="19"/>
      <c r="RDP14" s="19"/>
      <c r="RDQ14" s="19"/>
      <c r="RDR14" s="19"/>
      <c r="RDS14" s="19"/>
      <c r="RDT14" s="19"/>
      <c r="RDU14" s="19"/>
      <c r="RDV14" s="19"/>
      <c r="RDW14" s="19"/>
      <c r="RDX14" s="19"/>
      <c r="RDY14" s="19"/>
      <c r="RDZ14" s="19"/>
      <c r="REA14" s="19"/>
      <c r="REB14" s="19"/>
      <c r="REC14" s="19"/>
      <c r="RED14" s="19"/>
      <c r="REE14" s="19"/>
      <c r="REF14" s="19"/>
      <c r="REG14" s="19"/>
      <c r="REH14" s="19"/>
      <c r="REI14" s="19"/>
      <c r="REJ14" s="19"/>
      <c r="REK14" s="19"/>
      <c r="REL14" s="19"/>
      <c r="REM14" s="19"/>
      <c r="REN14" s="19"/>
      <c r="REO14" s="19"/>
      <c r="REP14" s="19"/>
      <c r="REQ14" s="19"/>
      <c r="RER14" s="19"/>
      <c r="RES14" s="19"/>
      <c r="RET14" s="19"/>
      <c r="REU14" s="19"/>
      <c r="REV14" s="19"/>
      <c r="REW14" s="19"/>
      <c r="REX14" s="19"/>
      <c r="REY14" s="19"/>
      <c r="REZ14" s="19"/>
      <c r="RFA14" s="19"/>
      <c r="RFB14" s="19"/>
      <c r="RFC14" s="19"/>
      <c r="RFD14" s="19"/>
      <c r="RFE14" s="19"/>
      <c r="RFF14" s="19"/>
      <c r="RFG14" s="19"/>
      <c r="RFH14" s="19"/>
      <c r="RFI14" s="19"/>
      <c r="RFJ14" s="19"/>
      <c r="RFK14" s="19"/>
      <c r="RFL14" s="19"/>
      <c r="RFM14" s="19"/>
      <c r="RFN14" s="19"/>
      <c r="RFO14" s="19"/>
      <c r="RFP14" s="19"/>
      <c r="RFQ14" s="19"/>
      <c r="RFR14" s="19"/>
      <c r="RFS14" s="19"/>
      <c r="RFT14" s="19"/>
      <c r="RFU14" s="19"/>
      <c r="RFV14" s="19"/>
      <c r="RFW14" s="19"/>
      <c r="RFX14" s="19"/>
      <c r="RFY14" s="19"/>
      <c r="RFZ14" s="19"/>
      <c r="RGA14" s="19"/>
      <c r="RGB14" s="19"/>
      <c r="RGC14" s="19"/>
      <c r="RGD14" s="19"/>
      <c r="RGE14" s="19"/>
      <c r="RGF14" s="19"/>
      <c r="RGG14" s="19"/>
      <c r="RGH14" s="19"/>
      <c r="RGI14" s="19"/>
      <c r="RGJ14" s="19"/>
      <c r="RGK14" s="19"/>
      <c r="RGL14" s="19"/>
      <c r="RGM14" s="19"/>
      <c r="RGN14" s="19"/>
      <c r="RGO14" s="19"/>
      <c r="RGP14" s="19"/>
      <c r="RGQ14" s="19"/>
      <c r="RGR14" s="19"/>
      <c r="RGS14" s="19"/>
      <c r="RGT14" s="19"/>
      <c r="RGU14" s="19"/>
      <c r="RGV14" s="19"/>
      <c r="RGW14" s="19"/>
      <c r="RGX14" s="19"/>
      <c r="RGY14" s="19"/>
      <c r="RGZ14" s="19"/>
      <c r="RHA14" s="19"/>
      <c r="RHB14" s="19"/>
      <c r="RHC14" s="19"/>
      <c r="RHD14" s="19"/>
      <c r="RHE14" s="19"/>
      <c r="RHF14" s="19"/>
      <c r="RHG14" s="19"/>
      <c r="RHH14" s="19"/>
      <c r="RHI14" s="19"/>
      <c r="RHJ14" s="19"/>
      <c r="RHK14" s="19"/>
      <c r="RHL14" s="19"/>
      <c r="RHM14" s="19"/>
      <c r="RHN14" s="19"/>
      <c r="RHO14" s="19"/>
      <c r="RHP14" s="19"/>
      <c r="RHQ14" s="19"/>
      <c r="RHR14" s="19"/>
      <c r="RHS14" s="19"/>
      <c r="RHT14" s="19"/>
      <c r="RHU14" s="19"/>
      <c r="RHV14" s="19"/>
      <c r="RHW14" s="19"/>
      <c r="RHX14" s="19"/>
      <c r="RHY14" s="19"/>
      <c r="RHZ14" s="19"/>
      <c r="RIA14" s="19"/>
      <c r="RIB14" s="19"/>
      <c r="RIC14" s="19"/>
      <c r="RID14" s="19"/>
      <c r="RIE14" s="19"/>
      <c r="RIF14" s="19"/>
      <c r="RIG14" s="19"/>
      <c r="RIH14" s="19"/>
      <c r="RII14" s="19"/>
      <c r="RIJ14" s="19"/>
      <c r="RIK14" s="19"/>
      <c r="RIL14" s="19"/>
      <c r="RIM14" s="19"/>
      <c r="RIN14" s="19"/>
      <c r="RIO14" s="19"/>
      <c r="RIP14" s="19"/>
      <c r="RIQ14" s="19"/>
      <c r="RIR14" s="19"/>
      <c r="RIS14" s="19"/>
      <c r="RIT14" s="19"/>
      <c r="RIU14" s="19"/>
      <c r="RIV14" s="19"/>
      <c r="RIW14" s="19"/>
      <c r="RIX14" s="19"/>
      <c r="RIY14" s="19"/>
      <c r="RIZ14" s="19"/>
      <c r="RJA14" s="19"/>
      <c r="RJB14" s="19"/>
      <c r="RJC14" s="19"/>
      <c r="RJD14" s="19"/>
      <c r="RJE14" s="19"/>
      <c r="RJF14" s="19"/>
      <c r="RJG14" s="19"/>
      <c r="RJH14" s="19"/>
      <c r="RJI14" s="19"/>
      <c r="RJJ14" s="19"/>
      <c r="RJK14" s="19"/>
      <c r="RJL14" s="19"/>
      <c r="RJM14" s="19"/>
      <c r="RJN14" s="19"/>
      <c r="RJO14" s="19"/>
      <c r="RJP14" s="19"/>
      <c r="RJQ14" s="19"/>
      <c r="RJR14" s="19"/>
      <c r="RJS14" s="19"/>
      <c r="RJT14" s="19"/>
      <c r="RJU14" s="19"/>
      <c r="RJV14" s="19"/>
      <c r="RJW14" s="19"/>
      <c r="RJX14" s="19"/>
      <c r="RJY14" s="19"/>
      <c r="RJZ14" s="19"/>
      <c r="RKA14" s="19"/>
      <c r="RKB14" s="19"/>
      <c r="RKC14" s="19"/>
      <c r="RKD14" s="19"/>
      <c r="RKE14" s="19"/>
      <c r="RKF14" s="19"/>
      <c r="RKG14" s="19"/>
      <c r="RKH14" s="19"/>
      <c r="RKI14" s="19"/>
      <c r="RKJ14" s="19"/>
      <c r="RKK14" s="19"/>
      <c r="RKL14" s="19"/>
      <c r="RKM14" s="19"/>
      <c r="RKN14" s="19"/>
      <c r="RKO14" s="19"/>
      <c r="RKP14" s="19"/>
      <c r="RKQ14" s="19"/>
      <c r="RKR14" s="19"/>
      <c r="RKS14" s="19"/>
      <c r="RKT14" s="19"/>
      <c r="RKU14" s="19"/>
      <c r="RKV14" s="19"/>
      <c r="RKW14" s="19"/>
      <c r="RKX14" s="19"/>
      <c r="RKY14" s="19"/>
      <c r="RKZ14" s="19"/>
      <c r="RLA14" s="19"/>
      <c r="RLB14" s="19"/>
      <c r="RLC14" s="19"/>
      <c r="RLD14" s="19"/>
      <c r="RLE14" s="19"/>
      <c r="RLF14" s="19"/>
      <c r="RLG14" s="19"/>
      <c r="RLH14" s="19"/>
      <c r="RLI14" s="19"/>
      <c r="RLJ14" s="19"/>
      <c r="RLK14" s="19"/>
      <c r="RLL14" s="19"/>
      <c r="RLM14" s="19"/>
      <c r="RLN14" s="19"/>
      <c r="RLO14" s="19"/>
      <c r="RLP14" s="19"/>
      <c r="RLQ14" s="19"/>
      <c r="RLR14" s="19"/>
      <c r="RLS14" s="19"/>
      <c r="RLT14" s="19"/>
      <c r="RLU14" s="19"/>
      <c r="RLV14" s="19"/>
      <c r="RLW14" s="19"/>
      <c r="RLX14" s="19"/>
      <c r="RLY14" s="19"/>
      <c r="RLZ14" s="19"/>
      <c r="RMA14" s="19"/>
      <c r="RMB14" s="19"/>
      <c r="RMC14" s="19"/>
      <c r="RMD14" s="19"/>
      <c r="RME14" s="19"/>
      <c r="RMF14" s="19"/>
      <c r="RMG14" s="19"/>
      <c r="RMH14" s="19"/>
      <c r="RMI14" s="19"/>
      <c r="RMJ14" s="19"/>
      <c r="RMK14" s="19"/>
      <c r="RML14" s="19"/>
      <c r="RMM14" s="19"/>
      <c r="RMN14" s="19"/>
      <c r="RMO14" s="19"/>
      <c r="RMP14" s="19"/>
      <c r="RMQ14" s="19"/>
      <c r="RMR14" s="19"/>
      <c r="RMS14" s="19"/>
      <c r="RMT14" s="19"/>
      <c r="RMU14" s="19"/>
      <c r="RMV14" s="19"/>
      <c r="RMW14" s="19"/>
      <c r="RMX14" s="19"/>
      <c r="RMY14" s="19"/>
      <c r="RMZ14" s="19"/>
      <c r="RNA14" s="19"/>
      <c r="RNB14" s="19"/>
      <c r="RNC14" s="19"/>
      <c r="RND14" s="19"/>
      <c r="RNE14" s="19"/>
      <c r="RNF14" s="19"/>
      <c r="RNG14" s="19"/>
      <c r="RNH14" s="19"/>
      <c r="RNI14" s="19"/>
      <c r="RNJ14" s="19"/>
      <c r="RNK14" s="19"/>
      <c r="RNL14" s="19"/>
      <c r="RNM14" s="19"/>
      <c r="RNN14" s="19"/>
      <c r="RNO14" s="19"/>
      <c r="RNP14" s="19"/>
      <c r="RNQ14" s="19"/>
      <c r="RNR14" s="19"/>
      <c r="RNS14" s="19"/>
      <c r="RNT14" s="19"/>
      <c r="RNU14" s="19"/>
      <c r="RNV14" s="19"/>
      <c r="RNW14" s="19"/>
      <c r="RNX14" s="19"/>
      <c r="RNY14" s="19"/>
      <c r="RNZ14" s="19"/>
      <c r="ROA14" s="19"/>
      <c r="ROB14" s="19"/>
      <c r="ROC14" s="19"/>
      <c r="ROD14" s="19"/>
      <c r="ROE14" s="19"/>
      <c r="ROF14" s="19"/>
      <c r="ROG14" s="19"/>
      <c r="ROH14" s="19"/>
      <c r="ROI14" s="19"/>
      <c r="ROJ14" s="19"/>
      <c r="ROK14" s="19"/>
      <c r="ROL14" s="19"/>
      <c r="ROM14" s="19"/>
      <c r="RON14" s="19"/>
      <c r="ROO14" s="19"/>
      <c r="ROP14" s="19"/>
      <c r="ROQ14" s="19"/>
      <c r="ROR14" s="19"/>
      <c r="ROS14" s="19"/>
      <c r="ROT14" s="19"/>
      <c r="ROU14" s="19"/>
      <c r="ROV14" s="19"/>
      <c r="ROW14" s="19"/>
      <c r="ROX14" s="19"/>
      <c r="ROY14" s="19"/>
      <c r="ROZ14" s="19"/>
      <c r="RPA14" s="19"/>
      <c r="RPB14" s="19"/>
      <c r="RPC14" s="19"/>
      <c r="RPD14" s="19"/>
      <c r="RPE14" s="19"/>
      <c r="RPF14" s="19"/>
      <c r="RPG14" s="19"/>
      <c r="RPH14" s="19"/>
      <c r="RPI14" s="19"/>
      <c r="RPJ14" s="19"/>
      <c r="RPK14" s="19"/>
      <c r="RPL14" s="19"/>
      <c r="RPM14" s="19"/>
      <c r="RPN14" s="19"/>
      <c r="RPO14" s="19"/>
      <c r="RPP14" s="19"/>
      <c r="RPQ14" s="19"/>
      <c r="RPR14" s="19"/>
      <c r="RPS14" s="19"/>
      <c r="RPT14" s="19"/>
      <c r="RPU14" s="19"/>
      <c r="RPV14" s="19"/>
      <c r="RPW14" s="19"/>
      <c r="RPX14" s="19"/>
      <c r="RPY14" s="19"/>
      <c r="RPZ14" s="19"/>
      <c r="RQA14" s="19"/>
      <c r="RQB14" s="19"/>
      <c r="RQC14" s="19"/>
      <c r="RQD14" s="19"/>
      <c r="RQE14" s="19"/>
      <c r="RQF14" s="19"/>
      <c r="RQG14" s="19"/>
      <c r="RQH14" s="19"/>
      <c r="RQI14" s="19"/>
      <c r="RQJ14" s="19"/>
      <c r="RQK14" s="19"/>
      <c r="RQL14" s="19"/>
      <c r="RQM14" s="19"/>
      <c r="RQN14" s="19"/>
      <c r="RQO14" s="19"/>
      <c r="RQP14" s="19"/>
      <c r="RQQ14" s="19"/>
      <c r="RQR14" s="19"/>
      <c r="RQS14" s="19"/>
      <c r="RQT14" s="19"/>
      <c r="RQU14" s="19"/>
      <c r="RQV14" s="19"/>
      <c r="RQW14" s="19"/>
      <c r="RQX14" s="19"/>
      <c r="RQY14" s="19"/>
      <c r="RQZ14" s="19"/>
      <c r="RRA14" s="19"/>
      <c r="RRB14" s="19"/>
      <c r="RRC14" s="19"/>
      <c r="RRD14" s="19"/>
      <c r="RRE14" s="19"/>
      <c r="RRF14" s="19"/>
      <c r="RRG14" s="19"/>
      <c r="RRH14" s="19"/>
      <c r="RRI14" s="19"/>
      <c r="RRJ14" s="19"/>
      <c r="RRK14" s="19"/>
      <c r="RRL14" s="19"/>
      <c r="RRM14" s="19"/>
      <c r="RRN14" s="19"/>
      <c r="RRO14" s="19"/>
      <c r="RRP14" s="19"/>
      <c r="RRQ14" s="19"/>
      <c r="RRR14" s="19"/>
      <c r="RRS14" s="19"/>
      <c r="RRT14" s="19"/>
      <c r="RRU14" s="19"/>
      <c r="RRV14" s="19"/>
      <c r="RRW14" s="19"/>
      <c r="RRX14" s="19"/>
      <c r="RRY14" s="19"/>
      <c r="RRZ14" s="19"/>
      <c r="RSA14" s="19"/>
      <c r="RSB14" s="19"/>
      <c r="RSC14" s="19"/>
      <c r="RSD14" s="19"/>
      <c r="RSE14" s="19"/>
      <c r="RSF14" s="19"/>
      <c r="RSG14" s="19"/>
      <c r="RSH14" s="19"/>
      <c r="RSI14" s="19"/>
      <c r="RSJ14" s="19"/>
      <c r="RSK14" s="19"/>
      <c r="RSL14" s="19"/>
      <c r="RSM14" s="19"/>
      <c r="RSN14" s="19"/>
      <c r="RSO14" s="19"/>
      <c r="RSP14" s="19"/>
      <c r="RSQ14" s="19"/>
      <c r="RSR14" s="19"/>
      <c r="RSS14" s="19"/>
      <c r="RST14" s="19"/>
      <c r="RSU14" s="19"/>
      <c r="RSV14" s="19"/>
      <c r="RSW14" s="19"/>
      <c r="RSX14" s="19"/>
      <c r="RSY14" s="19"/>
      <c r="RSZ14" s="19"/>
      <c r="RTA14" s="19"/>
      <c r="RTB14" s="19"/>
      <c r="RTC14" s="19"/>
      <c r="RTD14" s="19"/>
      <c r="RTE14" s="19"/>
      <c r="RTF14" s="19"/>
      <c r="RTG14" s="19"/>
      <c r="RTH14" s="19"/>
      <c r="RTI14" s="19"/>
      <c r="RTJ14" s="19"/>
      <c r="RTK14" s="19"/>
      <c r="RTL14" s="19"/>
      <c r="RTM14" s="19"/>
      <c r="RTN14" s="19"/>
      <c r="RTO14" s="19"/>
      <c r="RTP14" s="19"/>
      <c r="RTQ14" s="19"/>
      <c r="RTR14" s="19"/>
      <c r="RTS14" s="19"/>
      <c r="RTT14" s="19"/>
      <c r="RTU14" s="19"/>
      <c r="RTV14" s="19"/>
      <c r="RTW14" s="19"/>
      <c r="RTX14" s="19"/>
      <c r="RTY14" s="19"/>
      <c r="RTZ14" s="19"/>
      <c r="RUA14" s="19"/>
      <c r="RUB14" s="19"/>
      <c r="RUC14" s="19"/>
      <c r="RUD14" s="19"/>
      <c r="RUE14" s="19"/>
      <c r="RUF14" s="19"/>
      <c r="RUG14" s="19"/>
      <c r="RUH14" s="19"/>
      <c r="RUI14" s="19"/>
      <c r="RUJ14" s="19"/>
      <c r="RUK14" s="19"/>
      <c r="RUL14" s="19"/>
      <c r="RUM14" s="19"/>
      <c r="RUN14" s="19"/>
      <c r="RUO14" s="19"/>
      <c r="RUP14" s="19"/>
      <c r="RUQ14" s="19"/>
      <c r="RUR14" s="19"/>
      <c r="RUS14" s="19"/>
      <c r="RUT14" s="19"/>
      <c r="RUU14" s="19"/>
      <c r="RUV14" s="19"/>
      <c r="RUW14" s="19"/>
      <c r="RUX14" s="19"/>
      <c r="RUY14" s="19"/>
      <c r="RUZ14" s="19"/>
      <c r="RVA14" s="19"/>
      <c r="RVB14" s="19"/>
      <c r="RVC14" s="19"/>
      <c r="RVD14" s="19"/>
      <c r="RVE14" s="19"/>
      <c r="RVF14" s="19"/>
      <c r="RVG14" s="19"/>
      <c r="RVH14" s="19"/>
      <c r="RVI14" s="19"/>
      <c r="RVJ14" s="19"/>
      <c r="RVK14" s="19"/>
      <c r="RVL14" s="19"/>
      <c r="RVM14" s="19"/>
      <c r="RVN14" s="19"/>
      <c r="RVO14" s="19"/>
      <c r="RVP14" s="19"/>
      <c r="RVQ14" s="19"/>
      <c r="RVR14" s="19"/>
      <c r="RVS14" s="19"/>
      <c r="RVT14" s="19"/>
      <c r="RVU14" s="19"/>
      <c r="RVV14" s="19"/>
      <c r="RVW14" s="19"/>
      <c r="RVX14" s="19"/>
      <c r="RVY14" s="19"/>
      <c r="RVZ14" s="19"/>
      <c r="RWA14" s="19"/>
      <c r="RWB14" s="19"/>
      <c r="RWC14" s="19"/>
      <c r="RWD14" s="19"/>
      <c r="RWE14" s="19"/>
      <c r="RWF14" s="19"/>
      <c r="RWG14" s="19"/>
      <c r="RWH14" s="19"/>
      <c r="RWI14" s="19"/>
      <c r="RWJ14" s="19"/>
      <c r="RWK14" s="19"/>
      <c r="RWL14" s="19"/>
      <c r="RWM14" s="19"/>
      <c r="RWN14" s="19"/>
      <c r="RWO14" s="19"/>
      <c r="RWP14" s="19"/>
      <c r="RWQ14" s="19"/>
      <c r="RWR14" s="19"/>
      <c r="RWS14" s="19"/>
      <c r="RWT14" s="19"/>
      <c r="RWU14" s="19"/>
      <c r="RWV14" s="19"/>
      <c r="RWW14" s="19"/>
      <c r="RWX14" s="19"/>
      <c r="RWY14" s="19"/>
      <c r="RWZ14" s="19"/>
      <c r="RXA14" s="19"/>
      <c r="RXB14" s="19"/>
      <c r="RXC14" s="19"/>
      <c r="RXD14" s="19"/>
      <c r="RXE14" s="19"/>
      <c r="RXF14" s="19"/>
      <c r="RXG14" s="19"/>
      <c r="RXH14" s="19"/>
      <c r="RXI14" s="19"/>
      <c r="RXJ14" s="19"/>
      <c r="RXK14" s="19"/>
      <c r="RXL14" s="19"/>
      <c r="RXM14" s="19"/>
      <c r="RXN14" s="19"/>
      <c r="RXO14" s="19"/>
      <c r="RXP14" s="19"/>
      <c r="RXQ14" s="19"/>
      <c r="RXR14" s="19"/>
      <c r="RXS14" s="19"/>
      <c r="RXT14" s="19"/>
      <c r="RXU14" s="19"/>
      <c r="RXV14" s="19"/>
      <c r="RXW14" s="19"/>
      <c r="RXX14" s="19"/>
      <c r="RXY14" s="19"/>
      <c r="RXZ14" s="19"/>
      <c r="RYA14" s="19"/>
      <c r="RYB14" s="19"/>
      <c r="RYC14" s="19"/>
      <c r="RYD14" s="19"/>
      <c r="RYE14" s="19"/>
      <c r="RYF14" s="19"/>
      <c r="RYG14" s="19"/>
      <c r="RYH14" s="19"/>
      <c r="RYI14" s="19"/>
      <c r="RYJ14" s="19"/>
      <c r="RYK14" s="19"/>
      <c r="RYL14" s="19"/>
      <c r="RYM14" s="19"/>
      <c r="RYN14" s="19"/>
      <c r="RYO14" s="19"/>
      <c r="RYP14" s="19"/>
      <c r="RYQ14" s="19"/>
      <c r="RYR14" s="19"/>
      <c r="RYS14" s="19"/>
      <c r="RYT14" s="19"/>
      <c r="RYU14" s="19"/>
      <c r="RYV14" s="19"/>
      <c r="RYW14" s="19"/>
      <c r="RYX14" s="19"/>
      <c r="RYY14" s="19"/>
      <c r="RYZ14" s="19"/>
      <c r="RZA14" s="19"/>
      <c r="RZB14" s="19"/>
      <c r="RZC14" s="19"/>
      <c r="RZD14" s="19"/>
      <c r="RZE14" s="19"/>
      <c r="RZF14" s="19"/>
      <c r="RZG14" s="19"/>
      <c r="RZH14" s="19"/>
      <c r="RZI14" s="19"/>
      <c r="RZJ14" s="19"/>
      <c r="RZK14" s="19"/>
      <c r="RZL14" s="19"/>
      <c r="RZM14" s="19"/>
      <c r="RZN14" s="19"/>
      <c r="RZO14" s="19"/>
      <c r="RZP14" s="19"/>
      <c r="RZQ14" s="19"/>
      <c r="RZR14" s="19"/>
      <c r="RZS14" s="19"/>
      <c r="RZT14" s="19"/>
      <c r="RZU14" s="19"/>
      <c r="RZV14" s="19"/>
      <c r="RZW14" s="19"/>
      <c r="RZX14" s="19"/>
      <c r="RZY14" s="19"/>
      <c r="RZZ14" s="19"/>
      <c r="SAA14" s="19"/>
      <c r="SAB14" s="19"/>
      <c r="SAC14" s="19"/>
      <c r="SAD14" s="19"/>
      <c r="SAE14" s="19"/>
      <c r="SAF14" s="19"/>
      <c r="SAG14" s="19"/>
      <c r="SAH14" s="19"/>
      <c r="SAI14" s="19"/>
      <c r="SAJ14" s="19"/>
      <c r="SAK14" s="19"/>
      <c r="SAL14" s="19"/>
      <c r="SAM14" s="19"/>
      <c r="SAN14" s="19"/>
      <c r="SAO14" s="19"/>
      <c r="SAP14" s="19"/>
      <c r="SAQ14" s="19"/>
      <c r="SAR14" s="19"/>
      <c r="SAS14" s="19"/>
      <c r="SAT14" s="19"/>
      <c r="SAU14" s="19"/>
      <c r="SAV14" s="19"/>
      <c r="SAW14" s="19"/>
      <c r="SAX14" s="19"/>
      <c r="SAY14" s="19"/>
      <c r="SAZ14" s="19"/>
      <c r="SBA14" s="19"/>
      <c r="SBB14" s="19"/>
      <c r="SBC14" s="19"/>
      <c r="SBD14" s="19"/>
      <c r="SBE14" s="19"/>
      <c r="SBF14" s="19"/>
      <c r="SBG14" s="19"/>
      <c r="SBH14" s="19"/>
      <c r="SBI14" s="19"/>
      <c r="SBJ14" s="19"/>
      <c r="SBK14" s="19"/>
      <c r="SBL14" s="19"/>
      <c r="SBM14" s="19"/>
      <c r="SBN14" s="19"/>
      <c r="SBO14" s="19"/>
      <c r="SBP14" s="19"/>
      <c r="SBQ14" s="19"/>
      <c r="SBR14" s="19"/>
      <c r="SBS14" s="19"/>
      <c r="SBT14" s="19"/>
      <c r="SBU14" s="19"/>
      <c r="SBV14" s="19"/>
      <c r="SBW14" s="19"/>
      <c r="SBX14" s="19"/>
      <c r="SBY14" s="19"/>
      <c r="SBZ14" s="19"/>
      <c r="SCA14" s="19"/>
      <c r="SCB14" s="19"/>
      <c r="SCC14" s="19"/>
      <c r="SCD14" s="19"/>
      <c r="SCE14" s="19"/>
      <c r="SCF14" s="19"/>
      <c r="SCG14" s="19"/>
      <c r="SCH14" s="19"/>
      <c r="SCI14" s="19"/>
      <c r="SCJ14" s="19"/>
      <c r="SCK14" s="19"/>
      <c r="SCL14" s="19"/>
      <c r="SCM14" s="19"/>
      <c r="SCN14" s="19"/>
      <c r="SCO14" s="19"/>
      <c r="SCP14" s="19"/>
      <c r="SCQ14" s="19"/>
      <c r="SCR14" s="19"/>
      <c r="SCS14" s="19"/>
      <c r="SCT14" s="19"/>
      <c r="SCU14" s="19"/>
      <c r="SCV14" s="19"/>
      <c r="SCW14" s="19"/>
      <c r="SCX14" s="19"/>
      <c r="SCY14" s="19"/>
      <c r="SCZ14" s="19"/>
      <c r="SDA14" s="19"/>
      <c r="SDB14" s="19"/>
      <c r="SDC14" s="19"/>
      <c r="SDD14" s="19"/>
      <c r="SDE14" s="19"/>
      <c r="SDF14" s="19"/>
      <c r="SDG14" s="19"/>
      <c r="SDH14" s="19"/>
      <c r="SDI14" s="19"/>
      <c r="SDJ14" s="19"/>
      <c r="SDK14" s="19"/>
      <c r="SDL14" s="19"/>
      <c r="SDM14" s="19"/>
      <c r="SDN14" s="19"/>
      <c r="SDO14" s="19"/>
      <c r="SDP14" s="19"/>
      <c r="SDQ14" s="19"/>
      <c r="SDR14" s="19"/>
      <c r="SDS14" s="19"/>
      <c r="SDT14" s="19"/>
      <c r="SDU14" s="19"/>
      <c r="SDV14" s="19"/>
      <c r="SDW14" s="19"/>
      <c r="SDX14" s="19"/>
      <c r="SDY14" s="19"/>
      <c r="SDZ14" s="19"/>
      <c r="SEA14" s="19"/>
      <c r="SEB14" s="19"/>
      <c r="SEC14" s="19"/>
      <c r="SED14" s="19"/>
      <c r="SEE14" s="19"/>
      <c r="SEF14" s="19"/>
      <c r="SEG14" s="19"/>
      <c r="SEH14" s="19"/>
      <c r="SEI14" s="19"/>
      <c r="SEJ14" s="19"/>
      <c r="SEK14" s="19"/>
      <c r="SEL14" s="19"/>
      <c r="SEM14" s="19"/>
      <c r="SEN14" s="19"/>
      <c r="SEO14" s="19"/>
      <c r="SEP14" s="19"/>
      <c r="SEQ14" s="19"/>
      <c r="SER14" s="19"/>
      <c r="SES14" s="19"/>
      <c r="SET14" s="19"/>
      <c r="SEU14" s="19"/>
      <c r="SEV14" s="19"/>
      <c r="SEW14" s="19"/>
      <c r="SEX14" s="19"/>
      <c r="SEY14" s="19"/>
      <c r="SEZ14" s="19"/>
      <c r="SFA14" s="19"/>
      <c r="SFB14" s="19"/>
      <c r="SFC14" s="19"/>
      <c r="SFD14" s="19"/>
      <c r="SFE14" s="19"/>
      <c r="SFF14" s="19"/>
      <c r="SFG14" s="19"/>
      <c r="SFH14" s="19"/>
      <c r="SFI14" s="19"/>
      <c r="SFJ14" s="19"/>
      <c r="SFK14" s="19"/>
      <c r="SFL14" s="19"/>
      <c r="SFM14" s="19"/>
      <c r="SFN14" s="19"/>
      <c r="SFO14" s="19"/>
      <c r="SFP14" s="19"/>
      <c r="SFQ14" s="19"/>
      <c r="SFR14" s="19"/>
      <c r="SFS14" s="19"/>
      <c r="SFT14" s="19"/>
      <c r="SFU14" s="19"/>
      <c r="SFV14" s="19"/>
      <c r="SFW14" s="19"/>
      <c r="SFX14" s="19"/>
      <c r="SFY14" s="19"/>
      <c r="SFZ14" s="19"/>
      <c r="SGA14" s="19"/>
      <c r="SGB14" s="19"/>
      <c r="SGC14" s="19"/>
      <c r="SGD14" s="19"/>
      <c r="SGE14" s="19"/>
      <c r="SGF14" s="19"/>
      <c r="SGG14" s="19"/>
      <c r="SGH14" s="19"/>
      <c r="SGI14" s="19"/>
      <c r="SGJ14" s="19"/>
      <c r="SGK14" s="19"/>
      <c r="SGL14" s="19"/>
      <c r="SGM14" s="19"/>
      <c r="SGN14" s="19"/>
      <c r="SGO14" s="19"/>
      <c r="SGP14" s="19"/>
      <c r="SGQ14" s="19"/>
      <c r="SGR14" s="19"/>
      <c r="SGS14" s="19"/>
      <c r="SGT14" s="19"/>
      <c r="SGU14" s="19"/>
      <c r="SGV14" s="19"/>
      <c r="SGW14" s="19"/>
      <c r="SGX14" s="19"/>
      <c r="SGY14" s="19"/>
      <c r="SGZ14" s="19"/>
      <c r="SHA14" s="19"/>
      <c r="SHB14" s="19"/>
      <c r="SHC14" s="19"/>
      <c r="SHD14" s="19"/>
      <c r="SHE14" s="19"/>
      <c r="SHF14" s="19"/>
      <c r="SHG14" s="19"/>
      <c r="SHH14" s="19"/>
      <c r="SHI14" s="19"/>
      <c r="SHJ14" s="19"/>
      <c r="SHK14" s="19"/>
      <c r="SHL14" s="19"/>
      <c r="SHM14" s="19"/>
      <c r="SHN14" s="19"/>
      <c r="SHO14" s="19"/>
      <c r="SHP14" s="19"/>
      <c r="SHQ14" s="19"/>
      <c r="SHR14" s="19"/>
      <c r="SHS14" s="19"/>
      <c r="SHT14" s="19"/>
      <c r="SHU14" s="19"/>
      <c r="SHV14" s="19"/>
      <c r="SHW14" s="19"/>
      <c r="SHX14" s="19"/>
      <c r="SHY14" s="19"/>
      <c r="SHZ14" s="19"/>
      <c r="SIA14" s="19"/>
      <c r="SIB14" s="19"/>
      <c r="SIC14" s="19"/>
      <c r="SID14" s="19"/>
      <c r="SIE14" s="19"/>
      <c r="SIF14" s="19"/>
      <c r="SIG14" s="19"/>
      <c r="SIH14" s="19"/>
      <c r="SII14" s="19"/>
      <c r="SIJ14" s="19"/>
      <c r="SIK14" s="19"/>
      <c r="SIL14" s="19"/>
      <c r="SIM14" s="19"/>
      <c r="SIN14" s="19"/>
      <c r="SIO14" s="19"/>
      <c r="SIP14" s="19"/>
      <c r="SIQ14" s="19"/>
      <c r="SIR14" s="19"/>
      <c r="SIS14" s="19"/>
      <c r="SIT14" s="19"/>
      <c r="SIU14" s="19"/>
      <c r="SIV14" s="19"/>
      <c r="SIW14" s="19"/>
      <c r="SIX14" s="19"/>
      <c r="SIY14" s="19"/>
      <c r="SIZ14" s="19"/>
      <c r="SJA14" s="19"/>
      <c r="SJB14" s="19"/>
      <c r="SJC14" s="19"/>
      <c r="SJD14" s="19"/>
      <c r="SJE14" s="19"/>
      <c r="SJF14" s="19"/>
      <c r="SJG14" s="19"/>
      <c r="SJH14" s="19"/>
      <c r="SJI14" s="19"/>
      <c r="SJJ14" s="19"/>
      <c r="SJK14" s="19"/>
      <c r="SJL14" s="19"/>
      <c r="SJM14" s="19"/>
      <c r="SJN14" s="19"/>
      <c r="SJO14" s="19"/>
      <c r="SJP14" s="19"/>
      <c r="SJQ14" s="19"/>
      <c r="SJR14" s="19"/>
      <c r="SJS14" s="19"/>
      <c r="SJT14" s="19"/>
      <c r="SJU14" s="19"/>
      <c r="SJV14" s="19"/>
      <c r="SJW14" s="19"/>
      <c r="SJX14" s="19"/>
      <c r="SJY14" s="19"/>
      <c r="SJZ14" s="19"/>
      <c r="SKA14" s="19"/>
      <c r="SKB14" s="19"/>
      <c r="SKC14" s="19"/>
      <c r="SKD14" s="19"/>
      <c r="SKE14" s="19"/>
      <c r="SKF14" s="19"/>
      <c r="SKG14" s="19"/>
      <c r="SKH14" s="19"/>
      <c r="SKI14" s="19"/>
      <c r="SKJ14" s="19"/>
      <c r="SKK14" s="19"/>
      <c r="SKL14" s="19"/>
      <c r="SKM14" s="19"/>
      <c r="SKN14" s="19"/>
      <c r="SKO14" s="19"/>
      <c r="SKP14" s="19"/>
      <c r="SKQ14" s="19"/>
      <c r="SKR14" s="19"/>
      <c r="SKS14" s="19"/>
      <c r="SKT14" s="19"/>
      <c r="SKU14" s="19"/>
      <c r="SKV14" s="19"/>
      <c r="SKW14" s="19"/>
      <c r="SKX14" s="19"/>
      <c r="SKY14" s="19"/>
      <c r="SKZ14" s="19"/>
      <c r="SLA14" s="19"/>
      <c r="SLB14" s="19"/>
      <c r="SLC14" s="19"/>
      <c r="SLD14" s="19"/>
      <c r="SLE14" s="19"/>
      <c r="SLF14" s="19"/>
      <c r="SLG14" s="19"/>
      <c r="SLH14" s="19"/>
      <c r="SLI14" s="19"/>
      <c r="SLJ14" s="19"/>
      <c r="SLK14" s="19"/>
      <c r="SLL14" s="19"/>
      <c r="SLM14" s="19"/>
      <c r="SLN14" s="19"/>
      <c r="SLO14" s="19"/>
      <c r="SLP14" s="19"/>
      <c r="SLQ14" s="19"/>
      <c r="SLR14" s="19"/>
      <c r="SLS14" s="19"/>
      <c r="SLT14" s="19"/>
      <c r="SLU14" s="19"/>
      <c r="SLV14" s="19"/>
      <c r="SLW14" s="19"/>
      <c r="SLX14" s="19"/>
      <c r="SLY14" s="19"/>
      <c r="SLZ14" s="19"/>
      <c r="SMA14" s="19"/>
      <c r="SMB14" s="19"/>
      <c r="SMC14" s="19"/>
      <c r="SMD14" s="19"/>
      <c r="SME14" s="19"/>
      <c r="SMF14" s="19"/>
      <c r="SMG14" s="19"/>
      <c r="SMH14" s="19"/>
      <c r="SMI14" s="19"/>
      <c r="SMJ14" s="19"/>
      <c r="SMK14" s="19"/>
      <c r="SML14" s="19"/>
      <c r="SMM14" s="19"/>
      <c r="SMN14" s="19"/>
      <c r="SMO14" s="19"/>
      <c r="SMP14" s="19"/>
      <c r="SMQ14" s="19"/>
      <c r="SMR14" s="19"/>
      <c r="SMS14" s="19"/>
      <c r="SMT14" s="19"/>
      <c r="SMU14" s="19"/>
      <c r="SMV14" s="19"/>
      <c r="SMW14" s="19"/>
      <c r="SMX14" s="19"/>
      <c r="SMY14" s="19"/>
      <c r="SMZ14" s="19"/>
      <c r="SNA14" s="19"/>
      <c r="SNB14" s="19"/>
      <c r="SNC14" s="19"/>
      <c r="SND14" s="19"/>
      <c r="SNE14" s="19"/>
      <c r="SNF14" s="19"/>
      <c r="SNG14" s="19"/>
      <c r="SNH14" s="19"/>
      <c r="SNI14" s="19"/>
      <c r="SNJ14" s="19"/>
      <c r="SNK14" s="19"/>
      <c r="SNL14" s="19"/>
      <c r="SNM14" s="19"/>
      <c r="SNN14" s="19"/>
      <c r="SNO14" s="19"/>
      <c r="SNP14" s="19"/>
      <c r="SNQ14" s="19"/>
      <c r="SNR14" s="19"/>
      <c r="SNS14" s="19"/>
      <c r="SNT14" s="19"/>
      <c r="SNU14" s="19"/>
      <c r="SNV14" s="19"/>
      <c r="SNW14" s="19"/>
      <c r="SNX14" s="19"/>
      <c r="SNY14" s="19"/>
      <c r="SNZ14" s="19"/>
      <c r="SOA14" s="19"/>
      <c r="SOB14" s="19"/>
      <c r="SOC14" s="19"/>
      <c r="SOD14" s="19"/>
      <c r="SOE14" s="19"/>
      <c r="SOF14" s="19"/>
      <c r="SOG14" s="19"/>
      <c r="SOH14" s="19"/>
      <c r="SOI14" s="19"/>
      <c r="SOJ14" s="19"/>
      <c r="SOK14" s="19"/>
      <c r="SOL14" s="19"/>
      <c r="SOM14" s="19"/>
      <c r="SON14" s="19"/>
      <c r="SOO14" s="19"/>
      <c r="SOP14" s="19"/>
      <c r="SOQ14" s="19"/>
      <c r="SOR14" s="19"/>
      <c r="SOS14" s="19"/>
      <c r="SOT14" s="19"/>
      <c r="SOU14" s="19"/>
      <c r="SOV14" s="19"/>
      <c r="SOW14" s="19"/>
      <c r="SOX14" s="19"/>
      <c r="SOY14" s="19"/>
      <c r="SOZ14" s="19"/>
      <c r="SPA14" s="19"/>
      <c r="SPB14" s="19"/>
      <c r="SPC14" s="19"/>
      <c r="SPD14" s="19"/>
      <c r="SPE14" s="19"/>
      <c r="SPF14" s="19"/>
      <c r="SPG14" s="19"/>
      <c r="SPH14" s="19"/>
      <c r="SPI14" s="19"/>
      <c r="SPJ14" s="19"/>
      <c r="SPK14" s="19"/>
      <c r="SPL14" s="19"/>
      <c r="SPM14" s="19"/>
      <c r="SPN14" s="19"/>
      <c r="SPO14" s="19"/>
      <c r="SPP14" s="19"/>
      <c r="SPQ14" s="19"/>
      <c r="SPR14" s="19"/>
      <c r="SPS14" s="19"/>
      <c r="SPT14" s="19"/>
      <c r="SPU14" s="19"/>
      <c r="SPV14" s="19"/>
      <c r="SPW14" s="19"/>
      <c r="SPX14" s="19"/>
      <c r="SPY14" s="19"/>
      <c r="SPZ14" s="19"/>
      <c r="SQA14" s="19"/>
      <c r="SQB14" s="19"/>
      <c r="SQC14" s="19"/>
      <c r="SQD14" s="19"/>
      <c r="SQE14" s="19"/>
      <c r="SQF14" s="19"/>
      <c r="SQG14" s="19"/>
      <c r="SQH14" s="19"/>
      <c r="SQI14" s="19"/>
      <c r="SQJ14" s="19"/>
      <c r="SQK14" s="19"/>
      <c r="SQL14" s="19"/>
      <c r="SQM14" s="19"/>
      <c r="SQN14" s="19"/>
      <c r="SQO14" s="19"/>
      <c r="SQP14" s="19"/>
      <c r="SQQ14" s="19"/>
      <c r="SQR14" s="19"/>
      <c r="SQS14" s="19"/>
      <c r="SQT14" s="19"/>
      <c r="SQU14" s="19"/>
      <c r="SQV14" s="19"/>
      <c r="SQW14" s="19"/>
      <c r="SQX14" s="19"/>
      <c r="SQY14" s="19"/>
      <c r="SQZ14" s="19"/>
      <c r="SRA14" s="19"/>
      <c r="SRB14" s="19"/>
      <c r="SRC14" s="19"/>
      <c r="SRD14" s="19"/>
      <c r="SRE14" s="19"/>
      <c r="SRF14" s="19"/>
      <c r="SRG14" s="19"/>
      <c r="SRH14" s="19"/>
      <c r="SRI14" s="19"/>
      <c r="SRJ14" s="19"/>
      <c r="SRK14" s="19"/>
      <c r="SRL14" s="19"/>
      <c r="SRM14" s="19"/>
      <c r="SRN14" s="19"/>
      <c r="SRO14" s="19"/>
      <c r="SRP14" s="19"/>
      <c r="SRQ14" s="19"/>
      <c r="SRR14" s="19"/>
      <c r="SRS14" s="19"/>
      <c r="SRT14" s="19"/>
      <c r="SRU14" s="19"/>
      <c r="SRV14" s="19"/>
      <c r="SRW14" s="19"/>
      <c r="SRX14" s="19"/>
      <c r="SRY14" s="19"/>
      <c r="SRZ14" s="19"/>
      <c r="SSA14" s="19"/>
      <c r="SSB14" s="19"/>
      <c r="SSC14" s="19"/>
      <c r="SSD14" s="19"/>
      <c r="SSE14" s="19"/>
      <c r="SSF14" s="19"/>
      <c r="SSG14" s="19"/>
      <c r="SSH14" s="19"/>
      <c r="SSI14" s="19"/>
      <c r="SSJ14" s="19"/>
      <c r="SSK14" s="19"/>
      <c r="SSL14" s="19"/>
      <c r="SSM14" s="19"/>
      <c r="SSN14" s="19"/>
      <c r="SSO14" s="19"/>
      <c r="SSP14" s="19"/>
      <c r="SSQ14" s="19"/>
      <c r="SSR14" s="19"/>
      <c r="SSS14" s="19"/>
      <c r="SST14" s="19"/>
      <c r="SSU14" s="19"/>
      <c r="SSV14" s="19"/>
      <c r="SSW14" s="19"/>
      <c r="SSX14" s="19"/>
      <c r="SSY14" s="19"/>
      <c r="SSZ14" s="19"/>
      <c r="STA14" s="19"/>
      <c r="STB14" s="19"/>
      <c r="STC14" s="19"/>
      <c r="STD14" s="19"/>
      <c r="STE14" s="19"/>
      <c r="STF14" s="19"/>
      <c r="STG14" s="19"/>
      <c r="STH14" s="19"/>
      <c r="STI14" s="19"/>
      <c r="STJ14" s="19"/>
      <c r="STK14" s="19"/>
      <c r="STL14" s="19"/>
      <c r="STM14" s="19"/>
      <c r="STN14" s="19"/>
      <c r="STO14" s="19"/>
      <c r="STP14" s="19"/>
      <c r="STQ14" s="19"/>
      <c r="STR14" s="19"/>
      <c r="STS14" s="19"/>
      <c r="STT14" s="19"/>
      <c r="STU14" s="19"/>
      <c r="STV14" s="19"/>
      <c r="STW14" s="19"/>
      <c r="STX14" s="19"/>
      <c r="STY14" s="19"/>
      <c r="STZ14" s="19"/>
      <c r="SUA14" s="19"/>
      <c r="SUB14" s="19"/>
      <c r="SUC14" s="19"/>
      <c r="SUD14" s="19"/>
      <c r="SUE14" s="19"/>
      <c r="SUF14" s="19"/>
      <c r="SUG14" s="19"/>
      <c r="SUH14" s="19"/>
      <c r="SUI14" s="19"/>
      <c r="SUJ14" s="19"/>
      <c r="SUK14" s="19"/>
      <c r="SUL14" s="19"/>
      <c r="SUM14" s="19"/>
      <c r="SUN14" s="19"/>
      <c r="SUO14" s="19"/>
      <c r="SUP14" s="19"/>
      <c r="SUQ14" s="19"/>
      <c r="SUR14" s="19"/>
      <c r="SUS14" s="19"/>
      <c r="SUT14" s="19"/>
      <c r="SUU14" s="19"/>
      <c r="SUV14" s="19"/>
      <c r="SUW14" s="19"/>
      <c r="SUX14" s="19"/>
      <c r="SUY14" s="19"/>
      <c r="SUZ14" s="19"/>
      <c r="SVA14" s="19"/>
      <c r="SVB14" s="19"/>
      <c r="SVC14" s="19"/>
      <c r="SVD14" s="19"/>
      <c r="SVE14" s="19"/>
      <c r="SVF14" s="19"/>
      <c r="SVG14" s="19"/>
      <c r="SVH14" s="19"/>
      <c r="SVI14" s="19"/>
      <c r="SVJ14" s="19"/>
      <c r="SVK14" s="19"/>
      <c r="SVL14" s="19"/>
      <c r="SVM14" s="19"/>
      <c r="SVN14" s="19"/>
      <c r="SVO14" s="19"/>
      <c r="SVP14" s="19"/>
      <c r="SVQ14" s="19"/>
      <c r="SVR14" s="19"/>
      <c r="SVS14" s="19"/>
      <c r="SVT14" s="19"/>
      <c r="SVU14" s="19"/>
      <c r="SVV14" s="19"/>
      <c r="SVW14" s="19"/>
      <c r="SVX14" s="19"/>
      <c r="SVY14" s="19"/>
      <c r="SVZ14" s="19"/>
      <c r="SWA14" s="19"/>
      <c r="SWB14" s="19"/>
      <c r="SWC14" s="19"/>
      <c r="SWD14" s="19"/>
      <c r="SWE14" s="19"/>
      <c r="SWF14" s="19"/>
      <c r="SWG14" s="19"/>
      <c r="SWH14" s="19"/>
      <c r="SWI14" s="19"/>
      <c r="SWJ14" s="19"/>
      <c r="SWK14" s="19"/>
      <c r="SWL14" s="19"/>
      <c r="SWM14" s="19"/>
      <c r="SWN14" s="19"/>
      <c r="SWO14" s="19"/>
      <c r="SWP14" s="19"/>
      <c r="SWQ14" s="19"/>
      <c r="SWR14" s="19"/>
      <c r="SWS14" s="19"/>
      <c r="SWT14" s="19"/>
      <c r="SWU14" s="19"/>
      <c r="SWV14" s="19"/>
      <c r="SWW14" s="19"/>
      <c r="SWX14" s="19"/>
      <c r="SWY14" s="19"/>
      <c r="SWZ14" s="19"/>
      <c r="SXA14" s="19"/>
      <c r="SXB14" s="19"/>
      <c r="SXC14" s="19"/>
      <c r="SXD14" s="19"/>
      <c r="SXE14" s="19"/>
      <c r="SXF14" s="19"/>
      <c r="SXG14" s="19"/>
      <c r="SXH14" s="19"/>
      <c r="SXI14" s="19"/>
      <c r="SXJ14" s="19"/>
      <c r="SXK14" s="19"/>
      <c r="SXL14" s="19"/>
      <c r="SXM14" s="19"/>
      <c r="SXN14" s="19"/>
      <c r="SXO14" s="19"/>
      <c r="SXP14" s="19"/>
      <c r="SXQ14" s="19"/>
      <c r="SXR14" s="19"/>
      <c r="SXS14" s="19"/>
      <c r="SXT14" s="19"/>
      <c r="SXU14" s="19"/>
      <c r="SXV14" s="19"/>
      <c r="SXW14" s="19"/>
      <c r="SXX14" s="19"/>
      <c r="SXY14" s="19"/>
      <c r="SXZ14" s="19"/>
      <c r="SYA14" s="19"/>
      <c r="SYB14" s="19"/>
      <c r="SYC14" s="19"/>
      <c r="SYD14" s="19"/>
      <c r="SYE14" s="19"/>
      <c r="SYF14" s="19"/>
      <c r="SYG14" s="19"/>
      <c r="SYH14" s="19"/>
      <c r="SYI14" s="19"/>
      <c r="SYJ14" s="19"/>
      <c r="SYK14" s="19"/>
      <c r="SYL14" s="19"/>
      <c r="SYM14" s="19"/>
      <c r="SYN14" s="19"/>
      <c r="SYO14" s="19"/>
      <c r="SYP14" s="19"/>
      <c r="SYQ14" s="19"/>
      <c r="SYR14" s="19"/>
      <c r="SYS14" s="19"/>
      <c r="SYT14" s="19"/>
      <c r="SYU14" s="19"/>
      <c r="SYV14" s="19"/>
      <c r="SYW14" s="19"/>
      <c r="SYX14" s="19"/>
      <c r="SYY14" s="19"/>
      <c r="SYZ14" s="19"/>
      <c r="SZA14" s="19"/>
      <c r="SZB14" s="19"/>
      <c r="SZC14" s="19"/>
      <c r="SZD14" s="19"/>
      <c r="SZE14" s="19"/>
      <c r="SZF14" s="19"/>
      <c r="SZG14" s="19"/>
      <c r="SZH14" s="19"/>
      <c r="SZI14" s="19"/>
      <c r="SZJ14" s="19"/>
      <c r="SZK14" s="19"/>
      <c r="SZL14" s="19"/>
      <c r="SZM14" s="19"/>
      <c r="SZN14" s="19"/>
      <c r="SZO14" s="19"/>
      <c r="SZP14" s="19"/>
      <c r="SZQ14" s="19"/>
      <c r="SZR14" s="19"/>
      <c r="SZS14" s="19"/>
      <c r="SZT14" s="19"/>
      <c r="SZU14" s="19"/>
      <c r="SZV14" s="19"/>
      <c r="SZW14" s="19"/>
      <c r="SZX14" s="19"/>
      <c r="SZY14" s="19"/>
      <c r="SZZ14" s="19"/>
      <c r="TAA14" s="19"/>
      <c r="TAB14" s="19"/>
      <c r="TAC14" s="19"/>
      <c r="TAD14" s="19"/>
      <c r="TAE14" s="19"/>
      <c r="TAF14" s="19"/>
      <c r="TAG14" s="19"/>
      <c r="TAH14" s="19"/>
      <c r="TAI14" s="19"/>
      <c r="TAJ14" s="19"/>
      <c r="TAK14" s="19"/>
      <c r="TAL14" s="19"/>
      <c r="TAM14" s="19"/>
      <c r="TAN14" s="19"/>
      <c r="TAO14" s="19"/>
      <c r="TAP14" s="19"/>
      <c r="TAQ14" s="19"/>
      <c r="TAR14" s="19"/>
      <c r="TAS14" s="19"/>
      <c r="TAT14" s="19"/>
      <c r="TAU14" s="19"/>
      <c r="TAV14" s="19"/>
      <c r="TAW14" s="19"/>
      <c r="TAX14" s="19"/>
      <c r="TAY14" s="19"/>
      <c r="TAZ14" s="19"/>
      <c r="TBA14" s="19"/>
      <c r="TBB14" s="19"/>
      <c r="TBC14" s="19"/>
      <c r="TBD14" s="19"/>
      <c r="TBE14" s="19"/>
      <c r="TBF14" s="19"/>
      <c r="TBG14" s="19"/>
      <c r="TBH14" s="19"/>
      <c r="TBI14" s="19"/>
      <c r="TBJ14" s="19"/>
      <c r="TBK14" s="19"/>
      <c r="TBL14" s="19"/>
      <c r="TBM14" s="19"/>
      <c r="TBN14" s="19"/>
      <c r="TBO14" s="19"/>
      <c r="TBP14" s="19"/>
      <c r="TBQ14" s="19"/>
      <c r="TBR14" s="19"/>
      <c r="TBS14" s="19"/>
      <c r="TBT14" s="19"/>
      <c r="TBU14" s="19"/>
      <c r="TBV14" s="19"/>
      <c r="TBW14" s="19"/>
      <c r="TBX14" s="19"/>
      <c r="TBY14" s="19"/>
      <c r="TBZ14" s="19"/>
      <c r="TCA14" s="19"/>
      <c r="TCB14" s="19"/>
      <c r="TCC14" s="19"/>
      <c r="TCD14" s="19"/>
      <c r="TCE14" s="19"/>
      <c r="TCF14" s="19"/>
      <c r="TCG14" s="19"/>
      <c r="TCH14" s="19"/>
      <c r="TCI14" s="19"/>
      <c r="TCJ14" s="19"/>
      <c r="TCK14" s="19"/>
      <c r="TCL14" s="19"/>
      <c r="TCM14" s="19"/>
      <c r="TCN14" s="19"/>
      <c r="TCO14" s="19"/>
      <c r="TCP14" s="19"/>
      <c r="TCQ14" s="19"/>
      <c r="TCR14" s="19"/>
      <c r="TCS14" s="19"/>
      <c r="TCT14" s="19"/>
      <c r="TCU14" s="19"/>
      <c r="TCV14" s="19"/>
      <c r="TCW14" s="19"/>
      <c r="TCX14" s="19"/>
      <c r="TCY14" s="19"/>
      <c r="TCZ14" s="19"/>
      <c r="TDA14" s="19"/>
      <c r="TDB14" s="19"/>
      <c r="TDC14" s="19"/>
      <c r="TDD14" s="19"/>
      <c r="TDE14" s="19"/>
      <c r="TDF14" s="19"/>
      <c r="TDG14" s="19"/>
      <c r="TDH14" s="19"/>
      <c r="TDI14" s="19"/>
      <c r="TDJ14" s="19"/>
      <c r="TDK14" s="19"/>
      <c r="TDL14" s="19"/>
      <c r="TDM14" s="19"/>
      <c r="TDN14" s="19"/>
      <c r="TDO14" s="19"/>
      <c r="TDP14" s="19"/>
      <c r="TDQ14" s="19"/>
      <c r="TDR14" s="19"/>
      <c r="TDS14" s="19"/>
      <c r="TDT14" s="19"/>
      <c r="TDU14" s="19"/>
      <c r="TDV14" s="19"/>
      <c r="TDW14" s="19"/>
      <c r="TDX14" s="19"/>
      <c r="TDY14" s="19"/>
      <c r="TDZ14" s="19"/>
      <c r="TEA14" s="19"/>
      <c r="TEB14" s="19"/>
      <c r="TEC14" s="19"/>
      <c r="TED14" s="19"/>
      <c r="TEE14" s="19"/>
      <c r="TEF14" s="19"/>
      <c r="TEG14" s="19"/>
      <c r="TEH14" s="19"/>
      <c r="TEI14" s="19"/>
      <c r="TEJ14" s="19"/>
      <c r="TEK14" s="19"/>
      <c r="TEL14" s="19"/>
      <c r="TEM14" s="19"/>
      <c r="TEN14" s="19"/>
      <c r="TEO14" s="19"/>
      <c r="TEP14" s="19"/>
      <c r="TEQ14" s="19"/>
      <c r="TER14" s="19"/>
      <c r="TES14" s="19"/>
      <c r="TET14" s="19"/>
      <c r="TEU14" s="19"/>
      <c r="TEV14" s="19"/>
      <c r="TEW14" s="19"/>
      <c r="TEX14" s="19"/>
      <c r="TEY14" s="19"/>
      <c r="TEZ14" s="19"/>
      <c r="TFA14" s="19"/>
      <c r="TFB14" s="19"/>
      <c r="TFC14" s="19"/>
      <c r="TFD14" s="19"/>
      <c r="TFE14" s="19"/>
      <c r="TFF14" s="19"/>
      <c r="TFG14" s="19"/>
      <c r="TFH14" s="19"/>
      <c r="TFI14" s="19"/>
      <c r="TFJ14" s="19"/>
      <c r="TFK14" s="19"/>
      <c r="TFL14" s="19"/>
      <c r="TFM14" s="19"/>
      <c r="TFN14" s="19"/>
      <c r="TFO14" s="19"/>
      <c r="TFP14" s="19"/>
      <c r="TFQ14" s="19"/>
      <c r="TFR14" s="19"/>
      <c r="TFS14" s="19"/>
      <c r="TFT14" s="19"/>
      <c r="TFU14" s="19"/>
      <c r="TFV14" s="19"/>
      <c r="TFW14" s="19"/>
      <c r="TFX14" s="19"/>
      <c r="TFY14" s="19"/>
      <c r="TFZ14" s="19"/>
      <c r="TGA14" s="19"/>
      <c r="TGB14" s="19"/>
      <c r="TGC14" s="19"/>
      <c r="TGD14" s="19"/>
      <c r="TGE14" s="19"/>
      <c r="TGF14" s="19"/>
      <c r="TGG14" s="19"/>
      <c r="TGH14" s="19"/>
      <c r="TGI14" s="19"/>
      <c r="TGJ14" s="19"/>
      <c r="TGK14" s="19"/>
      <c r="TGL14" s="19"/>
      <c r="TGM14" s="19"/>
      <c r="TGN14" s="19"/>
      <c r="TGO14" s="19"/>
      <c r="TGP14" s="19"/>
      <c r="TGQ14" s="19"/>
      <c r="TGR14" s="19"/>
      <c r="TGS14" s="19"/>
      <c r="TGT14" s="19"/>
      <c r="TGU14" s="19"/>
      <c r="TGV14" s="19"/>
      <c r="TGW14" s="19"/>
      <c r="TGX14" s="19"/>
      <c r="TGY14" s="19"/>
      <c r="TGZ14" s="19"/>
      <c r="THA14" s="19"/>
      <c r="THB14" s="19"/>
      <c r="THC14" s="19"/>
      <c r="THD14" s="19"/>
      <c r="THE14" s="19"/>
      <c r="THF14" s="19"/>
      <c r="THG14" s="19"/>
      <c r="THH14" s="19"/>
      <c r="THI14" s="19"/>
      <c r="THJ14" s="19"/>
      <c r="THK14" s="19"/>
      <c r="THL14" s="19"/>
      <c r="THM14" s="19"/>
      <c r="THN14" s="19"/>
      <c r="THO14" s="19"/>
      <c r="THP14" s="19"/>
      <c r="THQ14" s="19"/>
      <c r="THR14" s="19"/>
      <c r="THS14" s="19"/>
      <c r="THT14" s="19"/>
      <c r="THU14" s="19"/>
      <c r="THV14" s="19"/>
      <c r="THW14" s="19"/>
      <c r="THX14" s="19"/>
      <c r="THY14" s="19"/>
      <c r="THZ14" s="19"/>
      <c r="TIA14" s="19"/>
      <c r="TIB14" s="19"/>
      <c r="TIC14" s="19"/>
      <c r="TID14" s="19"/>
      <c r="TIE14" s="19"/>
      <c r="TIF14" s="19"/>
      <c r="TIG14" s="19"/>
      <c r="TIH14" s="19"/>
      <c r="TII14" s="19"/>
      <c r="TIJ14" s="19"/>
      <c r="TIK14" s="19"/>
      <c r="TIL14" s="19"/>
      <c r="TIM14" s="19"/>
      <c r="TIN14" s="19"/>
      <c r="TIO14" s="19"/>
      <c r="TIP14" s="19"/>
      <c r="TIQ14" s="19"/>
      <c r="TIR14" s="19"/>
      <c r="TIS14" s="19"/>
      <c r="TIT14" s="19"/>
      <c r="TIU14" s="19"/>
      <c r="TIV14" s="19"/>
      <c r="TIW14" s="19"/>
      <c r="TIX14" s="19"/>
      <c r="TIY14" s="19"/>
      <c r="TIZ14" s="19"/>
      <c r="TJA14" s="19"/>
      <c r="TJB14" s="19"/>
      <c r="TJC14" s="19"/>
      <c r="TJD14" s="19"/>
      <c r="TJE14" s="19"/>
      <c r="TJF14" s="19"/>
      <c r="TJG14" s="19"/>
      <c r="TJH14" s="19"/>
      <c r="TJI14" s="19"/>
      <c r="TJJ14" s="19"/>
      <c r="TJK14" s="19"/>
      <c r="TJL14" s="19"/>
      <c r="TJM14" s="19"/>
      <c r="TJN14" s="19"/>
      <c r="TJO14" s="19"/>
      <c r="TJP14" s="19"/>
      <c r="TJQ14" s="19"/>
      <c r="TJR14" s="19"/>
      <c r="TJS14" s="19"/>
      <c r="TJT14" s="19"/>
      <c r="TJU14" s="19"/>
      <c r="TJV14" s="19"/>
      <c r="TJW14" s="19"/>
      <c r="TJX14" s="19"/>
      <c r="TJY14" s="19"/>
      <c r="TJZ14" s="19"/>
      <c r="TKA14" s="19"/>
      <c r="TKB14" s="19"/>
      <c r="TKC14" s="19"/>
      <c r="TKD14" s="19"/>
      <c r="TKE14" s="19"/>
      <c r="TKF14" s="19"/>
      <c r="TKG14" s="19"/>
      <c r="TKH14" s="19"/>
      <c r="TKI14" s="19"/>
      <c r="TKJ14" s="19"/>
      <c r="TKK14" s="19"/>
      <c r="TKL14" s="19"/>
      <c r="TKM14" s="19"/>
      <c r="TKN14" s="19"/>
      <c r="TKO14" s="19"/>
      <c r="TKP14" s="19"/>
      <c r="TKQ14" s="19"/>
      <c r="TKR14" s="19"/>
      <c r="TKS14" s="19"/>
      <c r="TKT14" s="19"/>
      <c r="TKU14" s="19"/>
      <c r="TKV14" s="19"/>
      <c r="TKW14" s="19"/>
      <c r="TKX14" s="19"/>
      <c r="TKY14" s="19"/>
      <c r="TKZ14" s="19"/>
      <c r="TLA14" s="19"/>
      <c r="TLB14" s="19"/>
      <c r="TLC14" s="19"/>
      <c r="TLD14" s="19"/>
      <c r="TLE14" s="19"/>
      <c r="TLF14" s="19"/>
      <c r="TLG14" s="19"/>
      <c r="TLH14" s="19"/>
      <c r="TLI14" s="19"/>
      <c r="TLJ14" s="19"/>
      <c r="TLK14" s="19"/>
      <c r="TLL14" s="19"/>
      <c r="TLM14" s="19"/>
      <c r="TLN14" s="19"/>
      <c r="TLO14" s="19"/>
      <c r="TLP14" s="19"/>
      <c r="TLQ14" s="19"/>
      <c r="TLR14" s="19"/>
      <c r="TLS14" s="19"/>
      <c r="TLT14" s="19"/>
      <c r="TLU14" s="19"/>
      <c r="TLV14" s="19"/>
      <c r="TLW14" s="19"/>
      <c r="TLX14" s="19"/>
      <c r="TLY14" s="19"/>
      <c r="TLZ14" s="19"/>
      <c r="TMA14" s="19"/>
      <c r="TMB14" s="19"/>
      <c r="TMC14" s="19"/>
      <c r="TMD14" s="19"/>
      <c r="TME14" s="19"/>
      <c r="TMF14" s="19"/>
      <c r="TMG14" s="19"/>
      <c r="TMH14" s="19"/>
      <c r="TMI14" s="19"/>
      <c r="TMJ14" s="19"/>
      <c r="TMK14" s="19"/>
      <c r="TML14" s="19"/>
      <c r="TMM14" s="19"/>
      <c r="TMN14" s="19"/>
      <c r="TMO14" s="19"/>
      <c r="TMP14" s="19"/>
      <c r="TMQ14" s="19"/>
      <c r="TMR14" s="19"/>
      <c r="TMS14" s="19"/>
      <c r="TMT14" s="19"/>
      <c r="TMU14" s="19"/>
      <c r="TMV14" s="19"/>
      <c r="TMW14" s="19"/>
      <c r="TMX14" s="19"/>
      <c r="TMY14" s="19"/>
      <c r="TMZ14" s="19"/>
      <c r="TNA14" s="19"/>
      <c r="TNB14" s="19"/>
      <c r="TNC14" s="19"/>
      <c r="TND14" s="19"/>
      <c r="TNE14" s="19"/>
      <c r="TNF14" s="19"/>
      <c r="TNG14" s="19"/>
      <c r="TNH14" s="19"/>
      <c r="TNI14" s="19"/>
      <c r="TNJ14" s="19"/>
      <c r="TNK14" s="19"/>
      <c r="TNL14" s="19"/>
      <c r="TNM14" s="19"/>
      <c r="TNN14" s="19"/>
      <c r="TNO14" s="19"/>
      <c r="TNP14" s="19"/>
      <c r="TNQ14" s="19"/>
      <c r="TNR14" s="19"/>
      <c r="TNS14" s="19"/>
      <c r="TNT14" s="19"/>
      <c r="TNU14" s="19"/>
      <c r="TNV14" s="19"/>
      <c r="TNW14" s="19"/>
      <c r="TNX14" s="19"/>
      <c r="TNY14" s="19"/>
      <c r="TNZ14" s="19"/>
      <c r="TOA14" s="19"/>
      <c r="TOB14" s="19"/>
      <c r="TOC14" s="19"/>
      <c r="TOD14" s="19"/>
      <c r="TOE14" s="19"/>
      <c r="TOF14" s="19"/>
      <c r="TOG14" s="19"/>
      <c r="TOH14" s="19"/>
      <c r="TOI14" s="19"/>
      <c r="TOJ14" s="19"/>
      <c r="TOK14" s="19"/>
      <c r="TOL14" s="19"/>
      <c r="TOM14" s="19"/>
      <c r="TON14" s="19"/>
      <c r="TOO14" s="19"/>
      <c r="TOP14" s="19"/>
      <c r="TOQ14" s="19"/>
      <c r="TOR14" s="19"/>
      <c r="TOS14" s="19"/>
      <c r="TOT14" s="19"/>
      <c r="TOU14" s="19"/>
      <c r="TOV14" s="19"/>
      <c r="TOW14" s="19"/>
      <c r="TOX14" s="19"/>
      <c r="TOY14" s="19"/>
      <c r="TOZ14" s="19"/>
      <c r="TPA14" s="19"/>
      <c r="TPB14" s="19"/>
      <c r="TPC14" s="19"/>
      <c r="TPD14" s="19"/>
      <c r="TPE14" s="19"/>
      <c r="TPF14" s="19"/>
      <c r="TPG14" s="19"/>
      <c r="TPH14" s="19"/>
      <c r="TPI14" s="19"/>
      <c r="TPJ14" s="19"/>
      <c r="TPK14" s="19"/>
      <c r="TPL14" s="19"/>
      <c r="TPM14" s="19"/>
      <c r="TPN14" s="19"/>
      <c r="TPO14" s="19"/>
      <c r="TPP14" s="19"/>
      <c r="TPQ14" s="19"/>
      <c r="TPR14" s="19"/>
      <c r="TPS14" s="19"/>
      <c r="TPT14" s="19"/>
      <c r="TPU14" s="19"/>
      <c r="TPV14" s="19"/>
      <c r="TPW14" s="19"/>
      <c r="TPX14" s="19"/>
      <c r="TPY14" s="19"/>
      <c r="TPZ14" s="19"/>
      <c r="TQA14" s="19"/>
      <c r="TQB14" s="19"/>
      <c r="TQC14" s="19"/>
      <c r="TQD14" s="19"/>
      <c r="TQE14" s="19"/>
      <c r="TQF14" s="19"/>
      <c r="TQG14" s="19"/>
      <c r="TQH14" s="19"/>
      <c r="TQI14" s="19"/>
      <c r="TQJ14" s="19"/>
      <c r="TQK14" s="19"/>
      <c r="TQL14" s="19"/>
      <c r="TQM14" s="19"/>
      <c r="TQN14" s="19"/>
      <c r="TQO14" s="19"/>
      <c r="TQP14" s="19"/>
      <c r="TQQ14" s="19"/>
      <c r="TQR14" s="19"/>
      <c r="TQS14" s="19"/>
      <c r="TQT14" s="19"/>
      <c r="TQU14" s="19"/>
      <c r="TQV14" s="19"/>
      <c r="TQW14" s="19"/>
      <c r="TQX14" s="19"/>
      <c r="TQY14" s="19"/>
      <c r="TQZ14" s="19"/>
      <c r="TRA14" s="19"/>
      <c r="TRB14" s="19"/>
      <c r="TRC14" s="19"/>
      <c r="TRD14" s="19"/>
      <c r="TRE14" s="19"/>
      <c r="TRF14" s="19"/>
      <c r="TRG14" s="19"/>
      <c r="TRH14" s="19"/>
      <c r="TRI14" s="19"/>
      <c r="TRJ14" s="19"/>
      <c r="TRK14" s="19"/>
      <c r="TRL14" s="19"/>
      <c r="TRM14" s="19"/>
      <c r="TRN14" s="19"/>
      <c r="TRO14" s="19"/>
      <c r="TRP14" s="19"/>
      <c r="TRQ14" s="19"/>
      <c r="TRR14" s="19"/>
      <c r="TRS14" s="19"/>
      <c r="TRT14" s="19"/>
      <c r="TRU14" s="19"/>
      <c r="TRV14" s="19"/>
      <c r="TRW14" s="19"/>
      <c r="TRX14" s="19"/>
      <c r="TRY14" s="19"/>
      <c r="TRZ14" s="19"/>
      <c r="TSA14" s="19"/>
      <c r="TSB14" s="19"/>
      <c r="TSC14" s="19"/>
      <c r="TSD14" s="19"/>
      <c r="TSE14" s="19"/>
      <c r="TSF14" s="19"/>
      <c r="TSG14" s="19"/>
      <c r="TSH14" s="19"/>
      <c r="TSI14" s="19"/>
      <c r="TSJ14" s="19"/>
      <c r="TSK14" s="19"/>
      <c r="TSL14" s="19"/>
      <c r="TSM14" s="19"/>
      <c r="TSN14" s="19"/>
      <c r="TSO14" s="19"/>
      <c r="TSP14" s="19"/>
      <c r="TSQ14" s="19"/>
      <c r="TSR14" s="19"/>
      <c r="TSS14" s="19"/>
      <c r="TST14" s="19"/>
      <c r="TSU14" s="19"/>
      <c r="TSV14" s="19"/>
      <c r="TSW14" s="19"/>
      <c r="TSX14" s="19"/>
      <c r="TSY14" s="19"/>
      <c r="TSZ14" s="19"/>
      <c r="TTA14" s="19"/>
      <c r="TTB14" s="19"/>
      <c r="TTC14" s="19"/>
      <c r="TTD14" s="19"/>
      <c r="TTE14" s="19"/>
      <c r="TTF14" s="19"/>
      <c r="TTG14" s="19"/>
      <c r="TTH14" s="19"/>
      <c r="TTI14" s="19"/>
      <c r="TTJ14" s="19"/>
      <c r="TTK14" s="19"/>
      <c r="TTL14" s="19"/>
      <c r="TTM14" s="19"/>
      <c r="TTN14" s="19"/>
      <c r="TTO14" s="19"/>
      <c r="TTP14" s="19"/>
      <c r="TTQ14" s="19"/>
      <c r="TTR14" s="19"/>
      <c r="TTS14" s="19"/>
      <c r="TTT14" s="19"/>
      <c r="TTU14" s="19"/>
      <c r="TTV14" s="19"/>
      <c r="TTW14" s="19"/>
      <c r="TTX14" s="19"/>
      <c r="TTY14" s="19"/>
      <c r="TTZ14" s="19"/>
      <c r="TUA14" s="19"/>
      <c r="TUB14" s="19"/>
      <c r="TUC14" s="19"/>
      <c r="TUD14" s="19"/>
      <c r="TUE14" s="19"/>
      <c r="TUF14" s="19"/>
      <c r="TUG14" s="19"/>
      <c r="TUH14" s="19"/>
      <c r="TUI14" s="19"/>
      <c r="TUJ14" s="19"/>
      <c r="TUK14" s="19"/>
      <c r="TUL14" s="19"/>
      <c r="TUM14" s="19"/>
      <c r="TUN14" s="19"/>
      <c r="TUO14" s="19"/>
      <c r="TUP14" s="19"/>
      <c r="TUQ14" s="19"/>
      <c r="TUR14" s="19"/>
      <c r="TUS14" s="19"/>
      <c r="TUT14" s="19"/>
      <c r="TUU14" s="19"/>
      <c r="TUV14" s="19"/>
      <c r="TUW14" s="19"/>
      <c r="TUX14" s="19"/>
      <c r="TUY14" s="19"/>
      <c r="TUZ14" s="19"/>
      <c r="TVA14" s="19"/>
      <c r="TVB14" s="19"/>
      <c r="TVC14" s="19"/>
      <c r="TVD14" s="19"/>
      <c r="TVE14" s="19"/>
      <c r="TVF14" s="19"/>
      <c r="TVG14" s="19"/>
      <c r="TVH14" s="19"/>
      <c r="TVI14" s="19"/>
      <c r="TVJ14" s="19"/>
      <c r="TVK14" s="19"/>
      <c r="TVL14" s="19"/>
      <c r="TVM14" s="19"/>
      <c r="TVN14" s="19"/>
      <c r="TVO14" s="19"/>
      <c r="TVP14" s="19"/>
      <c r="TVQ14" s="19"/>
      <c r="TVR14" s="19"/>
      <c r="TVS14" s="19"/>
      <c r="TVT14" s="19"/>
      <c r="TVU14" s="19"/>
      <c r="TVV14" s="19"/>
      <c r="TVW14" s="19"/>
      <c r="TVX14" s="19"/>
      <c r="TVY14" s="19"/>
      <c r="TVZ14" s="19"/>
      <c r="TWA14" s="19"/>
      <c r="TWB14" s="19"/>
      <c r="TWC14" s="19"/>
      <c r="TWD14" s="19"/>
      <c r="TWE14" s="19"/>
      <c r="TWF14" s="19"/>
      <c r="TWG14" s="19"/>
      <c r="TWH14" s="19"/>
      <c r="TWI14" s="19"/>
      <c r="TWJ14" s="19"/>
      <c r="TWK14" s="19"/>
      <c r="TWL14" s="19"/>
      <c r="TWM14" s="19"/>
      <c r="TWN14" s="19"/>
      <c r="TWO14" s="19"/>
      <c r="TWP14" s="19"/>
      <c r="TWQ14" s="19"/>
      <c r="TWR14" s="19"/>
      <c r="TWS14" s="19"/>
      <c r="TWT14" s="19"/>
      <c r="TWU14" s="19"/>
      <c r="TWV14" s="19"/>
      <c r="TWW14" s="19"/>
      <c r="TWX14" s="19"/>
      <c r="TWY14" s="19"/>
      <c r="TWZ14" s="19"/>
      <c r="TXA14" s="19"/>
      <c r="TXB14" s="19"/>
      <c r="TXC14" s="19"/>
      <c r="TXD14" s="19"/>
      <c r="TXE14" s="19"/>
      <c r="TXF14" s="19"/>
      <c r="TXG14" s="19"/>
      <c r="TXH14" s="19"/>
      <c r="TXI14" s="19"/>
      <c r="TXJ14" s="19"/>
      <c r="TXK14" s="19"/>
      <c r="TXL14" s="19"/>
      <c r="TXM14" s="19"/>
      <c r="TXN14" s="19"/>
      <c r="TXO14" s="19"/>
      <c r="TXP14" s="19"/>
      <c r="TXQ14" s="19"/>
      <c r="TXR14" s="19"/>
      <c r="TXS14" s="19"/>
      <c r="TXT14" s="19"/>
      <c r="TXU14" s="19"/>
      <c r="TXV14" s="19"/>
      <c r="TXW14" s="19"/>
      <c r="TXX14" s="19"/>
      <c r="TXY14" s="19"/>
      <c r="TXZ14" s="19"/>
      <c r="TYA14" s="19"/>
      <c r="TYB14" s="19"/>
      <c r="TYC14" s="19"/>
      <c r="TYD14" s="19"/>
      <c r="TYE14" s="19"/>
      <c r="TYF14" s="19"/>
      <c r="TYG14" s="19"/>
      <c r="TYH14" s="19"/>
      <c r="TYI14" s="19"/>
      <c r="TYJ14" s="19"/>
      <c r="TYK14" s="19"/>
      <c r="TYL14" s="19"/>
      <c r="TYM14" s="19"/>
      <c r="TYN14" s="19"/>
      <c r="TYO14" s="19"/>
      <c r="TYP14" s="19"/>
      <c r="TYQ14" s="19"/>
      <c r="TYR14" s="19"/>
      <c r="TYS14" s="19"/>
      <c r="TYT14" s="19"/>
      <c r="TYU14" s="19"/>
      <c r="TYV14" s="19"/>
      <c r="TYW14" s="19"/>
      <c r="TYX14" s="19"/>
      <c r="TYY14" s="19"/>
      <c r="TYZ14" s="19"/>
      <c r="TZA14" s="19"/>
      <c r="TZB14" s="19"/>
      <c r="TZC14" s="19"/>
      <c r="TZD14" s="19"/>
      <c r="TZE14" s="19"/>
      <c r="TZF14" s="19"/>
      <c r="TZG14" s="19"/>
      <c r="TZH14" s="19"/>
      <c r="TZI14" s="19"/>
      <c r="TZJ14" s="19"/>
      <c r="TZK14" s="19"/>
      <c r="TZL14" s="19"/>
      <c r="TZM14" s="19"/>
      <c r="TZN14" s="19"/>
      <c r="TZO14" s="19"/>
      <c r="TZP14" s="19"/>
      <c r="TZQ14" s="19"/>
      <c r="TZR14" s="19"/>
      <c r="TZS14" s="19"/>
      <c r="TZT14" s="19"/>
      <c r="TZU14" s="19"/>
      <c r="TZV14" s="19"/>
      <c r="TZW14" s="19"/>
      <c r="TZX14" s="19"/>
      <c r="TZY14" s="19"/>
      <c r="TZZ14" s="19"/>
      <c r="UAA14" s="19"/>
      <c r="UAB14" s="19"/>
      <c r="UAC14" s="19"/>
      <c r="UAD14" s="19"/>
      <c r="UAE14" s="19"/>
      <c r="UAF14" s="19"/>
      <c r="UAG14" s="19"/>
      <c r="UAH14" s="19"/>
      <c r="UAI14" s="19"/>
      <c r="UAJ14" s="19"/>
      <c r="UAK14" s="19"/>
      <c r="UAL14" s="19"/>
      <c r="UAM14" s="19"/>
      <c r="UAN14" s="19"/>
      <c r="UAO14" s="19"/>
      <c r="UAP14" s="19"/>
      <c r="UAQ14" s="19"/>
      <c r="UAR14" s="19"/>
      <c r="UAS14" s="19"/>
      <c r="UAT14" s="19"/>
      <c r="UAU14" s="19"/>
      <c r="UAV14" s="19"/>
      <c r="UAW14" s="19"/>
      <c r="UAX14" s="19"/>
      <c r="UAY14" s="19"/>
      <c r="UAZ14" s="19"/>
      <c r="UBA14" s="19"/>
      <c r="UBB14" s="19"/>
      <c r="UBC14" s="19"/>
      <c r="UBD14" s="19"/>
      <c r="UBE14" s="19"/>
      <c r="UBF14" s="19"/>
      <c r="UBG14" s="19"/>
      <c r="UBH14" s="19"/>
      <c r="UBI14" s="19"/>
      <c r="UBJ14" s="19"/>
      <c r="UBK14" s="19"/>
      <c r="UBL14" s="19"/>
      <c r="UBM14" s="19"/>
      <c r="UBN14" s="19"/>
      <c r="UBO14" s="19"/>
      <c r="UBP14" s="19"/>
      <c r="UBQ14" s="19"/>
      <c r="UBR14" s="19"/>
      <c r="UBS14" s="19"/>
      <c r="UBT14" s="19"/>
      <c r="UBU14" s="19"/>
      <c r="UBV14" s="19"/>
      <c r="UBW14" s="19"/>
      <c r="UBX14" s="19"/>
      <c r="UBY14" s="19"/>
      <c r="UBZ14" s="19"/>
      <c r="UCA14" s="19"/>
      <c r="UCB14" s="19"/>
      <c r="UCC14" s="19"/>
      <c r="UCD14" s="19"/>
      <c r="UCE14" s="19"/>
      <c r="UCF14" s="19"/>
      <c r="UCG14" s="19"/>
      <c r="UCH14" s="19"/>
      <c r="UCI14" s="19"/>
      <c r="UCJ14" s="19"/>
      <c r="UCK14" s="19"/>
      <c r="UCL14" s="19"/>
      <c r="UCM14" s="19"/>
      <c r="UCN14" s="19"/>
      <c r="UCO14" s="19"/>
      <c r="UCP14" s="19"/>
      <c r="UCQ14" s="19"/>
      <c r="UCR14" s="19"/>
      <c r="UCS14" s="19"/>
      <c r="UCT14" s="19"/>
      <c r="UCU14" s="19"/>
      <c r="UCV14" s="19"/>
      <c r="UCW14" s="19"/>
      <c r="UCX14" s="19"/>
      <c r="UCY14" s="19"/>
      <c r="UCZ14" s="19"/>
      <c r="UDA14" s="19"/>
      <c r="UDB14" s="19"/>
      <c r="UDC14" s="19"/>
      <c r="UDD14" s="19"/>
      <c r="UDE14" s="19"/>
      <c r="UDF14" s="19"/>
      <c r="UDG14" s="19"/>
      <c r="UDH14" s="19"/>
      <c r="UDI14" s="19"/>
      <c r="UDJ14" s="19"/>
      <c r="UDK14" s="19"/>
      <c r="UDL14" s="19"/>
      <c r="UDM14" s="19"/>
      <c r="UDN14" s="19"/>
      <c r="UDO14" s="19"/>
      <c r="UDP14" s="19"/>
      <c r="UDQ14" s="19"/>
      <c r="UDR14" s="19"/>
      <c r="UDS14" s="19"/>
      <c r="UDT14" s="19"/>
      <c r="UDU14" s="19"/>
      <c r="UDV14" s="19"/>
      <c r="UDW14" s="19"/>
      <c r="UDX14" s="19"/>
      <c r="UDY14" s="19"/>
      <c r="UDZ14" s="19"/>
      <c r="UEA14" s="19"/>
      <c r="UEB14" s="19"/>
      <c r="UEC14" s="19"/>
      <c r="UED14" s="19"/>
      <c r="UEE14" s="19"/>
      <c r="UEF14" s="19"/>
      <c r="UEG14" s="19"/>
      <c r="UEH14" s="19"/>
      <c r="UEI14" s="19"/>
      <c r="UEJ14" s="19"/>
      <c r="UEK14" s="19"/>
      <c r="UEL14" s="19"/>
      <c r="UEM14" s="19"/>
      <c r="UEN14" s="19"/>
      <c r="UEO14" s="19"/>
      <c r="UEP14" s="19"/>
      <c r="UEQ14" s="19"/>
      <c r="UER14" s="19"/>
      <c r="UES14" s="19"/>
      <c r="UET14" s="19"/>
      <c r="UEU14" s="19"/>
      <c r="UEV14" s="19"/>
      <c r="UEW14" s="19"/>
      <c r="UEX14" s="19"/>
      <c r="UEY14" s="19"/>
      <c r="UEZ14" s="19"/>
      <c r="UFA14" s="19"/>
      <c r="UFB14" s="19"/>
      <c r="UFC14" s="19"/>
      <c r="UFD14" s="19"/>
      <c r="UFE14" s="19"/>
      <c r="UFF14" s="19"/>
      <c r="UFG14" s="19"/>
      <c r="UFH14" s="19"/>
      <c r="UFI14" s="19"/>
      <c r="UFJ14" s="19"/>
      <c r="UFK14" s="19"/>
      <c r="UFL14" s="19"/>
      <c r="UFM14" s="19"/>
      <c r="UFN14" s="19"/>
      <c r="UFO14" s="19"/>
      <c r="UFP14" s="19"/>
      <c r="UFQ14" s="19"/>
      <c r="UFR14" s="19"/>
      <c r="UFS14" s="19"/>
      <c r="UFT14" s="19"/>
      <c r="UFU14" s="19"/>
      <c r="UFV14" s="19"/>
      <c r="UFW14" s="19"/>
      <c r="UFX14" s="19"/>
      <c r="UFY14" s="19"/>
      <c r="UFZ14" s="19"/>
      <c r="UGA14" s="19"/>
      <c r="UGB14" s="19"/>
      <c r="UGC14" s="19"/>
      <c r="UGD14" s="19"/>
      <c r="UGE14" s="19"/>
      <c r="UGF14" s="19"/>
      <c r="UGG14" s="19"/>
      <c r="UGH14" s="19"/>
      <c r="UGI14" s="19"/>
      <c r="UGJ14" s="19"/>
      <c r="UGK14" s="19"/>
      <c r="UGL14" s="19"/>
      <c r="UGM14" s="19"/>
      <c r="UGN14" s="19"/>
      <c r="UGO14" s="19"/>
      <c r="UGP14" s="19"/>
      <c r="UGQ14" s="19"/>
      <c r="UGR14" s="19"/>
      <c r="UGS14" s="19"/>
      <c r="UGT14" s="19"/>
      <c r="UGU14" s="19"/>
      <c r="UGV14" s="19"/>
      <c r="UGW14" s="19"/>
      <c r="UGX14" s="19"/>
      <c r="UGY14" s="19"/>
      <c r="UGZ14" s="19"/>
      <c r="UHA14" s="19"/>
      <c r="UHB14" s="19"/>
      <c r="UHC14" s="19"/>
      <c r="UHD14" s="19"/>
      <c r="UHE14" s="19"/>
      <c r="UHF14" s="19"/>
      <c r="UHG14" s="19"/>
      <c r="UHH14" s="19"/>
      <c r="UHI14" s="19"/>
      <c r="UHJ14" s="19"/>
      <c r="UHK14" s="19"/>
      <c r="UHL14" s="19"/>
      <c r="UHM14" s="19"/>
      <c r="UHN14" s="19"/>
      <c r="UHO14" s="19"/>
      <c r="UHP14" s="19"/>
      <c r="UHQ14" s="19"/>
      <c r="UHR14" s="19"/>
      <c r="UHS14" s="19"/>
      <c r="UHT14" s="19"/>
      <c r="UHU14" s="19"/>
      <c r="UHV14" s="19"/>
      <c r="UHW14" s="19"/>
      <c r="UHX14" s="19"/>
      <c r="UHY14" s="19"/>
      <c r="UHZ14" s="19"/>
      <c r="UIA14" s="19"/>
      <c r="UIB14" s="19"/>
      <c r="UIC14" s="19"/>
      <c r="UID14" s="19"/>
      <c r="UIE14" s="19"/>
      <c r="UIF14" s="19"/>
      <c r="UIG14" s="19"/>
      <c r="UIH14" s="19"/>
      <c r="UII14" s="19"/>
      <c r="UIJ14" s="19"/>
      <c r="UIK14" s="19"/>
      <c r="UIL14" s="19"/>
      <c r="UIM14" s="19"/>
      <c r="UIN14" s="19"/>
      <c r="UIO14" s="19"/>
      <c r="UIP14" s="19"/>
      <c r="UIQ14" s="19"/>
      <c r="UIR14" s="19"/>
      <c r="UIS14" s="19"/>
      <c r="UIT14" s="19"/>
      <c r="UIU14" s="19"/>
      <c r="UIV14" s="19"/>
      <c r="UIW14" s="19"/>
      <c r="UIX14" s="19"/>
      <c r="UIY14" s="19"/>
      <c r="UIZ14" s="19"/>
      <c r="UJA14" s="19"/>
      <c r="UJB14" s="19"/>
      <c r="UJC14" s="19"/>
      <c r="UJD14" s="19"/>
      <c r="UJE14" s="19"/>
      <c r="UJF14" s="19"/>
      <c r="UJG14" s="19"/>
      <c r="UJH14" s="19"/>
      <c r="UJI14" s="19"/>
      <c r="UJJ14" s="19"/>
      <c r="UJK14" s="19"/>
      <c r="UJL14" s="19"/>
      <c r="UJM14" s="19"/>
      <c r="UJN14" s="19"/>
      <c r="UJO14" s="19"/>
      <c r="UJP14" s="19"/>
      <c r="UJQ14" s="19"/>
      <c r="UJR14" s="19"/>
      <c r="UJS14" s="19"/>
      <c r="UJT14" s="19"/>
      <c r="UJU14" s="19"/>
      <c r="UJV14" s="19"/>
      <c r="UJW14" s="19"/>
      <c r="UJX14" s="19"/>
      <c r="UJY14" s="19"/>
      <c r="UJZ14" s="19"/>
      <c r="UKA14" s="19"/>
      <c r="UKB14" s="19"/>
      <c r="UKC14" s="19"/>
      <c r="UKD14" s="19"/>
      <c r="UKE14" s="19"/>
      <c r="UKF14" s="19"/>
      <c r="UKG14" s="19"/>
      <c r="UKH14" s="19"/>
      <c r="UKI14" s="19"/>
      <c r="UKJ14" s="19"/>
      <c r="UKK14" s="19"/>
      <c r="UKL14" s="19"/>
      <c r="UKM14" s="19"/>
      <c r="UKN14" s="19"/>
      <c r="UKO14" s="19"/>
      <c r="UKP14" s="19"/>
      <c r="UKQ14" s="19"/>
      <c r="UKR14" s="19"/>
      <c r="UKS14" s="19"/>
      <c r="UKT14" s="19"/>
      <c r="UKU14" s="19"/>
      <c r="UKV14" s="19"/>
      <c r="UKW14" s="19"/>
      <c r="UKX14" s="19"/>
      <c r="UKY14" s="19"/>
      <c r="UKZ14" s="19"/>
      <c r="ULA14" s="19"/>
      <c r="ULB14" s="19"/>
      <c r="ULC14" s="19"/>
      <c r="ULD14" s="19"/>
      <c r="ULE14" s="19"/>
      <c r="ULF14" s="19"/>
      <c r="ULG14" s="19"/>
      <c r="ULH14" s="19"/>
      <c r="ULI14" s="19"/>
      <c r="ULJ14" s="19"/>
      <c r="ULK14" s="19"/>
      <c r="ULL14" s="19"/>
      <c r="ULM14" s="19"/>
      <c r="ULN14" s="19"/>
      <c r="ULO14" s="19"/>
      <c r="ULP14" s="19"/>
      <c r="ULQ14" s="19"/>
      <c r="ULR14" s="19"/>
      <c r="ULS14" s="19"/>
      <c r="ULT14" s="19"/>
      <c r="ULU14" s="19"/>
      <c r="ULV14" s="19"/>
      <c r="ULW14" s="19"/>
      <c r="ULX14" s="19"/>
      <c r="ULY14" s="19"/>
      <c r="ULZ14" s="19"/>
      <c r="UMA14" s="19"/>
      <c r="UMB14" s="19"/>
      <c r="UMC14" s="19"/>
      <c r="UMD14" s="19"/>
      <c r="UME14" s="19"/>
      <c r="UMF14" s="19"/>
      <c r="UMG14" s="19"/>
      <c r="UMH14" s="19"/>
      <c r="UMI14" s="19"/>
      <c r="UMJ14" s="19"/>
      <c r="UMK14" s="19"/>
      <c r="UML14" s="19"/>
      <c r="UMM14" s="19"/>
      <c r="UMN14" s="19"/>
      <c r="UMO14" s="19"/>
      <c r="UMP14" s="19"/>
      <c r="UMQ14" s="19"/>
      <c r="UMR14" s="19"/>
      <c r="UMS14" s="19"/>
      <c r="UMT14" s="19"/>
      <c r="UMU14" s="19"/>
      <c r="UMV14" s="19"/>
      <c r="UMW14" s="19"/>
      <c r="UMX14" s="19"/>
      <c r="UMY14" s="19"/>
      <c r="UMZ14" s="19"/>
      <c r="UNA14" s="19"/>
      <c r="UNB14" s="19"/>
      <c r="UNC14" s="19"/>
      <c r="UND14" s="19"/>
      <c r="UNE14" s="19"/>
      <c r="UNF14" s="19"/>
      <c r="UNG14" s="19"/>
      <c r="UNH14" s="19"/>
      <c r="UNI14" s="19"/>
      <c r="UNJ14" s="19"/>
      <c r="UNK14" s="19"/>
      <c r="UNL14" s="19"/>
      <c r="UNM14" s="19"/>
      <c r="UNN14" s="19"/>
      <c r="UNO14" s="19"/>
      <c r="UNP14" s="19"/>
      <c r="UNQ14" s="19"/>
      <c r="UNR14" s="19"/>
      <c r="UNS14" s="19"/>
      <c r="UNT14" s="19"/>
      <c r="UNU14" s="19"/>
      <c r="UNV14" s="19"/>
      <c r="UNW14" s="19"/>
      <c r="UNX14" s="19"/>
      <c r="UNY14" s="19"/>
      <c r="UNZ14" s="19"/>
      <c r="UOA14" s="19"/>
      <c r="UOB14" s="19"/>
      <c r="UOC14" s="19"/>
      <c r="UOD14" s="19"/>
      <c r="UOE14" s="19"/>
      <c r="UOF14" s="19"/>
      <c r="UOG14" s="19"/>
      <c r="UOH14" s="19"/>
      <c r="UOI14" s="19"/>
      <c r="UOJ14" s="19"/>
      <c r="UOK14" s="19"/>
      <c r="UOL14" s="19"/>
      <c r="UOM14" s="19"/>
      <c r="UON14" s="19"/>
      <c r="UOO14" s="19"/>
      <c r="UOP14" s="19"/>
      <c r="UOQ14" s="19"/>
      <c r="UOR14" s="19"/>
      <c r="UOS14" s="19"/>
      <c r="UOT14" s="19"/>
      <c r="UOU14" s="19"/>
      <c r="UOV14" s="19"/>
      <c r="UOW14" s="19"/>
      <c r="UOX14" s="19"/>
      <c r="UOY14" s="19"/>
      <c r="UOZ14" s="19"/>
      <c r="UPA14" s="19"/>
      <c r="UPB14" s="19"/>
      <c r="UPC14" s="19"/>
      <c r="UPD14" s="19"/>
      <c r="UPE14" s="19"/>
      <c r="UPF14" s="19"/>
      <c r="UPG14" s="19"/>
      <c r="UPH14" s="19"/>
      <c r="UPI14" s="19"/>
      <c r="UPJ14" s="19"/>
      <c r="UPK14" s="19"/>
      <c r="UPL14" s="19"/>
      <c r="UPM14" s="19"/>
      <c r="UPN14" s="19"/>
      <c r="UPO14" s="19"/>
      <c r="UPP14" s="19"/>
      <c r="UPQ14" s="19"/>
      <c r="UPR14" s="19"/>
      <c r="UPS14" s="19"/>
      <c r="UPT14" s="19"/>
      <c r="UPU14" s="19"/>
      <c r="UPV14" s="19"/>
      <c r="UPW14" s="19"/>
      <c r="UPX14" s="19"/>
      <c r="UPY14" s="19"/>
      <c r="UPZ14" s="19"/>
      <c r="UQA14" s="19"/>
      <c r="UQB14" s="19"/>
      <c r="UQC14" s="19"/>
      <c r="UQD14" s="19"/>
      <c r="UQE14" s="19"/>
      <c r="UQF14" s="19"/>
      <c r="UQG14" s="19"/>
      <c r="UQH14" s="19"/>
      <c r="UQI14" s="19"/>
      <c r="UQJ14" s="19"/>
      <c r="UQK14" s="19"/>
      <c r="UQL14" s="19"/>
      <c r="UQM14" s="19"/>
      <c r="UQN14" s="19"/>
      <c r="UQO14" s="19"/>
      <c r="UQP14" s="19"/>
      <c r="UQQ14" s="19"/>
      <c r="UQR14" s="19"/>
      <c r="UQS14" s="19"/>
      <c r="UQT14" s="19"/>
      <c r="UQU14" s="19"/>
      <c r="UQV14" s="19"/>
      <c r="UQW14" s="19"/>
      <c r="UQX14" s="19"/>
      <c r="UQY14" s="19"/>
      <c r="UQZ14" s="19"/>
      <c r="URA14" s="19"/>
      <c r="URB14" s="19"/>
      <c r="URC14" s="19"/>
      <c r="URD14" s="19"/>
      <c r="URE14" s="19"/>
      <c r="URF14" s="19"/>
      <c r="URG14" s="19"/>
      <c r="URH14" s="19"/>
      <c r="URI14" s="19"/>
      <c r="URJ14" s="19"/>
      <c r="URK14" s="19"/>
      <c r="URL14" s="19"/>
      <c r="URM14" s="19"/>
      <c r="URN14" s="19"/>
      <c r="URO14" s="19"/>
      <c r="URP14" s="19"/>
      <c r="URQ14" s="19"/>
      <c r="URR14" s="19"/>
      <c r="URS14" s="19"/>
      <c r="URT14" s="19"/>
      <c r="URU14" s="19"/>
      <c r="URV14" s="19"/>
      <c r="URW14" s="19"/>
      <c r="URX14" s="19"/>
      <c r="URY14" s="19"/>
      <c r="URZ14" s="19"/>
      <c r="USA14" s="19"/>
      <c r="USB14" s="19"/>
      <c r="USC14" s="19"/>
      <c r="USD14" s="19"/>
      <c r="USE14" s="19"/>
      <c r="USF14" s="19"/>
      <c r="USG14" s="19"/>
      <c r="USH14" s="19"/>
      <c r="USI14" s="19"/>
      <c r="USJ14" s="19"/>
      <c r="USK14" s="19"/>
      <c r="USL14" s="19"/>
      <c r="USM14" s="19"/>
      <c r="USN14" s="19"/>
      <c r="USO14" s="19"/>
      <c r="USP14" s="19"/>
      <c r="USQ14" s="19"/>
      <c r="USR14" s="19"/>
      <c r="USS14" s="19"/>
      <c r="UST14" s="19"/>
      <c r="USU14" s="19"/>
      <c r="USV14" s="19"/>
      <c r="USW14" s="19"/>
      <c r="USX14" s="19"/>
      <c r="USY14" s="19"/>
      <c r="USZ14" s="19"/>
      <c r="UTA14" s="19"/>
      <c r="UTB14" s="19"/>
      <c r="UTC14" s="19"/>
      <c r="UTD14" s="19"/>
      <c r="UTE14" s="19"/>
      <c r="UTF14" s="19"/>
      <c r="UTG14" s="19"/>
      <c r="UTH14" s="19"/>
      <c r="UTI14" s="19"/>
      <c r="UTJ14" s="19"/>
      <c r="UTK14" s="19"/>
      <c r="UTL14" s="19"/>
      <c r="UTM14" s="19"/>
      <c r="UTN14" s="19"/>
      <c r="UTO14" s="19"/>
      <c r="UTP14" s="19"/>
      <c r="UTQ14" s="19"/>
      <c r="UTR14" s="19"/>
      <c r="UTS14" s="19"/>
      <c r="UTT14" s="19"/>
      <c r="UTU14" s="19"/>
      <c r="UTV14" s="19"/>
      <c r="UTW14" s="19"/>
      <c r="UTX14" s="19"/>
      <c r="UTY14" s="19"/>
      <c r="UTZ14" s="19"/>
      <c r="UUA14" s="19"/>
      <c r="UUB14" s="19"/>
      <c r="UUC14" s="19"/>
      <c r="UUD14" s="19"/>
      <c r="UUE14" s="19"/>
      <c r="UUF14" s="19"/>
      <c r="UUG14" s="19"/>
      <c r="UUH14" s="19"/>
      <c r="UUI14" s="19"/>
      <c r="UUJ14" s="19"/>
      <c r="UUK14" s="19"/>
      <c r="UUL14" s="19"/>
      <c r="UUM14" s="19"/>
      <c r="UUN14" s="19"/>
      <c r="UUO14" s="19"/>
      <c r="UUP14" s="19"/>
      <c r="UUQ14" s="19"/>
      <c r="UUR14" s="19"/>
      <c r="UUS14" s="19"/>
      <c r="UUT14" s="19"/>
      <c r="UUU14" s="19"/>
      <c r="UUV14" s="19"/>
      <c r="UUW14" s="19"/>
      <c r="UUX14" s="19"/>
      <c r="UUY14" s="19"/>
      <c r="UUZ14" s="19"/>
      <c r="UVA14" s="19"/>
      <c r="UVB14" s="19"/>
      <c r="UVC14" s="19"/>
      <c r="UVD14" s="19"/>
      <c r="UVE14" s="19"/>
      <c r="UVF14" s="19"/>
      <c r="UVG14" s="19"/>
      <c r="UVH14" s="19"/>
      <c r="UVI14" s="19"/>
      <c r="UVJ14" s="19"/>
      <c r="UVK14" s="19"/>
      <c r="UVL14" s="19"/>
      <c r="UVM14" s="19"/>
      <c r="UVN14" s="19"/>
      <c r="UVO14" s="19"/>
      <c r="UVP14" s="19"/>
      <c r="UVQ14" s="19"/>
      <c r="UVR14" s="19"/>
      <c r="UVS14" s="19"/>
      <c r="UVT14" s="19"/>
      <c r="UVU14" s="19"/>
      <c r="UVV14" s="19"/>
      <c r="UVW14" s="19"/>
      <c r="UVX14" s="19"/>
      <c r="UVY14" s="19"/>
      <c r="UVZ14" s="19"/>
      <c r="UWA14" s="19"/>
      <c r="UWB14" s="19"/>
      <c r="UWC14" s="19"/>
      <c r="UWD14" s="19"/>
      <c r="UWE14" s="19"/>
      <c r="UWF14" s="19"/>
      <c r="UWG14" s="19"/>
      <c r="UWH14" s="19"/>
      <c r="UWI14" s="19"/>
      <c r="UWJ14" s="19"/>
      <c r="UWK14" s="19"/>
      <c r="UWL14" s="19"/>
      <c r="UWM14" s="19"/>
      <c r="UWN14" s="19"/>
      <c r="UWO14" s="19"/>
      <c r="UWP14" s="19"/>
      <c r="UWQ14" s="19"/>
      <c r="UWR14" s="19"/>
      <c r="UWS14" s="19"/>
      <c r="UWT14" s="19"/>
      <c r="UWU14" s="19"/>
      <c r="UWV14" s="19"/>
      <c r="UWW14" s="19"/>
      <c r="UWX14" s="19"/>
      <c r="UWY14" s="19"/>
      <c r="UWZ14" s="19"/>
      <c r="UXA14" s="19"/>
      <c r="UXB14" s="19"/>
      <c r="UXC14" s="19"/>
      <c r="UXD14" s="19"/>
      <c r="UXE14" s="19"/>
      <c r="UXF14" s="19"/>
      <c r="UXG14" s="19"/>
      <c r="UXH14" s="19"/>
      <c r="UXI14" s="19"/>
      <c r="UXJ14" s="19"/>
      <c r="UXK14" s="19"/>
      <c r="UXL14" s="19"/>
      <c r="UXM14" s="19"/>
      <c r="UXN14" s="19"/>
      <c r="UXO14" s="19"/>
      <c r="UXP14" s="19"/>
      <c r="UXQ14" s="19"/>
      <c r="UXR14" s="19"/>
      <c r="UXS14" s="19"/>
      <c r="UXT14" s="19"/>
      <c r="UXU14" s="19"/>
      <c r="UXV14" s="19"/>
      <c r="UXW14" s="19"/>
      <c r="UXX14" s="19"/>
      <c r="UXY14" s="19"/>
      <c r="UXZ14" s="19"/>
      <c r="UYA14" s="19"/>
      <c r="UYB14" s="19"/>
      <c r="UYC14" s="19"/>
      <c r="UYD14" s="19"/>
      <c r="UYE14" s="19"/>
      <c r="UYF14" s="19"/>
      <c r="UYG14" s="19"/>
      <c r="UYH14" s="19"/>
      <c r="UYI14" s="19"/>
      <c r="UYJ14" s="19"/>
      <c r="UYK14" s="19"/>
      <c r="UYL14" s="19"/>
      <c r="UYM14" s="19"/>
      <c r="UYN14" s="19"/>
      <c r="UYO14" s="19"/>
      <c r="UYP14" s="19"/>
      <c r="UYQ14" s="19"/>
      <c r="UYR14" s="19"/>
      <c r="UYS14" s="19"/>
      <c r="UYT14" s="19"/>
      <c r="UYU14" s="19"/>
      <c r="UYV14" s="19"/>
      <c r="UYW14" s="19"/>
      <c r="UYX14" s="19"/>
      <c r="UYY14" s="19"/>
      <c r="UYZ14" s="19"/>
      <c r="UZA14" s="19"/>
      <c r="UZB14" s="19"/>
      <c r="UZC14" s="19"/>
      <c r="UZD14" s="19"/>
      <c r="UZE14" s="19"/>
      <c r="UZF14" s="19"/>
      <c r="UZG14" s="19"/>
      <c r="UZH14" s="19"/>
      <c r="UZI14" s="19"/>
      <c r="UZJ14" s="19"/>
      <c r="UZK14" s="19"/>
      <c r="UZL14" s="19"/>
      <c r="UZM14" s="19"/>
      <c r="UZN14" s="19"/>
      <c r="UZO14" s="19"/>
      <c r="UZP14" s="19"/>
      <c r="UZQ14" s="19"/>
      <c r="UZR14" s="19"/>
      <c r="UZS14" s="19"/>
      <c r="UZT14" s="19"/>
      <c r="UZU14" s="19"/>
      <c r="UZV14" s="19"/>
      <c r="UZW14" s="19"/>
      <c r="UZX14" s="19"/>
      <c r="UZY14" s="19"/>
      <c r="UZZ14" s="19"/>
      <c r="VAA14" s="19"/>
      <c r="VAB14" s="19"/>
      <c r="VAC14" s="19"/>
      <c r="VAD14" s="19"/>
      <c r="VAE14" s="19"/>
      <c r="VAF14" s="19"/>
      <c r="VAG14" s="19"/>
      <c r="VAH14" s="19"/>
      <c r="VAI14" s="19"/>
      <c r="VAJ14" s="19"/>
      <c r="VAK14" s="19"/>
      <c r="VAL14" s="19"/>
      <c r="VAM14" s="19"/>
      <c r="VAN14" s="19"/>
      <c r="VAO14" s="19"/>
      <c r="VAP14" s="19"/>
      <c r="VAQ14" s="19"/>
      <c r="VAR14" s="19"/>
      <c r="VAS14" s="19"/>
      <c r="VAT14" s="19"/>
      <c r="VAU14" s="19"/>
      <c r="VAV14" s="19"/>
      <c r="VAW14" s="19"/>
      <c r="VAX14" s="19"/>
      <c r="VAY14" s="19"/>
      <c r="VAZ14" s="19"/>
      <c r="VBA14" s="19"/>
      <c r="VBB14" s="19"/>
      <c r="VBC14" s="19"/>
      <c r="VBD14" s="19"/>
      <c r="VBE14" s="19"/>
      <c r="VBF14" s="19"/>
      <c r="VBG14" s="19"/>
      <c r="VBH14" s="19"/>
      <c r="VBI14" s="19"/>
      <c r="VBJ14" s="19"/>
      <c r="VBK14" s="19"/>
      <c r="VBL14" s="19"/>
      <c r="VBM14" s="19"/>
      <c r="VBN14" s="19"/>
      <c r="VBO14" s="19"/>
      <c r="VBP14" s="19"/>
      <c r="VBQ14" s="19"/>
      <c r="VBR14" s="19"/>
      <c r="VBS14" s="19"/>
      <c r="VBT14" s="19"/>
      <c r="VBU14" s="19"/>
      <c r="VBV14" s="19"/>
      <c r="VBW14" s="19"/>
      <c r="VBX14" s="19"/>
      <c r="VBY14" s="19"/>
      <c r="VBZ14" s="19"/>
      <c r="VCA14" s="19"/>
      <c r="VCB14" s="19"/>
      <c r="VCC14" s="19"/>
      <c r="VCD14" s="19"/>
      <c r="VCE14" s="19"/>
      <c r="VCF14" s="19"/>
      <c r="VCG14" s="19"/>
      <c r="VCH14" s="19"/>
      <c r="VCI14" s="19"/>
      <c r="VCJ14" s="19"/>
      <c r="VCK14" s="19"/>
      <c r="VCL14" s="19"/>
      <c r="VCM14" s="19"/>
      <c r="VCN14" s="19"/>
      <c r="VCO14" s="19"/>
      <c r="VCP14" s="19"/>
      <c r="VCQ14" s="19"/>
      <c r="VCR14" s="19"/>
      <c r="VCS14" s="19"/>
      <c r="VCT14" s="19"/>
      <c r="VCU14" s="19"/>
      <c r="VCV14" s="19"/>
      <c r="VCW14" s="19"/>
      <c r="VCX14" s="19"/>
      <c r="VCY14" s="19"/>
      <c r="VCZ14" s="19"/>
      <c r="VDA14" s="19"/>
      <c r="VDB14" s="19"/>
      <c r="VDC14" s="19"/>
      <c r="VDD14" s="19"/>
      <c r="VDE14" s="19"/>
      <c r="VDF14" s="19"/>
      <c r="VDG14" s="19"/>
      <c r="VDH14" s="19"/>
      <c r="VDI14" s="19"/>
      <c r="VDJ14" s="19"/>
      <c r="VDK14" s="19"/>
      <c r="VDL14" s="19"/>
      <c r="VDM14" s="19"/>
      <c r="VDN14" s="19"/>
      <c r="VDO14" s="19"/>
      <c r="VDP14" s="19"/>
      <c r="VDQ14" s="19"/>
      <c r="VDR14" s="19"/>
      <c r="VDS14" s="19"/>
      <c r="VDT14" s="19"/>
      <c r="VDU14" s="19"/>
      <c r="VDV14" s="19"/>
      <c r="VDW14" s="19"/>
      <c r="VDX14" s="19"/>
      <c r="VDY14" s="19"/>
      <c r="VDZ14" s="19"/>
      <c r="VEA14" s="19"/>
      <c r="VEB14" s="19"/>
      <c r="VEC14" s="19"/>
      <c r="VED14" s="19"/>
      <c r="VEE14" s="19"/>
      <c r="VEF14" s="19"/>
      <c r="VEG14" s="19"/>
      <c r="VEH14" s="19"/>
      <c r="VEI14" s="19"/>
      <c r="VEJ14" s="19"/>
      <c r="VEK14" s="19"/>
      <c r="VEL14" s="19"/>
      <c r="VEM14" s="19"/>
      <c r="VEN14" s="19"/>
      <c r="VEO14" s="19"/>
      <c r="VEP14" s="19"/>
      <c r="VEQ14" s="19"/>
      <c r="VER14" s="19"/>
      <c r="VES14" s="19"/>
      <c r="VET14" s="19"/>
      <c r="VEU14" s="19"/>
      <c r="VEV14" s="19"/>
      <c r="VEW14" s="19"/>
      <c r="VEX14" s="19"/>
      <c r="VEY14" s="19"/>
      <c r="VEZ14" s="19"/>
      <c r="VFA14" s="19"/>
      <c r="VFB14" s="19"/>
      <c r="VFC14" s="19"/>
      <c r="VFD14" s="19"/>
      <c r="VFE14" s="19"/>
      <c r="VFF14" s="19"/>
      <c r="VFG14" s="19"/>
      <c r="VFH14" s="19"/>
      <c r="VFI14" s="19"/>
      <c r="VFJ14" s="19"/>
      <c r="VFK14" s="19"/>
      <c r="VFL14" s="19"/>
      <c r="VFM14" s="19"/>
      <c r="VFN14" s="19"/>
      <c r="VFO14" s="19"/>
      <c r="VFP14" s="19"/>
      <c r="VFQ14" s="19"/>
      <c r="VFR14" s="19"/>
      <c r="VFS14" s="19"/>
      <c r="VFT14" s="19"/>
      <c r="VFU14" s="19"/>
      <c r="VFV14" s="19"/>
      <c r="VFW14" s="19"/>
      <c r="VFX14" s="19"/>
      <c r="VFY14" s="19"/>
      <c r="VFZ14" s="19"/>
      <c r="VGA14" s="19"/>
      <c r="VGB14" s="19"/>
      <c r="VGC14" s="19"/>
      <c r="VGD14" s="19"/>
      <c r="VGE14" s="19"/>
      <c r="VGF14" s="19"/>
      <c r="VGG14" s="19"/>
      <c r="VGH14" s="19"/>
      <c r="VGI14" s="19"/>
      <c r="VGJ14" s="19"/>
      <c r="VGK14" s="19"/>
      <c r="VGL14" s="19"/>
      <c r="VGM14" s="19"/>
      <c r="VGN14" s="19"/>
      <c r="VGO14" s="19"/>
      <c r="VGP14" s="19"/>
      <c r="VGQ14" s="19"/>
      <c r="VGR14" s="19"/>
      <c r="VGS14" s="19"/>
      <c r="VGT14" s="19"/>
      <c r="VGU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  <c r="VPY14" s="19"/>
      <c r="VPZ14" s="19"/>
      <c r="VQA14" s="19"/>
      <c r="VQB14" s="19"/>
      <c r="VQC14" s="19"/>
      <c r="VQD14" s="19"/>
      <c r="VQE14" s="19"/>
      <c r="VQF14" s="19"/>
      <c r="VQG14" s="19"/>
      <c r="VQH14" s="19"/>
      <c r="VQI14" s="19"/>
      <c r="VQJ14" s="19"/>
      <c r="VQK14" s="19"/>
      <c r="VQL14" s="19"/>
      <c r="VQM14" s="19"/>
      <c r="VQN14" s="19"/>
      <c r="VQO14" s="19"/>
      <c r="VQP14" s="19"/>
      <c r="VQQ14" s="19"/>
      <c r="VQR14" s="19"/>
      <c r="VQS14" s="19"/>
      <c r="VQT14" s="19"/>
      <c r="VQU14" s="19"/>
      <c r="VQV14" s="19"/>
      <c r="VQW14" s="19"/>
      <c r="VQX14" s="19"/>
      <c r="VQY14" s="19"/>
      <c r="VQZ14" s="19"/>
      <c r="VRA14" s="19"/>
      <c r="VRB14" s="19"/>
      <c r="VRC14" s="19"/>
      <c r="VRD14" s="19"/>
      <c r="VRE14" s="19"/>
      <c r="VRF14" s="19"/>
      <c r="VRG14" s="19"/>
      <c r="VRH14" s="19"/>
      <c r="VRI14" s="19"/>
      <c r="VRJ14" s="19"/>
      <c r="VRK14" s="19"/>
      <c r="VRL14" s="19"/>
      <c r="VRM14" s="19"/>
      <c r="VRN14" s="19"/>
      <c r="VRO14" s="19"/>
      <c r="VRP14" s="19"/>
      <c r="VRQ14" s="19"/>
      <c r="VRR14" s="19"/>
      <c r="VRS14" s="19"/>
      <c r="VRT14" s="19"/>
      <c r="VRU14" s="19"/>
      <c r="VRV14" s="19"/>
      <c r="VRW14" s="19"/>
      <c r="VRX14" s="19"/>
      <c r="VRY14" s="19"/>
      <c r="VRZ14" s="19"/>
      <c r="VSA14" s="19"/>
      <c r="VSB14" s="19"/>
      <c r="VSC14" s="19"/>
      <c r="VSD14" s="19"/>
      <c r="VSE14" s="19"/>
      <c r="VSF14" s="19"/>
      <c r="VSG14" s="19"/>
      <c r="VSH14" s="19"/>
      <c r="VSI14" s="19"/>
      <c r="VSJ14" s="19"/>
      <c r="VSK14" s="19"/>
      <c r="VSL14" s="19"/>
      <c r="VSM14" s="19"/>
      <c r="VSN14" s="19"/>
      <c r="VSO14" s="19"/>
      <c r="VSP14" s="19"/>
      <c r="VSQ14" s="19"/>
      <c r="VSR14" s="19"/>
      <c r="VSS14" s="19"/>
      <c r="VST14" s="19"/>
      <c r="VSU14" s="19"/>
      <c r="VSV14" s="19"/>
      <c r="VSW14" s="19"/>
      <c r="VSX14" s="19"/>
      <c r="VSY14" s="19"/>
      <c r="VSZ14" s="19"/>
      <c r="VTA14" s="19"/>
      <c r="VTB14" s="19"/>
      <c r="VTC14" s="19"/>
      <c r="VTD14" s="19"/>
      <c r="VTE14" s="19"/>
      <c r="VTF14" s="19"/>
      <c r="VTG14" s="19"/>
      <c r="VTH14" s="19"/>
      <c r="VTI14" s="19"/>
      <c r="VTJ14" s="19"/>
      <c r="VTK14" s="19"/>
      <c r="VTL14" s="19"/>
      <c r="VTM14" s="19"/>
      <c r="VTN14" s="19"/>
      <c r="VTO14" s="19"/>
      <c r="VTP14" s="19"/>
      <c r="VTQ14" s="19"/>
      <c r="VTR14" s="19"/>
      <c r="VTS14" s="19"/>
      <c r="VTT14" s="19"/>
      <c r="VTU14" s="19"/>
      <c r="VTV14" s="19"/>
      <c r="VTW14" s="19"/>
      <c r="VTX14" s="19"/>
      <c r="VTY14" s="19"/>
      <c r="VTZ14" s="19"/>
      <c r="VUA14" s="19"/>
      <c r="VUB14" s="19"/>
      <c r="VUC14" s="19"/>
      <c r="VUD14" s="19"/>
      <c r="VUE14" s="19"/>
      <c r="VUF14" s="19"/>
      <c r="VUG14" s="19"/>
      <c r="VUH14" s="19"/>
      <c r="VUI14" s="19"/>
      <c r="VUJ14" s="19"/>
      <c r="VUK14" s="19"/>
      <c r="VUL14" s="19"/>
      <c r="VUM14" s="19"/>
      <c r="VUN14" s="19"/>
      <c r="VUO14" s="19"/>
      <c r="VUP14" s="19"/>
      <c r="VUQ14" s="19"/>
      <c r="VUR14" s="19"/>
      <c r="VUS14" s="19"/>
      <c r="VUT14" s="19"/>
      <c r="VUU14" s="19"/>
      <c r="VUV14" s="19"/>
      <c r="VUW14" s="19"/>
      <c r="VUX14" s="19"/>
      <c r="VUY14" s="19"/>
      <c r="VUZ14" s="19"/>
      <c r="VVA14" s="19"/>
      <c r="VVB14" s="19"/>
      <c r="VVC14" s="19"/>
      <c r="VVD14" s="19"/>
      <c r="VVE14" s="19"/>
      <c r="VVF14" s="19"/>
      <c r="VVG14" s="19"/>
      <c r="VVH14" s="19"/>
      <c r="VVI14" s="19"/>
      <c r="VVJ14" s="19"/>
      <c r="VVK14" s="19"/>
      <c r="VVL14" s="19"/>
      <c r="VVM14" s="19"/>
      <c r="VVN14" s="19"/>
      <c r="VVO14" s="19"/>
      <c r="VVP14" s="19"/>
      <c r="VVQ14" s="19"/>
      <c r="VVR14" s="19"/>
      <c r="VVS14" s="19"/>
      <c r="VVT14" s="19"/>
      <c r="VVU14" s="19"/>
      <c r="VVV14" s="19"/>
      <c r="VVW14" s="19"/>
      <c r="VVX14" s="19"/>
      <c r="VVY14" s="19"/>
      <c r="VVZ14" s="19"/>
      <c r="VWA14" s="19"/>
      <c r="VWB14" s="19"/>
      <c r="VWC14" s="19"/>
      <c r="VWD14" s="19"/>
      <c r="VWE14" s="19"/>
      <c r="VWF14" s="19"/>
      <c r="VWG14" s="19"/>
      <c r="VWH14" s="19"/>
      <c r="VWI14" s="19"/>
      <c r="VWJ14" s="19"/>
      <c r="VWK14" s="19"/>
      <c r="VWL14" s="19"/>
      <c r="VWM14" s="19"/>
      <c r="VWN14" s="19"/>
      <c r="VWO14" s="19"/>
      <c r="VWP14" s="19"/>
      <c r="VWQ14" s="19"/>
      <c r="VWR14" s="19"/>
      <c r="VWS14" s="19"/>
      <c r="VWT14" s="19"/>
      <c r="VWU14" s="19"/>
      <c r="VWV14" s="19"/>
      <c r="VWW14" s="19"/>
      <c r="VWX14" s="19"/>
      <c r="VWY14" s="19"/>
      <c r="VWZ14" s="19"/>
      <c r="VXA14" s="19"/>
      <c r="VXB14" s="19"/>
      <c r="VXC14" s="19"/>
      <c r="VXD14" s="19"/>
      <c r="VXE14" s="19"/>
      <c r="VXF14" s="19"/>
      <c r="VXG14" s="19"/>
      <c r="VXH14" s="19"/>
      <c r="VXI14" s="19"/>
      <c r="VXJ14" s="19"/>
      <c r="VXK14" s="19"/>
      <c r="VXL14" s="19"/>
      <c r="VXM14" s="19"/>
      <c r="VXN14" s="19"/>
      <c r="VXO14" s="19"/>
      <c r="VXP14" s="19"/>
      <c r="VXQ14" s="19"/>
      <c r="VXR14" s="19"/>
      <c r="VXS14" s="19"/>
      <c r="VXT14" s="19"/>
      <c r="VXU14" s="19"/>
      <c r="VXV14" s="19"/>
      <c r="VXW14" s="19"/>
      <c r="VXX14" s="19"/>
      <c r="VXY14" s="19"/>
      <c r="VXZ14" s="19"/>
      <c r="VYA14" s="19"/>
      <c r="VYB14" s="19"/>
      <c r="VYC14" s="19"/>
      <c r="VYD14" s="19"/>
      <c r="VYE14" s="19"/>
      <c r="VYF14" s="19"/>
      <c r="VYG14" s="19"/>
      <c r="VYH14" s="19"/>
      <c r="VYI14" s="19"/>
      <c r="VYJ14" s="19"/>
      <c r="VYK14" s="19"/>
      <c r="VYL14" s="19"/>
      <c r="VYM14" s="19"/>
      <c r="VYN14" s="19"/>
      <c r="VYO14" s="19"/>
      <c r="VYP14" s="19"/>
      <c r="VYQ14" s="19"/>
      <c r="VYR14" s="19"/>
      <c r="VYS14" s="19"/>
      <c r="VYT14" s="19"/>
      <c r="VYU14" s="19"/>
      <c r="VYV14" s="19"/>
      <c r="VYW14" s="19"/>
      <c r="VYX14" s="19"/>
      <c r="VYY14" s="19"/>
      <c r="VYZ14" s="19"/>
      <c r="VZA14" s="19"/>
      <c r="VZB14" s="19"/>
      <c r="VZC14" s="19"/>
      <c r="VZD14" s="19"/>
      <c r="VZE14" s="19"/>
      <c r="VZF14" s="19"/>
      <c r="VZG14" s="19"/>
      <c r="VZH14" s="19"/>
      <c r="VZI14" s="19"/>
      <c r="VZJ14" s="19"/>
      <c r="VZK14" s="19"/>
      <c r="VZL14" s="19"/>
      <c r="VZM14" s="19"/>
      <c r="VZN14" s="19"/>
      <c r="VZO14" s="19"/>
      <c r="VZP14" s="19"/>
      <c r="VZQ14" s="19"/>
      <c r="VZR14" s="19"/>
      <c r="VZS14" s="19"/>
      <c r="VZT14" s="19"/>
      <c r="VZU14" s="19"/>
      <c r="VZV14" s="19"/>
      <c r="VZW14" s="19"/>
      <c r="VZX14" s="19"/>
      <c r="VZY14" s="19"/>
      <c r="VZZ14" s="19"/>
      <c r="WAA14" s="19"/>
      <c r="WAB14" s="19"/>
      <c r="WAC14" s="19"/>
      <c r="WAD14" s="19"/>
      <c r="WAE14" s="19"/>
      <c r="WAF14" s="19"/>
      <c r="WAG14" s="19"/>
      <c r="WAH14" s="19"/>
      <c r="WAI14" s="19"/>
      <c r="WAJ14" s="19"/>
      <c r="WAK14" s="19"/>
      <c r="WAL14" s="19"/>
      <c r="WAM14" s="19"/>
      <c r="WAN14" s="19"/>
      <c r="WAO14" s="19"/>
      <c r="WAP14" s="19"/>
      <c r="WAQ14" s="19"/>
      <c r="WAR14" s="19"/>
      <c r="WAS14" s="19"/>
      <c r="WAT14" s="19"/>
      <c r="WAU14" s="19"/>
      <c r="WAV14" s="19"/>
      <c r="WAW14" s="19"/>
      <c r="WAX14" s="19"/>
      <c r="WAY14" s="19"/>
      <c r="WAZ14" s="19"/>
      <c r="WBA14" s="19"/>
      <c r="WBB14" s="19"/>
      <c r="WBC14" s="19"/>
      <c r="WBD14" s="19"/>
      <c r="WBE14" s="19"/>
      <c r="WBF14" s="19"/>
      <c r="WBG14" s="19"/>
      <c r="WBH14" s="19"/>
      <c r="WBI14" s="19"/>
      <c r="WBJ14" s="19"/>
      <c r="WBK14" s="19"/>
      <c r="WBL14" s="19"/>
      <c r="WBM14" s="19"/>
      <c r="WBN14" s="19"/>
      <c r="WBO14" s="19"/>
      <c r="WBP14" s="19"/>
      <c r="WBQ14" s="19"/>
      <c r="WBR14" s="19"/>
      <c r="WBS14" s="19"/>
      <c r="WBT14" s="19"/>
      <c r="WBU14" s="19"/>
      <c r="WBV14" s="19"/>
      <c r="WBW14" s="19"/>
      <c r="WBX14" s="19"/>
      <c r="WBY14" s="19"/>
      <c r="WBZ14" s="19"/>
      <c r="WCA14" s="19"/>
      <c r="WCB14" s="19"/>
      <c r="WCC14" s="19"/>
      <c r="WCD14" s="19"/>
      <c r="WCE14" s="19"/>
      <c r="WCF14" s="19"/>
      <c r="WCG14" s="19"/>
      <c r="WCH14" s="19"/>
      <c r="WCI14" s="19"/>
      <c r="WCJ14" s="19"/>
      <c r="WCK14" s="19"/>
      <c r="WCL14" s="19"/>
      <c r="WCM14" s="19"/>
      <c r="WCN14" s="19"/>
      <c r="WCO14" s="19"/>
      <c r="WCP14" s="19"/>
      <c r="WCQ14" s="19"/>
      <c r="WCR14" s="19"/>
      <c r="WCS14" s="19"/>
      <c r="WCT14" s="19"/>
      <c r="WCU14" s="19"/>
      <c r="WCV14" s="19"/>
      <c r="WCW14" s="19"/>
      <c r="WCX14" s="19"/>
      <c r="WCY14" s="19"/>
      <c r="WCZ14" s="19"/>
      <c r="WDA14" s="19"/>
      <c r="WDB14" s="19"/>
      <c r="WDC14" s="19"/>
      <c r="WDD14" s="19"/>
      <c r="WDE14" s="19"/>
      <c r="WDF14" s="19"/>
      <c r="WDG14" s="19"/>
      <c r="WDH14" s="19"/>
      <c r="WDI14" s="19"/>
      <c r="WDJ14" s="19"/>
      <c r="WDK14" s="19"/>
      <c r="WDL14" s="19"/>
      <c r="WDM14" s="19"/>
      <c r="WDN14" s="19"/>
      <c r="WDO14" s="19"/>
      <c r="WDP14" s="19"/>
      <c r="WDQ14" s="19"/>
      <c r="WDR14" s="19"/>
      <c r="WDS14" s="19"/>
      <c r="WDT14" s="19"/>
      <c r="WDU14" s="19"/>
      <c r="WDV14" s="19"/>
      <c r="WDW14" s="19"/>
      <c r="WDX14" s="19"/>
      <c r="WDY14" s="19"/>
      <c r="WDZ14" s="19"/>
      <c r="WEA14" s="19"/>
      <c r="WEB14" s="19"/>
      <c r="WEC14" s="19"/>
      <c r="WED14" s="19"/>
      <c r="WEE14" s="19"/>
      <c r="WEF14" s="19"/>
      <c r="WEG14" s="19"/>
      <c r="WEH14" s="19"/>
      <c r="WEI14" s="19"/>
      <c r="WEJ14" s="19"/>
      <c r="WEK14" s="19"/>
      <c r="WEL14" s="19"/>
      <c r="WEM14" s="19"/>
      <c r="WEN14" s="19"/>
      <c r="WEO14" s="19"/>
      <c r="WEP14" s="19"/>
      <c r="WEQ14" s="19"/>
      <c r="WER14" s="19"/>
      <c r="WES14" s="19"/>
      <c r="WET14" s="19"/>
      <c r="WEU14" s="19"/>
      <c r="WEV14" s="19"/>
      <c r="WEW14" s="19"/>
      <c r="WEX14" s="19"/>
      <c r="WEY14" s="19"/>
      <c r="WEZ14" s="19"/>
      <c r="WFA14" s="19"/>
      <c r="WFB14" s="19"/>
      <c r="WFC14" s="19"/>
      <c r="WFD14" s="19"/>
      <c r="WFE14" s="19"/>
      <c r="WFF14" s="19"/>
      <c r="WFG14" s="19"/>
      <c r="WFH14" s="19"/>
      <c r="WFI14" s="19"/>
      <c r="WFJ14" s="19"/>
      <c r="WFK14" s="19"/>
      <c r="WFL14" s="19"/>
      <c r="WFM14" s="19"/>
      <c r="WFN14" s="19"/>
      <c r="WFO14" s="19"/>
      <c r="WFP14" s="19"/>
      <c r="WFQ14" s="19"/>
      <c r="WFR14" s="19"/>
      <c r="WFS14" s="19"/>
      <c r="WFT14" s="19"/>
      <c r="WFU14" s="19"/>
      <c r="WFV14" s="19"/>
      <c r="WFW14" s="19"/>
      <c r="WFX14" s="19"/>
      <c r="WFY14" s="19"/>
      <c r="WFZ14" s="19"/>
      <c r="WGA14" s="19"/>
      <c r="WGB14" s="19"/>
      <c r="WGC14" s="19"/>
      <c r="WGD14" s="19"/>
      <c r="WGE14" s="19"/>
      <c r="WGF14" s="19"/>
      <c r="WGG14" s="19"/>
      <c r="WGH14" s="19"/>
      <c r="WGI14" s="19"/>
      <c r="WGJ14" s="19"/>
      <c r="WGK14" s="19"/>
      <c r="WGL14" s="19"/>
      <c r="WGM14" s="19"/>
      <c r="WGN14" s="19"/>
      <c r="WGO14" s="19"/>
      <c r="WGP14" s="19"/>
      <c r="WGQ14" s="19"/>
      <c r="WGR14" s="19"/>
      <c r="WGS14" s="19"/>
      <c r="WGT14" s="19"/>
      <c r="WGU14" s="19"/>
      <c r="WGV14" s="19"/>
      <c r="WGW14" s="19"/>
      <c r="WGX14" s="19"/>
      <c r="WGY14" s="19"/>
      <c r="WGZ14" s="19"/>
      <c r="WHA14" s="19"/>
      <c r="WHB14" s="19"/>
      <c r="WHC14" s="19"/>
      <c r="WHD14" s="19"/>
      <c r="WHE14" s="19"/>
      <c r="WHF14" s="19"/>
      <c r="WHG14" s="19"/>
      <c r="WHH14" s="19"/>
      <c r="WHI14" s="19"/>
      <c r="WHJ14" s="19"/>
      <c r="WHK14" s="19"/>
      <c r="WHL14" s="19"/>
      <c r="WHM14" s="19"/>
      <c r="WHN14" s="19"/>
      <c r="WHO14" s="19"/>
      <c r="WHP14" s="19"/>
      <c r="WHQ14" s="19"/>
      <c r="WHR14" s="19"/>
      <c r="WHS14" s="19"/>
      <c r="WHT14" s="19"/>
      <c r="WHU14" s="19"/>
      <c r="WHV14" s="19"/>
      <c r="WHW14" s="19"/>
      <c r="WHX14" s="19"/>
      <c r="WHY14" s="19"/>
      <c r="WHZ14" s="19"/>
      <c r="WIA14" s="19"/>
      <c r="WIB14" s="19"/>
      <c r="WIC14" s="19"/>
      <c r="WID14" s="19"/>
      <c r="WIE14" s="19"/>
      <c r="WIF14" s="19"/>
      <c r="WIG14" s="19"/>
      <c r="WIH14" s="19"/>
      <c r="WII14" s="19"/>
      <c r="WIJ14" s="19"/>
      <c r="WIK14" s="19"/>
      <c r="WIL14" s="19"/>
      <c r="WIM14" s="19"/>
      <c r="WIN14" s="19"/>
      <c r="WIO14" s="19"/>
      <c r="WIP14" s="19"/>
      <c r="WIQ14" s="19"/>
      <c r="WIR14" s="19"/>
      <c r="WIS14" s="19"/>
      <c r="WIT14" s="19"/>
      <c r="WIU14" s="19"/>
      <c r="WIV14" s="19"/>
      <c r="WIW14" s="19"/>
      <c r="WIX14" s="19"/>
      <c r="WIY14" s="19"/>
      <c r="WIZ14" s="19"/>
      <c r="WJA14" s="19"/>
      <c r="WJB14" s="19"/>
      <c r="WJC14" s="19"/>
      <c r="WJD14" s="19"/>
      <c r="WJE14" s="19"/>
      <c r="WJF14" s="19"/>
      <c r="WJG14" s="19"/>
      <c r="WJH14" s="19"/>
      <c r="WJI14" s="19"/>
      <c r="WJJ14" s="19"/>
      <c r="WJK14" s="19"/>
      <c r="WJL14" s="19"/>
      <c r="WJM14" s="19"/>
      <c r="WJN14" s="19"/>
      <c r="WJO14" s="19"/>
      <c r="WJP14" s="19"/>
      <c r="WJQ14" s="19"/>
      <c r="WJR14" s="19"/>
      <c r="WJS14" s="19"/>
      <c r="WJT14" s="19"/>
      <c r="WJU14" s="19"/>
      <c r="WJV14" s="19"/>
      <c r="WJW14" s="19"/>
      <c r="WJX14" s="19"/>
      <c r="WJY14" s="19"/>
      <c r="WJZ14" s="19"/>
      <c r="WKA14" s="19"/>
      <c r="WKB14" s="19"/>
      <c r="WKC14" s="19"/>
      <c r="WKD14" s="19"/>
      <c r="WKE14" s="19"/>
      <c r="WKF14" s="19"/>
      <c r="WKG14" s="19"/>
      <c r="WKH14" s="19"/>
      <c r="WKI14" s="19"/>
      <c r="WKJ14" s="19"/>
      <c r="WKK14" s="19"/>
      <c r="WKL14" s="19"/>
      <c r="WKM14" s="19"/>
      <c r="WKN14" s="19"/>
      <c r="WKO14" s="19"/>
      <c r="WKP14" s="19"/>
      <c r="WKQ14" s="19"/>
      <c r="WKR14" s="19"/>
      <c r="WKS14" s="19"/>
      <c r="WKT14" s="19"/>
      <c r="WKU14" s="19"/>
      <c r="WKV14" s="19"/>
      <c r="WKW14" s="19"/>
      <c r="WKX14" s="19"/>
      <c r="WKY14" s="19"/>
      <c r="WKZ14" s="19"/>
      <c r="WLA14" s="19"/>
      <c r="WLB14" s="19"/>
      <c r="WLC14" s="19"/>
      <c r="WLD14" s="19"/>
      <c r="WLE14" s="19"/>
      <c r="WLF14" s="19"/>
      <c r="WLG14" s="19"/>
      <c r="WLH14" s="19"/>
      <c r="WLI14" s="19"/>
      <c r="WLJ14" s="19"/>
      <c r="WLK14" s="19"/>
      <c r="WLL14" s="19"/>
      <c r="WLM14" s="19"/>
      <c r="WLN14" s="19"/>
      <c r="WLO14" s="19"/>
      <c r="WLP14" s="19"/>
      <c r="WLQ14" s="19"/>
      <c r="WLR14" s="19"/>
      <c r="WLS14" s="19"/>
      <c r="WLT14" s="19"/>
      <c r="WLU14" s="19"/>
      <c r="WLV14" s="19"/>
      <c r="WLW14" s="19"/>
      <c r="WLX14" s="19"/>
      <c r="WLY14" s="19"/>
      <c r="WLZ14" s="19"/>
      <c r="WMA14" s="19"/>
      <c r="WMB14" s="19"/>
      <c r="WMC14" s="19"/>
      <c r="WMD14" s="19"/>
      <c r="WME14" s="19"/>
      <c r="WMF14" s="19"/>
      <c r="WMG14" s="19"/>
      <c r="WMH14" s="19"/>
      <c r="WMI14" s="19"/>
      <c r="WMJ14" s="19"/>
      <c r="WMK14" s="19"/>
      <c r="WML14" s="19"/>
      <c r="WMM14" s="19"/>
      <c r="WMN14" s="19"/>
      <c r="WMO14" s="19"/>
      <c r="WMP14" s="19"/>
      <c r="WMQ14" s="19"/>
      <c r="WMR14" s="19"/>
      <c r="WMS14" s="19"/>
      <c r="WMT14" s="19"/>
      <c r="WMU14" s="19"/>
      <c r="WMV14" s="19"/>
      <c r="WMW14" s="19"/>
      <c r="WMX14" s="19"/>
      <c r="WMY14" s="19"/>
      <c r="WMZ14" s="19"/>
      <c r="WNA14" s="19"/>
      <c r="WNB14" s="19"/>
      <c r="WNC14" s="19"/>
      <c r="WND14" s="19"/>
      <c r="WNE14" s="19"/>
      <c r="WNF14" s="19"/>
      <c r="WNG14" s="19"/>
      <c r="WNH14" s="19"/>
      <c r="WNI14" s="19"/>
      <c r="WNJ14" s="19"/>
      <c r="WNK14" s="19"/>
      <c r="WNL14" s="19"/>
      <c r="WNM14" s="19"/>
      <c r="WNN14" s="19"/>
      <c r="WNO14" s="19"/>
      <c r="WNP14" s="19"/>
      <c r="WNQ14" s="19"/>
      <c r="WNR14" s="19"/>
      <c r="WNS14" s="19"/>
      <c r="WNT14" s="19"/>
      <c r="WNU14" s="19"/>
      <c r="WNV14" s="19"/>
      <c r="WNW14" s="19"/>
      <c r="WNX14" s="19"/>
      <c r="WNY14" s="19"/>
      <c r="WNZ14" s="19"/>
      <c r="WOA14" s="19"/>
      <c r="WOB14" s="19"/>
      <c r="WOC14" s="19"/>
      <c r="WOD14" s="19"/>
      <c r="WOE14" s="19"/>
      <c r="WOF14" s="19"/>
      <c r="WOG14" s="19"/>
      <c r="WOH14" s="19"/>
      <c r="WOI14" s="19"/>
      <c r="WOJ14" s="19"/>
      <c r="WOK14" s="19"/>
      <c r="WOL14" s="19"/>
      <c r="WOM14" s="19"/>
      <c r="WON14" s="19"/>
      <c r="WOO14" s="19"/>
      <c r="WOP14" s="19"/>
      <c r="WOQ14" s="19"/>
      <c r="WOR14" s="19"/>
      <c r="WOS14" s="19"/>
      <c r="WOT14" s="19"/>
      <c r="WOU14" s="19"/>
      <c r="WOV14" s="19"/>
      <c r="WOW14" s="19"/>
      <c r="WOX14" s="19"/>
      <c r="WOY14" s="19"/>
      <c r="WOZ14" s="19"/>
      <c r="WPA14" s="19"/>
      <c r="WPB14" s="19"/>
      <c r="WPC14" s="19"/>
      <c r="WPD14" s="19"/>
      <c r="WPE14" s="19"/>
      <c r="WPF14" s="19"/>
      <c r="WPG14" s="19"/>
      <c r="WPH14" s="19"/>
      <c r="WPI14" s="19"/>
      <c r="WPJ14" s="19"/>
      <c r="WPK14" s="19"/>
      <c r="WPL14" s="19"/>
      <c r="WPM14" s="19"/>
      <c r="WPN14" s="19"/>
      <c r="WPO14" s="19"/>
      <c r="WPP14" s="19"/>
      <c r="WPQ14" s="19"/>
      <c r="WPR14" s="19"/>
      <c r="WPS14" s="19"/>
      <c r="WPT14" s="19"/>
      <c r="WPU14" s="19"/>
      <c r="WPV14" s="19"/>
      <c r="WPW14" s="19"/>
      <c r="WPX14" s="19"/>
      <c r="WPY14" s="19"/>
      <c r="WPZ14" s="19"/>
      <c r="WQA14" s="19"/>
      <c r="WQB14" s="19"/>
      <c r="WQC14" s="19"/>
      <c r="WQD14" s="19"/>
      <c r="WQE14" s="19"/>
      <c r="WQF14" s="19"/>
      <c r="WQG14" s="19"/>
      <c r="WQH14" s="19"/>
      <c r="WQI14" s="19"/>
      <c r="WQJ14" s="19"/>
      <c r="WQK14" s="19"/>
      <c r="WQL14" s="19"/>
      <c r="WQM14" s="19"/>
      <c r="WQN14" s="19"/>
      <c r="WQO14" s="19"/>
      <c r="WQP14" s="19"/>
      <c r="WQQ14" s="19"/>
      <c r="WQR14" s="19"/>
      <c r="WQS14" s="19"/>
      <c r="WQT14" s="19"/>
      <c r="WQU14" s="19"/>
      <c r="WQV14" s="19"/>
      <c r="WQW14" s="19"/>
      <c r="WQX14" s="19"/>
      <c r="WQY14" s="19"/>
      <c r="WQZ14" s="19"/>
      <c r="WRA14" s="19"/>
      <c r="WRB14" s="19"/>
      <c r="WRC14" s="19"/>
      <c r="WRD14" s="19"/>
      <c r="WRE14" s="19"/>
      <c r="WRF14" s="19"/>
      <c r="WRG14" s="19"/>
      <c r="WRH14" s="19"/>
      <c r="WRI14" s="19"/>
      <c r="WRJ14" s="19"/>
      <c r="WRK14" s="19"/>
      <c r="WRL14" s="19"/>
      <c r="WRM14" s="19"/>
      <c r="WRN14" s="19"/>
      <c r="WRO14" s="19"/>
      <c r="WRP14" s="19"/>
      <c r="WRQ14" s="19"/>
      <c r="WRR14" s="19"/>
      <c r="WRS14" s="19"/>
      <c r="WRT14" s="19"/>
      <c r="WRU14" s="19"/>
      <c r="WRV14" s="19"/>
      <c r="WRW14" s="19"/>
      <c r="WRX14" s="19"/>
      <c r="WRY14" s="19"/>
      <c r="WRZ14" s="19"/>
      <c r="WSA14" s="19"/>
      <c r="WSB14" s="19"/>
      <c r="WSC14" s="19"/>
      <c r="WSD14" s="19"/>
      <c r="WSE14" s="19"/>
      <c r="WSF14" s="19"/>
      <c r="WSG14" s="19"/>
      <c r="WSH14" s="19"/>
      <c r="WSI14" s="19"/>
      <c r="WSJ14" s="19"/>
      <c r="WSK14" s="19"/>
      <c r="WSL14" s="19"/>
      <c r="WSM14" s="19"/>
      <c r="WSN14" s="19"/>
      <c r="WSO14" s="19"/>
      <c r="WSP14" s="19"/>
      <c r="WSQ14" s="19"/>
      <c r="WSR14" s="19"/>
      <c r="WSS14" s="19"/>
      <c r="WST14" s="19"/>
      <c r="WSU14" s="19"/>
      <c r="WSV14" s="19"/>
      <c r="WSW14" s="19"/>
      <c r="WSX14" s="19"/>
      <c r="WSY14" s="19"/>
      <c r="WSZ14" s="19"/>
      <c r="WTA14" s="19"/>
      <c r="WTB14" s="19"/>
      <c r="WTC14" s="19"/>
      <c r="WTD14" s="19"/>
      <c r="WTE14" s="19"/>
      <c r="WTF14" s="19"/>
      <c r="WTG14" s="19"/>
      <c r="WTH14" s="19"/>
      <c r="WTI14" s="19"/>
      <c r="WTJ14" s="19"/>
      <c r="WTK14" s="19"/>
      <c r="WTL14" s="19"/>
      <c r="WTM14" s="19"/>
      <c r="WTN14" s="19"/>
      <c r="WTO14" s="19"/>
      <c r="WTP14" s="19"/>
      <c r="WTQ14" s="19"/>
      <c r="WTR14" s="19"/>
      <c r="WTS14" s="19"/>
      <c r="WTT14" s="19"/>
      <c r="WTU14" s="19"/>
      <c r="WTV14" s="19"/>
      <c r="WTW14" s="19"/>
      <c r="WTX14" s="19"/>
      <c r="WTY14" s="19"/>
      <c r="WTZ14" s="19"/>
      <c r="WUA14" s="19"/>
      <c r="WUB14" s="19"/>
      <c r="WUC14" s="19"/>
      <c r="WUD14" s="19"/>
      <c r="WUE14" s="19"/>
      <c r="WUF14" s="19"/>
      <c r="WUG14" s="19"/>
      <c r="WUH14" s="19"/>
      <c r="WUI14" s="19"/>
      <c r="WUJ14" s="19"/>
      <c r="WUK14" s="19"/>
      <c r="WUL14" s="19"/>
      <c r="WUM14" s="19"/>
      <c r="WUN14" s="19"/>
      <c r="WUO14" s="19"/>
      <c r="WUP14" s="19"/>
      <c r="WUQ14" s="19"/>
      <c r="WUR14" s="19"/>
      <c r="WUS14" s="19"/>
      <c r="WUT14" s="19"/>
      <c r="WUU14" s="19"/>
      <c r="WUV14" s="19"/>
      <c r="WUW14" s="19"/>
      <c r="WUX14" s="19"/>
      <c r="WUY14" s="19"/>
      <c r="WUZ14" s="19"/>
      <c r="WVA14" s="19"/>
      <c r="WVB14" s="19"/>
      <c r="WVC14" s="19"/>
      <c r="WVD14" s="19"/>
      <c r="WVE14" s="19"/>
      <c r="WVF14" s="19"/>
      <c r="WVG14" s="19"/>
      <c r="WVH14" s="19"/>
      <c r="WVI14" s="19"/>
      <c r="WVJ14" s="19"/>
      <c r="WVK14" s="19"/>
      <c r="WVL14" s="19"/>
      <c r="WVM14" s="19"/>
      <c r="WVN14" s="19"/>
      <c r="WVO14" s="19"/>
      <c r="WVP14" s="19"/>
      <c r="WVQ14" s="19"/>
      <c r="WVR14" s="19"/>
      <c r="WVS14" s="19"/>
      <c r="WVT14" s="19"/>
      <c r="WVU14" s="19"/>
      <c r="WVV14" s="19"/>
      <c r="WVW14" s="19"/>
      <c r="WVX14" s="19"/>
      <c r="WVY14" s="19"/>
      <c r="WVZ14" s="19"/>
      <c r="WWA14" s="19"/>
      <c r="WWB14" s="19"/>
      <c r="WWC14" s="19"/>
      <c r="WWD14" s="19"/>
      <c r="WWE14" s="19"/>
      <c r="WWF14" s="19"/>
      <c r="WWG14" s="19"/>
      <c r="WWH14" s="19"/>
      <c r="WWI14" s="19"/>
      <c r="WWJ14" s="19"/>
      <c r="WWK14" s="19"/>
      <c r="WWL14" s="19"/>
      <c r="WWM14" s="19"/>
      <c r="WWN14" s="19"/>
      <c r="WWO14" s="19"/>
      <c r="WWP14" s="19"/>
      <c r="WWQ14" s="19"/>
      <c r="WWR14" s="19"/>
      <c r="WWS14" s="19"/>
      <c r="WWT14" s="19"/>
      <c r="WWU14" s="19"/>
      <c r="WWV14" s="19"/>
      <c r="WWW14" s="19"/>
      <c r="WWX14" s="19"/>
      <c r="WWY14" s="19"/>
      <c r="WWZ14" s="19"/>
      <c r="WXA14" s="19"/>
      <c r="WXB14" s="19"/>
      <c r="WXC14" s="19"/>
      <c r="WXD14" s="19"/>
      <c r="WXE14" s="19"/>
      <c r="WXF14" s="19"/>
      <c r="WXG14" s="19"/>
      <c r="WXH14" s="19"/>
      <c r="WXI14" s="19"/>
      <c r="WXJ14" s="19"/>
      <c r="WXK14" s="19"/>
      <c r="WXL14" s="19"/>
      <c r="WXM14" s="19"/>
      <c r="WXN14" s="19"/>
      <c r="WXO14" s="19"/>
      <c r="WXP14" s="19"/>
      <c r="WXQ14" s="19"/>
      <c r="WXR14" s="19"/>
      <c r="WXS14" s="19"/>
      <c r="WXT14" s="19"/>
      <c r="WXU14" s="19"/>
      <c r="WXV14" s="19"/>
      <c r="WXW14" s="19"/>
      <c r="WXX14" s="19"/>
      <c r="WXY14" s="19"/>
      <c r="WXZ14" s="19"/>
      <c r="WYA14" s="19"/>
      <c r="WYB14" s="19"/>
      <c r="WYC14" s="19"/>
      <c r="WYD14" s="19"/>
      <c r="WYE14" s="19"/>
      <c r="WYF14" s="19"/>
      <c r="WYG14" s="19"/>
      <c r="WYH14" s="19"/>
      <c r="WYI14" s="19"/>
      <c r="WYJ14" s="19"/>
      <c r="WYK14" s="19"/>
      <c r="WYL14" s="19"/>
      <c r="WYM14" s="19"/>
      <c r="WYN14" s="19"/>
      <c r="WYO14" s="19"/>
      <c r="WYP14" s="19"/>
      <c r="WYQ14" s="19"/>
      <c r="WYR14" s="19"/>
      <c r="WYS14" s="19"/>
      <c r="WYT14" s="19"/>
      <c r="WYU14" s="19"/>
      <c r="WYV14" s="19"/>
      <c r="WYW14" s="19"/>
      <c r="WYX14" s="19"/>
      <c r="WYY14" s="19"/>
      <c r="WYZ14" s="19"/>
      <c r="WZA14" s="19"/>
      <c r="WZB14" s="19"/>
      <c r="WZC14" s="19"/>
      <c r="WZD14" s="19"/>
      <c r="WZE14" s="19"/>
      <c r="WZF14" s="19"/>
      <c r="WZG14" s="19"/>
      <c r="WZH14" s="19"/>
      <c r="WZI14" s="19"/>
      <c r="WZJ14" s="19"/>
      <c r="WZK14" s="19"/>
      <c r="WZL14" s="19"/>
      <c r="WZM14" s="19"/>
      <c r="WZN14" s="19"/>
      <c r="WZO14" s="19"/>
      <c r="WZP14" s="19"/>
      <c r="WZQ14" s="19"/>
      <c r="WZR14" s="19"/>
      <c r="WZS14" s="19"/>
      <c r="WZT14" s="19"/>
      <c r="WZU14" s="19"/>
      <c r="WZV14" s="19"/>
      <c r="WZW14" s="19"/>
      <c r="WZX14" s="19"/>
      <c r="WZY14" s="19"/>
      <c r="WZZ14" s="19"/>
      <c r="XAA14" s="19"/>
      <c r="XAB14" s="19"/>
      <c r="XAC14" s="19"/>
      <c r="XAD14" s="19"/>
      <c r="XAE14" s="19"/>
      <c r="XAF14" s="19"/>
      <c r="XAG14" s="19"/>
      <c r="XAH14" s="19"/>
      <c r="XAI14" s="19"/>
      <c r="XAJ14" s="19"/>
      <c r="XAK14" s="19"/>
      <c r="XAL14" s="19"/>
      <c r="XAM14" s="19"/>
      <c r="XAN14" s="19"/>
      <c r="XAO14" s="19"/>
      <c r="XAP14" s="19"/>
      <c r="XAQ14" s="19"/>
      <c r="XAR14" s="19"/>
      <c r="XAS14" s="19"/>
      <c r="XAT14" s="19"/>
      <c r="XAU14" s="19"/>
      <c r="XAV14" s="19"/>
      <c r="XAW14" s="19"/>
      <c r="XAX14" s="19"/>
      <c r="XAY14" s="19"/>
      <c r="XAZ14" s="19"/>
      <c r="XBA14" s="19"/>
      <c r="XBB14" s="19"/>
      <c r="XBC14" s="19"/>
      <c r="XBD14" s="19"/>
      <c r="XBE14" s="19"/>
      <c r="XBF14" s="19"/>
      <c r="XBG14" s="19"/>
      <c r="XBH14" s="19"/>
      <c r="XBI14" s="19"/>
      <c r="XBJ14" s="19"/>
      <c r="XBK14" s="19"/>
      <c r="XBL14" s="19"/>
      <c r="XBM14" s="19"/>
      <c r="XBN14" s="19"/>
      <c r="XBO14" s="19"/>
      <c r="XBP14" s="19"/>
      <c r="XBQ14" s="19"/>
      <c r="XBR14" s="19"/>
      <c r="XBS14" s="19"/>
      <c r="XBT14" s="19"/>
      <c r="XBU14" s="19"/>
      <c r="XBV14" s="19"/>
      <c r="XBW14" s="19"/>
      <c r="XBX14" s="19"/>
      <c r="XBY14" s="19"/>
      <c r="XBZ14" s="19"/>
      <c r="XCA14" s="19"/>
      <c r="XCB14" s="19"/>
      <c r="XCC14" s="19"/>
      <c r="XCD14" s="19"/>
      <c r="XCE14" s="19"/>
      <c r="XCF14" s="19"/>
      <c r="XCG14" s="19"/>
      <c r="XCH14" s="19"/>
      <c r="XCI14" s="19"/>
      <c r="XCJ14" s="19"/>
      <c r="XCK14" s="19"/>
      <c r="XCL14" s="19"/>
      <c r="XCM14" s="19"/>
      <c r="XCN14" s="19"/>
      <c r="XCO14" s="19"/>
      <c r="XCP14" s="19"/>
      <c r="XCQ14" s="19"/>
      <c r="XCR14" s="19"/>
      <c r="XCS14" s="19"/>
      <c r="XCT14" s="19"/>
      <c r="XCU14" s="19"/>
      <c r="XCV14" s="19"/>
      <c r="XCW14" s="19"/>
      <c r="XCX14" s="19"/>
      <c r="XCY14" s="19"/>
      <c r="XCZ14" s="19"/>
      <c r="XDA14" s="19"/>
      <c r="XDB14" s="19"/>
      <c r="XDC14" s="19"/>
      <c r="XDD14" s="19"/>
      <c r="XDE14" s="19"/>
      <c r="XDF14" s="19"/>
      <c r="XDG14" s="19"/>
      <c r="XDH14" s="19"/>
      <c r="XDI14" s="19"/>
      <c r="XDJ14" s="19"/>
      <c r="XDK14" s="19"/>
      <c r="XDL14" s="19"/>
      <c r="XDM14" s="19"/>
      <c r="XDN14" s="19"/>
      <c r="XDO14" s="19"/>
      <c r="XDP14" s="19"/>
      <c r="XDQ14" s="19"/>
      <c r="XDR14" s="19"/>
      <c r="XDS14" s="19"/>
      <c r="XDT14" s="19"/>
      <c r="XDU14" s="19"/>
      <c r="XDV14" s="19"/>
      <c r="XDW14" s="19"/>
      <c r="XDX14" s="19"/>
      <c r="XDY14" s="19"/>
      <c r="XDZ14" s="19"/>
      <c r="XEA14" s="19"/>
      <c r="XEB14" s="19"/>
      <c r="XEC14" s="19"/>
      <c r="XED14" s="19"/>
      <c r="XEE14" s="19"/>
      <c r="XEF14" s="19"/>
      <c r="XEG14" s="19"/>
      <c r="XEH14" s="19"/>
      <c r="XEI14" s="19"/>
      <c r="XEJ14" s="19"/>
      <c r="XEK14" s="19"/>
      <c r="XEL14" s="19"/>
      <c r="XEM14" s="19"/>
      <c r="XEN14" s="19"/>
      <c r="XEO14" s="19"/>
      <c r="XEP14" s="19"/>
      <c r="XEQ14" s="19"/>
      <c r="XER14" s="19"/>
      <c r="XES14" s="19"/>
      <c r="XET14" s="19"/>
      <c r="XEU14" s="19"/>
      <c r="XEV14" s="19"/>
      <c r="XEW14" s="19"/>
      <c r="XEX14" s="19"/>
      <c r="XEY14" s="19"/>
      <c r="XEZ14" s="19"/>
      <c r="XFA14" s="19"/>
      <c r="XFB14" s="19"/>
      <c r="XFC14" s="19"/>
      <c r="XFD14" s="19"/>
    </row>
    <row r="15">
      <c r="A15" s="48" t="s">
        <v>161</v>
      </c>
      <c r="B15" s="91" t="s">
        <v>553</v>
      </c>
      <c r="C15" s="50" t="s">
        <v>21</v>
      </c>
      <c r="D15" s="23">
        <v>1534.0</v>
      </c>
      <c r="E15" s="24">
        <v>4618.0</v>
      </c>
      <c r="F15" s="527">
        <f t="shared" ref="F15:F35" si="6">ROUND(D15*E15,0)</f>
        <v>7084012</v>
      </c>
      <c r="G15" s="24">
        <f t="shared" ref="G15:G35" si="7">+ROUND(F15*$G$6,0)</f>
        <v>283360</v>
      </c>
      <c r="H15" s="24">
        <f t="shared" ref="H15:H35" si="8">+ROUND(SUM(F15:G15)*$H$6,0)</f>
        <v>2578580</v>
      </c>
      <c r="I15" s="24">
        <f t="shared" ref="I15:I35" si="9">SUM(F15:H15)</f>
        <v>9945952</v>
      </c>
    </row>
    <row r="16">
      <c r="A16" s="48" t="s">
        <v>163</v>
      </c>
      <c r="B16" s="91" t="s">
        <v>548</v>
      </c>
      <c r="C16" s="50" t="s">
        <v>38</v>
      </c>
      <c r="D16" s="23">
        <v>348.0</v>
      </c>
      <c r="E16" s="25">
        <v>7419.0</v>
      </c>
      <c r="F16" s="527">
        <f t="shared" si="6"/>
        <v>2581812</v>
      </c>
      <c r="G16" s="24">
        <f t="shared" si="7"/>
        <v>103272</v>
      </c>
      <c r="H16" s="24">
        <f t="shared" si="8"/>
        <v>939779</v>
      </c>
      <c r="I16" s="24">
        <f t="shared" si="9"/>
        <v>3624863</v>
      </c>
    </row>
    <row r="17">
      <c r="A17" s="48" t="s">
        <v>209</v>
      </c>
      <c r="B17" s="91" t="s">
        <v>554</v>
      </c>
      <c r="C17" s="50" t="s">
        <v>207</v>
      </c>
      <c r="D17" s="23">
        <v>690.3000000000001</v>
      </c>
      <c r="E17" s="24">
        <v>7840.0</v>
      </c>
      <c r="F17" s="527">
        <f t="shared" si="6"/>
        <v>5411952</v>
      </c>
      <c r="G17" s="24">
        <f t="shared" si="7"/>
        <v>216478</v>
      </c>
      <c r="H17" s="24">
        <f t="shared" si="8"/>
        <v>1969951</v>
      </c>
      <c r="I17" s="24">
        <f t="shared" si="9"/>
        <v>7598381</v>
      </c>
      <c r="K17" s="529"/>
    </row>
    <row r="18">
      <c r="A18" s="48" t="s">
        <v>211</v>
      </c>
      <c r="B18" s="91" t="s">
        <v>555</v>
      </c>
      <c r="C18" s="50" t="s">
        <v>207</v>
      </c>
      <c r="D18" s="23">
        <v>49.86</v>
      </c>
      <c r="E18" s="25">
        <v>90384.0</v>
      </c>
      <c r="F18" s="527">
        <f t="shared" si="6"/>
        <v>4506546</v>
      </c>
      <c r="G18" s="24">
        <f t="shared" si="7"/>
        <v>180262</v>
      </c>
      <c r="H18" s="24">
        <f t="shared" si="8"/>
        <v>1640383</v>
      </c>
      <c r="I18" s="24">
        <f t="shared" si="9"/>
        <v>6327191</v>
      </c>
    </row>
    <row r="19">
      <c r="A19" s="48" t="s">
        <v>213</v>
      </c>
      <c r="B19" s="91" t="s">
        <v>556</v>
      </c>
      <c r="C19" s="50" t="s">
        <v>21</v>
      </c>
      <c r="D19" s="23">
        <v>900.0</v>
      </c>
      <c r="E19" s="24">
        <v>12334.0</v>
      </c>
      <c r="F19" s="527">
        <f t="shared" si="6"/>
        <v>11100600</v>
      </c>
      <c r="G19" s="24">
        <f t="shared" si="7"/>
        <v>444024</v>
      </c>
      <c r="H19" s="24">
        <f t="shared" si="8"/>
        <v>4040618</v>
      </c>
      <c r="I19" s="24">
        <f t="shared" si="9"/>
        <v>15585242</v>
      </c>
    </row>
    <row r="20">
      <c r="A20" s="48" t="s">
        <v>215</v>
      </c>
      <c r="B20" s="91" t="s">
        <v>557</v>
      </c>
      <c r="C20" s="50" t="s">
        <v>207</v>
      </c>
      <c r="D20" s="23">
        <v>150.0</v>
      </c>
      <c r="E20" s="25">
        <v>849005.0</v>
      </c>
      <c r="F20" s="527">
        <f t="shared" si="6"/>
        <v>127350750</v>
      </c>
      <c r="G20" s="24">
        <f t="shared" si="7"/>
        <v>5094030</v>
      </c>
      <c r="H20" s="24">
        <f t="shared" si="8"/>
        <v>46355673</v>
      </c>
      <c r="I20" s="24">
        <f t="shared" si="9"/>
        <v>178800453</v>
      </c>
    </row>
    <row r="21" ht="15.75" customHeight="1">
      <c r="A21" s="48" t="s">
        <v>217</v>
      </c>
      <c r="B21" s="91" t="s">
        <v>558</v>
      </c>
      <c r="C21" s="50" t="s">
        <v>38</v>
      </c>
      <c r="D21" s="23">
        <v>1300.0</v>
      </c>
      <c r="E21" s="24">
        <v>25923.0</v>
      </c>
      <c r="F21" s="527">
        <f t="shared" si="6"/>
        <v>33699900</v>
      </c>
      <c r="G21" s="24">
        <f t="shared" si="7"/>
        <v>1347996</v>
      </c>
      <c r="H21" s="24">
        <f t="shared" si="8"/>
        <v>12266764</v>
      </c>
      <c r="I21" s="24">
        <f t="shared" si="9"/>
        <v>47314660</v>
      </c>
    </row>
    <row r="22" ht="15.75" customHeight="1">
      <c r="A22" s="48" t="s">
        <v>219</v>
      </c>
      <c r="B22" s="91" t="s">
        <v>353</v>
      </c>
      <c r="C22" s="50" t="s">
        <v>207</v>
      </c>
      <c r="D22" s="23">
        <f>+D17+D18*1.5</f>
        <v>765.09</v>
      </c>
      <c r="E22" s="25">
        <v>77190.0</v>
      </c>
      <c r="F22" s="527">
        <f t="shared" si="6"/>
        <v>59057297</v>
      </c>
      <c r="G22" s="24">
        <f t="shared" si="7"/>
        <v>2362292</v>
      </c>
      <c r="H22" s="24">
        <f t="shared" si="8"/>
        <v>21496856</v>
      </c>
      <c r="I22" s="24">
        <f t="shared" si="9"/>
        <v>82916445</v>
      </c>
      <c r="J22" s="528"/>
    </row>
    <row r="23" ht="15.75" customHeight="1">
      <c r="A23" s="48" t="s">
        <v>221</v>
      </c>
      <c r="B23" s="91" t="s">
        <v>559</v>
      </c>
      <c r="C23" s="50" t="s">
        <v>207</v>
      </c>
      <c r="D23" s="23">
        <v>799.7399999999999</v>
      </c>
      <c r="E23" s="24">
        <v>124589.0</v>
      </c>
      <c r="F23" s="527">
        <f t="shared" si="6"/>
        <v>99638807</v>
      </c>
      <c r="G23" s="24">
        <f t="shared" si="7"/>
        <v>3985552</v>
      </c>
      <c r="H23" s="24">
        <f t="shared" si="8"/>
        <v>36268526</v>
      </c>
      <c r="I23" s="24">
        <f t="shared" si="9"/>
        <v>139892885</v>
      </c>
    </row>
    <row r="24" ht="15.75" customHeight="1">
      <c r="A24" s="48" t="s">
        <v>223</v>
      </c>
      <c r="B24" s="91" t="s">
        <v>526</v>
      </c>
      <c r="C24" s="50" t="s">
        <v>207</v>
      </c>
      <c r="D24" s="23">
        <v>1866.06</v>
      </c>
      <c r="E24" s="25">
        <v>38016.0</v>
      </c>
      <c r="F24" s="527">
        <f t="shared" si="6"/>
        <v>70940137</v>
      </c>
      <c r="G24" s="24">
        <f t="shared" si="7"/>
        <v>2837605</v>
      </c>
      <c r="H24" s="24">
        <f t="shared" si="8"/>
        <v>25822210</v>
      </c>
      <c r="I24" s="24">
        <f t="shared" si="9"/>
        <v>99599952</v>
      </c>
    </row>
    <row r="25" ht="15.75" customHeight="1">
      <c r="A25" s="48" t="s">
        <v>225</v>
      </c>
      <c r="B25" s="91" t="s">
        <v>560</v>
      </c>
      <c r="C25" s="50" t="s">
        <v>21</v>
      </c>
      <c r="D25" s="23">
        <v>1446.0</v>
      </c>
      <c r="E25" s="24">
        <v>83441.0</v>
      </c>
      <c r="F25" s="527">
        <f t="shared" si="6"/>
        <v>120655686</v>
      </c>
      <c r="G25" s="24">
        <f t="shared" si="7"/>
        <v>4826227</v>
      </c>
      <c r="H25" s="24">
        <f t="shared" si="8"/>
        <v>43918670</v>
      </c>
      <c r="I25" s="24">
        <f t="shared" si="9"/>
        <v>169400583</v>
      </c>
    </row>
    <row r="26" ht="15.75" customHeight="1">
      <c r="A26" s="48" t="s">
        <v>227</v>
      </c>
      <c r="B26" s="91" t="s">
        <v>561</v>
      </c>
      <c r="C26" s="50" t="s">
        <v>21</v>
      </c>
      <c r="D26" s="23">
        <v>64.0</v>
      </c>
      <c r="E26" s="25">
        <v>128703.0</v>
      </c>
      <c r="F26" s="527">
        <f t="shared" si="6"/>
        <v>8236992</v>
      </c>
      <c r="G26" s="24">
        <f t="shared" si="7"/>
        <v>329480</v>
      </c>
      <c r="H26" s="24">
        <f t="shared" si="8"/>
        <v>2998265</v>
      </c>
      <c r="I26" s="24">
        <f t="shared" si="9"/>
        <v>11564737</v>
      </c>
    </row>
    <row r="27" ht="15.75" customHeight="1">
      <c r="A27" s="48" t="s">
        <v>229</v>
      </c>
      <c r="B27" s="91" t="s">
        <v>562</v>
      </c>
      <c r="C27" s="50" t="s">
        <v>563</v>
      </c>
      <c r="D27" s="23">
        <v>24.0</v>
      </c>
      <c r="E27" s="24">
        <v>227786.0</v>
      </c>
      <c r="F27" s="527">
        <f t="shared" si="6"/>
        <v>5466864</v>
      </c>
      <c r="G27" s="24">
        <f t="shared" si="7"/>
        <v>218675</v>
      </c>
      <c r="H27" s="24">
        <f t="shared" si="8"/>
        <v>1989939</v>
      </c>
      <c r="I27" s="24">
        <f t="shared" si="9"/>
        <v>7675478</v>
      </c>
      <c r="J27" s="101"/>
    </row>
    <row r="28" ht="15.75" customHeight="1">
      <c r="A28" s="48" t="s">
        <v>231</v>
      </c>
      <c r="B28" s="91" t="s">
        <v>564</v>
      </c>
      <c r="C28" s="50" t="s">
        <v>12</v>
      </c>
      <c r="D28" s="23">
        <v>1.0</v>
      </c>
      <c r="E28" s="25">
        <v>8777655.0</v>
      </c>
      <c r="F28" s="527">
        <f t="shared" si="6"/>
        <v>8777655</v>
      </c>
      <c r="G28" s="24">
        <f t="shared" si="7"/>
        <v>351106</v>
      </c>
      <c r="H28" s="24">
        <f t="shared" si="8"/>
        <v>3195066</v>
      </c>
      <c r="I28" s="24">
        <f t="shared" si="9"/>
        <v>12323827</v>
      </c>
      <c r="J28" s="528"/>
    </row>
    <row r="29" ht="15.75" customHeight="1">
      <c r="A29" s="48" t="s">
        <v>233</v>
      </c>
      <c r="B29" s="91" t="s">
        <v>565</v>
      </c>
      <c r="C29" s="50" t="s">
        <v>4</v>
      </c>
      <c r="D29" s="23">
        <v>3.0</v>
      </c>
      <c r="E29" s="24">
        <v>3906830.0</v>
      </c>
      <c r="F29" s="527">
        <f t="shared" si="6"/>
        <v>11720490</v>
      </c>
      <c r="G29" s="24">
        <f t="shared" si="7"/>
        <v>468820</v>
      </c>
      <c r="H29" s="24">
        <f t="shared" si="8"/>
        <v>4266259</v>
      </c>
      <c r="I29" s="24">
        <f t="shared" si="9"/>
        <v>16455569</v>
      </c>
      <c r="J29" s="528"/>
    </row>
    <row r="30" ht="15.75" customHeight="1">
      <c r="A30" s="48" t="s">
        <v>235</v>
      </c>
      <c r="B30" s="91" t="s">
        <v>476</v>
      </c>
      <c r="C30" s="50" t="s">
        <v>4</v>
      </c>
      <c r="D30" s="23">
        <v>3.0</v>
      </c>
      <c r="E30" s="25">
        <v>771712.0</v>
      </c>
      <c r="F30" s="527">
        <f t="shared" si="6"/>
        <v>2315136</v>
      </c>
      <c r="G30" s="24">
        <f t="shared" si="7"/>
        <v>92605</v>
      </c>
      <c r="H30" s="24">
        <f t="shared" si="8"/>
        <v>842709</v>
      </c>
      <c r="I30" s="24">
        <f t="shared" si="9"/>
        <v>3250450</v>
      </c>
    </row>
    <row r="31" ht="15.75" customHeight="1">
      <c r="A31" s="48" t="s">
        <v>237</v>
      </c>
      <c r="B31" s="91" t="s">
        <v>566</v>
      </c>
      <c r="C31" s="50" t="s">
        <v>4</v>
      </c>
      <c r="D31" s="23">
        <v>8.0</v>
      </c>
      <c r="E31" s="24" t="str">
        <f>+[57]APU!F712</f>
        <v>#ERROR!</v>
      </c>
      <c r="F31" s="527" t="str">
        <f t="shared" si="6"/>
        <v>#ERROR!</v>
      </c>
      <c r="G31" s="24" t="str">
        <f t="shared" si="7"/>
        <v>#ERROR!</v>
      </c>
      <c r="H31" s="24" t="str">
        <f t="shared" si="8"/>
        <v>#ERROR!</v>
      </c>
      <c r="I31" s="24" t="str">
        <f t="shared" si="9"/>
        <v>#ERROR!</v>
      </c>
    </row>
    <row r="32" ht="15.75" customHeight="1">
      <c r="A32" s="48" t="s">
        <v>306</v>
      </c>
      <c r="B32" s="91" t="s">
        <v>567</v>
      </c>
      <c r="C32" s="50" t="s">
        <v>4</v>
      </c>
      <c r="D32" s="23">
        <v>8.0</v>
      </c>
      <c r="E32" s="25">
        <v>593615.0</v>
      </c>
      <c r="F32" s="527">
        <f t="shared" si="6"/>
        <v>4748920</v>
      </c>
      <c r="G32" s="24">
        <f t="shared" si="7"/>
        <v>189957</v>
      </c>
      <c r="H32" s="24">
        <f t="shared" si="8"/>
        <v>1728607</v>
      </c>
      <c r="I32" s="24">
        <f t="shared" si="9"/>
        <v>6667484</v>
      </c>
    </row>
    <row r="33" ht="15.75" customHeight="1">
      <c r="A33" s="48" t="s">
        <v>307</v>
      </c>
      <c r="B33" s="91" t="s">
        <v>530</v>
      </c>
      <c r="C33" s="50" t="s">
        <v>38</v>
      </c>
      <c r="D33" s="23">
        <v>14.0</v>
      </c>
      <c r="E33" s="24">
        <v>618073.0</v>
      </c>
      <c r="F33" s="527">
        <f t="shared" si="6"/>
        <v>8653022</v>
      </c>
      <c r="G33" s="24">
        <f t="shared" si="7"/>
        <v>346121</v>
      </c>
      <c r="H33" s="24">
        <f t="shared" si="8"/>
        <v>3149700</v>
      </c>
      <c r="I33" s="24">
        <f t="shared" si="9"/>
        <v>12148843</v>
      </c>
    </row>
    <row r="34" ht="15.75" customHeight="1">
      <c r="A34" s="48" t="s">
        <v>308</v>
      </c>
      <c r="B34" s="91" t="s">
        <v>568</v>
      </c>
      <c r="C34" s="50" t="s">
        <v>4</v>
      </c>
      <c r="D34" s="23">
        <v>3.0</v>
      </c>
      <c r="E34" s="25" t="str">
        <f>+[57]APU!F787</f>
        <v>#ERROR!</v>
      </c>
      <c r="F34" s="527" t="str">
        <f t="shared" si="6"/>
        <v>#ERROR!</v>
      </c>
      <c r="G34" s="24" t="str">
        <f t="shared" si="7"/>
        <v>#ERROR!</v>
      </c>
      <c r="H34" s="24" t="str">
        <f t="shared" si="8"/>
        <v>#ERROR!</v>
      </c>
      <c r="I34" s="24" t="str">
        <f t="shared" si="9"/>
        <v>#ERROR!</v>
      </c>
    </row>
    <row r="35" ht="15.75" customHeight="1">
      <c r="A35" s="48" t="s">
        <v>569</v>
      </c>
      <c r="B35" s="91" t="s">
        <v>570</v>
      </c>
      <c r="C35" s="50" t="s">
        <v>4</v>
      </c>
      <c r="D35" s="23">
        <v>3.0</v>
      </c>
      <c r="E35" s="24">
        <v>1179348.0</v>
      </c>
      <c r="F35" s="527">
        <f t="shared" si="6"/>
        <v>3538044</v>
      </c>
      <c r="G35" s="24">
        <f t="shared" si="7"/>
        <v>141522</v>
      </c>
      <c r="H35" s="24">
        <f t="shared" si="8"/>
        <v>1287848</v>
      </c>
      <c r="I35" s="24">
        <f t="shared" si="9"/>
        <v>4967414</v>
      </c>
    </row>
    <row r="36" ht="15.75" customHeight="1">
      <c r="A36" s="530"/>
      <c r="B36" s="531"/>
      <c r="C36" s="532"/>
      <c r="D36" s="533"/>
      <c r="E36" s="534" t="s">
        <v>571</v>
      </c>
      <c r="F36" s="28" t="str">
        <f t="shared" ref="F36:I36" si="10">SUM(F15:F35)</f>
        <v>#ERROR!</v>
      </c>
      <c r="G36" s="28" t="str">
        <f t="shared" si="10"/>
        <v>#ERROR!</v>
      </c>
      <c r="H36" s="28" t="str">
        <f t="shared" si="10"/>
        <v>#ERROR!</v>
      </c>
      <c r="I36" s="28" t="str">
        <f t="shared" si="10"/>
        <v>#ERROR!</v>
      </c>
    </row>
    <row r="37" ht="15.75" customHeight="1">
      <c r="A37" s="78" t="s">
        <v>166</v>
      </c>
      <c r="B37" s="79" t="s">
        <v>572</v>
      </c>
      <c r="C37" s="398"/>
      <c r="D37" s="525"/>
      <c r="E37" s="401"/>
      <c r="F37" s="401"/>
      <c r="G37" s="526"/>
      <c r="H37" s="526"/>
      <c r="I37" s="526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  <c r="JE37" s="19"/>
      <c r="JF37" s="19"/>
      <c r="JG37" s="19"/>
      <c r="JH37" s="19"/>
      <c r="JI37" s="19"/>
      <c r="JJ37" s="19"/>
      <c r="JK37" s="19"/>
      <c r="JL37" s="19"/>
      <c r="JM37" s="19"/>
      <c r="JN37" s="19"/>
      <c r="JO37" s="19"/>
      <c r="JP37" s="19"/>
      <c r="JQ37" s="19"/>
      <c r="JR37" s="19"/>
      <c r="JS37" s="19"/>
      <c r="JT37" s="19"/>
      <c r="JU37" s="19"/>
      <c r="JV37" s="19"/>
      <c r="JW37" s="19"/>
      <c r="JX37" s="19"/>
      <c r="JY37" s="19"/>
      <c r="JZ37" s="19"/>
      <c r="KA37" s="19"/>
      <c r="KB37" s="19"/>
      <c r="KC37" s="19"/>
      <c r="KD37" s="19"/>
      <c r="KE37" s="19"/>
      <c r="KF37" s="19"/>
      <c r="KG37" s="19"/>
      <c r="KH37" s="19"/>
      <c r="KI37" s="19"/>
      <c r="KJ37" s="19"/>
      <c r="KK37" s="19"/>
      <c r="KL37" s="19"/>
      <c r="KM37" s="19"/>
      <c r="KN37" s="19"/>
      <c r="KO37" s="19"/>
      <c r="KP37" s="19"/>
      <c r="KQ37" s="19"/>
      <c r="KR37" s="19"/>
      <c r="KS37" s="19"/>
      <c r="KT37" s="19"/>
      <c r="KU37" s="19"/>
      <c r="KV37" s="19"/>
      <c r="KW37" s="19"/>
      <c r="KX37" s="19"/>
      <c r="KY37" s="19"/>
      <c r="KZ37" s="19"/>
      <c r="LA37" s="19"/>
      <c r="LB37" s="19"/>
      <c r="LC37" s="19"/>
      <c r="LD37" s="19"/>
      <c r="LE37" s="19"/>
      <c r="LF37" s="19"/>
      <c r="LG37" s="19"/>
      <c r="LH37" s="19"/>
      <c r="LI37" s="19"/>
      <c r="LJ37" s="19"/>
      <c r="LK37" s="19"/>
      <c r="LL37" s="19"/>
      <c r="LM37" s="19"/>
      <c r="LN37" s="19"/>
      <c r="LO37" s="19"/>
      <c r="LP37" s="19"/>
      <c r="LQ37" s="19"/>
      <c r="LR37" s="19"/>
      <c r="LS37" s="19"/>
      <c r="LT37" s="19"/>
      <c r="LU37" s="19"/>
      <c r="LV37" s="19"/>
      <c r="LW37" s="19"/>
      <c r="LX37" s="19"/>
      <c r="LY37" s="19"/>
      <c r="LZ37" s="19"/>
      <c r="MA37" s="19"/>
      <c r="MB37" s="19"/>
      <c r="MC37" s="19"/>
      <c r="MD37" s="19"/>
      <c r="ME37" s="19"/>
      <c r="MF37" s="19"/>
      <c r="MG37" s="19"/>
      <c r="MH37" s="19"/>
      <c r="MI37" s="19"/>
      <c r="MJ37" s="19"/>
      <c r="MK37" s="19"/>
      <c r="ML37" s="19"/>
      <c r="MM37" s="19"/>
      <c r="MN37" s="19"/>
      <c r="MO37" s="19"/>
      <c r="MP37" s="19"/>
      <c r="MQ37" s="19"/>
      <c r="MR37" s="19"/>
      <c r="MS37" s="19"/>
      <c r="MT37" s="19"/>
      <c r="MU37" s="19"/>
      <c r="MV37" s="19"/>
      <c r="MW37" s="19"/>
      <c r="MX37" s="19"/>
      <c r="MY37" s="19"/>
      <c r="MZ37" s="19"/>
      <c r="NA37" s="19"/>
      <c r="NB37" s="19"/>
      <c r="NC37" s="19"/>
      <c r="ND37" s="19"/>
      <c r="NE37" s="19"/>
      <c r="NF37" s="19"/>
      <c r="NG37" s="19"/>
      <c r="NH37" s="19"/>
      <c r="NI37" s="19"/>
      <c r="NJ37" s="19"/>
      <c r="NK37" s="19"/>
      <c r="NL37" s="19"/>
      <c r="NM37" s="19"/>
      <c r="NN37" s="19"/>
      <c r="NO37" s="19"/>
      <c r="NP37" s="19"/>
      <c r="NQ37" s="19"/>
      <c r="NR37" s="19"/>
      <c r="NS37" s="19"/>
      <c r="NT37" s="19"/>
      <c r="NU37" s="19"/>
      <c r="NV37" s="19"/>
      <c r="NW37" s="19"/>
      <c r="NX37" s="19"/>
      <c r="NY37" s="19"/>
      <c r="NZ37" s="19"/>
      <c r="OA37" s="19"/>
      <c r="OB37" s="19"/>
      <c r="OC37" s="19"/>
      <c r="OD37" s="19"/>
      <c r="OE37" s="19"/>
      <c r="OF37" s="19"/>
      <c r="OG37" s="19"/>
      <c r="OH37" s="19"/>
      <c r="OI37" s="19"/>
      <c r="OJ37" s="19"/>
      <c r="OK37" s="19"/>
      <c r="OL37" s="19"/>
      <c r="OM37" s="19"/>
      <c r="ON37" s="19"/>
      <c r="OO37" s="19"/>
      <c r="OP37" s="19"/>
      <c r="OQ37" s="19"/>
      <c r="OR37" s="19"/>
      <c r="OS37" s="19"/>
      <c r="OT37" s="19"/>
      <c r="OU37" s="19"/>
      <c r="OV37" s="19"/>
      <c r="OW37" s="19"/>
      <c r="OX37" s="19"/>
      <c r="OY37" s="19"/>
      <c r="OZ37" s="19"/>
      <c r="PA37" s="19"/>
      <c r="PB37" s="19"/>
      <c r="PC37" s="19"/>
      <c r="PD37" s="19"/>
      <c r="PE37" s="19"/>
      <c r="PF37" s="19"/>
      <c r="PG37" s="19"/>
      <c r="PH37" s="19"/>
      <c r="PI37" s="19"/>
      <c r="PJ37" s="19"/>
      <c r="PK37" s="19"/>
      <c r="PL37" s="19"/>
      <c r="PM37" s="19"/>
      <c r="PN37" s="19"/>
      <c r="PO37" s="19"/>
      <c r="PP37" s="19"/>
      <c r="PQ37" s="19"/>
      <c r="PR37" s="19"/>
      <c r="PS37" s="19"/>
      <c r="PT37" s="19"/>
      <c r="PU37" s="19"/>
      <c r="PV37" s="19"/>
      <c r="PW37" s="19"/>
      <c r="PX37" s="19"/>
      <c r="PY37" s="19"/>
      <c r="PZ37" s="19"/>
      <c r="QA37" s="19"/>
      <c r="QB37" s="19"/>
      <c r="QC37" s="19"/>
      <c r="QD37" s="19"/>
      <c r="QE37" s="19"/>
      <c r="QF37" s="19"/>
      <c r="QG37" s="19"/>
      <c r="QH37" s="19"/>
      <c r="QI37" s="19"/>
      <c r="QJ37" s="19"/>
      <c r="QK37" s="19"/>
      <c r="QL37" s="19"/>
      <c r="QM37" s="19"/>
      <c r="QN37" s="19"/>
      <c r="QO37" s="19"/>
      <c r="QP37" s="19"/>
      <c r="QQ37" s="19"/>
      <c r="QR37" s="19"/>
      <c r="QS37" s="19"/>
      <c r="QT37" s="19"/>
      <c r="QU37" s="19"/>
      <c r="QV37" s="19"/>
      <c r="QW37" s="19"/>
      <c r="QX37" s="19"/>
      <c r="QY37" s="19"/>
      <c r="QZ37" s="19"/>
      <c r="RA37" s="19"/>
      <c r="RB37" s="19"/>
      <c r="RC37" s="19"/>
      <c r="RD37" s="19"/>
      <c r="RE37" s="19"/>
      <c r="RF37" s="19"/>
      <c r="RG37" s="19"/>
      <c r="RH37" s="19"/>
      <c r="RI37" s="19"/>
      <c r="RJ37" s="19"/>
      <c r="RK37" s="19"/>
      <c r="RL37" s="19"/>
      <c r="RM37" s="19"/>
      <c r="RN37" s="19"/>
      <c r="RO37" s="19"/>
      <c r="RP37" s="19"/>
      <c r="RQ37" s="19"/>
      <c r="RR37" s="19"/>
      <c r="RS37" s="19"/>
      <c r="RT37" s="19"/>
      <c r="RU37" s="19"/>
      <c r="RV37" s="19"/>
      <c r="RW37" s="19"/>
      <c r="RX37" s="19"/>
      <c r="RY37" s="19"/>
      <c r="RZ37" s="19"/>
      <c r="SA37" s="19"/>
      <c r="SB37" s="19"/>
      <c r="SC37" s="19"/>
      <c r="SD37" s="19"/>
      <c r="SE37" s="19"/>
      <c r="SF37" s="19"/>
      <c r="SG37" s="19"/>
      <c r="SH37" s="19"/>
      <c r="SI37" s="19"/>
      <c r="SJ37" s="19"/>
      <c r="SK37" s="19"/>
      <c r="SL37" s="19"/>
      <c r="SM37" s="19"/>
      <c r="SN37" s="19"/>
      <c r="SO37" s="19"/>
      <c r="SP37" s="19"/>
      <c r="SQ37" s="19"/>
      <c r="SR37" s="19"/>
      <c r="SS37" s="19"/>
      <c r="ST37" s="19"/>
      <c r="SU37" s="19"/>
      <c r="SV37" s="19"/>
      <c r="SW37" s="19"/>
      <c r="SX37" s="19"/>
      <c r="SY37" s="19"/>
      <c r="SZ37" s="19"/>
      <c r="TA37" s="19"/>
      <c r="TB37" s="19"/>
      <c r="TC37" s="19"/>
      <c r="TD37" s="19"/>
      <c r="TE37" s="19"/>
      <c r="TF37" s="19"/>
      <c r="TG37" s="19"/>
      <c r="TH37" s="19"/>
      <c r="TI37" s="19"/>
      <c r="TJ37" s="19"/>
      <c r="TK37" s="19"/>
      <c r="TL37" s="19"/>
      <c r="TM37" s="19"/>
      <c r="TN37" s="19"/>
      <c r="TO37" s="19"/>
      <c r="TP37" s="19"/>
      <c r="TQ37" s="19"/>
      <c r="TR37" s="19"/>
      <c r="TS37" s="19"/>
      <c r="TT37" s="19"/>
      <c r="TU37" s="19"/>
      <c r="TV37" s="19"/>
      <c r="TW37" s="19"/>
      <c r="TX37" s="19"/>
      <c r="TY37" s="19"/>
      <c r="TZ37" s="19"/>
      <c r="UA37" s="19"/>
      <c r="UB37" s="19"/>
      <c r="UC37" s="19"/>
      <c r="UD37" s="19"/>
      <c r="UE37" s="19"/>
      <c r="UF37" s="19"/>
      <c r="UG37" s="19"/>
      <c r="UH37" s="19"/>
      <c r="UI37" s="19"/>
      <c r="UJ37" s="19"/>
      <c r="UK37" s="19"/>
      <c r="UL37" s="19"/>
      <c r="UM37" s="19"/>
      <c r="UN37" s="19"/>
      <c r="UO37" s="19"/>
      <c r="UP37" s="19"/>
      <c r="UQ37" s="19"/>
      <c r="UR37" s="19"/>
      <c r="US37" s="19"/>
      <c r="UT37" s="19"/>
      <c r="UU37" s="19"/>
      <c r="UV37" s="19"/>
      <c r="UW37" s="19"/>
      <c r="UX37" s="19"/>
      <c r="UY37" s="19"/>
      <c r="UZ37" s="19"/>
      <c r="VA37" s="19"/>
      <c r="VB37" s="19"/>
      <c r="VC37" s="19"/>
      <c r="VD37" s="19"/>
      <c r="VE37" s="19"/>
      <c r="VF37" s="19"/>
      <c r="VG37" s="19"/>
      <c r="VH37" s="19"/>
      <c r="VI37" s="19"/>
      <c r="VJ37" s="19"/>
      <c r="VK37" s="19"/>
      <c r="VL37" s="19"/>
      <c r="VM37" s="19"/>
      <c r="VN37" s="19"/>
      <c r="VO37" s="19"/>
      <c r="VP37" s="19"/>
      <c r="VQ37" s="19"/>
      <c r="VR37" s="19"/>
      <c r="VS37" s="19"/>
      <c r="VT37" s="19"/>
      <c r="VU37" s="19"/>
      <c r="VV37" s="19"/>
      <c r="VW37" s="19"/>
      <c r="VX37" s="19"/>
      <c r="VY37" s="19"/>
      <c r="VZ37" s="19"/>
      <c r="WA37" s="19"/>
      <c r="WB37" s="19"/>
      <c r="WC37" s="19"/>
      <c r="WD37" s="19"/>
      <c r="WE37" s="19"/>
      <c r="WF37" s="19"/>
      <c r="WG37" s="19"/>
      <c r="WH37" s="19"/>
      <c r="WI37" s="19"/>
      <c r="WJ37" s="19"/>
      <c r="WK37" s="19"/>
      <c r="WL37" s="19"/>
      <c r="WM37" s="19"/>
      <c r="WN37" s="19"/>
      <c r="WO37" s="19"/>
      <c r="WP37" s="19"/>
      <c r="WQ37" s="19"/>
      <c r="WR37" s="19"/>
      <c r="WS37" s="19"/>
      <c r="WT37" s="19"/>
      <c r="WU37" s="19"/>
      <c r="WV37" s="19"/>
      <c r="WW37" s="19"/>
      <c r="WX37" s="19"/>
      <c r="WY37" s="19"/>
      <c r="WZ37" s="19"/>
      <c r="XA37" s="19"/>
      <c r="XB37" s="19"/>
      <c r="XC37" s="19"/>
      <c r="XD37" s="19"/>
      <c r="XE37" s="19"/>
      <c r="XF37" s="19"/>
      <c r="XG37" s="19"/>
      <c r="XH37" s="19"/>
      <c r="XI37" s="19"/>
      <c r="XJ37" s="19"/>
      <c r="XK37" s="19"/>
      <c r="XL37" s="19"/>
      <c r="XM37" s="19"/>
      <c r="XN37" s="19"/>
      <c r="XO37" s="19"/>
      <c r="XP37" s="19"/>
      <c r="XQ37" s="19"/>
      <c r="XR37" s="19"/>
      <c r="XS37" s="19"/>
      <c r="XT37" s="19"/>
      <c r="XU37" s="19"/>
      <c r="XV37" s="19"/>
      <c r="XW37" s="19"/>
      <c r="XX37" s="19"/>
      <c r="XY37" s="19"/>
      <c r="XZ37" s="19"/>
      <c r="YA37" s="19"/>
      <c r="YB37" s="19"/>
      <c r="YC37" s="19"/>
      <c r="YD37" s="19"/>
      <c r="YE37" s="19"/>
      <c r="YF37" s="19"/>
      <c r="YG37" s="19"/>
      <c r="YH37" s="19"/>
      <c r="YI37" s="19"/>
      <c r="YJ37" s="19"/>
      <c r="YK37" s="19"/>
      <c r="YL37" s="19"/>
      <c r="YM37" s="19"/>
      <c r="YN37" s="19"/>
      <c r="YO37" s="19"/>
      <c r="YP37" s="19"/>
      <c r="YQ37" s="19"/>
      <c r="YR37" s="19"/>
      <c r="YS37" s="19"/>
      <c r="YT37" s="19"/>
      <c r="YU37" s="19"/>
      <c r="YV37" s="19"/>
      <c r="YW37" s="19"/>
      <c r="YX37" s="19"/>
      <c r="YY37" s="19"/>
      <c r="YZ37" s="19"/>
      <c r="ZA37" s="19"/>
      <c r="ZB37" s="19"/>
      <c r="ZC37" s="19"/>
      <c r="ZD37" s="19"/>
      <c r="ZE37" s="19"/>
      <c r="ZF37" s="19"/>
      <c r="ZG37" s="19"/>
      <c r="ZH37" s="19"/>
      <c r="ZI37" s="19"/>
      <c r="ZJ37" s="19"/>
      <c r="ZK37" s="19"/>
      <c r="ZL37" s="19"/>
      <c r="ZM37" s="19"/>
      <c r="ZN37" s="19"/>
      <c r="ZO37" s="19"/>
      <c r="ZP37" s="19"/>
      <c r="ZQ37" s="19"/>
      <c r="ZR37" s="19"/>
      <c r="ZS37" s="19"/>
      <c r="ZT37" s="19"/>
      <c r="ZU37" s="19"/>
      <c r="ZV37" s="19"/>
      <c r="ZW37" s="19"/>
      <c r="ZX37" s="19"/>
      <c r="ZY37" s="19"/>
      <c r="ZZ37" s="19"/>
      <c r="AAA37" s="19"/>
      <c r="AAB37" s="19"/>
      <c r="AAC37" s="19"/>
      <c r="AAD37" s="19"/>
      <c r="AAE37" s="19"/>
      <c r="AAF37" s="19"/>
      <c r="AAG37" s="19"/>
      <c r="AAH37" s="19"/>
      <c r="AAI37" s="19"/>
      <c r="AAJ37" s="19"/>
      <c r="AAK37" s="19"/>
      <c r="AAL37" s="19"/>
      <c r="AAM37" s="19"/>
      <c r="AAN37" s="19"/>
      <c r="AAO37" s="19"/>
      <c r="AAP37" s="19"/>
      <c r="AAQ37" s="19"/>
      <c r="AAR37" s="19"/>
      <c r="AAS37" s="19"/>
      <c r="AAT37" s="19"/>
      <c r="AAU37" s="19"/>
      <c r="AAV37" s="19"/>
      <c r="AAW37" s="19"/>
      <c r="AAX37" s="19"/>
      <c r="AAY37" s="19"/>
      <c r="AAZ37" s="19"/>
      <c r="ABA37" s="19"/>
      <c r="ABB37" s="19"/>
      <c r="ABC37" s="19"/>
      <c r="ABD37" s="19"/>
      <c r="ABE37" s="19"/>
      <c r="ABF37" s="19"/>
      <c r="ABG37" s="19"/>
      <c r="ABH37" s="19"/>
      <c r="ABI37" s="19"/>
      <c r="ABJ37" s="19"/>
      <c r="ABK37" s="19"/>
      <c r="ABL37" s="19"/>
      <c r="ABM37" s="19"/>
      <c r="ABN37" s="19"/>
      <c r="ABO37" s="19"/>
      <c r="ABP37" s="19"/>
      <c r="ABQ37" s="19"/>
      <c r="ABR37" s="19"/>
      <c r="ABS37" s="19"/>
      <c r="ABT37" s="19"/>
      <c r="ABU37" s="19"/>
      <c r="ABV37" s="19"/>
      <c r="ABW37" s="19"/>
      <c r="ABX37" s="19"/>
      <c r="ABY37" s="19"/>
      <c r="ABZ37" s="19"/>
      <c r="ACA37" s="19"/>
      <c r="ACB37" s="19"/>
      <c r="ACC37" s="19"/>
      <c r="ACD37" s="19"/>
      <c r="ACE37" s="19"/>
      <c r="ACF37" s="19"/>
      <c r="ACG37" s="19"/>
      <c r="ACH37" s="19"/>
      <c r="ACI37" s="19"/>
      <c r="ACJ37" s="19"/>
      <c r="ACK37" s="19"/>
      <c r="ACL37" s="19"/>
      <c r="ACM37" s="19"/>
      <c r="ACN37" s="19"/>
      <c r="ACO37" s="19"/>
      <c r="ACP37" s="19"/>
      <c r="ACQ37" s="19"/>
      <c r="ACR37" s="19"/>
      <c r="ACS37" s="19"/>
      <c r="ACT37" s="19"/>
      <c r="ACU37" s="19"/>
      <c r="ACV37" s="19"/>
      <c r="ACW37" s="19"/>
      <c r="ACX37" s="19"/>
      <c r="ACY37" s="19"/>
      <c r="ACZ37" s="19"/>
      <c r="ADA37" s="19"/>
      <c r="ADB37" s="19"/>
      <c r="ADC37" s="19"/>
      <c r="ADD37" s="19"/>
      <c r="ADE37" s="19"/>
      <c r="ADF37" s="19"/>
      <c r="ADG37" s="19"/>
      <c r="ADH37" s="19"/>
      <c r="ADI37" s="19"/>
      <c r="ADJ37" s="19"/>
      <c r="ADK37" s="19"/>
      <c r="ADL37" s="19"/>
      <c r="ADM37" s="19"/>
      <c r="ADN37" s="19"/>
      <c r="ADO37" s="19"/>
      <c r="ADP37" s="19"/>
      <c r="ADQ37" s="19"/>
      <c r="ADR37" s="19"/>
      <c r="ADS37" s="19"/>
      <c r="ADT37" s="19"/>
      <c r="ADU37" s="19"/>
      <c r="ADV37" s="19"/>
      <c r="ADW37" s="19"/>
      <c r="ADX37" s="19"/>
      <c r="ADY37" s="19"/>
      <c r="ADZ37" s="19"/>
      <c r="AEA37" s="19"/>
      <c r="AEB37" s="19"/>
      <c r="AEC37" s="19"/>
      <c r="AED37" s="19"/>
      <c r="AEE37" s="19"/>
      <c r="AEF37" s="19"/>
      <c r="AEG37" s="19"/>
      <c r="AEH37" s="19"/>
      <c r="AEI37" s="19"/>
      <c r="AEJ37" s="19"/>
      <c r="AEK37" s="19"/>
      <c r="AEL37" s="19"/>
      <c r="AEM37" s="19"/>
      <c r="AEN37" s="19"/>
      <c r="AEO37" s="19"/>
      <c r="AEP37" s="19"/>
      <c r="AEQ37" s="19"/>
      <c r="AER37" s="19"/>
      <c r="AES37" s="19"/>
      <c r="AET37" s="19"/>
      <c r="AEU37" s="19"/>
      <c r="AEV37" s="19"/>
      <c r="AEW37" s="19"/>
      <c r="AEX37" s="19"/>
      <c r="AEY37" s="19"/>
      <c r="AEZ37" s="19"/>
      <c r="AFA37" s="19"/>
      <c r="AFB37" s="19"/>
      <c r="AFC37" s="19"/>
      <c r="AFD37" s="19"/>
      <c r="AFE37" s="19"/>
      <c r="AFF37" s="19"/>
      <c r="AFG37" s="19"/>
      <c r="AFH37" s="19"/>
      <c r="AFI37" s="19"/>
      <c r="AFJ37" s="19"/>
      <c r="AFK37" s="19"/>
      <c r="AFL37" s="19"/>
      <c r="AFM37" s="19"/>
      <c r="AFN37" s="19"/>
      <c r="AFO37" s="19"/>
      <c r="AFP37" s="19"/>
      <c r="AFQ37" s="19"/>
      <c r="AFR37" s="19"/>
      <c r="AFS37" s="19"/>
      <c r="AFT37" s="19"/>
      <c r="AFU37" s="19"/>
      <c r="AFV37" s="19"/>
      <c r="AFW37" s="19"/>
      <c r="AFX37" s="19"/>
      <c r="AFY37" s="19"/>
      <c r="AFZ37" s="19"/>
      <c r="AGA37" s="19"/>
      <c r="AGB37" s="19"/>
      <c r="AGC37" s="19"/>
      <c r="AGD37" s="19"/>
      <c r="AGE37" s="19"/>
      <c r="AGF37" s="19"/>
      <c r="AGG37" s="19"/>
      <c r="AGH37" s="19"/>
      <c r="AGI37" s="19"/>
      <c r="AGJ37" s="19"/>
      <c r="AGK37" s="19"/>
      <c r="AGL37" s="19"/>
      <c r="AGM37" s="19"/>
      <c r="AGN37" s="19"/>
      <c r="AGO37" s="19"/>
      <c r="AGP37" s="19"/>
      <c r="AGQ37" s="19"/>
      <c r="AGR37" s="19"/>
      <c r="AGS37" s="19"/>
      <c r="AGT37" s="19"/>
      <c r="AGU37" s="19"/>
      <c r="AGV37" s="19"/>
      <c r="AGW37" s="19"/>
      <c r="AGX37" s="19"/>
      <c r="AGY37" s="19"/>
      <c r="AGZ37" s="19"/>
      <c r="AHA37" s="19"/>
      <c r="AHB37" s="19"/>
      <c r="AHC37" s="19"/>
      <c r="AHD37" s="19"/>
      <c r="AHE37" s="19"/>
      <c r="AHF37" s="19"/>
      <c r="AHG37" s="19"/>
      <c r="AHH37" s="19"/>
      <c r="AHI37" s="19"/>
      <c r="AHJ37" s="19"/>
      <c r="AHK37" s="19"/>
      <c r="AHL37" s="19"/>
      <c r="AHM37" s="19"/>
      <c r="AHN37" s="19"/>
      <c r="AHO37" s="19"/>
      <c r="AHP37" s="19"/>
      <c r="AHQ37" s="19"/>
      <c r="AHR37" s="19"/>
      <c r="AHS37" s="19"/>
      <c r="AHT37" s="19"/>
      <c r="AHU37" s="19"/>
      <c r="AHV37" s="19"/>
      <c r="AHW37" s="19"/>
      <c r="AHX37" s="19"/>
      <c r="AHY37" s="19"/>
      <c r="AHZ37" s="19"/>
      <c r="AIA37" s="19"/>
      <c r="AIB37" s="19"/>
      <c r="AIC37" s="19"/>
      <c r="AID37" s="19"/>
      <c r="AIE37" s="19"/>
      <c r="AIF37" s="19"/>
      <c r="AIG37" s="19"/>
      <c r="AIH37" s="19"/>
      <c r="AII37" s="19"/>
      <c r="AIJ37" s="19"/>
      <c r="AIK37" s="19"/>
      <c r="AIL37" s="19"/>
      <c r="AIM37" s="19"/>
      <c r="AIN37" s="19"/>
      <c r="AIO37" s="19"/>
      <c r="AIP37" s="19"/>
      <c r="AIQ37" s="19"/>
      <c r="AIR37" s="19"/>
      <c r="AIS37" s="19"/>
      <c r="AIT37" s="19"/>
      <c r="AIU37" s="19"/>
      <c r="AIV37" s="19"/>
      <c r="AIW37" s="19"/>
      <c r="AIX37" s="19"/>
      <c r="AIY37" s="19"/>
      <c r="AIZ37" s="19"/>
      <c r="AJA37" s="19"/>
      <c r="AJB37" s="19"/>
      <c r="AJC37" s="19"/>
      <c r="AJD37" s="19"/>
      <c r="AJE37" s="19"/>
      <c r="AJF37" s="19"/>
      <c r="AJG37" s="19"/>
      <c r="AJH37" s="19"/>
      <c r="AJI37" s="19"/>
      <c r="AJJ37" s="19"/>
      <c r="AJK37" s="19"/>
      <c r="AJL37" s="19"/>
      <c r="AJM37" s="19"/>
      <c r="AJN37" s="19"/>
      <c r="AJO37" s="19"/>
      <c r="AJP37" s="19"/>
      <c r="AJQ37" s="19"/>
      <c r="AJR37" s="19"/>
      <c r="AJS37" s="19"/>
      <c r="AJT37" s="19"/>
      <c r="AJU37" s="19"/>
      <c r="AJV37" s="19"/>
      <c r="AJW37" s="19"/>
      <c r="AJX37" s="19"/>
      <c r="AJY37" s="19"/>
      <c r="AJZ37" s="19"/>
      <c r="AKA37" s="19"/>
      <c r="AKB37" s="19"/>
      <c r="AKC37" s="19"/>
      <c r="AKD37" s="19"/>
      <c r="AKE37" s="19"/>
      <c r="AKF37" s="19"/>
      <c r="AKG37" s="19"/>
      <c r="AKH37" s="19"/>
      <c r="AKI37" s="19"/>
      <c r="AKJ37" s="19"/>
      <c r="AKK37" s="19"/>
      <c r="AKL37" s="19"/>
      <c r="AKM37" s="19"/>
      <c r="AKN37" s="19"/>
      <c r="AKO37" s="19"/>
      <c r="AKP37" s="19"/>
      <c r="AKQ37" s="19"/>
      <c r="AKR37" s="19"/>
      <c r="AKS37" s="19"/>
      <c r="AKT37" s="19"/>
      <c r="AKU37" s="19"/>
      <c r="AKV37" s="19"/>
      <c r="AKW37" s="19"/>
      <c r="AKX37" s="19"/>
      <c r="AKY37" s="19"/>
      <c r="AKZ37" s="19"/>
      <c r="ALA37" s="19"/>
      <c r="ALB37" s="19"/>
      <c r="ALC37" s="19"/>
      <c r="ALD37" s="19"/>
      <c r="ALE37" s="19"/>
      <c r="ALF37" s="19"/>
      <c r="ALG37" s="19"/>
      <c r="ALH37" s="19"/>
      <c r="ALI37" s="19"/>
      <c r="ALJ37" s="19"/>
      <c r="ALK37" s="19"/>
      <c r="ALL37" s="19"/>
      <c r="ALM37" s="19"/>
      <c r="ALN37" s="19"/>
      <c r="ALO37" s="19"/>
      <c r="ALP37" s="19"/>
      <c r="ALQ37" s="19"/>
      <c r="ALR37" s="19"/>
      <c r="ALS37" s="19"/>
      <c r="ALT37" s="19"/>
      <c r="ALU37" s="19"/>
      <c r="ALV37" s="19"/>
      <c r="ALW37" s="19"/>
      <c r="ALX37" s="19"/>
      <c r="ALY37" s="19"/>
      <c r="ALZ37" s="19"/>
      <c r="AMA37" s="19"/>
      <c r="AMB37" s="19"/>
      <c r="AMC37" s="19"/>
      <c r="AMD37" s="19"/>
      <c r="AME37" s="19"/>
      <c r="AMF37" s="19"/>
      <c r="AMG37" s="19"/>
      <c r="AMH37" s="19"/>
      <c r="AMI37" s="19"/>
      <c r="AMJ37" s="19"/>
      <c r="AMK37" s="19"/>
      <c r="AML37" s="19"/>
      <c r="AMM37" s="19"/>
      <c r="AMN37" s="19"/>
      <c r="AMO37" s="19"/>
      <c r="AMP37" s="19"/>
      <c r="AMQ37" s="19"/>
      <c r="AMR37" s="19"/>
      <c r="AMS37" s="19"/>
      <c r="AMT37" s="19"/>
      <c r="AMU37" s="19"/>
      <c r="AMV37" s="19"/>
      <c r="AMW37" s="19"/>
      <c r="AMX37" s="19"/>
      <c r="AMY37" s="19"/>
      <c r="AMZ37" s="19"/>
      <c r="ANA37" s="19"/>
      <c r="ANB37" s="19"/>
      <c r="ANC37" s="19"/>
      <c r="AND37" s="19"/>
      <c r="ANE37" s="19"/>
      <c r="ANF37" s="19"/>
      <c r="ANG37" s="19"/>
      <c r="ANH37" s="19"/>
      <c r="ANI37" s="19"/>
      <c r="ANJ37" s="19"/>
      <c r="ANK37" s="19"/>
      <c r="ANL37" s="19"/>
      <c r="ANM37" s="19"/>
      <c r="ANN37" s="19"/>
      <c r="ANO37" s="19"/>
      <c r="ANP37" s="19"/>
      <c r="ANQ37" s="19"/>
      <c r="ANR37" s="19"/>
      <c r="ANS37" s="19"/>
      <c r="ANT37" s="19"/>
      <c r="ANU37" s="19"/>
      <c r="ANV37" s="19"/>
      <c r="ANW37" s="19"/>
      <c r="ANX37" s="19"/>
      <c r="ANY37" s="19"/>
      <c r="ANZ37" s="19"/>
      <c r="AOA37" s="19"/>
      <c r="AOB37" s="19"/>
      <c r="AOC37" s="19"/>
      <c r="AOD37" s="19"/>
      <c r="AOE37" s="19"/>
      <c r="AOF37" s="19"/>
      <c r="AOG37" s="19"/>
      <c r="AOH37" s="19"/>
      <c r="AOI37" s="19"/>
      <c r="AOJ37" s="19"/>
      <c r="AOK37" s="19"/>
      <c r="AOL37" s="19"/>
      <c r="AOM37" s="19"/>
      <c r="AON37" s="19"/>
      <c r="AOO37" s="19"/>
      <c r="AOP37" s="19"/>
      <c r="AOQ37" s="19"/>
      <c r="AOR37" s="19"/>
      <c r="AOS37" s="19"/>
      <c r="AOT37" s="19"/>
      <c r="AOU37" s="19"/>
      <c r="AOV37" s="19"/>
      <c r="AOW37" s="19"/>
      <c r="AOX37" s="19"/>
      <c r="AOY37" s="19"/>
      <c r="AOZ37" s="19"/>
      <c r="APA37" s="19"/>
      <c r="APB37" s="19"/>
      <c r="APC37" s="19"/>
      <c r="APD37" s="19"/>
      <c r="APE37" s="19"/>
      <c r="APF37" s="19"/>
      <c r="APG37" s="19"/>
      <c r="APH37" s="19"/>
      <c r="API37" s="19"/>
      <c r="APJ37" s="19"/>
      <c r="APK37" s="19"/>
      <c r="APL37" s="19"/>
      <c r="APM37" s="19"/>
      <c r="APN37" s="19"/>
      <c r="APO37" s="19"/>
      <c r="APP37" s="19"/>
      <c r="APQ37" s="19"/>
      <c r="APR37" s="19"/>
      <c r="APS37" s="19"/>
      <c r="APT37" s="19"/>
      <c r="APU37" s="19"/>
      <c r="APV37" s="19"/>
      <c r="APW37" s="19"/>
      <c r="APX37" s="19"/>
      <c r="APY37" s="19"/>
      <c r="APZ37" s="19"/>
      <c r="AQA37" s="19"/>
      <c r="AQB37" s="19"/>
      <c r="AQC37" s="19"/>
      <c r="AQD37" s="19"/>
      <c r="AQE37" s="19"/>
      <c r="AQF37" s="19"/>
      <c r="AQG37" s="19"/>
      <c r="AQH37" s="19"/>
      <c r="AQI37" s="19"/>
      <c r="AQJ37" s="19"/>
      <c r="AQK37" s="19"/>
      <c r="AQL37" s="19"/>
      <c r="AQM37" s="19"/>
      <c r="AQN37" s="19"/>
      <c r="AQO37" s="19"/>
      <c r="AQP37" s="19"/>
      <c r="AQQ37" s="19"/>
      <c r="AQR37" s="19"/>
      <c r="AQS37" s="19"/>
      <c r="AQT37" s="19"/>
      <c r="AQU37" s="19"/>
      <c r="AQV37" s="19"/>
      <c r="AQW37" s="19"/>
      <c r="AQX37" s="19"/>
      <c r="AQY37" s="19"/>
      <c r="AQZ37" s="19"/>
      <c r="ARA37" s="19"/>
      <c r="ARB37" s="19"/>
      <c r="ARC37" s="19"/>
      <c r="ARD37" s="19"/>
      <c r="ARE37" s="19"/>
      <c r="ARF37" s="19"/>
      <c r="ARG37" s="19"/>
      <c r="ARH37" s="19"/>
      <c r="ARI37" s="19"/>
      <c r="ARJ37" s="19"/>
      <c r="ARK37" s="19"/>
      <c r="ARL37" s="19"/>
      <c r="ARM37" s="19"/>
      <c r="ARN37" s="19"/>
      <c r="ARO37" s="19"/>
      <c r="ARP37" s="19"/>
      <c r="ARQ37" s="19"/>
      <c r="ARR37" s="19"/>
      <c r="ARS37" s="19"/>
      <c r="ART37" s="19"/>
      <c r="ARU37" s="19"/>
      <c r="ARV37" s="19"/>
      <c r="ARW37" s="19"/>
      <c r="ARX37" s="19"/>
      <c r="ARY37" s="19"/>
      <c r="ARZ37" s="19"/>
      <c r="ASA37" s="19"/>
      <c r="ASB37" s="19"/>
      <c r="ASC37" s="19"/>
      <c r="ASD37" s="19"/>
      <c r="ASE37" s="19"/>
      <c r="ASF37" s="19"/>
      <c r="ASG37" s="19"/>
      <c r="ASH37" s="19"/>
      <c r="ASI37" s="19"/>
      <c r="ASJ37" s="19"/>
      <c r="ASK37" s="19"/>
      <c r="ASL37" s="19"/>
      <c r="ASM37" s="19"/>
      <c r="ASN37" s="19"/>
      <c r="ASO37" s="19"/>
      <c r="ASP37" s="19"/>
      <c r="ASQ37" s="19"/>
      <c r="ASR37" s="19"/>
      <c r="ASS37" s="19"/>
      <c r="AST37" s="19"/>
      <c r="ASU37" s="19"/>
      <c r="ASV37" s="19"/>
      <c r="ASW37" s="19"/>
      <c r="ASX37" s="19"/>
      <c r="ASY37" s="19"/>
      <c r="ASZ37" s="19"/>
      <c r="ATA37" s="19"/>
      <c r="ATB37" s="19"/>
      <c r="ATC37" s="19"/>
      <c r="ATD37" s="19"/>
      <c r="ATE37" s="19"/>
      <c r="ATF37" s="19"/>
      <c r="ATG37" s="19"/>
      <c r="ATH37" s="19"/>
      <c r="ATI37" s="19"/>
      <c r="ATJ37" s="19"/>
      <c r="ATK37" s="19"/>
      <c r="ATL37" s="19"/>
      <c r="ATM37" s="19"/>
      <c r="ATN37" s="19"/>
      <c r="ATO37" s="19"/>
      <c r="ATP37" s="19"/>
      <c r="ATQ37" s="19"/>
      <c r="ATR37" s="19"/>
      <c r="ATS37" s="19"/>
      <c r="ATT37" s="19"/>
      <c r="ATU37" s="19"/>
      <c r="ATV37" s="19"/>
      <c r="ATW37" s="19"/>
      <c r="ATX37" s="19"/>
      <c r="ATY37" s="19"/>
      <c r="ATZ37" s="19"/>
      <c r="AUA37" s="19"/>
      <c r="AUB37" s="19"/>
      <c r="AUC37" s="19"/>
      <c r="AUD37" s="19"/>
      <c r="AUE37" s="19"/>
      <c r="AUF37" s="19"/>
      <c r="AUG37" s="19"/>
      <c r="AUH37" s="19"/>
      <c r="AUI37" s="19"/>
      <c r="AUJ37" s="19"/>
      <c r="AUK37" s="19"/>
      <c r="AUL37" s="19"/>
      <c r="AUM37" s="19"/>
      <c r="AUN37" s="19"/>
      <c r="AUO37" s="19"/>
      <c r="AUP37" s="19"/>
      <c r="AUQ37" s="19"/>
      <c r="AUR37" s="19"/>
      <c r="AUS37" s="19"/>
      <c r="AUT37" s="19"/>
      <c r="AUU37" s="19"/>
      <c r="AUV37" s="19"/>
      <c r="AUW37" s="19"/>
      <c r="AUX37" s="19"/>
      <c r="AUY37" s="19"/>
      <c r="AUZ37" s="19"/>
      <c r="AVA37" s="19"/>
      <c r="AVB37" s="19"/>
      <c r="AVC37" s="19"/>
      <c r="AVD37" s="19"/>
      <c r="AVE37" s="19"/>
      <c r="AVF37" s="19"/>
      <c r="AVG37" s="19"/>
      <c r="AVH37" s="19"/>
      <c r="AVI37" s="19"/>
      <c r="AVJ37" s="19"/>
      <c r="AVK37" s="19"/>
      <c r="AVL37" s="19"/>
      <c r="AVM37" s="19"/>
      <c r="AVN37" s="19"/>
      <c r="AVO37" s="19"/>
      <c r="AVP37" s="19"/>
      <c r="AVQ37" s="19"/>
      <c r="AVR37" s="19"/>
      <c r="AVS37" s="19"/>
      <c r="AVT37" s="19"/>
      <c r="AVU37" s="19"/>
      <c r="AVV37" s="19"/>
      <c r="AVW37" s="19"/>
      <c r="AVX37" s="19"/>
      <c r="AVY37" s="19"/>
      <c r="AVZ37" s="19"/>
      <c r="AWA37" s="19"/>
      <c r="AWB37" s="19"/>
      <c r="AWC37" s="19"/>
      <c r="AWD37" s="19"/>
      <c r="AWE37" s="19"/>
      <c r="AWF37" s="19"/>
      <c r="AWG37" s="19"/>
      <c r="AWH37" s="19"/>
      <c r="AWI37" s="19"/>
      <c r="AWJ37" s="19"/>
      <c r="AWK37" s="19"/>
      <c r="AWL37" s="19"/>
      <c r="AWM37" s="19"/>
      <c r="AWN37" s="19"/>
      <c r="AWO37" s="19"/>
      <c r="AWP37" s="19"/>
      <c r="AWQ37" s="19"/>
      <c r="AWR37" s="19"/>
      <c r="AWS37" s="19"/>
      <c r="AWT37" s="19"/>
      <c r="AWU37" s="19"/>
      <c r="AWV37" s="19"/>
      <c r="AWW37" s="19"/>
      <c r="AWX37" s="19"/>
      <c r="AWY37" s="19"/>
      <c r="AWZ37" s="19"/>
      <c r="AXA37" s="19"/>
      <c r="AXB37" s="19"/>
      <c r="AXC37" s="19"/>
      <c r="AXD37" s="19"/>
      <c r="AXE37" s="19"/>
      <c r="AXF37" s="19"/>
      <c r="AXG37" s="19"/>
      <c r="AXH37" s="19"/>
      <c r="AXI37" s="19"/>
      <c r="AXJ37" s="19"/>
      <c r="AXK37" s="19"/>
      <c r="AXL37" s="19"/>
      <c r="AXM37" s="19"/>
      <c r="AXN37" s="19"/>
      <c r="AXO37" s="19"/>
      <c r="AXP37" s="19"/>
      <c r="AXQ37" s="19"/>
      <c r="AXR37" s="19"/>
      <c r="AXS37" s="19"/>
      <c r="AXT37" s="19"/>
      <c r="AXU37" s="19"/>
      <c r="AXV37" s="19"/>
      <c r="AXW37" s="19"/>
      <c r="AXX37" s="19"/>
      <c r="AXY37" s="19"/>
      <c r="AXZ37" s="19"/>
      <c r="AYA37" s="19"/>
      <c r="AYB37" s="19"/>
      <c r="AYC37" s="19"/>
      <c r="AYD37" s="19"/>
      <c r="AYE37" s="19"/>
      <c r="AYF37" s="19"/>
      <c r="AYG37" s="19"/>
      <c r="AYH37" s="19"/>
      <c r="AYI37" s="19"/>
      <c r="AYJ37" s="19"/>
      <c r="AYK37" s="19"/>
      <c r="AYL37" s="19"/>
      <c r="AYM37" s="19"/>
      <c r="AYN37" s="19"/>
      <c r="AYO37" s="19"/>
      <c r="AYP37" s="19"/>
      <c r="AYQ37" s="19"/>
      <c r="AYR37" s="19"/>
      <c r="AYS37" s="19"/>
      <c r="AYT37" s="19"/>
      <c r="AYU37" s="19"/>
      <c r="AYV37" s="19"/>
      <c r="AYW37" s="19"/>
      <c r="AYX37" s="19"/>
      <c r="AYY37" s="19"/>
      <c r="AYZ37" s="19"/>
      <c r="AZA37" s="19"/>
      <c r="AZB37" s="19"/>
      <c r="AZC37" s="19"/>
      <c r="AZD37" s="19"/>
      <c r="AZE37" s="19"/>
      <c r="AZF37" s="19"/>
      <c r="AZG37" s="19"/>
      <c r="AZH37" s="19"/>
      <c r="AZI37" s="19"/>
      <c r="AZJ37" s="19"/>
      <c r="AZK37" s="19"/>
      <c r="AZL37" s="19"/>
      <c r="AZM37" s="19"/>
      <c r="AZN37" s="19"/>
      <c r="AZO37" s="19"/>
      <c r="AZP37" s="19"/>
      <c r="AZQ37" s="19"/>
      <c r="AZR37" s="19"/>
      <c r="AZS37" s="19"/>
      <c r="AZT37" s="19"/>
      <c r="AZU37" s="19"/>
      <c r="AZV37" s="19"/>
      <c r="AZW37" s="19"/>
      <c r="AZX37" s="19"/>
      <c r="AZY37" s="19"/>
      <c r="AZZ37" s="19"/>
      <c r="BAA37" s="19"/>
      <c r="BAB37" s="19"/>
      <c r="BAC37" s="19"/>
      <c r="BAD37" s="19"/>
      <c r="BAE37" s="19"/>
      <c r="BAF37" s="19"/>
      <c r="BAG37" s="19"/>
      <c r="BAH37" s="19"/>
      <c r="BAI37" s="19"/>
      <c r="BAJ37" s="19"/>
      <c r="BAK37" s="19"/>
      <c r="BAL37" s="19"/>
      <c r="BAM37" s="19"/>
      <c r="BAN37" s="19"/>
      <c r="BAO37" s="19"/>
      <c r="BAP37" s="19"/>
      <c r="BAQ37" s="19"/>
      <c r="BAR37" s="19"/>
      <c r="BAS37" s="19"/>
      <c r="BAT37" s="19"/>
      <c r="BAU37" s="19"/>
      <c r="BAV37" s="19"/>
      <c r="BAW37" s="19"/>
      <c r="BAX37" s="19"/>
      <c r="BAY37" s="19"/>
      <c r="BAZ37" s="19"/>
      <c r="BBA37" s="19"/>
      <c r="BBB37" s="19"/>
      <c r="BBC37" s="19"/>
      <c r="BBD37" s="19"/>
      <c r="BBE37" s="19"/>
      <c r="BBF37" s="19"/>
      <c r="BBG37" s="19"/>
      <c r="BBH37" s="19"/>
      <c r="BBI37" s="19"/>
      <c r="BBJ37" s="19"/>
      <c r="BBK37" s="19"/>
      <c r="BBL37" s="19"/>
      <c r="BBM37" s="19"/>
      <c r="BBN37" s="19"/>
      <c r="BBO37" s="19"/>
      <c r="BBP37" s="19"/>
      <c r="BBQ37" s="19"/>
      <c r="BBR37" s="19"/>
      <c r="BBS37" s="19"/>
      <c r="BBT37" s="19"/>
      <c r="BBU37" s="19"/>
      <c r="BBV37" s="19"/>
      <c r="BBW37" s="19"/>
      <c r="BBX37" s="19"/>
      <c r="BBY37" s="19"/>
      <c r="BBZ37" s="19"/>
      <c r="BCA37" s="19"/>
      <c r="BCB37" s="19"/>
      <c r="BCC37" s="19"/>
      <c r="BCD37" s="19"/>
      <c r="BCE37" s="19"/>
      <c r="BCF37" s="19"/>
      <c r="BCG37" s="19"/>
      <c r="BCH37" s="19"/>
      <c r="BCI37" s="19"/>
      <c r="BCJ37" s="19"/>
      <c r="BCK37" s="19"/>
      <c r="BCL37" s="19"/>
      <c r="BCM37" s="19"/>
      <c r="BCN37" s="19"/>
      <c r="BCO37" s="19"/>
      <c r="BCP37" s="19"/>
      <c r="BCQ37" s="19"/>
      <c r="BCR37" s="19"/>
      <c r="BCS37" s="19"/>
      <c r="BCT37" s="19"/>
      <c r="BCU37" s="19"/>
      <c r="BCV37" s="19"/>
      <c r="BCW37" s="19"/>
      <c r="BCX37" s="19"/>
      <c r="BCY37" s="19"/>
      <c r="BCZ37" s="19"/>
      <c r="BDA37" s="19"/>
      <c r="BDB37" s="19"/>
      <c r="BDC37" s="19"/>
      <c r="BDD37" s="19"/>
      <c r="BDE37" s="19"/>
      <c r="BDF37" s="19"/>
      <c r="BDG37" s="19"/>
      <c r="BDH37" s="19"/>
      <c r="BDI37" s="19"/>
      <c r="BDJ37" s="19"/>
      <c r="BDK37" s="19"/>
      <c r="BDL37" s="19"/>
      <c r="BDM37" s="19"/>
      <c r="BDN37" s="19"/>
      <c r="BDO37" s="19"/>
      <c r="BDP37" s="19"/>
      <c r="BDQ37" s="19"/>
      <c r="BDR37" s="19"/>
      <c r="BDS37" s="19"/>
      <c r="BDT37" s="19"/>
      <c r="BDU37" s="19"/>
      <c r="BDV37" s="19"/>
      <c r="BDW37" s="19"/>
      <c r="BDX37" s="19"/>
      <c r="BDY37" s="19"/>
      <c r="BDZ37" s="19"/>
      <c r="BEA37" s="19"/>
      <c r="BEB37" s="19"/>
      <c r="BEC37" s="19"/>
      <c r="BED37" s="19"/>
      <c r="BEE37" s="19"/>
      <c r="BEF37" s="19"/>
      <c r="BEG37" s="19"/>
      <c r="BEH37" s="19"/>
      <c r="BEI37" s="19"/>
      <c r="BEJ37" s="19"/>
      <c r="BEK37" s="19"/>
      <c r="BEL37" s="19"/>
      <c r="BEM37" s="19"/>
      <c r="BEN37" s="19"/>
      <c r="BEO37" s="19"/>
      <c r="BEP37" s="19"/>
      <c r="BEQ37" s="19"/>
      <c r="BER37" s="19"/>
      <c r="BES37" s="19"/>
      <c r="BET37" s="19"/>
      <c r="BEU37" s="19"/>
      <c r="BEV37" s="19"/>
      <c r="BEW37" s="19"/>
      <c r="BEX37" s="19"/>
      <c r="BEY37" s="19"/>
      <c r="BEZ37" s="19"/>
      <c r="BFA37" s="19"/>
      <c r="BFB37" s="19"/>
      <c r="BFC37" s="19"/>
      <c r="BFD37" s="19"/>
      <c r="BFE37" s="19"/>
      <c r="BFF37" s="19"/>
      <c r="BFG37" s="19"/>
      <c r="BFH37" s="19"/>
      <c r="BFI37" s="19"/>
      <c r="BFJ37" s="19"/>
      <c r="BFK37" s="19"/>
      <c r="BFL37" s="19"/>
      <c r="BFM37" s="19"/>
      <c r="BFN37" s="19"/>
      <c r="BFO37" s="19"/>
      <c r="BFP37" s="19"/>
      <c r="BFQ37" s="19"/>
      <c r="BFR37" s="19"/>
      <c r="BFS37" s="19"/>
      <c r="BFT37" s="19"/>
      <c r="BFU37" s="19"/>
      <c r="BFV37" s="19"/>
      <c r="BFW37" s="19"/>
      <c r="BFX37" s="19"/>
      <c r="BFY37" s="19"/>
      <c r="BFZ37" s="19"/>
      <c r="BGA37" s="19"/>
      <c r="BGB37" s="19"/>
      <c r="BGC37" s="19"/>
      <c r="BGD37" s="19"/>
      <c r="BGE37" s="19"/>
      <c r="BGF37" s="19"/>
      <c r="BGG37" s="19"/>
      <c r="BGH37" s="19"/>
      <c r="BGI37" s="19"/>
      <c r="BGJ37" s="19"/>
      <c r="BGK37" s="19"/>
      <c r="BGL37" s="19"/>
      <c r="BGM37" s="19"/>
      <c r="BGN37" s="19"/>
      <c r="BGO37" s="19"/>
      <c r="BGP37" s="19"/>
      <c r="BGQ37" s="19"/>
      <c r="BGR37" s="19"/>
      <c r="BGS37" s="19"/>
      <c r="BGT37" s="19"/>
      <c r="BGU37" s="19"/>
      <c r="BGV37" s="19"/>
      <c r="BGW37" s="19"/>
      <c r="BGX37" s="19"/>
      <c r="BGY37" s="19"/>
      <c r="BGZ37" s="19"/>
      <c r="BHA37" s="19"/>
      <c r="BHB37" s="19"/>
      <c r="BHC37" s="19"/>
      <c r="BHD37" s="19"/>
      <c r="BHE37" s="19"/>
      <c r="BHF37" s="19"/>
      <c r="BHG37" s="19"/>
      <c r="BHH37" s="19"/>
      <c r="BHI37" s="19"/>
      <c r="BHJ37" s="19"/>
      <c r="BHK37" s="19"/>
      <c r="BHL37" s="19"/>
      <c r="BHM37" s="19"/>
      <c r="BHN37" s="19"/>
      <c r="BHO37" s="19"/>
      <c r="BHP37" s="19"/>
      <c r="BHQ37" s="19"/>
      <c r="BHR37" s="19"/>
      <c r="BHS37" s="19"/>
      <c r="BHT37" s="19"/>
      <c r="BHU37" s="19"/>
      <c r="BHV37" s="19"/>
      <c r="BHW37" s="19"/>
      <c r="BHX37" s="19"/>
      <c r="BHY37" s="19"/>
      <c r="BHZ37" s="19"/>
      <c r="BIA37" s="19"/>
      <c r="BIB37" s="19"/>
      <c r="BIC37" s="19"/>
      <c r="BID37" s="19"/>
      <c r="BIE37" s="19"/>
      <c r="BIF37" s="19"/>
      <c r="BIG37" s="19"/>
      <c r="BIH37" s="19"/>
      <c r="BII37" s="19"/>
      <c r="BIJ37" s="19"/>
      <c r="BIK37" s="19"/>
      <c r="BIL37" s="19"/>
      <c r="BIM37" s="19"/>
      <c r="BIN37" s="19"/>
      <c r="BIO37" s="19"/>
      <c r="BIP37" s="19"/>
      <c r="BIQ37" s="19"/>
      <c r="BIR37" s="19"/>
      <c r="BIS37" s="19"/>
      <c r="BIT37" s="19"/>
      <c r="BIU37" s="19"/>
      <c r="BIV37" s="19"/>
      <c r="BIW37" s="19"/>
      <c r="BIX37" s="19"/>
      <c r="BIY37" s="19"/>
      <c r="BIZ37" s="19"/>
      <c r="BJA37" s="19"/>
      <c r="BJB37" s="19"/>
      <c r="BJC37" s="19"/>
      <c r="BJD37" s="19"/>
      <c r="BJE37" s="19"/>
      <c r="BJF37" s="19"/>
      <c r="BJG37" s="19"/>
      <c r="BJH37" s="19"/>
      <c r="BJI37" s="19"/>
      <c r="BJJ37" s="19"/>
      <c r="BJK37" s="19"/>
      <c r="BJL37" s="19"/>
      <c r="BJM37" s="19"/>
      <c r="BJN37" s="19"/>
      <c r="BJO37" s="19"/>
      <c r="BJP37" s="19"/>
      <c r="BJQ37" s="19"/>
      <c r="BJR37" s="19"/>
      <c r="BJS37" s="19"/>
      <c r="BJT37" s="19"/>
      <c r="BJU37" s="19"/>
      <c r="BJV37" s="19"/>
      <c r="BJW37" s="19"/>
      <c r="BJX37" s="19"/>
      <c r="BJY37" s="19"/>
      <c r="BJZ37" s="19"/>
      <c r="BKA37" s="19"/>
      <c r="BKB37" s="19"/>
      <c r="BKC37" s="19"/>
      <c r="BKD37" s="19"/>
      <c r="BKE37" s="19"/>
      <c r="BKF37" s="19"/>
      <c r="BKG37" s="19"/>
      <c r="BKH37" s="19"/>
      <c r="BKI37" s="19"/>
      <c r="BKJ37" s="19"/>
      <c r="BKK37" s="19"/>
      <c r="BKL37" s="19"/>
      <c r="BKM37" s="19"/>
      <c r="BKN37" s="19"/>
      <c r="BKO37" s="19"/>
      <c r="BKP37" s="19"/>
      <c r="BKQ37" s="19"/>
      <c r="BKR37" s="19"/>
      <c r="BKS37" s="19"/>
      <c r="BKT37" s="19"/>
      <c r="BKU37" s="19"/>
      <c r="BKV37" s="19"/>
      <c r="BKW37" s="19"/>
      <c r="BKX37" s="19"/>
      <c r="BKY37" s="19"/>
      <c r="BKZ37" s="19"/>
      <c r="BLA37" s="19"/>
      <c r="BLB37" s="19"/>
      <c r="BLC37" s="19"/>
      <c r="BLD37" s="19"/>
      <c r="BLE37" s="19"/>
      <c r="BLF37" s="19"/>
      <c r="BLG37" s="19"/>
      <c r="BLH37" s="19"/>
      <c r="BLI37" s="19"/>
      <c r="BLJ37" s="19"/>
      <c r="BLK37" s="19"/>
      <c r="BLL37" s="19"/>
      <c r="BLM37" s="19"/>
      <c r="BLN37" s="19"/>
      <c r="BLO37" s="19"/>
      <c r="BLP37" s="19"/>
      <c r="BLQ37" s="19"/>
      <c r="BLR37" s="19"/>
      <c r="BLS37" s="19"/>
      <c r="BLT37" s="19"/>
      <c r="BLU37" s="19"/>
      <c r="BLV37" s="19"/>
      <c r="BLW37" s="19"/>
      <c r="BLX37" s="19"/>
      <c r="BLY37" s="19"/>
      <c r="BLZ37" s="19"/>
      <c r="BMA37" s="19"/>
      <c r="BMB37" s="19"/>
      <c r="BMC37" s="19"/>
      <c r="BMD37" s="19"/>
      <c r="BME37" s="19"/>
      <c r="BMF37" s="19"/>
      <c r="BMG37" s="19"/>
      <c r="BMH37" s="19"/>
      <c r="BMI37" s="19"/>
      <c r="BMJ37" s="19"/>
      <c r="BMK37" s="19"/>
      <c r="BML37" s="19"/>
      <c r="BMM37" s="19"/>
      <c r="BMN37" s="19"/>
      <c r="BMO37" s="19"/>
      <c r="BMP37" s="19"/>
      <c r="BMQ37" s="19"/>
      <c r="BMR37" s="19"/>
      <c r="BMS37" s="19"/>
      <c r="BMT37" s="19"/>
      <c r="BMU37" s="19"/>
      <c r="BMV37" s="19"/>
      <c r="BMW37" s="19"/>
      <c r="BMX37" s="19"/>
      <c r="BMY37" s="19"/>
      <c r="BMZ37" s="19"/>
      <c r="BNA37" s="19"/>
      <c r="BNB37" s="19"/>
      <c r="BNC37" s="19"/>
      <c r="BND37" s="19"/>
      <c r="BNE37" s="19"/>
      <c r="BNF37" s="19"/>
      <c r="BNG37" s="19"/>
      <c r="BNH37" s="19"/>
      <c r="BNI37" s="19"/>
      <c r="BNJ37" s="19"/>
      <c r="BNK37" s="19"/>
      <c r="BNL37" s="19"/>
      <c r="BNM37" s="19"/>
      <c r="BNN37" s="19"/>
      <c r="BNO37" s="19"/>
      <c r="BNP37" s="19"/>
      <c r="BNQ37" s="19"/>
      <c r="BNR37" s="19"/>
      <c r="BNS37" s="19"/>
      <c r="BNT37" s="19"/>
      <c r="BNU37" s="19"/>
      <c r="BNV37" s="19"/>
      <c r="BNW37" s="19"/>
      <c r="BNX37" s="19"/>
      <c r="BNY37" s="19"/>
      <c r="BNZ37" s="19"/>
      <c r="BOA37" s="19"/>
      <c r="BOB37" s="19"/>
      <c r="BOC37" s="19"/>
      <c r="BOD37" s="19"/>
      <c r="BOE37" s="19"/>
      <c r="BOF37" s="19"/>
      <c r="BOG37" s="19"/>
      <c r="BOH37" s="19"/>
      <c r="BOI37" s="19"/>
      <c r="BOJ37" s="19"/>
      <c r="BOK37" s="19"/>
      <c r="BOL37" s="19"/>
      <c r="BOM37" s="19"/>
      <c r="BON37" s="19"/>
      <c r="BOO37" s="19"/>
      <c r="BOP37" s="19"/>
      <c r="BOQ37" s="19"/>
      <c r="BOR37" s="19"/>
      <c r="BOS37" s="19"/>
      <c r="BOT37" s="19"/>
      <c r="BOU37" s="19"/>
      <c r="BOV37" s="19"/>
      <c r="BOW37" s="19"/>
      <c r="BOX37" s="19"/>
      <c r="BOY37" s="19"/>
      <c r="BOZ37" s="19"/>
      <c r="BPA37" s="19"/>
      <c r="BPB37" s="19"/>
      <c r="BPC37" s="19"/>
      <c r="BPD37" s="19"/>
      <c r="BPE37" s="19"/>
      <c r="BPF37" s="19"/>
      <c r="BPG37" s="19"/>
      <c r="BPH37" s="19"/>
      <c r="BPI37" s="19"/>
      <c r="BPJ37" s="19"/>
      <c r="BPK37" s="19"/>
      <c r="BPL37" s="19"/>
      <c r="BPM37" s="19"/>
      <c r="BPN37" s="19"/>
      <c r="BPO37" s="19"/>
      <c r="BPP37" s="19"/>
      <c r="BPQ37" s="19"/>
      <c r="BPR37" s="19"/>
      <c r="BPS37" s="19"/>
      <c r="BPT37" s="19"/>
      <c r="BPU37" s="19"/>
      <c r="BPV37" s="19"/>
      <c r="BPW37" s="19"/>
      <c r="BPX37" s="19"/>
      <c r="BPY37" s="19"/>
      <c r="BPZ37" s="19"/>
      <c r="BQA37" s="19"/>
      <c r="BQB37" s="19"/>
      <c r="BQC37" s="19"/>
      <c r="BQD37" s="19"/>
      <c r="BQE37" s="19"/>
      <c r="BQF37" s="19"/>
      <c r="BQG37" s="19"/>
      <c r="BQH37" s="19"/>
      <c r="BQI37" s="19"/>
      <c r="BQJ37" s="19"/>
      <c r="BQK37" s="19"/>
      <c r="BQL37" s="19"/>
      <c r="BQM37" s="19"/>
      <c r="BQN37" s="19"/>
      <c r="BQO37" s="19"/>
      <c r="BQP37" s="19"/>
      <c r="BQQ37" s="19"/>
      <c r="BQR37" s="19"/>
      <c r="BQS37" s="19"/>
      <c r="BQT37" s="19"/>
      <c r="BQU37" s="19"/>
      <c r="BQV37" s="19"/>
      <c r="BQW37" s="19"/>
      <c r="BQX37" s="19"/>
      <c r="BQY37" s="19"/>
      <c r="BQZ37" s="19"/>
      <c r="BRA37" s="19"/>
      <c r="BRB37" s="19"/>
      <c r="BRC37" s="19"/>
      <c r="BRD37" s="19"/>
      <c r="BRE37" s="19"/>
      <c r="BRF37" s="19"/>
      <c r="BRG37" s="19"/>
      <c r="BRH37" s="19"/>
      <c r="BRI37" s="19"/>
      <c r="BRJ37" s="19"/>
      <c r="BRK37" s="19"/>
      <c r="BRL37" s="19"/>
      <c r="BRM37" s="19"/>
      <c r="BRN37" s="19"/>
      <c r="BRO37" s="19"/>
      <c r="BRP37" s="19"/>
      <c r="BRQ37" s="19"/>
      <c r="BRR37" s="19"/>
      <c r="BRS37" s="19"/>
      <c r="BRT37" s="19"/>
      <c r="BRU37" s="19"/>
      <c r="BRV37" s="19"/>
      <c r="BRW37" s="19"/>
      <c r="BRX37" s="19"/>
      <c r="BRY37" s="19"/>
      <c r="BRZ37" s="19"/>
      <c r="BSA37" s="19"/>
      <c r="BSB37" s="19"/>
      <c r="BSC37" s="19"/>
      <c r="BSD37" s="19"/>
      <c r="BSE37" s="19"/>
      <c r="BSF37" s="19"/>
      <c r="BSG37" s="19"/>
      <c r="BSH37" s="19"/>
      <c r="BSI37" s="19"/>
      <c r="BSJ37" s="19"/>
      <c r="BSK37" s="19"/>
      <c r="BSL37" s="19"/>
      <c r="BSM37" s="19"/>
      <c r="BSN37" s="19"/>
      <c r="BSO37" s="19"/>
      <c r="BSP37" s="19"/>
      <c r="BSQ37" s="19"/>
      <c r="BSR37" s="19"/>
      <c r="BSS37" s="19"/>
      <c r="BST37" s="19"/>
      <c r="BSU37" s="19"/>
      <c r="BSV37" s="19"/>
      <c r="BSW37" s="19"/>
      <c r="BSX37" s="19"/>
      <c r="BSY37" s="19"/>
      <c r="BSZ37" s="19"/>
      <c r="BTA37" s="19"/>
      <c r="BTB37" s="19"/>
      <c r="BTC37" s="19"/>
      <c r="BTD37" s="19"/>
      <c r="BTE37" s="19"/>
      <c r="BTF37" s="19"/>
      <c r="BTG37" s="19"/>
      <c r="BTH37" s="19"/>
      <c r="BTI37" s="19"/>
      <c r="BTJ37" s="19"/>
      <c r="BTK37" s="19"/>
      <c r="BTL37" s="19"/>
      <c r="BTM37" s="19"/>
      <c r="BTN37" s="19"/>
      <c r="BTO37" s="19"/>
      <c r="BTP37" s="19"/>
      <c r="BTQ37" s="19"/>
      <c r="BTR37" s="19"/>
      <c r="BTS37" s="19"/>
      <c r="BTT37" s="19"/>
      <c r="BTU37" s="19"/>
      <c r="BTV37" s="19"/>
      <c r="BTW37" s="19"/>
      <c r="BTX37" s="19"/>
      <c r="BTY37" s="19"/>
      <c r="BTZ37" s="19"/>
      <c r="BUA37" s="19"/>
      <c r="BUB37" s="19"/>
      <c r="BUC37" s="19"/>
      <c r="BUD37" s="19"/>
      <c r="BUE37" s="19"/>
      <c r="BUF37" s="19"/>
      <c r="BUG37" s="19"/>
      <c r="BUH37" s="19"/>
      <c r="BUI37" s="19"/>
      <c r="BUJ37" s="19"/>
      <c r="BUK37" s="19"/>
      <c r="BUL37" s="19"/>
      <c r="BUM37" s="19"/>
      <c r="BUN37" s="19"/>
      <c r="BUO37" s="19"/>
      <c r="BUP37" s="19"/>
      <c r="BUQ37" s="19"/>
      <c r="BUR37" s="19"/>
      <c r="BUS37" s="19"/>
      <c r="BUT37" s="19"/>
      <c r="BUU37" s="19"/>
      <c r="BUV37" s="19"/>
      <c r="BUW37" s="19"/>
      <c r="BUX37" s="19"/>
      <c r="BUY37" s="19"/>
      <c r="BUZ37" s="19"/>
      <c r="BVA37" s="19"/>
      <c r="BVB37" s="19"/>
      <c r="BVC37" s="19"/>
      <c r="BVD37" s="19"/>
      <c r="BVE37" s="19"/>
      <c r="BVF37" s="19"/>
      <c r="BVG37" s="19"/>
      <c r="BVH37" s="19"/>
      <c r="BVI37" s="19"/>
      <c r="BVJ37" s="19"/>
      <c r="BVK37" s="19"/>
      <c r="BVL37" s="19"/>
      <c r="BVM37" s="19"/>
      <c r="BVN37" s="19"/>
      <c r="BVO37" s="19"/>
      <c r="BVP37" s="19"/>
      <c r="BVQ37" s="19"/>
      <c r="BVR37" s="19"/>
      <c r="BVS37" s="19"/>
      <c r="BVT37" s="19"/>
      <c r="BVU37" s="19"/>
      <c r="BVV37" s="19"/>
      <c r="BVW37" s="19"/>
      <c r="BVX37" s="19"/>
      <c r="BVY37" s="19"/>
      <c r="BVZ37" s="19"/>
      <c r="BWA37" s="19"/>
      <c r="BWB37" s="19"/>
      <c r="BWC37" s="19"/>
      <c r="BWD37" s="19"/>
      <c r="BWE37" s="19"/>
      <c r="BWF37" s="19"/>
      <c r="BWG37" s="19"/>
      <c r="BWH37" s="19"/>
      <c r="BWI37" s="19"/>
      <c r="BWJ37" s="19"/>
      <c r="BWK37" s="19"/>
      <c r="BWL37" s="19"/>
      <c r="BWM37" s="19"/>
      <c r="BWN37" s="19"/>
      <c r="BWO37" s="19"/>
      <c r="BWP37" s="19"/>
      <c r="BWQ37" s="19"/>
      <c r="BWR37" s="19"/>
      <c r="BWS37" s="19"/>
      <c r="BWT37" s="19"/>
      <c r="BWU37" s="19"/>
      <c r="BWV37" s="19"/>
      <c r="BWW37" s="19"/>
      <c r="BWX37" s="19"/>
      <c r="BWY37" s="19"/>
      <c r="BWZ37" s="19"/>
      <c r="BXA37" s="19"/>
      <c r="BXB37" s="19"/>
      <c r="BXC37" s="19"/>
      <c r="BXD37" s="19"/>
      <c r="BXE37" s="19"/>
      <c r="BXF37" s="19"/>
      <c r="BXG37" s="19"/>
      <c r="BXH37" s="19"/>
      <c r="BXI37" s="19"/>
      <c r="BXJ37" s="19"/>
      <c r="BXK37" s="19"/>
      <c r="BXL37" s="19"/>
      <c r="BXM37" s="19"/>
      <c r="BXN37" s="19"/>
      <c r="BXO37" s="19"/>
      <c r="BXP37" s="19"/>
      <c r="BXQ37" s="19"/>
      <c r="BXR37" s="19"/>
      <c r="BXS37" s="19"/>
      <c r="BXT37" s="19"/>
      <c r="BXU37" s="19"/>
      <c r="BXV37" s="19"/>
      <c r="BXW37" s="19"/>
      <c r="BXX37" s="19"/>
      <c r="BXY37" s="19"/>
      <c r="BXZ37" s="19"/>
      <c r="BYA37" s="19"/>
      <c r="BYB37" s="19"/>
      <c r="BYC37" s="19"/>
      <c r="BYD37" s="19"/>
      <c r="BYE37" s="19"/>
      <c r="BYF37" s="19"/>
      <c r="BYG37" s="19"/>
      <c r="BYH37" s="19"/>
      <c r="BYI37" s="19"/>
      <c r="BYJ37" s="19"/>
      <c r="BYK37" s="19"/>
      <c r="BYL37" s="19"/>
      <c r="BYM37" s="19"/>
      <c r="BYN37" s="19"/>
      <c r="BYO37" s="19"/>
      <c r="BYP37" s="19"/>
      <c r="BYQ37" s="19"/>
      <c r="BYR37" s="19"/>
      <c r="BYS37" s="19"/>
      <c r="BYT37" s="19"/>
      <c r="BYU37" s="19"/>
      <c r="BYV37" s="19"/>
      <c r="BYW37" s="19"/>
      <c r="BYX37" s="19"/>
      <c r="BYY37" s="19"/>
      <c r="BYZ37" s="19"/>
      <c r="BZA37" s="19"/>
      <c r="BZB37" s="19"/>
      <c r="BZC37" s="19"/>
      <c r="BZD37" s="19"/>
      <c r="BZE37" s="19"/>
      <c r="BZF37" s="19"/>
      <c r="BZG37" s="19"/>
      <c r="BZH37" s="19"/>
      <c r="BZI37" s="19"/>
      <c r="BZJ37" s="19"/>
      <c r="BZK37" s="19"/>
      <c r="BZL37" s="19"/>
      <c r="BZM37" s="19"/>
      <c r="BZN37" s="19"/>
      <c r="BZO37" s="19"/>
      <c r="BZP37" s="19"/>
      <c r="BZQ37" s="19"/>
      <c r="BZR37" s="19"/>
      <c r="BZS37" s="19"/>
      <c r="BZT37" s="19"/>
      <c r="BZU37" s="19"/>
      <c r="BZV37" s="19"/>
      <c r="BZW37" s="19"/>
      <c r="BZX37" s="19"/>
      <c r="BZY37" s="19"/>
      <c r="BZZ37" s="19"/>
      <c r="CAA37" s="19"/>
      <c r="CAB37" s="19"/>
      <c r="CAC37" s="19"/>
      <c r="CAD37" s="19"/>
      <c r="CAE37" s="19"/>
      <c r="CAF37" s="19"/>
      <c r="CAG37" s="19"/>
      <c r="CAH37" s="19"/>
      <c r="CAI37" s="19"/>
      <c r="CAJ37" s="19"/>
      <c r="CAK37" s="19"/>
      <c r="CAL37" s="19"/>
      <c r="CAM37" s="19"/>
      <c r="CAN37" s="19"/>
      <c r="CAO37" s="19"/>
      <c r="CAP37" s="19"/>
      <c r="CAQ37" s="19"/>
      <c r="CAR37" s="19"/>
      <c r="CAS37" s="19"/>
      <c r="CAT37" s="19"/>
      <c r="CAU37" s="19"/>
      <c r="CAV37" s="19"/>
      <c r="CAW37" s="19"/>
      <c r="CAX37" s="19"/>
      <c r="CAY37" s="19"/>
      <c r="CAZ37" s="19"/>
      <c r="CBA37" s="19"/>
      <c r="CBB37" s="19"/>
      <c r="CBC37" s="19"/>
      <c r="CBD37" s="19"/>
      <c r="CBE37" s="19"/>
      <c r="CBF37" s="19"/>
      <c r="CBG37" s="19"/>
      <c r="CBH37" s="19"/>
      <c r="CBI37" s="19"/>
      <c r="CBJ37" s="19"/>
      <c r="CBK37" s="19"/>
      <c r="CBL37" s="19"/>
      <c r="CBM37" s="19"/>
      <c r="CBN37" s="19"/>
      <c r="CBO37" s="19"/>
      <c r="CBP37" s="19"/>
      <c r="CBQ37" s="19"/>
      <c r="CBR37" s="19"/>
      <c r="CBS37" s="19"/>
      <c r="CBT37" s="19"/>
      <c r="CBU37" s="19"/>
      <c r="CBV37" s="19"/>
      <c r="CBW37" s="19"/>
      <c r="CBX37" s="19"/>
      <c r="CBY37" s="19"/>
      <c r="CBZ37" s="19"/>
      <c r="CCA37" s="19"/>
      <c r="CCB37" s="19"/>
      <c r="CCC37" s="19"/>
      <c r="CCD37" s="19"/>
      <c r="CCE37" s="19"/>
      <c r="CCF37" s="19"/>
      <c r="CCG37" s="19"/>
      <c r="CCH37" s="19"/>
      <c r="CCI37" s="19"/>
      <c r="CCJ37" s="19"/>
      <c r="CCK37" s="19"/>
      <c r="CCL37" s="19"/>
      <c r="CCM37" s="19"/>
      <c r="CCN37" s="19"/>
      <c r="CCO37" s="19"/>
      <c r="CCP37" s="19"/>
      <c r="CCQ37" s="19"/>
      <c r="CCR37" s="19"/>
      <c r="CCS37" s="19"/>
      <c r="CCT37" s="19"/>
      <c r="CCU37" s="19"/>
      <c r="CCV37" s="19"/>
      <c r="CCW37" s="19"/>
      <c r="CCX37" s="19"/>
      <c r="CCY37" s="19"/>
      <c r="CCZ37" s="19"/>
      <c r="CDA37" s="19"/>
      <c r="CDB37" s="19"/>
      <c r="CDC37" s="19"/>
      <c r="CDD37" s="19"/>
      <c r="CDE37" s="19"/>
      <c r="CDF37" s="19"/>
      <c r="CDG37" s="19"/>
      <c r="CDH37" s="19"/>
      <c r="CDI37" s="19"/>
      <c r="CDJ37" s="19"/>
      <c r="CDK37" s="19"/>
      <c r="CDL37" s="19"/>
      <c r="CDM37" s="19"/>
      <c r="CDN37" s="19"/>
      <c r="CDO37" s="19"/>
      <c r="CDP37" s="19"/>
      <c r="CDQ37" s="19"/>
      <c r="CDR37" s="19"/>
      <c r="CDS37" s="19"/>
      <c r="CDT37" s="19"/>
      <c r="CDU37" s="19"/>
      <c r="CDV37" s="19"/>
      <c r="CDW37" s="19"/>
      <c r="CDX37" s="19"/>
      <c r="CDY37" s="19"/>
      <c r="CDZ37" s="19"/>
      <c r="CEA37" s="19"/>
      <c r="CEB37" s="19"/>
      <c r="CEC37" s="19"/>
      <c r="CED37" s="19"/>
      <c r="CEE37" s="19"/>
      <c r="CEF37" s="19"/>
      <c r="CEG37" s="19"/>
      <c r="CEH37" s="19"/>
      <c r="CEI37" s="19"/>
      <c r="CEJ37" s="19"/>
      <c r="CEK37" s="19"/>
      <c r="CEL37" s="19"/>
      <c r="CEM37" s="19"/>
      <c r="CEN37" s="19"/>
      <c r="CEO37" s="19"/>
      <c r="CEP37" s="19"/>
      <c r="CEQ37" s="19"/>
      <c r="CER37" s="19"/>
      <c r="CES37" s="19"/>
      <c r="CET37" s="19"/>
      <c r="CEU37" s="19"/>
      <c r="CEV37" s="19"/>
      <c r="CEW37" s="19"/>
      <c r="CEX37" s="19"/>
      <c r="CEY37" s="19"/>
      <c r="CEZ37" s="19"/>
      <c r="CFA37" s="19"/>
      <c r="CFB37" s="19"/>
      <c r="CFC37" s="19"/>
      <c r="CFD37" s="19"/>
      <c r="CFE37" s="19"/>
      <c r="CFF37" s="19"/>
      <c r="CFG37" s="19"/>
      <c r="CFH37" s="19"/>
      <c r="CFI37" s="19"/>
      <c r="CFJ37" s="19"/>
      <c r="CFK37" s="19"/>
      <c r="CFL37" s="19"/>
      <c r="CFM37" s="19"/>
      <c r="CFN37" s="19"/>
      <c r="CFO37" s="19"/>
      <c r="CFP37" s="19"/>
      <c r="CFQ37" s="19"/>
      <c r="CFR37" s="19"/>
      <c r="CFS37" s="19"/>
      <c r="CFT37" s="19"/>
      <c r="CFU37" s="19"/>
      <c r="CFV37" s="19"/>
      <c r="CFW37" s="19"/>
      <c r="CFX37" s="19"/>
      <c r="CFY37" s="19"/>
      <c r="CFZ37" s="19"/>
      <c r="CGA37" s="19"/>
      <c r="CGB37" s="19"/>
      <c r="CGC37" s="19"/>
      <c r="CGD37" s="19"/>
      <c r="CGE37" s="19"/>
      <c r="CGF37" s="19"/>
      <c r="CGG37" s="19"/>
      <c r="CGH37" s="19"/>
      <c r="CGI37" s="19"/>
      <c r="CGJ37" s="19"/>
      <c r="CGK37" s="19"/>
      <c r="CGL37" s="19"/>
      <c r="CGM37" s="19"/>
      <c r="CGN37" s="19"/>
      <c r="CGO37" s="19"/>
      <c r="CGP37" s="19"/>
      <c r="CGQ37" s="19"/>
      <c r="CGR37" s="19"/>
      <c r="CGS37" s="19"/>
      <c r="CGT37" s="19"/>
      <c r="CGU37" s="19"/>
      <c r="CGV37" s="19"/>
      <c r="CGW37" s="19"/>
      <c r="CGX37" s="19"/>
      <c r="CGY37" s="19"/>
      <c r="CGZ37" s="19"/>
      <c r="CHA37" s="19"/>
      <c r="CHB37" s="19"/>
      <c r="CHC37" s="19"/>
      <c r="CHD37" s="19"/>
      <c r="CHE37" s="19"/>
      <c r="CHF37" s="19"/>
      <c r="CHG37" s="19"/>
      <c r="CHH37" s="19"/>
      <c r="CHI37" s="19"/>
      <c r="CHJ37" s="19"/>
      <c r="CHK37" s="19"/>
      <c r="CHL37" s="19"/>
      <c r="CHM37" s="19"/>
      <c r="CHN37" s="19"/>
      <c r="CHO37" s="19"/>
      <c r="CHP37" s="19"/>
      <c r="CHQ37" s="19"/>
      <c r="CHR37" s="19"/>
      <c r="CHS37" s="19"/>
      <c r="CHT37" s="19"/>
      <c r="CHU37" s="19"/>
      <c r="CHV37" s="19"/>
      <c r="CHW37" s="19"/>
      <c r="CHX37" s="19"/>
      <c r="CHY37" s="19"/>
      <c r="CHZ37" s="19"/>
      <c r="CIA37" s="19"/>
      <c r="CIB37" s="19"/>
      <c r="CIC37" s="19"/>
      <c r="CID37" s="19"/>
      <c r="CIE37" s="19"/>
      <c r="CIF37" s="19"/>
      <c r="CIG37" s="19"/>
      <c r="CIH37" s="19"/>
      <c r="CII37" s="19"/>
      <c r="CIJ37" s="19"/>
      <c r="CIK37" s="19"/>
      <c r="CIL37" s="19"/>
      <c r="CIM37" s="19"/>
      <c r="CIN37" s="19"/>
      <c r="CIO37" s="19"/>
      <c r="CIP37" s="19"/>
      <c r="CIQ37" s="19"/>
      <c r="CIR37" s="19"/>
      <c r="CIS37" s="19"/>
      <c r="CIT37" s="19"/>
      <c r="CIU37" s="19"/>
      <c r="CIV37" s="19"/>
      <c r="CIW37" s="19"/>
      <c r="CIX37" s="19"/>
      <c r="CIY37" s="19"/>
      <c r="CIZ37" s="19"/>
      <c r="CJA37" s="19"/>
      <c r="CJB37" s="19"/>
      <c r="CJC37" s="19"/>
      <c r="CJD37" s="19"/>
      <c r="CJE37" s="19"/>
      <c r="CJF37" s="19"/>
      <c r="CJG37" s="19"/>
      <c r="CJH37" s="19"/>
      <c r="CJI37" s="19"/>
      <c r="CJJ37" s="19"/>
      <c r="CJK37" s="19"/>
      <c r="CJL37" s="19"/>
      <c r="CJM37" s="19"/>
      <c r="CJN37" s="19"/>
      <c r="CJO37" s="19"/>
      <c r="CJP37" s="19"/>
      <c r="CJQ37" s="19"/>
      <c r="CJR37" s="19"/>
      <c r="CJS37" s="19"/>
      <c r="CJT37" s="19"/>
      <c r="CJU37" s="19"/>
      <c r="CJV37" s="19"/>
      <c r="CJW37" s="19"/>
      <c r="CJX37" s="19"/>
      <c r="CJY37" s="19"/>
      <c r="CJZ37" s="19"/>
      <c r="CKA37" s="19"/>
      <c r="CKB37" s="19"/>
      <c r="CKC37" s="19"/>
      <c r="CKD37" s="19"/>
      <c r="CKE37" s="19"/>
      <c r="CKF37" s="19"/>
      <c r="CKG37" s="19"/>
      <c r="CKH37" s="19"/>
      <c r="CKI37" s="19"/>
      <c r="CKJ37" s="19"/>
      <c r="CKK37" s="19"/>
      <c r="CKL37" s="19"/>
      <c r="CKM37" s="19"/>
      <c r="CKN37" s="19"/>
      <c r="CKO37" s="19"/>
      <c r="CKP37" s="19"/>
      <c r="CKQ37" s="19"/>
      <c r="CKR37" s="19"/>
      <c r="CKS37" s="19"/>
      <c r="CKT37" s="19"/>
      <c r="CKU37" s="19"/>
      <c r="CKV37" s="19"/>
      <c r="CKW37" s="19"/>
      <c r="CKX37" s="19"/>
      <c r="CKY37" s="19"/>
      <c r="CKZ37" s="19"/>
      <c r="CLA37" s="19"/>
      <c r="CLB37" s="19"/>
      <c r="CLC37" s="19"/>
      <c r="CLD37" s="19"/>
      <c r="CLE37" s="19"/>
      <c r="CLF37" s="19"/>
      <c r="CLG37" s="19"/>
      <c r="CLH37" s="19"/>
      <c r="CLI37" s="19"/>
      <c r="CLJ37" s="19"/>
      <c r="CLK37" s="19"/>
      <c r="CLL37" s="19"/>
      <c r="CLM37" s="19"/>
      <c r="CLN37" s="19"/>
      <c r="CLO37" s="19"/>
      <c r="CLP37" s="19"/>
      <c r="CLQ37" s="19"/>
      <c r="CLR37" s="19"/>
      <c r="CLS37" s="19"/>
      <c r="CLT37" s="19"/>
      <c r="CLU37" s="19"/>
      <c r="CLV37" s="19"/>
      <c r="CLW37" s="19"/>
      <c r="CLX37" s="19"/>
      <c r="CLY37" s="19"/>
      <c r="CLZ37" s="19"/>
      <c r="CMA37" s="19"/>
      <c r="CMB37" s="19"/>
      <c r="CMC37" s="19"/>
      <c r="CMD37" s="19"/>
      <c r="CME37" s="19"/>
      <c r="CMF37" s="19"/>
      <c r="CMG37" s="19"/>
      <c r="CMH37" s="19"/>
      <c r="CMI37" s="19"/>
      <c r="CMJ37" s="19"/>
      <c r="CMK37" s="19"/>
      <c r="CML37" s="19"/>
      <c r="CMM37" s="19"/>
      <c r="CMN37" s="19"/>
      <c r="CMO37" s="19"/>
      <c r="CMP37" s="19"/>
      <c r="CMQ37" s="19"/>
      <c r="CMR37" s="19"/>
      <c r="CMS37" s="19"/>
      <c r="CMT37" s="19"/>
      <c r="CMU37" s="19"/>
      <c r="CMV37" s="19"/>
      <c r="CMW37" s="19"/>
      <c r="CMX37" s="19"/>
      <c r="CMY37" s="19"/>
      <c r="CMZ37" s="19"/>
      <c r="CNA37" s="19"/>
      <c r="CNB37" s="19"/>
      <c r="CNC37" s="19"/>
      <c r="CND37" s="19"/>
      <c r="CNE37" s="19"/>
      <c r="CNF37" s="19"/>
      <c r="CNG37" s="19"/>
      <c r="CNH37" s="19"/>
      <c r="CNI37" s="19"/>
      <c r="CNJ37" s="19"/>
      <c r="CNK37" s="19"/>
      <c r="CNL37" s="19"/>
      <c r="CNM37" s="19"/>
      <c r="CNN37" s="19"/>
      <c r="CNO37" s="19"/>
      <c r="CNP37" s="19"/>
      <c r="CNQ37" s="19"/>
      <c r="CNR37" s="19"/>
      <c r="CNS37" s="19"/>
      <c r="CNT37" s="19"/>
      <c r="CNU37" s="19"/>
      <c r="CNV37" s="19"/>
      <c r="CNW37" s="19"/>
      <c r="CNX37" s="19"/>
      <c r="CNY37" s="19"/>
      <c r="CNZ37" s="19"/>
      <c r="COA37" s="19"/>
      <c r="COB37" s="19"/>
      <c r="COC37" s="19"/>
      <c r="COD37" s="19"/>
      <c r="COE37" s="19"/>
      <c r="COF37" s="19"/>
      <c r="COG37" s="19"/>
      <c r="COH37" s="19"/>
      <c r="COI37" s="19"/>
      <c r="COJ37" s="19"/>
      <c r="COK37" s="19"/>
      <c r="COL37" s="19"/>
      <c r="COM37" s="19"/>
      <c r="CON37" s="19"/>
      <c r="COO37" s="19"/>
      <c r="COP37" s="19"/>
      <c r="COQ37" s="19"/>
      <c r="COR37" s="19"/>
      <c r="COS37" s="19"/>
      <c r="COT37" s="19"/>
      <c r="COU37" s="19"/>
      <c r="COV37" s="19"/>
      <c r="COW37" s="19"/>
      <c r="COX37" s="19"/>
      <c r="COY37" s="19"/>
      <c r="COZ37" s="19"/>
      <c r="CPA37" s="19"/>
      <c r="CPB37" s="19"/>
      <c r="CPC37" s="19"/>
      <c r="CPD37" s="19"/>
      <c r="CPE37" s="19"/>
      <c r="CPF37" s="19"/>
      <c r="CPG37" s="19"/>
      <c r="CPH37" s="19"/>
      <c r="CPI37" s="19"/>
      <c r="CPJ37" s="19"/>
      <c r="CPK37" s="19"/>
      <c r="CPL37" s="19"/>
      <c r="CPM37" s="19"/>
      <c r="CPN37" s="19"/>
      <c r="CPO37" s="19"/>
      <c r="CPP37" s="19"/>
      <c r="CPQ37" s="19"/>
      <c r="CPR37" s="19"/>
      <c r="CPS37" s="19"/>
      <c r="CPT37" s="19"/>
      <c r="CPU37" s="19"/>
      <c r="CPV37" s="19"/>
      <c r="CPW37" s="19"/>
      <c r="CPX37" s="19"/>
      <c r="CPY37" s="19"/>
      <c r="CPZ37" s="19"/>
      <c r="CQA37" s="19"/>
      <c r="CQB37" s="19"/>
      <c r="CQC37" s="19"/>
      <c r="CQD37" s="19"/>
      <c r="CQE37" s="19"/>
      <c r="CQF37" s="19"/>
      <c r="CQG37" s="19"/>
      <c r="CQH37" s="19"/>
      <c r="CQI37" s="19"/>
      <c r="CQJ37" s="19"/>
      <c r="CQK37" s="19"/>
      <c r="CQL37" s="19"/>
      <c r="CQM37" s="19"/>
      <c r="CQN37" s="19"/>
      <c r="CQO37" s="19"/>
      <c r="CQP37" s="19"/>
      <c r="CQQ37" s="19"/>
      <c r="CQR37" s="19"/>
      <c r="CQS37" s="19"/>
      <c r="CQT37" s="19"/>
      <c r="CQU37" s="19"/>
      <c r="CQV37" s="19"/>
      <c r="CQW37" s="19"/>
      <c r="CQX37" s="19"/>
      <c r="CQY37" s="19"/>
      <c r="CQZ37" s="19"/>
      <c r="CRA37" s="19"/>
      <c r="CRB37" s="19"/>
      <c r="CRC37" s="19"/>
      <c r="CRD37" s="19"/>
      <c r="CRE37" s="19"/>
      <c r="CRF37" s="19"/>
      <c r="CRG37" s="19"/>
      <c r="CRH37" s="19"/>
      <c r="CRI37" s="19"/>
      <c r="CRJ37" s="19"/>
      <c r="CRK37" s="19"/>
      <c r="CRL37" s="19"/>
      <c r="CRM37" s="19"/>
      <c r="CRN37" s="19"/>
      <c r="CRO37" s="19"/>
      <c r="CRP37" s="19"/>
      <c r="CRQ37" s="19"/>
      <c r="CRR37" s="19"/>
      <c r="CRS37" s="19"/>
      <c r="CRT37" s="19"/>
      <c r="CRU37" s="19"/>
      <c r="CRV37" s="19"/>
      <c r="CRW37" s="19"/>
      <c r="CRX37" s="19"/>
      <c r="CRY37" s="19"/>
      <c r="CRZ37" s="19"/>
      <c r="CSA37" s="19"/>
      <c r="CSB37" s="19"/>
      <c r="CSC37" s="19"/>
      <c r="CSD37" s="19"/>
      <c r="CSE37" s="19"/>
      <c r="CSF37" s="19"/>
      <c r="CSG37" s="19"/>
      <c r="CSH37" s="19"/>
      <c r="CSI37" s="19"/>
      <c r="CSJ37" s="19"/>
      <c r="CSK37" s="19"/>
      <c r="CSL37" s="19"/>
      <c r="CSM37" s="19"/>
      <c r="CSN37" s="19"/>
      <c r="CSO37" s="19"/>
      <c r="CSP37" s="19"/>
      <c r="CSQ37" s="19"/>
      <c r="CSR37" s="19"/>
      <c r="CSS37" s="19"/>
      <c r="CST37" s="19"/>
      <c r="CSU37" s="19"/>
      <c r="CSV37" s="19"/>
      <c r="CSW37" s="19"/>
      <c r="CSX37" s="19"/>
      <c r="CSY37" s="19"/>
      <c r="CSZ37" s="19"/>
      <c r="CTA37" s="19"/>
      <c r="CTB37" s="19"/>
      <c r="CTC37" s="19"/>
      <c r="CTD37" s="19"/>
      <c r="CTE37" s="19"/>
      <c r="CTF37" s="19"/>
      <c r="CTG37" s="19"/>
      <c r="CTH37" s="19"/>
      <c r="CTI37" s="19"/>
      <c r="CTJ37" s="19"/>
      <c r="CTK37" s="19"/>
      <c r="CTL37" s="19"/>
      <c r="CTM37" s="19"/>
      <c r="CTN37" s="19"/>
      <c r="CTO37" s="19"/>
      <c r="CTP37" s="19"/>
      <c r="CTQ37" s="19"/>
      <c r="CTR37" s="19"/>
      <c r="CTS37" s="19"/>
      <c r="CTT37" s="19"/>
      <c r="CTU37" s="19"/>
      <c r="CTV37" s="19"/>
      <c r="CTW37" s="19"/>
      <c r="CTX37" s="19"/>
      <c r="CTY37" s="19"/>
      <c r="CTZ37" s="19"/>
      <c r="CUA37" s="19"/>
      <c r="CUB37" s="19"/>
      <c r="CUC37" s="19"/>
      <c r="CUD37" s="19"/>
      <c r="CUE37" s="19"/>
      <c r="CUF37" s="19"/>
      <c r="CUG37" s="19"/>
      <c r="CUH37" s="19"/>
      <c r="CUI37" s="19"/>
      <c r="CUJ37" s="19"/>
      <c r="CUK37" s="19"/>
      <c r="CUL37" s="19"/>
      <c r="CUM37" s="19"/>
      <c r="CUN37" s="19"/>
      <c r="CUO37" s="19"/>
      <c r="CUP37" s="19"/>
      <c r="CUQ37" s="19"/>
      <c r="CUR37" s="19"/>
      <c r="CUS37" s="19"/>
      <c r="CUT37" s="19"/>
      <c r="CUU37" s="19"/>
      <c r="CUV37" s="19"/>
      <c r="CUW37" s="19"/>
      <c r="CUX37" s="19"/>
      <c r="CUY37" s="19"/>
      <c r="CUZ37" s="19"/>
      <c r="CVA37" s="19"/>
      <c r="CVB37" s="19"/>
      <c r="CVC37" s="19"/>
      <c r="CVD37" s="19"/>
      <c r="CVE37" s="19"/>
      <c r="CVF37" s="19"/>
      <c r="CVG37" s="19"/>
      <c r="CVH37" s="19"/>
      <c r="CVI37" s="19"/>
      <c r="CVJ37" s="19"/>
      <c r="CVK37" s="19"/>
      <c r="CVL37" s="19"/>
      <c r="CVM37" s="19"/>
      <c r="CVN37" s="19"/>
      <c r="CVO37" s="19"/>
      <c r="CVP37" s="19"/>
      <c r="CVQ37" s="19"/>
      <c r="CVR37" s="19"/>
      <c r="CVS37" s="19"/>
      <c r="CVT37" s="19"/>
      <c r="CVU37" s="19"/>
      <c r="CVV37" s="19"/>
      <c r="CVW37" s="19"/>
      <c r="CVX37" s="19"/>
      <c r="CVY37" s="19"/>
      <c r="CVZ37" s="19"/>
      <c r="CWA37" s="19"/>
      <c r="CWB37" s="19"/>
      <c r="CWC37" s="19"/>
      <c r="CWD37" s="19"/>
      <c r="CWE37" s="19"/>
      <c r="CWF37" s="19"/>
      <c r="CWG37" s="19"/>
      <c r="CWH37" s="19"/>
      <c r="CWI37" s="19"/>
      <c r="CWJ37" s="19"/>
      <c r="CWK37" s="19"/>
      <c r="CWL37" s="19"/>
      <c r="CWM37" s="19"/>
      <c r="CWN37" s="19"/>
      <c r="CWO37" s="19"/>
      <c r="CWP37" s="19"/>
      <c r="CWQ37" s="19"/>
      <c r="CWR37" s="19"/>
      <c r="CWS37" s="19"/>
      <c r="CWT37" s="19"/>
      <c r="CWU37" s="19"/>
      <c r="CWV37" s="19"/>
      <c r="CWW37" s="19"/>
      <c r="CWX37" s="19"/>
      <c r="CWY37" s="19"/>
      <c r="CWZ37" s="19"/>
      <c r="CXA37" s="19"/>
      <c r="CXB37" s="19"/>
      <c r="CXC37" s="19"/>
      <c r="CXD37" s="19"/>
      <c r="CXE37" s="19"/>
      <c r="CXF37" s="19"/>
      <c r="CXG37" s="19"/>
      <c r="CXH37" s="19"/>
      <c r="CXI37" s="19"/>
      <c r="CXJ37" s="19"/>
      <c r="CXK37" s="19"/>
      <c r="CXL37" s="19"/>
      <c r="CXM37" s="19"/>
      <c r="CXN37" s="19"/>
      <c r="CXO37" s="19"/>
      <c r="CXP37" s="19"/>
      <c r="CXQ37" s="19"/>
      <c r="CXR37" s="19"/>
      <c r="CXS37" s="19"/>
      <c r="CXT37" s="19"/>
      <c r="CXU37" s="19"/>
      <c r="CXV37" s="19"/>
      <c r="CXW37" s="19"/>
      <c r="CXX37" s="19"/>
      <c r="CXY37" s="19"/>
      <c r="CXZ37" s="19"/>
      <c r="CYA37" s="19"/>
      <c r="CYB37" s="19"/>
      <c r="CYC37" s="19"/>
      <c r="CYD37" s="19"/>
      <c r="CYE37" s="19"/>
      <c r="CYF37" s="19"/>
      <c r="CYG37" s="19"/>
      <c r="CYH37" s="19"/>
      <c r="CYI37" s="19"/>
      <c r="CYJ37" s="19"/>
      <c r="CYK37" s="19"/>
      <c r="CYL37" s="19"/>
      <c r="CYM37" s="19"/>
      <c r="CYN37" s="19"/>
      <c r="CYO37" s="19"/>
      <c r="CYP37" s="19"/>
      <c r="CYQ37" s="19"/>
      <c r="CYR37" s="19"/>
      <c r="CYS37" s="19"/>
      <c r="CYT37" s="19"/>
      <c r="CYU37" s="19"/>
      <c r="CYV37" s="19"/>
      <c r="CYW37" s="19"/>
      <c r="CYX37" s="19"/>
      <c r="CYY37" s="19"/>
      <c r="CYZ37" s="19"/>
      <c r="CZA37" s="19"/>
      <c r="CZB37" s="19"/>
      <c r="CZC37" s="19"/>
      <c r="CZD37" s="19"/>
      <c r="CZE37" s="19"/>
      <c r="CZF37" s="19"/>
      <c r="CZG37" s="19"/>
      <c r="CZH37" s="19"/>
      <c r="CZI37" s="19"/>
      <c r="CZJ37" s="19"/>
      <c r="CZK37" s="19"/>
      <c r="CZL37" s="19"/>
      <c r="CZM37" s="19"/>
      <c r="CZN37" s="19"/>
      <c r="CZO37" s="19"/>
      <c r="CZP37" s="19"/>
      <c r="CZQ37" s="19"/>
      <c r="CZR37" s="19"/>
      <c r="CZS37" s="19"/>
      <c r="CZT37" s="19"/>
      <c r="CZU37" s="19"/>
      <c r="CZV37" s="19"/>
      <c r="CZW37" s="19"/>
      <c r="CZX37" s="19"/>
      <c r="CZY37" s="19"/>
      <c r="CZZ37" s="19"/>
      <c r="DAA37" s="19"/>
      <c r="DAB37" s="19"/>
      <c r="DAC37" s="19"/>
      <c r="DAD37" s="19"/>
      <c r="DAE37" s="19"/>
      <c r="DAF37" s="19"/>
      <c r="DAG37" s="19"/>
      <c r="DAH37" s="19"/>
      <c r="DAI37" s="19"/>
      <c r="DAJ37" s="19"/>
      <c r="DAK37" s="19"/>
      <c r="DAL37" s="19"/>
      <c r="DAM37" s="19"/>
      <c r="DAN37" s="19"/>
      <c r="DAO37" s="19"/>
      <c r="DAP37" s="19"/>
      <c r="DAQ37" s="19"/>
      <c r="DAR37" s="19"/>
      <c r="DAS37" s="19"/>
      <c r="DAT37" s="19"/>
      <c r="DAU37" s="19"/>
      <c r="DAV37" s="19"/>
      <c r="DAW37" s="19"/>
      <c r="DAX37" s="19"/>
      <c r="DAY37" s="19"/>
      <c r="DAZ37" s="19"/>
      <c r="DBA37" s="19"/>
      <c r="DBB37" s="19"/>
      <c r="DBC37" s="19"/>
      <c r="DBD37" s="19"/>
      <c r="DBE37" s="19"/>
      <c r="DBF37" s="19"/>
      <c r="DBG37" s="19"/>
      <c r="DBH37" s="19"/>
      <c r="DBI37" s="19"/>
      <c r="DBJ37" s="19"/>
      <c r="DBK37" s="19"/>
      <c r="DBL37" s="19"/>
      <c r="DBM37" s="19"/>
      <c r="DBN37" s="19"/>
      <c r="DBO37" s="19"/>
      <c r="DBP37" s="19"/>
      <c r="DBQ37" s="19"/>
      <c r="DBR37" s="19"/>
      <c r="DBS37" s="19"/>
      <c r="DBT37" s="19"/>
      <c r="DBU37" s="19"/>
      <c r="DBV37" s="19"/>
      <c r="DBW37" s="19"/>
      <c r="DBX37" s="19"/>
      <c r="DBY37" s="19"/>
      <c r="DBZ37" s="19"/>
      <c r="DCA37" s="19"/>
      <c r="DCB37" s="19"/>
      <c r="DCC37" s="19"/>
      <c r="DCD37" s="19"/>
      <c r="DCE37" s="19"/>
      <c r="DCF37" s="19"/>
      <c r="DCG37" s="19"/>
      <c r="DCH37" s="19"/>
      <c r="DCI37" s="19"/>
      <c r="DCJ37" s="19"/>
      <c r="DCK37" s="19"/>
      <c r="DCL37" s="19"/>
      <c r="DCM37" s="19"/>
      <c r="DCN37" s="19"/>
      <c r="DCO37" s="19"/>
      <c r="DCP37" s="19"/>
      <c r="DCQ37" s="19"/>
      <c r="DCR37" s="19"/>
      <c r="DCS37" s="19"/>
      <c r="DCT37" s="19"/>
      <c r="DCU37" s="19"/>
      <c r="DCV37" s="19"/>
      <c r="DCW37" s="19"/>
      <c r="DCX37" s="19"/>
      <c r="DCY37" s="19"/>
      <c r="DCZ37" s="19"/>
      <c r="DDA37" s="19"/>
      <c r="DDB37" s="19"/>
      <c r="DDC37" s="19"/>
      <c r="DDD37" s="19"/>
      <c r="DDE37" s="19"/>
      <c r="DDF37" s="19"/>
      <c r="DDG37" s="19"/>
      <c r="DDH37" s="19"/>
      <c r="DDI37" s="19"/>
      <c r="DDJ37" s="19"/>
      <c r="DDK37" s="19"/>
      <c r="DDL37" s="19"/>
      <c r="DDM37" s="19"/>
      <c r="DDN37" s="19"/>
      <c r="DDO37" s="19"/>
      <c r="DDP37" s="19"/>
      <c r="DDQ37" s="19"/>
      <c r="DDR37" s="19"/>
      <c r="DDS37" s="19"/>
      <c r="DDT37" s="19"/>
      <c r="DDU37" s="19"/>
      <c r="DDV37" s="19"/>
      <c r="DDW37" s="19"/>
      <c r="DDX37" s="19"/>
      <c r="DDY37" s="19"/>
      <c r="DDZ37" s="19"/>
      <c r="DEA37" s="19"/>
      <c r="DEB37" s="19"/>
      <c r="DEC37" s="19"/>
      <c r="DED37" s="19"/>
      <c r="DEE37" s="19"/>
      <c r="DEF37" s="19"/>
      <c r="DEG37" s="19"/>
      <c r="DEH37" s="19"/>
      <c r="DEI37" s="19"/>
      <c r="DEJ37" s="19"/>
      <c r="DEK37" s="19"/>
      <c r="DEL37" s="19"/>
      <c r="DEM37" s="19"/>
      <c r="DEN37" s="19"/>
      <c r="DEO37" s="19"/>
      <c r="DEP37" s="19"/>
      <c r="DEQ37" s="19"/>
      <c r="DER37" s="19"/>
      <c r="DES37" s="19"/>
      <c r="DET37" s="19"/>
      <c r="DEU37" s="19"/>
      <c r="DEV37" s="19"/>
      <c r="DEW37" s="19"/>
      <c r="DEX37" s="19"/>
      <c r="DEY37" s="19"/>
      <c r="DEZ37" s="19"/>
      <c r="DFA37" s="19"/>
      <c r="DFB37" s="19"/>
      <c r="DFC37" s="19"/>
      <c r="DFD37" s="19"/>
      <c r="DFE37" s="19"/>
      <c r="DFF37" s="19"/>
      <c r="DFG37" s="19"/>
      <c r="DFH37" s="19"/>
      <c r="DFI37" s="19"/>
      <c r="DFJ37" s="19"/>
      <c r="DFK37" s="19"/>
      <c r="DFL37" s="19"/>
      <c r="DFM37" s="19"/>
      <c r="DFN37" s="19"/>
      <c r="DFO37" s="19"/>
      <c r="DFP37" s="19"/>
      <c r="DFQ37" s="19"/>
      <c r="DFR37" s="19"/>
      <c r="DFS37" s="19"/>
      <c r="DFT37" s="19"/>
      <c r="DFU37" s="19"/>
      <c r="DFV37" s="19"/>
      <c r="DFW37" s="19"/>
      <c r="DFX37" s="19"/>
      <c r="DFY37" s="19"/>
      <c r="DFZ37" s="19"/>
      <c r="DGA37" s="19"/>
      <c r="DGB37" s="19"/>
      <c r="DGC37" s="19"/>
      <c r="DGD37" s="19"/>
      <c r="DGE37" s="19"/>
      <c r="DGF37" s="19"/>
      <c r="DGG37" s="19"/>
      <c r="DGH37" s="19"/>
      <c r="DGI37" s="19"/>
      <c r="DGJ37" s="19"/>
      <c r="DGK37" s="19"/>
      <c r="DGL37" s="19"/>
      <c r="DGM37" s="19"/>
      <c r="DGN37" s="19"/>
      <c r="DGO37" s="19"/>
      <c r="DGP37" s="19"/>
      <c r="DGQ37" s="19"/>
      <c r="DGR37" s="19"/>
      <c r="DGS37" s="19"/>
      <c r="DGT37" s="19"/>
      <c r="DGU37" s="19"/>
      <c r="DGV37" s="19"/>
      <c r="DGW37" s="19"/>
      <c r="DGX37" s="19"/>
      <c r="DGY37" s="19"/>
      <c r="DGZ37" s="19"/>
      <c r="DHA37" s="19"/>
      <c r="DHB37" s="19"/>
      <c r="DHC37" s="19"/>
      <c r="DHD37" s="19"/>
      <c r="DHE37" s="19"/>
      <c r="DHF37" s="19"/>
      <c r="DHG37" s="19"/>
      <c r="DHH37" s="19"/>
      <c r="DHI37" s="19"/>
      <c r="DHJ37" s="19"/>
      <c r="DHK37" s="19"/>
      <c r="DHL37" s="19"/>
      <c r="DHM37" s="19"/>
      <c r="DHN37" s="19"/>
      <c r="DHO37" s="19"/>
      <c r="DHP37" s="19"/>
      <c r="DHQ37" s="19"/>
      <c r="DHR37" s="19"/>
      <c r="DHS37" s="19"/>
      <c r="DHT37" s="19"/>
      <c r="DHU37" s="19"/>
      <c r="DHV37" s="19"/>
      <c r="DHW37" s="19"/>
      <c r="DHX37" s="19"/>
      <c r="DHY37" s="19"/>
      <c r="DHZ37" s="19"/>
      <c r="DIA37" s="19"/>
      <c r="DIB37" s="19"/>
      <c r="DIC37" s="19"/>
      <c r="DID37" s="19"/>
      <c r="DIE37" s="19"/>
      <c r="DIF37" s="19"/>
      <c r="DIG37" s="19"/>
      <c r="DIH37" s="19"/>
      <c r="DII37" s="19"/>
      <c r="DIJ37" s="19"/>
      <c r="DIK37" s="19"/>
      <c r="DIL37" s="19"/>
      <c r="DIM37" s="19"/>
      <c r="DIN37" s="19"/>
      <c r="DIO37" s="19"/>
      <c r="DIP37" s="19"/>
      <c r="DIQ37" s="19"/>
      <c r="DIR37" s="19"/>
      <c r="DIS37" s="19"/>
      <c r="DIT37" s="19"/>
      <c r="DIU37" s="19"/>
      <c r="DIV37" s="19"/>
      <c r="DIW37" s="19"/>
      <c r="DIX37" s="19"/>
      <c r="DIY37" s="19"/>
      <c r="DIZ37" s="19"/>
      <c r="DJA37" s="19"/>
      <c r="DJB37" s="19"/>
      <c r="DJC37" s="19"/>
      <c r="DJD37" s="19"/>
      <c r="DJE37" s="19"/>
      <c r="DJF37" s="19"/>
      <c r="DJG37" s="19"/>
      <c r="DJH37" s="19"/>
      <c r="DJI37" s="19"/>
      <c r="DJJ37" s="19"/>
      <c r="DJK37" s="19"/>
      <c r="DJL37" s="19"/>
      <c r="DJM37" s="19"/>
      <c r="DJN37" s="19"/>
      <c r="DJO37" s="19"/>
      <c r="DJP37" s="19"/>
      <c r="DJQ37" s="19"/>
      <c r="DJR37" s="19"/>
      <c r="DJS37" s="19"/>
      <c r="DJT37" s="19"/>
      <c r="DJU37" s="19"/>
      <c r="DJV37" s="19"/>
      <c r="DJW37" s="19"/>
      <c r="DJX37" s="19"/>
      <c r="DJY37" s="19"/>
      <c r="DJZ37" s="19"/>
      <c r="DKA37" s="19"/>
      <c r="DKB37" s="19"/>
      <c r="DKC37" s="19"/>
      <c r="DKD37" s="19"/>
      <c r="DKE37" s="19"/>
      <c r="DKF37" s="19"/>
      <c r="DKG37" s="19"/>
      <c r="DKH37" s="19"/>
      <c r="DKI37" s="19"/>
      <c r="DKJ37" s="19"/>
      <c r="DKK37" s="19"/>
      <c r="DKL37" s="19"/>
      <c r="DKM37" s="19"/>
      <c r="DKN37" s="19"/>
      <c r="DKO37" s="19"/>
      <c r="DKP37" s="19"/>
      <c r="DKQ37" s="19"/>
      <c r="DKR37" s="19"/>
      <c r="DKS37" s="19"/>
      <c r="DKT37" s="19"/>
      <c r="DKU37" s="19"/>
      <c r="DKV37" s="19"/>
      <c r="DKW37" s="19"/>
      <c r="DKX37" s="19"/>
      <c r="DKY37" s="19"/>
      <c r="DKZ37" s="19"/>
      <c r="DLA37" s="19"/>
      <c r="DLB37" s="19"/>
      <c r="DLC37" s="19"/>
      <c r="DLD37" s="19"/>
      <c r="DLE37" s="19"/>
      <c r="DLF37" s="19"/>
      <c r="DLG37" s="19"/>
      <c r="DLH37" s="19"/>
      <c r="DLI37" s="19"/>
      <c r="DLJ37" s="19"/>
      <c r="DLK37" s="19"/>
      <c r="DLL37" s="19"/>
      <c r="DLM37" s="19"/>
      <c r="DLN37" s="19"/>
      <c r="DLO37" s="19"/>
      <c r="DLP37" s="19"/>
      <c r="DLQ37" s="19"/>
      <c r="DLR37" s="19"/>
      <c r="DLS37" s="19"/>
      <c r="DLT37" s="19"/>
      <c r="DLU37" s="19"/>
      <c r="DLV37" s="19"/>
      <c r="DLW37" s="19"/>
      <c r="DLX37" s="19"/>
      <c r="DLY37" s="19"/>
      <c r="DLZ37" s="19"/>
      <c r="DMA37" s="19"/>
      <c r="DMB37" s="19"/>
      <c r="DMC37" s="19"/>
      <c r="DMD37" s="19"/>
      <c r="DME37" s="19"/>
      <c r="DMF37" s="19"/>
      <c r="DMG37" s="19"/>
      <c r="DMH37" s="19"/>
      <c r="DMI37" s="19"/>
      <c r="DMJ37" s="19"/>
      <c r="DMK37" s="19"/>
      <c r="DML37" s="19"/>
      <c r="DMM37" s="19"/>
      <c r="DMN37" s="19"/>
      <c r="DMO37" s="19"/>
      <c r="DMP37" s="19"/>
      <c r="DMQ37" s="19"/>
      <c r="DMR37" s="19"/>
      <c r="DMS37" s="19"/>
      <c r="DMT37" s="19"/>
      <c r="DMU37" s="19"/>
      <c r="DMV37" s="19"/>
      <c r="DMW37" s="19"/>
      <c r="DMX37" s="19"/>
      <c r="DMY37" s="19"/>
      <c r="DMZ37" s="19"/>
      <c r="DNA37" s="19"/>
      <c r="DNB37" s="19"/>
      <c r="DNC37" s="19"/>
      <c r="DND37" s="19"/>
      <c r="DNE37" s="19"/>
      <c r="DNF37" s="19"/>
      <c r="DNG37" s="19"/>
      <c r="DNH37" s="19"/>
      <c r="DNI37" s="19"/>
      <c r="DNJ37" s="19"/>
      <c r="DNK37" s="19"/>
      <c r="DNL37" s="19"/>
      <c r="DNM37" s="19"/>
      <c r="DNN37" s="19"/>
      <c r="DNO37" s="19"/>
      <c r="DNP37" s="19"/>
      <c r="DNQ37" s="19"/>
      <c r="DNR37" s="19"/>
      <c r="DNS37" s="19"/>
      <c r="DNT37" s="19"/>
      <c r="DNU37" s="19"/>
      <c r="DNV37" s="19"/>
      <c r="DNW37" s="19"/>
      <c r="DNX37" s="19"/>
      <c r="DNY37" s="19"/>
      <c r="DNZ37" s="19"/>
      <c r="DOA37" s="19"/>
      <c r="DOB37" s="19"/>
      <c r="DOC37" s="19"/>
      <c r="DOD37" s="19"/>
      <c r="DOE37" s="19"/>
      <c r="DOF37" s="19"/>
      <c r="DOG37" s="19"/>
      <c r="DOH37" s="19"/>
      <c r="DOI37" s="19"/>
      <c r="DOJ37" s="19"/>
      <c r="DOK37" s="19"/>
      <c r="DOL37" s="19"/>
      <c r="DOM37" s="19"/>
      <c r="DON37" s="19"/>
      <c r="DOO37" s="19"/>
      <c r="DOP37" s="19"/>
      <c r="DOQ37" s="19"/>
      <c r="DOR37" s="19"/>
      <c r="DOS37" s="19"/>
      <c r="DOT37" s="19"/>
      <c r="DOU37" s="19"/>
      <c r="DOV37" s="19"/>
      <c r="DOW37" s="19"/>
      <c r="DOX37" s="19"/>
      <c r="DOY37" s="19"/>
      <c r="DOZ37" s="19"/>
      <c r="DPA37" s="19"/>
      <c r="DPB37" s="19"/>
      <c r="DPC37" s="19"/>
      <c r="DPD37" s="19"/>
      <c r="DPE37" s="19"/>
      <c r="DPF37" s="19"/>
      <c r="DPG37" s="19"/>
      <c r="DPH37" s="19"/>
      <c r="DPI37" s="19"/>
      <c r="DPJ37" s="19"/>
      <c r="DPK37" s="19"/>
      <c r="DPL37" s="19"/>
      <c r="DPM37" s="19"/>
      <c r="DPN37" s="19"/>
      <c r="DPO37" s="19"/>
      <c r="DPP37" s="19"/>
      <c r="DPQ37" s="19"/>
      <c r="DPR37" s="19"/>
      <c r="DPS37" s="19"/>
      <c r="DPT37" s="19"/>
      <c r="DPU37" s="19"/>
      <c r="DPV37" s="19"/>
      <c r="DPW37" s="19"/>
      <c r="DPX37" s="19"/>
      <c r="DPY37" s="19"/>
      <c r="DPZ37" s="19"/>
      <c r="DQA37" s="19"/>
      <c r="DQB37" s="19"/>
      <c r="DQC37" s="19"/>
      <c r="DQD37" s="19"/>
      <c r="DQE37" s="19"/>
      <c r="DQF37" s="19"/>
      <c r="DQG37" s="19"/>
      <c r="DQH37" s="19"/>
      <c r="DQI37" s="19"/>
      <c r="DQJ37" s="19"/>
      <c r="DQK37" s="19"/>
      <c r="DQL37" s="19"/>
      <c r="DQM37" s="19"/>
      <c r="DQN37" s="19"/>
      <c r="DQO37" s="19"/>
      <c r="DQP37" s="19"/>
      <c r="DQQ37" s="19"/>
      <c r="DQR37" s="19"/>
      <c r="DQS37" s="19"/>
      <c r="DQT37" s="19"/>
      <c r="DQU37" s="19"/>
      <c r="DQV37" s="19"/>
      <c r="DQW37" s="19"/>
      <c r="DQX37" s="19"/>
      <c r="DQY37" s="19"/>
      <c r="DQZ37" s="19"/>
      <c r="DRA37" s="19"/>
      <c r="DRB37" s="19"/>
      <c r="DRC37" s="19"/>
      <c r="DRD37" s="19"/>
      <c r="DRE37" s="19"/>
      <c r="DRF37" s="19"/>
      <c r="DRG37" s="19"/>
      <c r="DRH37" s="19"/>
      <c r="DRI37" s="19"/>
      <c r="DRJ37" s="19"/>
      <c r="DRK37" s="19"/>
      <c r="DRL37" s="19"/>
      <c r="DRM37" s="19"/>
      <c r="DRN37" s="19"/>
      <c r="DRO37" s="19"/>
      <c r="DRP37" s="19"/>
      <c r="DRQ37" s="19"/>
      <c r="DRR37" s="19"/>
      <c r="DRS37" s="19"/>
      <c r="DRT37" s="19"/>
      <c r="DRU37" s="19"/>
      <c r="DRV37" s="19"/>
      <c r="DRW37" s="19"/>
      <c r="DRX37" s="19"/>
      <c r="DRY37" s="19"/>
      <c r="DRZ37" s="19"/>
      <c r="DSA37" s="19"/>
      <c r="DSB37" s="19"/>
      <c r="DSC37" s="19"/>
      <c r="DSD37" s="19"/>
      <c r="DSE37" s="19"/>
      <c r="DSF37" s="19"/>
      <c r="DSG37" s="19"/>
      <c r="DSH37" s="19"/>
      <c r="DSI37" s="19"/>
      <c r="DSJ37" s="19"/>
      <c r="DSK37" s="19"/>
      <c r="DSL37" s="19"/>
      <c r="DSM37" s="19"/>
      <c r="DSN37" s="19"/>
      <c r="DSO37" s="19"/>
      <c r="DSP37" s="19"/>
      <c r="DSQ37" s="19"/>
      <c r="DSR37" s="19"/>
      <c r="DSS37" s="19"/>
      <c r="DST37" s="19"/>
      <c r="DSU37" s="19"/>
      <c r="DSV37" s="19"/>
      <c r="DSW37" s="19"/>
      <c r="DSX37" s="19"/>
      <c r="DSY37" s="19"/>
      <c r="DSZ37" s="19"/>
      <c r="DTA37" s="19"/>
      <c r="DTB37" s="19"/>
      <c r="DTC37" s="19"/>
      <c r="DTD37" s="19"/>
      <c r="DTE37" s="19"/>
      <c r="DTF37" s="19"/>
      <c r="DTG37" s="19"/>
      <c r="DTH37" s="19"/>
      <c r="DTI37" s="19"/>
      <c r="DTJ37" s="19"/>
      <c r="DTK37" s="19"/>
      <c r="DTL37" s="19"/>
      <c r="DTM37" s="19"/>
      <c r="DTN37" s="19"/>
      <c r="DTO37" s="19"/>
      <c r="DTP37" s="19"/>
      <c r="DTQ37" s="19"/>
      <c r="DTR37" s="19"/>
      <c r="DTS37" s="19"/>
      <c r="DTT37" s="19"/>
      <c r="DTU37" s="19"/>
      <c r="DTV37" s="19"/>
      <c r="DTW37" s="19"/>
      <c r="DTX37" s="19"/>
      <c r="DTY37" s="19"/>
      <c r="DTZ37" s="19"/>
      <c r="DUA37" s="19"/>
      <c r="DUB37" s="19"/>
      <c r="DUC37" s="19"/>
      <c r="DUD37" s="19"/>
      <c r="DUE37" s="19"/>
      <c r="DUF37" s="19"/>
      <c r="DUG37" s="19"/>
      <c r="DUH37" s="19"/>
      <c r="DUI37" s="19"/>
      <c r="DUJ37" s="19"/>
      <c r="DUK37" s="19"/>
      <c r="DUL37" s="19"/>
      <c r="DUM37" s="19"/>
      <c r="DUN37" s="19"/>
      <c r="DUO37" s="19"/>
      <c r="DUP37" s="19"/>
      <c r="DUQ37" s="19"/>
      <c r="DUR37" s="19"/>
      <c r="DUS37" s="19"/>
      <c r="DUT37" s="19"/>
      <c r="DUU37" s="19"/>
      <c r="DUV37" s="19"/>
      <c r="DUW37" s="19"/>
      <c r="DUX37" s="19"/>
      <c r="DUY37" s="19"/>
      <c r="DUZ37" s="19"/>
      <c r="DVA37" s="19"/>
      <c r="DVB37" s="19"/>
      <c r="DVC37" s="19"/>
      <c r="DVD37" s="19"/>
      <c r="DVE37" s="19"/>
      <c r="DVF37" s="19"/>
      <c r="DVG37" s="19"/>
      <c r="DVH37" s="19"/>
      <c r="DVI37" s="19"/>
      <c r="DVJ37" s="19"/>
      <c r="DVK37" s="19"/>
      <c r="DVL37" s="19"/>
      <c r="DVM37" s="19"/>
      <c r="DVN37" s="19"/>
      <c r="DVO37" s="19"/>
      <c r="DVP37" s="19"/>
      <c r="DVQ37" s="19"/>
      <c r="DVR37" s="19"/>
      <c r="DVS37" s="19"/>
      <c r="DVT37" s="19"/>
      <c r="DVU37" s="19"/>
      <c r="DVV37" s="19"/>
      <c r="DVW37" s="19"/>
      <c r="DVX37" s="19"/>
      <c r="DVY37" s="19"/>
      <c r="DVZ37" s="19"/>
      <c r="DWA37" s="19"/>
      <c r="DWB37" s="19"/>
      <c r="DWC37" s="19"/>
      <c r="DWD37" s="19"/>
      <c r="DWE37" s="19"/>
      <c r="DWF37" s="19"/>
      <c r="DWG37" s="19"/>
      <c r="DWH37" s="19"/>
      <c r="DWI37" s="19"/>
      <c r="DWJ37" s="19"/>
      <c r="DWK37" s="19"/>
      <c r="DWL37" s="19"/>
      <c r="DWM37" s="19"/>
      <c r="DWN37" s="19"/>
      <c r="DWO37" s="19"/>
      <c r="DWP37" s="19"/>
      <c r="DWQ37" s="19"/>
      <c r="DWR37" s="19"/>
      <c r="DWS37" s="19"/>
      <c r="DWT37" s="19"/>
      <c r="DWU37" s="19"/>
      <c r="DWV37" s="19"/>
      <c r="DWW37" s="19"/>
      <c r="DWX37" s="19"/>
      <c r="DWY37" s="19"/>
      <c r="DWZ37" s="19"/>
      <c r="DXA37" s="19"/>
      <c r="DXB37" s="19"/>
      <c r="DXC37" s="19"/>
      <c r="DXD37" s="19"/>
      <c r="DXE37" s="19"/>
      <c r="DXF37" s="19"/>
      <c r="DXG37" s="19"/>
      <c r="DXH37" s="19"/>
      <c r="DXI37" s="19"/>
      <c r="DXJ37" s="19"/>
      <c r="DXK37" s="19"/>
      <c r="DXL37" s="19"/>
      <c r="DXM37" s="19"/>
      <c r="DXN37" s="19"/>
      <c r="DXO37" s="19"/>
      <c r="DXP37" s="19"/>
      <c r="DXQ37" s="19"/>
      <c r="DXR37" s="19"/>
      <c r="DXS37" s="19"/>
      <c r="DXT37" s="19"/>
      <c r="DXU37" s="19"/>
      <c r="DXV37" s="19"/>
      <c r="DXW37" s="19"/>
      <c r="DXX37" s="19"/>
      <c r="DXY37" s="19"/>
      <c r="DXZ37" s="19"/>
      <c r="DYA37" s="19"/>
      <c r="DYB37" s="19"/>
      <c r="DYC37" s="19"/>
      <c r="DYD37" s="19"/>
      <c r="DYE37" s="19"/>
      <c r="DYF37" s="19"/>
      <c r="DYG37" s="19"/>
      <c r="DYH37" s="19"/>
      <c r="DYI37" s="19"/>
      <c r="DYJ37" s="19"/>
      <c r="DYK37" s="19"/>
      <c r="DYL37" s="19"/>
      <c r="DYM37" s="19"/>
      <c r="DYN37" s="19"/>
      <c r="DYO37" s="19"/>
      <c r="DYP37" s="19"/>
      <c r="DYQ37" s="19"/>
      <c r="DYR37" s="19"/>
      <c r="DYS37" s="19"/>
      <c r="DYT37" s="19"/>
      <c r="DYU37" s="19"/>
      <c r="DYV37" s="19"/>
      <c r="DYW37" s="19"/>
      <c r="DYX37" s="19"/>
      <c r="DYY37" s="19"/>
      <c r="DYZ37" s="19"/>
      <c r="DZA37" s="19"/>
      <c r="DZB37" s="19"/>
      <c r="DZC37" s="19"/>
      <c r="DZD37" s="19"/>
      <c r="DZE37" s="19"/>
      <c r="DZF37" s="19"/>
      <c r="DZG37" s="19"/>
      <c r="DZH37" s="19"/>
      <c r="DZI37" s="19"/>
      <c r="DZJ37" s="19"/>
      <c r="DZK37" s="19"/>
      <c r="DZL37" s="19"/>
      <c r="DZM37" s="19"/>
      <c r="DZN37" s="19"/>
      <c r="DZO37" s="19"/>
      <c r="DZP37" s="19"/>
      <c r="DZQ37" s="19"/>
      <c r="DZR37" s="19"/>
      <c r="DZS37" s="19"/>
      <c r="DZT37" s="19"/>
      <c r="DZU37" s="19"/>
      <c r="DZV37" s="19"/>
      <c r="DZW37" s="19"/>
      <c r="DZX37" s="19"/>
      <c r="DZY37" s="19"/>
      <c r="DZZ37" s="19"/>
      <c r="EAA37" s="19"/>
      <c r="EAB37" s="19"/>
      <c r="EAC37" s="19"/>
      <c r="EAD37" s="19"/>
      <c r="EAE37" s="19"/>
      <c r="EAF37" s="19"/>
      <c r="EAG37" s="19"/>
      <c r="EAH37" s="19"/>
      <c r="EAI37" s="19"/>
      <c r="EAJ37" s="19"/>
      <c r="EAK37" s="19"/>
      <c r="EAL37" s="19"/>
      <c r="EAM37" s="19"/>
      <c r="EAN37" s="19"/>
      <c r="EAO37" s="19"/>
      <c r="EAP37" s="19"/>
      <c r="EAQ37" s="19"/>
      <c r="EAR37" s="19"/>
      <c r="EAS37" s="19"/>
      <c r="EAT37" s="19"/>
      <c r="EAU37" s="19"/>
      <c r="EAV37" s="19"/>
      <c r="EAW37" s="19"/>
      <c r="EAX37" s="19"/>
      <c r="EAY37" s="19"/>
      <c r="EAZ37" s="19"/>
      <c r="EBA37" s="19"/>
      <c r="EBB37" s="19"/>
      <c r="EBC37" s="19"/>
      <c r="EBD37" s="19"/>
      <c r="EBE37" s="19"/>
      <c r="EBF37" s="19"/>
      <c r="EBG37" s="19"/>
      <c r="EBH37" s="19"/>
      <c r="EBI37" s="19"/>
      <c r="EBJ37" s="19"/>
      <c r="EBK37" s="19"/>
      <c r="EBL37" s="19"/>
      <c r="EBM37" s="19"/>
      <c r="EBN37" s="19"/>
      <c r="EBO37" s="19"/>
      <c r="EBP37" s="19"/>
      <c r="EBQ37" s="19"/>
      <c r="EBR37" s="19"/>
      <c r="EBS37" s="19"/>
      <c r="EBT37" s="19"/>
      <c r="EBU37" s="19"/>
      <c r="EBV37" s="19"/>
      <c r="EBW37" s="19"/>
      <c r="EBX37" s="19"/>
      <c r="EBY37" s="19"/>
      <c r="EBZ37" s="19"/>
      <c r="ECA37" s="19"/>
      <c r="ECB37" s="19"/>
      <c r="ECC37" s="19"/>
      <c r="ECD37" s="19"/>
      <c r="ECE37" s="19"/>
      <c r="ECF37" s="19"/>
      <c r="ECG37" s="19"/>
      <c r="ECH37" s="19"/>
      <c r="ECI37" s="19"/>
      <c r="ECJ37" s="19"/>
      <c r="ECK37" s="19"/>
      <c r="ECL37" s="19"/>
      <c r="ECM37" s="19"/>
      <c r="ECN37" s="19"/>
      <c r="ECO37" s="19"/>
      <c r="ECP37" s="19"/>
      <c r="ECQ37" s="19"/>
      <c r="ECR37" s="19"/>
      <c r="ECS37" s="19"/>
      <c r="ECT37" s="19"/>
      <c r="ECU37" s="19"/>
      <c r="ECV37" s="19"/>
      <c r="ECW37" s="19"/>
      <c r="ECX37" s="19"/>
      <c r="ECY37" s="19"/>
      <c r="ECZ37" s="19"/>
      <c r="EDA37" s="19"/>
      <c r="EDB37" s="19"/>
      <c r="EDC37" s="19"/>
      <c r="EDD37" s="19"/>
      <c r="EDE37" s="19"/>
      <c r="EDF37" s="19"/>
      <c r="EDG37" s="19"/>
      <c r="EDH37" s="19"/>
      <c r="EDI37" s="19"/>
      <c r="EDJ37" s="19"/>
      <c r="EDK37" s="19"/>
      <c r="EDL37" s="19"/>
      <c r="EDM37" s="19"/>
      <c r="EDN37" s="19"/>
      <c r="EDO37" s="19"/>
      <c r="EDP37" s="19"/>
      <c r="EDQ37" s="19"/>
      <c r="EDR37" s="19"/>
      <c r="EDS37" s="19"/>
      <c r="EDT37" s="19"/>
      <c r="EDU37" s="19"/>
      <c r="EDV37" s="19"/>
      <c r="EDW37" s="19"/>
      <c r="EDX37" s="19"/>
      <c r="EDY37" s="19"/>
      <c r="EDZ37" s="19"/>
      <c r="EEA37" s="19"/>
      <c r="EEB37" s="19"/>
      <c r="EEC37" s="19"/>
      <c r="EED37" s="19"/>
      <c r="EEE37" s="19"/>
      <c r="EEF37" s="19"/>
      <c r="EEG37" s="19"/>
      <c r="EEH37" s="19"/>
      <c r="EEI37" s="19"/>
      <c r="EEJ37" s="19"/>
      <c r="EEK37" s="19"/>
      <c r="EEL37" s="19"/>
      <c r="EEM37" s="19"/>
      <c r="EEN37" s="19"/>
      <c r="EEO37" s="19"/>
      <c r="EEP37" s="19"/>
      <c r="EEQ37" s="19"/>
      <c r="EER37" s="19"/>
      <c r="EES37" s="19"/>
      <c r="EET37" s="19"/>
      <c r="EEU37" s="19"/>
      <c r="EEV37" s="19"/>
      <c r="EEW37" s="19"/>
      <c r="EEX37" s="19"/>
      <c r="EEY37" s="19"/>
      <c r="EEZ37" s="19"/>
      <c r="EFA37" s="19"/>
      <c r="EFB37" s="19"/>
      <c r="EFC37" s="19"/>
      <c r="EFD37" s="19"/>
      <c r="EFE37" s="19"/>
      <c r="EFF37" s="19"/>
      <c r="EFG37" s="19"/>
      <c r="EFH37" s="19"/>
      <c r="EFI37" s="19"/>
      <c r="EFJ37" s="19"/>
      <c r="EFK37" s="19"/>
      <c r="EFL37" s="19"/>
      <c r="EFM37" s="19"/>
      <c r="EFN37" s="19"/>
      <c r="EFO37" s="19"/>
      <c r="EFP37" s="19"/>
      <c r="EFQ37" s="19"/>
      <c r="EFR37" s="19"/>
      <c r="EFS37" s="19"/>
      <c r="EFT37" s="19"/>
      <c r="EFU37" s="19"/>
      <c r="EFV37" s="19"/>
      <c r="EFW37" s="19"/>
      <c r="EFX37" s="19"/>
      <c r="EFY37" s="19"/>
      <c r="EFZ37" s="19"/>
      <c r="EGA37" s="19"/>
      <c r="EGB37" s="19"/>
      <c r="EGC37" s="19"/>
      <c r="EGD37" s="19"/>
      <c r="EGE37" s="19"/>
      <c r="EGF37" s="19"/>
      <c r="EGG37" s="19"/>
      <c r="EGH37" s="19"/>
      <c r="EGI37" s="19"/>
      <c r="EGJ37" s="19"/>
      <c r="EGK37" s="19"/>
      <c r="EGL37" s="19"/>
      <c r="EGM37" s="19"/>
      <c r="EGN37" s="19"/>
      <c r="EGO37" s="19"/>
      <c r="EGP37" s="19"/>
      <c r="EGQ37" s="19"/>
      <c r="EGR37" s="19"/>
      <c r="EGS37" s="19"/>
      <c r="EGT37" s="19"/>
      <c r="EGU37" s="19"/>
      <c r="EGV37" s="19"/>
      <c r="EGW37" s="19"/>
      <c r="EGX37" s="19"/>
      <c r="EGY37" s="19"/>
      <c r="EGZ37" s="19"/>
      <c r="EHA37" s="19"/>
      <c r="EHB37" s="19"/>
      <c r="EHC37" s="19"/>
      <c r="EHD37" s="19"/>
      <c r="EHE37" s="19"/>
      <c r="EHF37" s="19"/>
      <c r="EHG37" s="19"/>
      <c r="EHH37" s="19"/>
      <c r="EHI37" s="19"/>
      <c r="EHJ37" s="19"/>
      <c r="EHK37" s="19"/>
      <c r="EHL37" s="19"/>
      <c r="EHM37" s="19"/>
      <c r="EHN37" s="19"/>
      <c r="EHO37" s="19"/>
      <c r="EHP37" s="19"/>
      <c r="EHQ37" s="19"/>
      <c r="EHR37" s="19"/>
      <c r="EHS37" s="19"/>
      <c r="EHT37" s="19"/>
      <c r="EHU37" s="19"/>
      <c r="EHV37" s="19"/>
      <c r="EHW37" s="19"/>
      <c r="EHX37" s="19"/>
      <c r="EHY37" s="19"/>
      <c r="EHZ37" s="19"/>
      <c r="EIA37" s="19"/>
      <c r="EIB37" s="19"/>
      <c r="EIC37" s="19"/>
      <c r="EID37" s="19"/>
      <c r="EIE37" s="19"/>
      <c r="EIF37" s="19"/>
      <c r="EIG37" s="19"/>
      <c r="EIH37" s="19"/>
      <c r="EII37" s="19"/>
      <c r="EIJ37" s="19"/>
      <c r="EIK37" s="19"/>
      <c r="EIL37" s="19"/>
      <c r="EIM37" s="19"/>
      <c r="EIN37" s="19"/>
      <c r="EIO37" s="19"/>
      <c r="EIP37" s="19"/>
      <c r="EIQ37" s="19"/>
      <c r="EIR37" s="19"/>
      <c r="EIS37" s="19"/>
      <c r="EIT37" s="19"/>
      <c r="EIU37" s="19"/>
      <c r="EIV37" s="19"/>
      <c r="EIW37" s="19"/>
      <c r="EIX37" s="19"/>
      <c r="EIY37" s="19"/>
      <c r="EIZ37" s="19"/>
      <c r="EJA37" s="19"/>
      <c r="EJB37" s="19"/>
      <c r="EJC37" s="19"/>
      <c r="EJD37" s="19"/>
      <c r="EJE37" s="19"/>
      <c r="EJF37" s="19"/>
      <c r="EJG37" s="19"/>
      <c r="EJH37" s="19"/>
      <c r="EJI37" s="19"/>
      <c r="EJJ37" s="19"/>
      <c r="EJK37" s="19"/>
      <c r="EJL37" s="19"/>
      <c r="EJM37" s="19"/>
      <c r="EJN37" s="19"/>
      <c r="EJO37" s="19"/>
      <c r="EJP37" s="19"/>
      <c r="EJQ37" s="19"/>
      <c r="EJR37" s="19"/>
      <c r="EJS37" s="19"/>
      <c r="EJT37" s="19"/>
      <c r="EJU37" s="19"/>
      <c r="EJV37" s="19"/>
      <c r="EJW37" s="19"/>
      <c r="EJX37" s="19"/>
      <c r="EJY37" s="19"/>
      <c r="EJZ37" s="19"/>
      <c r="EKA37" s="19"/>
      <c r="EKB37" s="19"/>
      <c r="EKC37" s="19"/>
      <c r="EKD37" s="19"/>
      <c r="EKE37" s="19"/>
      <c r="EKF37" s="19"/>
      <c r="EKG37" s="19"/>
      <c r="EKH37" s="19"/>
      <c r="EKI37" s="19"/>
      <c r="EKJ37" s="19"/>
      <c r="EKK37" s="19"/>
      <c r="EKL37" s="19"/>
      <c r="EKM37" s="19"/>
      <c r="EKN37" s="19"/>
      <c r="EKO37" s="19"/>
      <c r="EKP37" s="19"/>
      <c r="EKQ37" s="19"/>
      <c r="EKR37" s="19"/>
      <c r="EKS37" s="19"/>
      <c r="EKT37" s="19"/>
      <c r="EKU37" s="19"/>
      <c r="EKV37" s="19"/>
      <c r="EKW37" s="19"/>
      <c r="EKX37" s="19"/>
      <c r="EKY37" s="19"/>
      <c r="EKZ37" s="19"/>
      <c r="ELA37" s="19"/>
      <c r="ELB37" s="19"/>
      <c r="ELC37" s="19"/>
      <c r="ELD37" s="19"/>
      <c r="ELE37" s="19"/>
      <c r="ELF37" s="19"/>
      <c r="ELG37" s="19"/>
      <c r="ELH37" s="19"/>
      <c r="ELI37" s="19"/>
      <c r="ELJ37" s="19"/>
      <c r="ELK37" s="19"/>
      <c r="ELL37" s="19"/>
      <c r="ELM37" s="19"/>
      <c r="ELN37" s="19"/>
      <c r="ELO37" s="19"/>
      <c r="ELP37" s="19"/>
      <c r="ELQ37" s="19"/>
      <c r="ELR37" s="19"/>
      <c r="ELS37" s="19"/>
      <c r="ELT37" s="19"/>
      <c r="ELU37" s="19"/>
      <c r="ELV37" s="19"/>
      <c r="ELW37" s="19"/>
      <c r="ELX37" s="19"/>
      <c r="ELY37" s="19"/>
      <c r="ELZ37" s="19"/>
      <c r="EMA37" s="19"/>
      <c r="EMB37" s="19"/>
      <c r="EMC37" s="19"/>
      <c r="EMD37" s="19"/>
      <c r="EME37" s="19"/>
      <c r="EMF37" s="19"/>
      <c r="EMG37" s="19"/>
      <c r="EMH37" s="19"/>
      <c r="EMI37" s="19"/>
      <c r="EMJ37" s="19"/>
      <c r="EMK37" s="19"/>
      <c r="EML37" s="19"/>
      <c r="EMM37" s="19"/>
      <c r="EMN37" s="19"/>
      <c r="EMO37" s="19"/>
      <c r="EMP37" s="19"/>
      <c r="EMQ37" s="19"/>
      <c r="EMR37" s="19"/>
      <c r="EMS37" s="19"/>
      <c r="EMT37" s="19"/>
      <c r="EMU37" s="19"/>
      <c r="EMV37" s="19"/>
      <c r="EMW37" s="19"/>
      <c r="EMX37" s="19"/>
      <c r="EMY37" s="19"/>
      <c r="EMZ37" s="19"/>
      <c r="ENA37" s="19"/>
      <c r="ENB37" s="19"/>
      <c r="ENC37" s="19"/>
      <c r="END37" s="19"/>
      <c r="ENE37" s="19"/>
      <c r="ENF37" s="19"/>
      <c r="ENG37" s="19"/>
      <c r="ENH37" s="19"/>
      <c r="ENI37" s="19"/>
      <c r="ENJ37" s="19"/>
      <c r="ENK37" s="19"/>
      <c r="ENL37" s="19"/>
      <c r="ENM37" s="19"/>
      <c r="ENN37" s="19"/>
      <c r="ENO37" s="19"/>
      <c r="ENP37" s="19"/>
      <c r="ENQ37" s="19"/>
      <c r="ENR37" s="19"/>
      <c r="ENS37" s="19"/>
      <c r="ENT37" s="19"/>
      <c r="ENU37" s="19"/>
      <c r="ENV37" s="19"/>
      <c r="ENW37" s="19"/>
      <c r="ENX37" s="19"/>
      <c r="ENY37" s="19"/>
      <c r="ENZ37" s="19"/>
      <c r="EOA37" s="19"/>
      <c r="EOB37" s="19"/>
      <c r="EOC37" s="19"/>
      <c r="EOD37" s="19"/>
      <c r="EOE37" s="19"/>
      <c r="EOF37" s="19"/>
      <c r="EOG37" s="19"/>
      <c r="EOH37" s="19"/>
      <c r="EOI37" s="19"/>
      <c r="EOJ37" s="19"/>
      <c r="EOK37" s="19"/>
      <c r="EOL37" s="19"/>
      <c r="EOM37" s="19"/>
      <c r="EON37" s="19"/>
      <c r="EOO37" s="19"/>
      <c r="EOP37" s="19"/>
      <c r="EOQ37" s="19"/>
      <c r="EOR37" s="19"/>
      <c r="EOS37" s="19"/>
      <c r="EOT37" s="19"/>
      <c r="EOU37" s="19"/>
      <c r="EOV37" s="19"/>
      <c r="EOW37" s="19"/>
      <c r="EOX37" s="19"/>
      <c r="EOY37" s="19"/>
      <c r="EOZ37" s="19"/>
      <c r="EPA37" s="19"/>
      <c r="EPB37" s="19"/>
      <c r="EPC37" s="19"/>
      <c r="EPD37" s="19"/>
      <c r="EPE37" s="19"/>
      <c r="EPF37" s="19"/>
      <c r="EPG37" s="19"/>
      <c r="EPH37" s="19"/>
      <c r="EPI37" s="19"/>
      <c r="EPJ37" s="19"/>
      <c r="EPK37" s="19"/>
      <c r="EPL37" s="19"/>
      <c r="EPM37" s="19"/>
      <c r="EPN37" s="19"/>
      <c r="EPO37" s="19"/>
      <c r="EPP37" s="19"/>
      <c r="EPQ37" s="19"/>
      <c r="EPR37" s="19"/>
      <c r="EPS37" s="19"/>
      <c r="EPT37" s="19"/>
      <c r="EPU37" s="19"/>
      <c r="EPV37" s="19"/>
      <c r="EPW37" s="19"/>
      <c r="EPX37" s="19"/>
      <c r="EPY37" s="19"/>
      <c r="EPZ37" s="19"/>
      <c r="EQA37" s="19"/>
      <c r="EQB37" s="19"/>
      <c r="EQC37" s="19"/>
      <c r="EQD37" s="19"/>
      <c r="EQE37" s="19"/>
      <c r="EQF37" s="19"/>
      <c r="EQG37" s="19"/>
      <c r="EQH37" s="19"/>
      <c r="EQI37" s="19"/>
      <c r="EQJ37" s="19"/>
      <c r="EQK37" s="19"/>
      <c r="EQL37" s="19"/>
      <c r="EQM37" s="19"/>
      <c r="EQN37" s="19"/>
      <c r="EQO37" s="19"/>
      <c r="EQP37" s="19"/>
      <c r="EQQ37" s="19"/>
      <c r="EQR37" s="19"/>
      <c r="EQS37" s="19"/>
      <c r="EQT37" s="19"/>
      <c r="EQU37" s="19"/>
      <c r="EQV37" s="19"/>
      <c r="EQW37" s="19"/>
      <c r="EQX37" s="19"/>
      <c r="EQY37" s="19"/>
      <c r="EQZ37" s="19"/>
      <c r="ERA37" s="19"/>
      <c r="ERB37" s="19"/>
      <c r="ERC37" s="19"/>
      <c r="ERD37" s="19"/>
      <c r="ERE37" s="19"/>
      <c r="ERF37" s="19"/>
      <c r="ERG37" s="19"/>
      <c r="ERH37" s="19"/>
      <c r="ERI37" s="19"/>
      <c r="ERJ37" s="19"/>
      <c r="ERK37" s="19"/>
      <c r="ERL37" s="19"/>
      <c r="ERM37" s="19"/>
      <c r="ERN37" s="19"/>
      <c r="ERO37" s="19"/>
      <c r="ERP37" s="19"/>
      <c r="ERQ37" s="19"/>
      <c r="ERR37" s="19"/>
      <c r="ERS37" s="19"/>
      <c r="ERT37" s="19"/>
      <c r="ERU37" s="19"/>
      <c r="ERV37" s="19"/>
      <c r="ERW37" s="19"/>
      <c r="ERX37" s="19"/>
      <c r="ERY37" s="19"/>
      <c r="ERZ37" s="19"/>
      <c r="ESA37" s="19"/>
      <c r="ESB37" s="19"/>
      <c r="ESC37" s="19"/>
      <c r="ESD37" s="19"/>
      <c r="ESE37" s="19"/>
      <c r="ESF37" s="19"/>
      <c r="ESG37" s="19"/>
      <c r="ESH37" s="19"/>
      <c r="ESI37" s="19"/>
      <c r="ESJ37" s="19"/>
      <c r="ESK37" s="19"/>
      <c r="ESL37" s="19"/>
      <c r="ESM37" s="19"/>
      <c r="ESN37" s="19"/>
      <c r="ESO37" s="19"/>
      <c r="ESP37" s="19"/>
      <c r="ESQ37" s="19"/>
      <c r="ESR37" s="19"/>
      <c r="ESS37" s="19"/>
      <c r="EST37" s="19"/>
      <c r="ESU37" s="19"/>
      <c r="ESV37" s="19"/>
      <c r="ESW37" s="19"/>
      <c r="ESX37" s="19"/>
      <c r="ESY37" s="19"/>
      <c r="ESZ37" s="19"/>
      <c r="ETA37" s="19"/>
      <c r="ETB37" s="19"/>
      <c r="ETC37" s="19"/>
      <c r="ETD37" s="19"/>
      <c r="ETE37" s="19"/>
      <c r="ETF37" s="19"/>
      <c r="ETG37" s="19"/>
      <c r="ETH37" s="19"/>
      <c r="ETI37" s="19"/>
      <c r="ETJ37" s="19"/>
      <c r="ETK37" s="19"/>
      <c r="ETL37" s="19"/>
      <c r="ETM37" s="19"/>
      <c r="ETN37" s="19"/>
      <c r="ETO37" s="19"/>
      <c r="ETP37" s="19"/>
      <c r="ETQ37" s="19"/>
      <c r="ETR37" s="19"/>
      <c r="ETS37" s="19"/>
      <c r="ETT37" s="19"/>
      <c r="ETU37" s="19"/>
      <c r="ETV37" s="19"/>
      <c r="ETW37" s="19"/>
      <c r="ETX37" s="19"/>
      <c r="ETY37" s="19"/>
      <c r="ETZ37" s="19"/>
      <c r="EUA37" s="19"/>
      <c r="EUB37" s="19"/>
      <c r="EUC37" s="19"/>
      <c r="EUD37" s="19"/>
      <c r="EUE37" s="19"/>
      <c r="EUF37" s="19"/>
      <c r="EUG37" s="19"/>
      <c r="EUH37" s="19"/>
      <c r="EUI37" s="19"/>
      <c r="EUJ37" s="19"/>
      <c r="EUK37" s="19"/>
      <c r="EUL37" s="19"/>
      <c r="EUM37" s="19"/>
      <c r="EUN37" s="19"/>
      <c r="EUO37" s="19"/>
      <c r="EUP37" s="19"/>
      <c r="EUQ37" s="19"/>
      <c r="EUR37" s="19"/>
      <c r="EUS37" s="19"/>
      <c r="EUT37" s="19"/>
      <c r="EUU37" s="19"/>
      <c r="EUV37" s="19"/>
      <c r="EUW37" s="19"/>
      <c r="EUX37" s="19"/>
      <c r="EUY37" s="19"/>
      <c r="EUZ37" s="19"/>
      <c r="EVA37" s="19"/>
      <c r="EVB37" s="19"/>
      <c r="EVC37" s="19"/>
      <c r="EVD37" s="19"/>
      <c r="EVE37" s="19"/>
      <c r="EVF37" s="19"/>
      <c r="EVG37" s="19"/>
      <c r="EVH37" s="19"/>
      <c r="EVI37" s="19"/>
      <c r="EVJ37" s="19"/>
      <c r="EVK37" s="19"/>
      <c r="EVL37" s="19"/>
      <c r="EVM37" s="19"/>
      <c r="EVN37" s="19"/>
      <c r="EVO37" s="19"/>
      <c r="EVP37" s="19"/>
      <c r="EVQ37" s="19"/>
      <c r="EVR37" s="19"/>
      <c r="EVS37" s="19"/>
      <c r="EVT37" s="19"/>
      <c r="EVU37" s="19"/>
      <c r="EVV37" s="19"/>
      <c r="EVW37" s="19"/>
      <c r="EVX37" s="19"/>
      <c r="EVY37" s="19"/>
      <c r="EVZ37" s="19"/>
      <c r="EWA37" s="19"/>
      <c r="EWB37" s="19"/>
      <c r="EWC37" s="19"/>
      <c r="EWD37" s="19"/>
      <c r="EWE37" s="19"/>
      <c r="EWF37" s="19"/>
      <c r="EWG37" s="19"/>
      <c r="EWH37" s="19"/>
      <c r="EWI37" s="19"/>
      <c r="EWJ37" s="19"/>
      <c r="EWK37" s="19"/>
      <c r="EWL37" s="19"/>
      <c r="EWM37" s="19"/>
      <c r="EWN37" s="19"/>
      <c r="EWO37" s="19"/>
      <c r="EWP37" s="19"/>
      <c r="EWQ37" s="19"/>
      <c r="EWR37" s="19"/>
      <c r="EWS37" s="19"/>
      <c r="EWT37" s="19"/>
      <c r="EWU37" s="19"/>
      <c r="EWV37" s="19"/>
      <c r="EWW37" s="19"/>
      <c r="EWX37" s="19"/>
      <c r="EWY37" s="19"/>
      <c r="EWZ37" s="19"/>
      <c r="EXA37" s="19"/>
      <c r="EXB37" s="19"/>
      <c r="EXC37" s="19"/>
      <c r="EXD37" s="19"/>
      <c r="EXE37" s="19"/>
      <c r="EXF37" s="19"/>
      <c r="EXG37" s="19"/>
      <c r="EXH37" s="19"/>
      <c r="EXI37" s="19"/>
      <c r="EXJ37" s="19"/>
      <c r="EXK37" s="19"/>
      <c r="EXL37" s="19"/>
      <c r="EXM37" s="19"/>
      <c r="EXN37" s="19"/>
      <c r="EXO37" s="19"/>
      <c r="EXP37" s="19"/>
      <c r="EXQ37" s="19"/>
      <c r="EXR37" s="19"/>
      <c r="EXS37" s="19"/>
      <c r="EXT37" s="19"/>
      <c r="EXU37" s="19"/>
      <c r="EXV37" s="19"/>
      <c r="EXW37" s="19"/>
      <c r="EXX37" s="19"/>
      <c r="EXY37" s="19"/>
      <c r="EXZ37" s="19"/>
      <c r="EYA37" s="19"/>
      <c r="EYB37" s="19"/>
      <c r="EYC37" s="19"/>
      <c r="EYD37" s="19"/>
      <c r="EYE37" s="19"/>
      <c r="EYF37" s="19"/>
      <c r="EYG37" s="19"/>
      <c r="EYH37" s="19"/>
      <c r="EYI37" s="19"/>
      <c r="EYJ37" s="19"/>
      <c r="EYK37" s="19"/>
      <c r="EYL37" s="19"/>
      <c r="EYM37" s="19"/>
      <c r="EYN37" s="19"/>
      <c r="EYO37" s="19"/>
      <c r="EYP37" s="19"/>
      <c r="EYQ37" s="19"/>
      <c r="EYR37" s="19"/>
      <c r="EYS37" s="19"/>
      <c r="EYT37" s="19"/>
      <c r="EYU37" s="19"/>
      <c r="EYV37" s="19"/>
      <c r="EYW37" s="19"/>
      <c r="EYX37" s="19"/>
      <c r="EYY37" s="19"/>
      <c r="EYZ37" s="19"/>
      <c r="EZA37" s="19"/>
      <c r="EZB37" s="19"/>
      <c r="EZC37" s="19"/>
      <c r="EZD37" s="19"/>
      <c r="EZE37" s="19"/>
      <c r="EZF37" s="19"/>
      <c r="EZG37" s="19"/>
      <c r="EZH37" s="19"/>
      <c r="EZI37" s="19"/>
      <c r="EZJ37" s="19"/>
      <c r="EZK37" s="19"/>
      <c r="EZL37" s="19"/>
      <c r="EZM37" s="19"/>
      <c r="EZN37" s="19"/>
      <c r="EZO37" s="19"/>
      <c r="EZP37" s="19"/>
      <c r="EZQ37" s="19"/>
      <c r="EZR37" s="19"/>
      <c r="EZS37" s="19"/>
      <c r="EZT37" s="19"/>
      <c r="EZU37" s="19"/>
      <c r="EZV37" s="19"/>
      <c r="EZW37" s="19"/>
      <c r="EZX37" s="19"/>
      <c r="EZY37" s="19"/>
      <c r="EZZ37" s="19"/>
      <c r="FAA37" s="19"/>
      <c r="FAB37" s="19"/>
      <c r="FAC37" s="19"/>
      <c r="FAD37" s="19"/>
      <c r="FAE37" s="19"/>
      <c r="FAF37" s="19"/>
      <c r="FAG37" s="19"/>
      <c r="FAH37" s="19"/>
      <c r="FAI37" s="19"/>
      <c r="FAJ37" s="19"/>
      <c r="FAK37" s="19"/>
      <c r="FAL37" s="19"/>
      <c r="FAM37" s="19"/>
      <c r="FAN37" s="19"/>
      <c r="FAO37" s="19"/>
      <c r="FAP37" s="19"/>
      <c r="FAQ37" s="19"/>
      <c r="FAR37" s="19"/>
      <c r="FAS37" s="19"/>
      <c r="FAT37" s="19"/>
      <c r="FAU37" s="19"/>
      <c r="FAV37" s="19"/>
      <c r="FAW37" s="19"/>
      <c r="FAX37" s="19"/>
      <c r="FAY37" s="19"/>
      <c r="FAZ37" s="19"/>
      <c r="FBA37" s="19"/>
      <c r="FBB37" s="19"/>
      <c r="FBC37" s="19"/>
      <c r="FBD37" s="19"/>
      <c r="FBE37" s="19"/>
      <c r="FBF37" s="19"/>
      <c r="FBG37" s="19"/>
      <c r="FBH37" s="19"/>
      <c r="FBI37" s="19"/>
      <c r="FBJ37" s="19"/>
      <c r="FBK37" s="19"/>
      <c r="FBL37" s="19"/>
      <c r="FBM37" s="19"/>
      <c r="FBN37" s="19"/>
      <c r="FBO37" s="19"/>
      <c r="FBP37" s="19"/>
      <c r="FBQ37" s="19"/>
      <c r="FBR37" s="19"/>
      <c r="FBS37" s="19"/>
      <c r="FBT37" s="19"/>
      <c r="FBU37" s="19"/>
      <c r="FBV37" s="19"/>
      <c r="FBW37" s="19"/>
      <c r="FBX37" s="19"/>
      <c r="FBY37" s="19"/>
      <c r="FBZ37" s="19"/>
      <c r="FCA37" s="19"/>
      <c r="FCB37" s="19"/>
      <c r="FCC37" s="19"/>
      <c r="FCD37" s="19"/>
      <c r="FCE37" s="19"/>
      <c r="FCF37" s="19"/>
      <c r="FCG37" s="19"/>
      <c r="FCH37" s="19"/>
      <c r="FCI37" s="19"/>
      <c r="FCJ37" s="19"/>
      <c r="FCK37" s="19"/>
      <c r="FCL37" s="19"/>
      <c r="FCM37" s="19"/>
      <c r="FCN37" s="19"/>
      <c r="FCO37" s="19"/>
      <c r="FCP37" s="19"/>
      <c r="FCQ37" s="19"/>
      <c r="FCR37" s="19"/>
      <c r="FCS37" s="19"/>
      <c r="FCT37" s="19"/>
      <c r="FCU37" s="19"/>
      <c r="FCV37" s="19"/>
      <c r="FCW37" s="19"/>
      <c r="FCX37" s="19"/>
      <c r="FCY37" s="19"/>
      <c r="FCZ37" s="19"/>
      <c r="FDA37" s="19"/>
      <c r="FDB37" s="19"/>
      <c r="FDC37" s="19"/>
      <c r="FDD37" s="19"/>
      <c r="FDE37" s="19"/>
      <c r="FDF37" s="19"/>
      <c r="FDG37" s="19"/>
      <c r="FDH37" s="19"/>
      <c r="FDI37" s="19"/>
      <c r="FDJ37" s="19"/>
      <c r="FDK37" s="19"/>
      <c r="FDL37" s="19"/>
      <c r="FDM37" s="19"/>
      <c r="FDN37" s="19"/>
      <c r="FDO37" s="19"/>
      <c r="FDP37" s="19"/>
      <c r="FDQ37" s="19"/>
      <c r="FDR37" s="19"/>
      <c r="FDS37" s="19"/>
      <c r="FDT37" s="19"/>
      <c r="FDU37" s="19"/>
      <c r="FDV37" s="19"/>
      <c r="FDW37" s="19"/>
      <c r="FDX37" s="19"/>
      <c r="FDY37" s="19"/>
      <c r="FDZ37" s="19"/>
      <c r="FEA37" s="19"/>
      <c r="FEB37" s="19"/>
      <c r="FEC37" s="19"/>
      <c r="FED37" s="19"/>
      <c r="FEE37" s="19"/>
      <c r="FEF37" s="19"/>
      <c r="FEG37" s="19"/>
      <c r="FEH37" s="19"/>
      <c r="FEI37" s="19"/>
      <c r="FEJ37" s="19"/>
      <c r="FEK37" s="19"/>
      <c r="FEL37" s="19"/>
      <c r="FEM37" s="19"/>
      <c r="FEN37" s="19"/>
      <c r="FEO37" s="19"/>
      <c r="FEP37" s="19"/>
      <c r="FEQ37" s="19"/>
      <c r="FER37" s="19"/>
      <c r="FES37" s="19"/>
      <c r="FET37" s="19"/>
      <c r="FEU37" s="19"/>
      <c r="FEV37" s="19"/>
      <c r="FEW37" s="19"/>
      <c r="FEX37" s="19"/>
      <c r="FEY37" s="19"/>
      <c r="FEZ37" s="19"/>
      <c r="FFA37" s="19"/>
      <c r="FFB37" s="19"/>
      <c r="FFC37" s="19"/>
      <c r="FFD37" s="19"/>
      <c r="FFE37" s="19"/>
      <c r="FFF37" s="19"/>
      <c r="FFG37" s="19"/>
      <c r="FFH37" s="19"/>
      <c r="FFI37" s="19"/>
      <c r="FFJ37" s="19"/>
      <c r="FFK37" s="19"/>
      <c r="FFL37" s="19"/>
      <c r="FFM37" s="19"/>
      <c r="FFN37" s="19"/>
      <c r="FFO37" s="19"/>
      <c r="FFP37" s="19"/>
      <c r="FFQ37" s="19"/>
      <c r="FFR37" s="19"/>
      <c r="FFS37" s="19"/>
      <c r="FFT37" s="19"/>
      <c r="FFU37" s="19"/>
      <c r="FFV37" s="19"/>
      <c r="FFW37" s="19"/>
      <c r="FFX37" s="19"/>
      <c r="FFY37" s="19"/>
      <c r="FFZ37" s="19"/>
      <c r="FGA37" s="19"/>
      <c r="FGB37" s="19"/>
      <c r="FGC37" s="19"/>
      <c r="FGD37" s="19"/>
      <c r="FGE37" s="19"/>
      <c r="FGF37" s="19"/>
      <c r="FGG37" s="19"/>
      <c r="FGH37" s="19"/>
      <c r="FGI37" s="19"/>
      <c r="FGJ37" s="19"/>
      <c r="FGK37" s="19"/>
      <c r="FGL37" s="19"/>
      <c r="FGM37" s="19"/>
      <c r="FGN37" s="19"/>
      <c r="FGO37" s="19"/>
      <c r="FGP37" s="19"/>
      <c r="FGQ37" s="19"/>
      <c r="FGR37" s="19"/>
      <c r="FGS37" s="19"/>
      <c r="FGT37" s="19"/>
      <c r="FGU37" s="19"/>
      <c r="FGV37" s="19"/>
      <c r="FGW37" s="19"/>
      <c r="FGX37" s="19"/>
      <c r="FGY37" s="19"/>
      <c r="FGZ37" s="19"/>
      <c r="FHA37" s="19"/>
      <c r="FHB37" s="19"/>
      <c r="FHC37" s="19"/>
      <c r="FHD37" s="19"/>
      <c r="FHE37" s="19"/>
      <c r="FHF37" s="19"/>
      <c r="FHG37" s="19"/>
      <c r="FHH37" s="19"/>
      <c r="FHI37" s="19"/>
      <c r="FHJ37" s="19"/>
      <c r="FHK37" s="19"/>
      <c r="FHL37" s="19"/>
      <c r="FHM37" s="19"/>
      <c r="FHN37" s="19"/>
      <c r="FHO37" s="19"/>
      <c r="FHP37" s="19"/>
      <c r="FHQ37" s="19"/>
      <c r="FHR37" s="19"/>
      <c r="FHS37" s="19"/>
      <c r="FHT37" s="19"/>
      <c r="FHU37" s="19"/>
      <c r="FHV37" s="19"/>
      <c r="FHW37" s="19"/>
      <c r="FHX37" s="19"/>
      <c r="FHY37" s="19"/>
      <c r="FHZ37" s="19"/>
      <c r="FIA37" s="19"/>
      <c r="FIB37" s="19"/>
      <c r="FIC37" s="19"/>
      <c r="FID37" s="19"/>
      <c r="FIE37" s="19"/>
      <c r="FIF37" s="19"/>
      <c r="FIG37" s="19"/>
      <c r="FIH37" s="19"/>
      <c r="FII37" s="19"/>
      <c r="FIJ37" s="19"/>
      <c r="FIK37" s="19"/>
      <c r="FIL37" s="19"/>
      <c r="FIM37" s="19"/>
      <c r="FIN37" s="19"/>
      <c r="FIO37" s="19"/>
      <c r="FIP37" s="19"/>
      <c r="FIQ37" s="19"/>
      <c r="FIR37" s="19"/>
      <c r="FIS37" s="19"/>
      <c r="FIT37" s="19"/>
      <c r="FIU37" s="19"/>
      <c r="FIV37" s="19"/>
      <c r="FIW37" s="19"/>
      <c r="FIX37" s="19"/>
      <c r="FIY37" s="19"/>
      <c r="FIZ37" s="19"/>
      <c r="FJA37" s="19"/>
      <c r="FJB37" s="19"/>
      <c r="FJC37" s="19"/>
      <c r="FJD37" s="19"/>
      <c r="FJE37" s="19"/>
      <c r="FJF37" s="19"/>
      <c r="FJG37" s="19"/>
      <c r="FJH37" s="19"/>
      <c r="FJI37" s="19"/>
      <c r="FJJ37" s="19"/>
      <c r="FJK37" s="19"/>
      <c r="FJL37" s="19"/>
      <c r="FJM37" s="19"/>
      <c r="FJN37" s="19"/>
      <c r="FJO37" s="19"/>
      <c r="FJP37" s="19"/>
      <c r="FJQ37" s="19"/>
      <c r="FJR37" s="19"/>
      <c r="FJS37" s="19"/>
      <c r="FJT37" s="19"/>
      <c r="FJU37" s="19"/>
      <c r="FJV37" s="19"/>
      <c r="FJW37" s="19"/>
      <c r="FJX37" s="19"/>
      <c r="FJY37" s="19"/>
      <c r="FJZ37" s="19"/>
      <c r="FKA37" s="19"/>
      <c r="FKB37" s="19"/>
      <c r="FKC37" s="19"/>
      <c r="FKD37" s="19"/>
      <c r="FKE37" s="19"/>
      <c r="FKF37" s="19"/>
      <c r="FKG37" s="19"/>
      <c r="FKH37" s="19"/>
      <c r="FKI37" s="19"/>
      <c r="FKJ37" s="19"/>
      <c r="FKK37" s="19"/>
      <c r="FKL37" s="19"/>
      <c r="FKM37" s="19"/>
      <c r="FKN37" s="19"/>
      <c r="FKO37" s="19"/>
      <c r="FKP37" s="19"/>
      <c r="FKQ37" s="19"/>
      <c r="FKR37" s="19"/>
      <c r="FKS37" s="19"/>
      <c r="FKT37" s="19"/>
      <c r="FKU37" s="19"/>
      <c r="FKV37" s="19"/>
      <c r="FKW37" s="19"/>
      <c r="FKX37" s="19"/>
      <c r="FKY37" s="19"/>
      <c r="FKZ37" s="19"/>
      <c r="FLA37" s="19"/>
      <c r="FLB37" s="19"/>
      <c r="FLC37" s="19"/>
      <c r="FLD37" s="19"/>
      <c r="FLE37" s="19"/>
      <c r="FLF37" s="19"/>
      <c r="FLG37" s="19"/>
      <c r="FLH37" s="19"/>
      <c r="FLI37" s="19"/>
      <c r="FLJ37" s="19"/>
      <c r="FLK37" s="19"/>
      <c r="FLL37" s="19"/>
      <c r="FLM37" s="19"/>
      <c r="FLN37" s="19"/>
      <c r="FLO37" s="19"/>
      <c r="FLP37" s="19"/>
      <c r="FLQ37" s="19"/>
      <c r="FLR37" s="19"/>
      <c r="FLS37" s="19"/>
      <c r="FLT37" s="19"/>
      <c r="FLU37" s="19"/>
      <c r="FLV37" s="19"/>
      <c r="FLW37" s="19"/>
      <c r="FLX37" s="19"/>
      <c r="FLY37" s="19"/>
      <c r="FLZ37" s="19"/>
      <c r="FMA37" s="19"/>
      <c r="FMB37" s="19"/>
      <c r="FMC37" s="19"/>
      <c r="FMD37" s="19"/>
      <c r="FME37" s="19"/>
      <c r="FMF37" s="19"/>
      <c r="FMG37" s="19"/>
      <c r="FMH37" s="19"/>
      <c r="FMI37" s="19"/>
      <c r="FMJ37" s="19"/>
      <c r="FMK37" s="19"/>
      <c r="FML37" s="19"/>
      <c r="FMM37" s="19"/>
      <c r="FMN37" s="19"/>
      <c r="FMO37" s="19"/>
      <c r="FMP37" s="19"/>
      <c r="FMQ37" s="19"/>
      <c r="FMR37" s="19"/>
      <c r="FMS37" s="19"/>
      <c r="FMT37" s="19"/>
      <c r="FMU37" s="19"/>
      <c r="FMV37" s="19"/>
      <c r="FMW37" s="19"/>
      <c r="FMX37" s="19"/>
      <c r="FMY37" s="19"/>
      <c r="FMZ37" s="19"/>
      <c r="FNA37" s="19"/>
      <c r="FNB37" s="19"/>
      <c r="FNC37" s="19"/>
      <c r="FND37" s="19"/>
      <c r="FNE37" s="19"/>
      <c r="FNF37" s="19"/>
      <c r="FNG37" s="19"/>
      <c r="FNH37" s="19"/>
      <c r="FNI37" s="19"/>
      <c r="FNJ37" s="19"/>
      <c r="FNK37" s="19"/>
      <c r="FNL37" s="19"/>
      <c r="FNM37" s="19"/>
      <c r="FNN37" s="19"/>
      <c r="FNO37" s="19"/>
      <c r="FNP37" s="19"/>
      <c r="FNQ37" s="19"/>
      <c r="FNR37" s="19"/>
      <c r="FNS37" s="19"/>
      <c r="FNT37" s="19"/>
      <c r="FNU37" s="19"/>
      <c r="FNV37" s="19"/>
      <c r="FNW37" s="19"/>
      <c r="FNX37" s="19"/>
      <c r="FNY37" s="19"/>
      <c r="FNZ37" s="19"/>
      <c r="FOA37" s="19"/>
      <c r="FOB37" s="19"/>
      <c r="FOC37" s="19"/>
      <c r="FOD37" s="19"/>
      <c r="FOE37" s="19"/>
      <c r="FOF37" s="19"/>
      <c r="FOG37" s="19"/>
      <c r="FOH37" s="19"/>
      <c r="FOI37" s="19"/>
      <c r="FOJ37" s="19"/>
      <c r="FOK37" s="19"/>
      <c r="FOL37" s="19"/>
      <c r="FOM37" s="19"/>
      <c r="FON37" s="19"/>
      <c r="FOO37" s="19"/>
      <c r="FOP37" s="19"/>
      <c r="FOQ37" s="19"/>
      <c r="FOR37" s="19"/>
      <c r="FOS37" s="19"/>
      <c r="FOT37" s="19"/>
      <c r="FOU37" s="19"/>
      <c r="FOV37" s="19"/>
      <c r="FOW37" s="19"/>
      <c r="FOX37" s="19"/>
      <c r="FOY37" s="19"/>
      <c r="FOZ37" s="19"/>
      <c r="FPA37" s="19"/>
      <c r="FPB37" s="19"/>
      <c r="FPC37" s="19"/>
      <c r="FPD37" s="19"/>
      <c r="FPE37" s="19"/>
      <c r="FPF37" s="19"/>
      <c r="FPG37" s="19"/>
      <c r="FPH37" s="19"/>
      <c r="FPI37" s="19"/>
      <c r="FPJ37" s="19"/>
      <c r="FPK37" s="19"/>
      <c r="FPL37" s="19"/>
      <c r="FPM37" s="19"/>
      <c r="FPN37" s="19"/>
      <c r="FPO37" s="19"/>
      <c r="FPP37" s="19"/>
      <c r="FPQ37" s="19"/>
      <c r="FPR37" s="19"/>
      <c r="FPS37" s="19"/>
      <c r="FPT37" s="19"/>
      <c r="FPU37" s="19"/>
      <c r="FPV37" s="19"/>
      <c r="FPW37" s="19"/>
      <c r="FPX37" s="19"/>
      <c r="FPY37" s="19"/>
      <c r="FPZ37" s="19"/>
      <c r="FQA37" s="19"/>
      <c r="FQB37" s="19"/>
      <c r="FQC37" s="19"/>
      <c r="FQD37" s="19"/>
      <c r="FQE37" s="19"/>
      <c r="FQF37" s="19"/>
      <c r="FQG37" s="19"/>
      <c r="FQH37" s="19"/>
      <c r="FQI37" s="19"/>
      <c r="FQJ37" s="19"/>
      <c r="FQK37" s="19"/>
      <c r="FQL37" s="19"/>
      <c r="FQM37" s="19"/>
      <c r="FQN37" s="19"/>
      <c r="FQO37" s="19"/>
      <c r="FQP37" s="19"/>
      <c r="FQQ37" s="19"/>
      <c r="FQR37" s="19"/>
      <c r="FQS37" s="19"/>
      <c r="FQT37" s="19"/>
      <c r="FQU37" s="19"/>
      <c r="FQV37" s="19"/>
      <c r="FQW37" s="19"/>
      <c r="FQX37" s="19"/>
      <c r="FQY37" s="19"/>
      <c r="FQZ37" s="19"/>
      <c r="FRA37" s="19"/>
      <c r="FRB37" s="19"/>
      <c r="FRC37" s="19"/>
      <c r="FRD37" s="19"/>
      <c r="FRE37" s="19"/>
      <c r="FRF37" s="19"/>
      <c r="FRG37" s="19"/>
      <c r="FRH37" s="19"/>
      <c r="FRI37" s="19"/>
      <c r="FRJ37" s="19"/>
      <c r="FRK37" s="19"/>
      <c r="FRL37" s="19"/>
      <c r="FRM37" s="19"/>
      <c r="FRN37" s="19"/>
      <c r="FRO37" s="19"/>
      <c r="FRP37" s="19"/>
      <c r="FRQ37" s="19"/>
      <c r="FRR37" s="19"/>
      <c r="FRS37" s="19"/>
      <c r="FRT37" s="19"/>
      <c r="FRU37" s="19"/>
      <c r="FRV37" s="19"/>
      <c r="FRW37" s="19"/>
      <c r="FRX37" s="19"/>
      <c r="FRY37" s="19"/>
      <c r="FRZ37" s="19"/>
      <c r="FSA37" s="19"/>
      <c r="FSB37" s="19"/>
      <c r="FSC37" s="19"/>
      <c r="FSD37" s="19"/>
      <c r="FSE37" s="19"/>
      <c r="FSF37" s="19"/>
      <c r="FSG37" s="19"/>
      <c r="FSH37" s="19"/>
      <c r="FSI37" s="19"/>
      <c r="FSJ37" s="19"/>
      <c r="FSK37" s="19"/>
      <c r="FSL37" s="19"/>
      <c r="FSM37" s="19"/>
      <c r="FSN37" s="19"/>
      <c r="FSO37" s="19"/>
      <c r="FSP37" s="19"/>
      <c r="FSQ37" s="19"/>
      <c r="FSR37" s="19"/>
      <c r="FSS37" s="19"/>
      <c r="FST37" s="19"/>
      <c r="FSU37" s="19"/>
      <c r="FSV37" s="19"/>
      <c r="FSW37" s="19"/>
      <c r="FSX37" s="19"/>
      <c r="FSY37" s="19"/>
      <c r="FSZ37" s="19"/>
      <c r="FTA37" s="19"/>
      <c r="FTB37" s="19"/>
      <c r="FTC37" s="19"/>
      <c r="FTD37" s="19"/>
      <c r="FTE37" s="19"/>
      <c r="FTF37" s="19"/>
      <c r="FTG37" s="19"/>
      <c r="FTH37" s="19"/>
      <c r="FTI37" s="19"/>
      <c r="FTJ37" s="19"/>
      <c r="FTK37" s="19"/>
      <c r="FTL37" s="19"/>
      <c r="FTM37" s="19"/>
      <c r="FTN37" s="19"/>
      <c r="FTO37" s="19"/>
      <c r="FTP37" s="19"/>
      <c r="FTQ37" s="19"/>
      <c r="FTR37" s="19"/>
      <c r="FTS37" s="19"/>
      <c r="FTT37" s="19"/>
      <c r="FTU37" s="19"/>
      <c r="FTV37" s="19"/>
      <c r="FTW37" s="19"/>
      <c r="FTX37" s="19"/>
      <c r="FTY37" s="19"/>
      <c r="FTZ37" s="19"/>
      <c r="FUA37" s="19"/>
      <c r="FUB37" s="19"/>
      <c r="FUC37" s="19"/>
      <c r="FUD37" s="19"/>
      <c r="FUE37" s="19"/>
      <c r="FUF37" s="19"/>
      <c r="FUG37" s="19"/>
      <c r="FUH37" s="19"/>
      <c r="FUI37" s="19"/>
      <c r="FUJ37" s="19"/>
      <c r="FUK37" s="19"/>
      <c r="FUL37" s="19"/>
      <c r="FUM37" s="19"/>
      <c r="FUN37" s="19"/>
      <c r="FUO37" s="19"/>
      <c r="FUP37" s="19"/>
      <c r="FUQ37" s="19"/>
      <c r="FUR37" s="19"/>
      <c r="FUS37" s="19"/>
      <c r="FUT37" s="19"/>
      <c r="FUU37" s="19"/>
      <c r="FUV37" s="19"/>
      <c r="FUW37" s="19"/>
      <c r="FUX37" s="19"/>
      <c r="FUY37" s="19"/>
      <c r="FUZ37" s="19"/>
      <c r="FVA37" s="19"/>
      <c r="FVB37" s="19"/>
      <c r="FVC37" s="19"/>
      <c r="FVD37" s="19"/>
      <c r="FVE37" s="19"/>
      <c r="FVF37" s="19"/>
      <c r="FVG37" s="19"/>
      <c r="FVH37" s="19"/>
      <c r="FVI37" s="19"/>
      <c r="FVJ37" s="19"/>
      <c r="FVK37" s="19"/>
      <c r="FVL37" s="19"/>
      <c r="FVM37" s="19"/>
      <c r="FVN37" s="19"/>
      <c r="FVO37" s="19"/>
      <c r="FVP37" s="19"/>
      <c r="FVQ37" s="19"/>
      <c r="FVR37" s="19"/>
      <c r="FVS37" s="19"/>
      <c r="FVT37" s="19"/>
      <c r="FVU37" s="19"/>
      <c r="FVV37" s="19"/>
      <c r="FVW37" s="19"/>
      <c r="FVX37" s="19"/>
      <c r="FVY37" s="19"/>
      <c r="FVZ37" s="19"/>
      <c r="FWA37" s="19"/>
      <c r="FWB37" s="19"/>
      <c r="FWC37" s="19"/>
      <c r="FWD37" s="19"/>
      <c r="FWE37" s="19"/>
      <c r="FWF37" s="19"/>
      <c r="FWG37" s="19"/>
      <c r="FWH37" s="19"/>
      <c r="FWI37" s="19"/>
      <c r="FWJ37" s="19"/>
      <c r="FWK37" s="19"/>
      <c r="FWL37" s="19"/>
      <c r="FWM37" s="19"/>
      <c r="FWN37" s="19"/>
      <c r="FWO37" s="19"/>
      <c r="FWP37" s="19"/>
      <c r="FWQ37" s="19"/>
      <c r="FWR37" s="19"/>
      <c r="FWS37" s="19"/>
      <c r="FWT37" s="19"/>
      <c r="FWU37" s="19"/>
      <c r="FWV37" s="19"/>
      <c r="FWW37" s="19"/>
      <c r="FWX37" s="19"/>
      <c r="FWY37" s="19"/>
      <c r="FWZ37" s="19"/>
      <c r="FXA37" s="19"/>
      <c r="FXB37" s="19"/>
      <c r="FXC37" s="19"/>
      <c r="FXD37" s="19"/>
      <c r="FXE37" s="19"/>
      <c r="FXF37" s="19"/>
      <c r="FXG37" s="19"/>
      <c r="FXH37" s="19"/>
      <c r="FXI37" s="19"/>
      <c r="FXJ37" s="19"/>
      <c r="FXK37" s="19"/>
      <c r="FXL37" s="19"/>
      <c r="FXM37" s="19"/>
      <c r="FXN37" s="19"/>
      <c r="FXO37" s="19"/>
      <c r="FXP37" s="19"/>
      <c r="FXQ37" s="19"/>
      <c r="FXR37" s="19"/>
      <c r="FXS37" s="19"/>
      <c r="FXT37" s="19"/>
      <c r="FXU37" s="19"/>
      <c r="FXV37" s="19"/>
      <c r="FXW37" s="19"/>
      <c r="FXX37" s="19"/>
      <c r="FXY37" s="19"/>
      <c r="FXZ37" s="19"/>
      <c r="FYA37" s="19"/>
      <c r="FYB37" s="19"/>
      <c r="FYC37" s="19"/>
      <c r="FYD37" s="19"/>
      <c r="FYE37" s="19"/>
      <c r="FYF37" s="19"/>
      <c r="FYG37" s="19"/>
      <c r="FYH37" s="19"/>
      <c r="FYI37" s="19"/>
      <c r="FYJ37" s="19"/>
      <c r="FYK37" s="19"/>
      <c r="FYL37" s="19"/>
      <c r="FYM37" s="19"/>
      <c r="FYN37" s="19"/>
      <c r="FYO37" s="19"/>
      <c r="FYP37" s="19"/>
      <c r="FYQ37" s="19"/>
      <c r="FYR37" s="19"/>
      <c r="FYS37" s="19"/>
      <c r="FYT37" s="19"/>
      <c r="FYU37" s="19"/>
      <c r="FYV37" s="19"/>
      <c r="FYW37" s="19"/>
      <c r="FYX37" s="19"/>
      <c r="FYY37" s="19"/>
      <c r="FYZ37" s="19"/>
      <c r="FZA37" s="19"/>
      <c r="FZB37" s="19"/>
      <c r="FZC37" s="19"/>
      <c r="FZD37" s="19"/>
      <c r="FZE37" s="19"/>
      <c r="FZF37" s="19"/>
      <c r="FZG37" s="19"/>
      <c r="FZH37" s="19"/>
      <c r="FZI37" s="19"/>
      <c r="FZJ37" s="19"/>
      <c r="FZK37" s="19"/>
      <c r="FZL37" s="19"/>
      <c r="FZM37" s="19"/>
      <c r="FZN37" s="19"/>
      <c r="FZO37" s="19"/>
      <c r="FZP37" s="19"/>
      <c r="FZQ37" s="19"/>
      <c r="FZR37" s="19"/>
      <c r="FZS37" s="19"/>
      <c r="FZT37" s="19"/>
      <c r="FZU37" s="19"/>
      <c r="FZV37" s="19"/>
      <c r="FZW37" s="19"/>
      <c r="FZX37" s="19"/>
      <c r="FZY37" s="19"/>
      <c r="FZZ37" s="19"/>
      <c r="GAA37" s="19"/>
      <c r="GAB37" s="19"/>
      <c r="GAC37" s="19"/>
      <c r="GAD37" s="19"/>
      <c r="GAE37" s="19"/>
      <c r="GAF37" s="19"/>
      <c r="GAG37" s="19"/>
      <c r="GAH37" s="19"/>
      <c r="GAI37" s="19"/>
      <c r="GAJ37" s="19"/>
      <c r="GAK37" s="19"/>
      <c r="GAL37" s="19"/>
      <c r="GAM37" s="19"/>
      <c r="GAN37" s="19"/>
      <c r="GAO37" s="19"/>
      <c r="GAP37" s="19"/>
      <c r="GAQ37" s="19"/>
      <c r="GAR37" s="19"/>
      <c r="GAS37" s="19"/>
      <c r="GAT37" s="19"/>
      <c r="GAU37" s="19"/>
      <c r="GAV37" s="19"/>
      <c r="GAW37" s="19"/>
      <c r="GAX37" s="19"/>
      <c r="GAY37" s="19"/>
      <c r="GAZ37" s="19"/>
      <c r="GBA37" s="19"/>
      <c r="GBB37" s="19"/>
      <c r="GBC37" s="19"/>
      <c r="GBD37" s="19"/>
      <c r="GBE37" s="19"/>
      <c r="GBF37" s="19"/>
      <c r="GBG37" s="19"/>
      <c r="GBH37" s="19"/>
      <c r="GBI37" s="19"/>
      <c r="GBJ37" s="19"/>
      <c r="GBK37" s="19"/>
      <c r="GBL37" s="19"/>
      <c r="GBM37" s="19"/>
      <c r="GBN37" s="19"/>
      <c r="GBO37" s="19"/>
      <c r="GBP37" s="19"/>
      <c r="GBQ37" s="19"/>
      <c r="GBR37" s="19"/>
      <c r="GBS37" s="19"/>
      <c r="GBT37" s="19"/>
      <c r="GBU37" s="19"/>
      <c r="GBV37" s="19"/>
      <c r="GBW37" s="19"/>
      <c r="GBX37" s="19"/>
      <c r="GBY37" s="19"/>
      <c r="GBZ37" s="19"/>
      <c r="GCA37" s="19"/>
      <c r="GCB37" s="19"/>
      <c r="GCC37" s="19"/>
      <c r="GCD37" s="19"/>
      <c r="GCE37" s="19"/>
      <c r="GCF37" s="19"/>
      <c r="GCG37" s="19"/>
      <c r="GCH37" s="19"/>
      <c r="GCI37" s="19"/>
      <c r="GCJ37" s="19"/>
      <c r="GCK37" s="19"/>
      <c r="GCL37" s="19"/>
      <c r="GCM37" s="19"/>
      <c r="GCN37" s="19"/>
      <c r="GCO37" s="19"/>
      <c r="GCP37" s="19"/>
      <c r="GCQ37" s="19"/>
      <c r="GCR37" s="19"/>
      <c r="GCS37" s="19"/>
      <c r="GCT37" s="19"/>
      <c r="GCU37" s="19"/>
      <c r="GCV37" s="19"/>
      <c r="GCW37" s="19"/>
      <c r="GCX37" s="19"/>
      <c r="GCY37" s="19"/>
      <c r="GCZ37" s="19"/>
      <c r="GDA37" s="19"/>
      <c r="GDB37" s="19"/>
      <c r="GDC37" s="19"/>
      <c r="GDD37" s="19"/>
      <c r="GDE37" s="19"/>
      <c r="GDF37" s="19"/>
      <c r="GDG37" s="19"/>
      <c r="GDH37" s="19"/>
      <c r="GDI37" s="19"/>
      <c r="GDJ37" s="19"/>
      <c r="GDK37" s="19"/>
      <c r="GDL37" s="19"/>
      <c r="GDM37" s="19"/>
      <c r="GDN37" s="19"/>
      <c r="GDO37" s="19"/>
      <c r="GDP37" s="19"/>
      <c r="GDQ37" s="19"/>
      <c r="GDR37" s="19"/>
      <c r="GDS37" s="19"/>
      <c r="GDT37" s="19"/>
      <c r="GDU37" s="19"/>
      <c r="GDV37" s="19"/>
      <c r="GDW37" s="19"/>
      <c r="GDX37" s="19"/>
      <c r="GDY37" s="19"/>
      <c r="GDZ37" s="19"/>
      <c r="GEA37" s="19"/>
      <c r="GEB37" s="19"/>
      <c r="GEC37" s="19"/>
      <c r="GED37" s="19"/>
      <c r="GEE37" s="19"/>
      <c r="GEF37" s="19"/>
      <c r="GEG37" s="19"/>
      <c r="GEH37" s="19"/>
      <c r="GEI37" s="19"/>
      <c r="GEJ37" s="19"/>
      <c r="GEK37" s="19"/>
      <c r="GEL37" s="19"/>
      <c r="GEM37" s="19"/>
      <c r="GEN37" s="19"/>
      <c r="GEO37" s="19"/>
      <c r="GEP37" s="19"/>
      <c r="GEQ37" s="19"/>
      <c r="GER37" s="19"/>
      <c r="GES37" s="19"/>
      <c r="GET37" s="19"/>
      <c r="GEU37" s="19"/>
      <c r="GEV37" s="19"/>
      <c r="GEW37" s="19"/>
      <c r="GEX37" s="19"/>
      <c r="GEY37" s="19"/>
      <c r="GEZ37" s="19"/>
      <c r="GFA37" s="19"/>
      <c r="GFB37" s="19"/>
      <c r="GFC37" s="19"/>
      <c r="GFD37" s="19"/>
      <c r="GFE37" s="19"/>
      <c r="GFF37" s="19"/>
      <c r="GFG37" s="19"/>
      <c r="GFH37" s="19"/>
      <c r="GFI37" s="19"/>
      <c r="GFJ37" s="19"/>
      <c r="GFK37" s="19"/>
      <c r="GFL37" s="19"/>
      <c r="GFM37" s="19"/>
      <c r="GFN37" s="19"/>
      <c r="GFO37" s="19"/>
      <c r="GFP37" s="19"/>
      <c r="GFQ37" s="19"/>
      <c r="GFR37" s="19"/>
      <c r="GFS37" s="19"/>
      <c r="GFT37" s="19"/>
      <c r="GFU37" s="19"/>
      <c r="GFV37" s="19"/>
      <c r="GFW37" s="19"/>
      <c r="GFX37" s="19"/>
      <c r="GFY37" s="19"/>
      <c r="GFZ37" s="19"/>
      <c r="GGA37" s="19"/>
      <c r="GGB37" s="19"/>
      <c r="GGC37" s="19"/>
      <c r="GGD37" s="19"/>
      <c r="GGE37" s="19"/>
      <c r="GGF37" s="19"/>
      <c r="GGG37" s="19"/>
      <c r="GGH37" s="19"/>
      <c r="GGI37" s="19"/>
      <c r="GGJ37" s="19"/>
      <c r="GGK37" s="19"/>
      <c r="GGL37" s="19"/>
      <c r="GGM37" s="19"/>
      <c r="GGN37" s="19"/>
      <c r="GGO37" s="19"/>
      <c r="GGP37" s="19"/>
      <c r="GGQ37" s="19"/>
      <c r="GGR37" s="19"/>
      <c r="GGS37" s="19"/>
      <c r="GGT37" s="19"/>
      <c r="GGU37" s="19"/>
      <c r="GGV37" s="19"/>
      <c r="GGW37" s="19"/>
      <c r="GGX37" s="19"/>
      <c r="GGY37" s="19"/>
      <c r="GGZ37" s="19"/>
      <c r="GHA37" s="19"/>
      <c r="GHB37" s="19"/>
      <c r="GHC37" s="19"/>
      <c r="GHD37" s="19"/>
      <c r="GHE37" s="19"/>
      <c r="GHF37" s="19"/>
      <c r="GHG37" s="19"/>
      <c r="GHH37" s="19"/>
      <c r="GHI37" s="19"/>
      <c r="GHJ37" s="19"/>
      <c r="GHK37" s="19"/>
      <c r="GHL37" s="19"/>
      <c r="GHM37" s="19"/>
      <c r="GHN37" s="19"/>
      <c r="GHO37" s="19"/>
      <c r="GHP37" s="19"/>
      <c r="GHQ37" s="19"/>
      <c r="GHR37" s="19"/>
      <c r="GHS37" s="19"/>
      <c r="GHT37" s="19"/>
      <c r="GHU37" s="19"/>
      <c r="GHV37" s="19"/>
      <c r="GHW37" s="19"/>
      <c r="GHX37" s="19"/>
      <c r="GHY37" s="19"/>
      <c r="GHZ37" s="19"/>
      <c r="GIA37" s="19"/>
      <c r="GIB37" s="19"/>
      <c r="GIC37" s="19"/>
      <c r="GID37" s="19"/>
      <c r="GIE37" s="19"/>
      <c r="GIF37" s="19"/>
      <c r="GIG37" s="19"/>
      <c r="GIH37" s="19"/>
      <c r="GII37" s="19"/>
      <c r="GIJ37" s="19"/>
      <c r="GIK37" s="19"/>
      <c r="GIL37" s="19"/>
      <c r="GIM37" s="19"/>
      <c r="GIN37" s="19"/>
      <c r="GIO37" s="19"/>
      <c r="GIP37" s="19"/>
      <c r="GIQ37" s="19"/>
      <c r="GIR37" s="19"/>
      <c r="GIS37" s="19"/>
      <c r="GIT37" s="19"/>
      <c r="GIU37" s="19"/>
      <c r="GIV37" s="19"/>
      <c r="GIW37" s="19"/>
      <c r="GIX37" s="19"/>
      <c r="GIY37" s="19"/>
      <c r="GIZ37" s="19"/>
      <c r="GJA37" s="19"/>
      <c r="GJB37" s="19"/>
      <c r="GJC37" s="19"/>
      <c r="GJD37" s="19"/>
      <c r="GJE37" s="19"/>
      <c r="GJF37" s="19"/>
      <c r="GJG37" s="19"/>
      <c r="GJH37" s="19"/>
      <c r="GJI37" s="19"/>
      <c r="GJJ37" s="19"/>
      <c r="GJK37" s="19"/>
      <c r="GJL37" s="19"/>
      <c r="GJM37" s="19"/>
      <c r="GJN37" s="19"/>
      <c r="GJO37" s="19"/>
      <c r="GJP37" s="19"/>
      <c r="GJQ37" s="19"/>
      <c r="GJR37" s="19"/>
      <c r="GJS37" s="19"/>
      <c r="GJT37" s="19"/>
      <c r="GJU37" s="19"/>
      <c r="GJV37" s="19"/>
      <c r="GJW37" s="19"/>
      <c r="GJX37" s="19"/>
      <c r="GJY37" s="19"/>
      <c r="GJZ37" s="19"/>
      <c r="GKA37" s="19"/>
      <c r="GKB37" s="19"/>
      <c r="GKC37" s="19"/>
      <c r="GKD37" s="19"/>
      <c r="GKE37" s="19"/>
      <c r="GKF37" s="19"/>
      <c r="GKG37" s="19"/>
      <c r="GKH37" s="19"/>
      <c r="GKI37" s="19"/>
      <c r="GKJ37" s="19"/>
      <c r="GKK37" s="19"/>
      <c r="GKL37" s="19"/>
      <c r="GKM37" s="19"/>
      <c r="GKN37" s="19"/>
      <c r="GKO37" s="19"/>
      <c r="GKP37" s="19"/>
      <c r="GKQ37" s="19"/>
      <c r="GKR37" s="19"/>
      <c r="GKS37" s="19"/>
      <c r="GKT37" s="19"/>
      <c r="GKU37" s="19"/>
      <c r="GKV37" s="19"/>
      <c r="GKW37" s="19"/>
      <c r="GKX37" s="19"/>
      <c r="GKY37" s="19"/>
      <c r="GKZ37" s="19"/>
      <c r="GLA37" s="19"/>
      <c r="GLB37" s="19"/>
      <c r="GLC37" s="19"/>
      <c r="GLD37" s="19"/>
      <c r="GLE37" s="19"/>
      <c r="GLF37" s="19"/>
      <c r="GLG37" s="19"/>
      <c r="GLH37" s="19"/>
      <c r="GLI37" s="19"/>
      <c r="GLJ37" s="19"/>
      <c r="GLK37" s="19"/>
      <c r="GLL37" s="19"/>
      <c r="GLM37" s="19"/>
      <c r="GLN37" s="19"/>
      <c r="GLO37" s="19"/>
      <c r="GLP37" s="19"/>
      <c r="GLQ37" s="19"/>
      <c r="GLR37" s="19"/>
      <c r="GLS37" s="19"/>
      <c r="GLT37" s="19"/>
      <c r="GLU37" s="19"/>
      <c r="GLV37" s="19"/>
      <c r="GLW37" s="19"/>
      <c r="GLX37" s="19"/>
      <c r="GLY37" s="19"/>
      <c r="GLZ37" s="19"/>
      <c r="GMA37" s="19"/>
      <c r="GMB37" s="19"/>
      <c r="GMC37" s="19"/>
      <c r="GMD37" s="19"/>
      <c r="GME37" s="19"/>
      <c r="GMF37" s="19"/>
      <c r="GMG37" s="19"/>
      <c r="GMH37" s="19"/>
      <c r="GMI37" s="19"/>
      <c r="GMJ37" s="19"/>
      <c r="GMK37" s="19"/>
      <c r="GML37" s="19"/>
      <c r="GMM37" s="19"/>
      <c r="GMN37" s="19"/>
      <c r="GMO37" s="19"/>
      <c r="GMP37" s="19"/>
      <c r="GMQ37" s="19"/>
      <c r="GMR37" s="19"/>
      <c r="GMS37" s="19"/>
      <c r="GMT37" s="19"/>
      <c r="GMU37" s="19"/>
      <c r="GMV37" s="19"/>
      <c r="GMW37" s="19"/>
      <c r="GMX37" s="19"/>
      <c r="GMY37" s="19"/>
      <c r="GMZ37" s="19"/>
      <c r="GNA37" s="19"/>
      <c r="GNB37" s="19"/>
      <c r="GNC37" s="19"/>
      <c r="GND37" s="19"/>
      <c r="GNE37" s="19"/>
      <c r="GNF37" s="19"/>
      <c r="GNG37" s="19"/>
      <c r="GNH37" s="19"/>
      <c r="GNI37" s="19"/>
      <c r="GNJ37" s="19"/>
      <c r="GNK37" s="19"/>
      <c r="GNL37" s="19"/>
      <c r="GNM37" s="19"/>
      <c r="GNN37" s="19"/>
      <c r="GNO37" s="19"/>
      <c r="GNP37" s="19"/>
      <c r="GNQ37" s="19"/>
      <c r="GNR37" s="19"/>
      <c r="GNS37" s="19"/>
      <c r="GNT37" s="19"/>
      <c r="GNU37" s="19"/>
      <c r="GNV37" s="19"/>
      <c r="GNW37" s="19"/>
      <c r="GNX37" s="19"/>
      <c r="GNY37" s="19"/>
      <c r="GNZ37" s="19"/>
      <c r="GOA37" s="19"/>
      <c r="GOB37" s="19"/>
      <c r="GOC37" s="19"/>
      <c r="GOD37" s="19"/>
      <c r="GOE37" s="19"/>
      <c r="GOF37" s="19"/>
      <c r="GOG37" s="19"/>
      <c r="GOH37" s="19"/>
      <c r="GOI37" s="19"/>
      <c r="GOJ37" s="19"/>
      <c r="GOK37" s="19"/>
      <c r="GOL37" s="19"/>
      <c r="GOM37" s="19"/>
      <c r="GON37" s="19"/>
      <c r="GOO37" s="19"/>
      <c r="GOP37" s="19"/>
      <c r="GOQ37" s="19"/>
      <c r="GOR37" s="19"/>
      <c r="GOS37" s="19"/>
      <c r="GOT37" s="19"/>
      <c r="GOU37" s="19"/>
      <c r="GOV37" s="19"/>
      <c r="GOW37" s="19"/>
      <c r="GOX37" s="19"/>
      <c r="GOY37" s="19"/>
      <c r="GOZ37" s="19"/>
      <c r="GPA37" s="19"/>
      <c r="GPB37" s="19"/>
      <c r="GPC37" s="19"/>
      <c r="GPD37" s="19"/>
      <c r="GPE37" s="19"/>
      <c r="GPF37" s="19"/>
      <c r="GPG37" s="19"/>
      <c r="GPH37" s="19"/>
      <c r="GPI37" s="19"/>
      <c r="GPJ37" s="19"/>
      <c r="GPK37" s="19"/>
      <c r="GPL37" s="19"/>
      <c r="GPM37" s="19"/>
      <c r="GPN37" s="19"/>
      <c r="GPO37" s="19"/>
      <c r="GPP37" s="19"/>
      <c r="GPQ37" s="19"/>
      <c r="GPR37" s="19"/>
      <c r="GPS37" s="19"/>
      <c r="GPT37" s="19"/>
      <c r="GPU37" s="19"/>
      <c r="GPV37" s="19"/>
      <c r="GPW37" s="19"/>
      <c r="GPX37" s="19"/>
      <c r="GPY37" s="19"/>
      <c r="GPZ37" s="19"/>
      <c r="GQA37" s="19"/>
      <c r="GQB37" s="19"/>
      <c r="GQC37" s="19"/>
      <c r="GQD37" s="19"/>
      <c r="GQE37" s="19"/>
      <c r="GQF37" s="19"/>
      <c r="GQG37" s="19"/>
      <c r="GQH37" s="19"/>
      <c r="GQI37" s="19"/>
      <c r="GQJ37" s="19"/>
      <c r="GQK37" s="19"/>
      <c r="GQL37" s="19"/>
      <c r="GQM37" s="19"/>
      <c r="GQN37" s="19"/>
      <c r="GQO37" s="19"/>
      <c r="GQP37" s="19"/>
      <c r="GQQ37" s="19"/>
      <c r="GQR37" s="19"/>
      <c r="GQS37" s="19"/>
      <c r="GQT37" s="19"/>
      <c r="GQU37" s="19"/>
      <c r="GQV37" s="19"/>
      <c r="GQW37" s="19"/>
      <c r="GQX37" s="19"/>
      <c r="GQY37" s="19"/>
      <c r="GQZ37" s="19"/>
      <c r="GRA37" s="19"/>
      <c r="GRB37" s="19"/>
      <c r="GRC37" s="19"/>
      <c r="GRD37" s="19"/>
      <c r="GRE37" s="19"/>
      <c r="GRF37" s="19"/>
      <c r="GRG37" s="19"/>
      <c r="GRH37" s="19"/>
      <c r="GRI37" s="19"/>
      <c r="GRJ37" s="19"/>
      <c r="GRK37" s="19"/>
      <c r="GRL37" s="19"/>
      <c r="GRM37" s="19"/>
      <c r="GRN37" s="19"/>
      <c r="GRO37" s="19"/>
      <c r="GRP37" s="19"/>
      <c r="GRQ37" s="19"/>
      <c r="GRR37" s="19"/>
      <c r="GRS37" s="19"/>
      <c r="GRT37" s="19"/>
      <c r="GRU37" s="19"/>
      <c r="GRV37" s="19"/>
      <c r="GRW37" s="19"/>
      <c r="GRX37" s="19"/>
      <c r="GRY37" s="19"/>
      <c r="GRZ37" s="19"/>
      <c r="GSA37" s="19"/>
      <c r="GSB37" s="19"/>
      <c r="GSC37" s="19"/>
      <c r="GSD37" s="19"/>
      <c r="GSE37" s="19"/>
      <c r="GSF37" s="19"/>
      <c r="GSG37" s="19"/>
      <c r="GSH37" s="19"/>
      <c r="GSI37" s="19"/>
      <c r="GSJ37" s="19"/>
      <c r="GSK37" s="19"/>
      <c r="GSL37" s="19"/>
      <c r="GSM37" s="19"/>
      <c r="GSN37" s="19"/>
      <c r="GSO37" s="19"/>
      <c r="GSP37" s="19"/>
      <c r="GSQ37" s="19"/>
      <c r="GSR37" s="19"/>
      <c r="GSS37" s="19"/>
      <c r="GST37" s="19"/>
      <c r="GSU37" s="19"/>
      <c r="GSV37" s="19"/>
      <c r="GSW37" s="19"/>
      <c r="GSX37" s="19"/>
      <c r="GSY37" s="19"/>
      <c r="GSZ37" s="19"/>
      <c r="GTA37" s="19"/>
      <c r="GTB37" s="19"/>
      <c r="GTC37" s="19"/>
      <c r="GTD37" s="19"/>
      <c r="GTE37" s="19"/>
      <c r="GTF37" s="19"/>
      <c r="GTG37" s="19"/>
      <c r="GTH37" s="19"/>
      <c r="GTI37" s="19"/>
      <c r="GTJ37" s="19"/>
      <c r="GTK37" s="19"/>
      <c r="GTL37" s="19"/>
      <c r="GTM37" s="19"/>
      <c r="GTN37" s="19"/>
      <c r="GTO37" s="19"/>
      <c r="GTP37" s="19"/>
      <c r="GTQ37" s="19"/>
      <c r="GTR37" s="19"/>
      <c r="GTS37" s="19"/>
      <c r="GTT37" s="19"/>
      <c r="GTU37" s="19"/>
      <c r="GTV37" s="19"/>
      <c r="GTW37" s="19"/>
      <c r="GTX37" s="19"/>
      <c r="GTY37" s="19"/>
      <c r="GTZ37" s="19"/>
      <c r="GUA37" s="19"/>
      <c r="GUB37" s="19"/>
      <c r="GUC37" s="19"/>
      <c r="GUD37" s="19"/>
      <c r="GUE37" s="19"/>
      <c r="GUF37" s="19"/>
      <c r="GUG37" s="19"/>
      <c r="GUH37" s="19"/>
      <c r="GUI37" s="19"/>
      <c r="GUJ37" s="19"/>
      <c r="GUK37" s="19"/>
      <c r="GUL37" s="19"/>
      <c r="GUM37" s="19"/>
      <c r="GUN37" s="19"/>
      <c r="GUO37" s="19"/>
      <c r="GUP37" s="19"/>
      <c r="GUQ37" s="19"/>
      <c r="GUR37" s="19"/>
      <c r="GUS37" s="19"/>
      <c r="GUT37" s="19"/>
      <c r="GUU37" s="19"/>
      <c r="GUV37" s="19"/>
      <c r="GUW37" s="19"/>
      <c r="GUX37" s="19"/>
      <c r="GUY37" s="19"/>
      <c r="GUZ37" s="19"/>
      <c r="GVA37" s="19"/>
      <c r="GVB37" s="19"/>
      <c r="GVC37" s="19"/>
      <c r="GVD37" s="19"/>
      <c r="GVE37" s="19"/>
      <c r="GVF37" s="19"/>
      <c r="GVG37" s="19"/>
      <c r="GVH37" s="19"/>
      <c r="GVI37" s="19"/>
      <c r="GVJ37" s="19"/>
      <c r="GVK37" s="19"/>
      <c r="GVL37" s="19"/>
      <c r="GVM37" s="19"/>
      <c r="GVN37" s="19"/>
      <c r="GVO37" s="19"/>
      <c r="GVP37" s="19"/>
      <c r="GVQ37" s="19"/>
      <c r="GVR37" s="19"/>
      <c r="GVS37" s="19"/>
      <c r="GVT37" s="19"/>
      <c r="GVU37" s="19"/>
      <c r="GVV37" s="19"/>
      <c r="GVW37" s="19"/>
      <c r="GVX37" s="19"/>
      <c r="GVY37" s="19"/>
      <c r="GVZ37" s="19"/>
      <c r="GWA37" s="19"/>
      <c r="GWB37" s="19"/>
      <c r="GWC37" s="19"/>
      <c r="GWD37" s="19"/>
      <c r="GWE37" s="19"/>
      <c r="GWF37" s="19"/>
      <c r="GWG37" s="19"/>
      <c r="GWH37" s="19"/>
      <c r="GWI37" s="19"/>
      <c r="GWJ37" s="19"/>
      <c r="GWK37" s="19"/>
      <c r="GWL37" s="19"/>
      <c r="GWM37" s="19"/>
      <c r="GWN37" s="19"/>
      <c r="GWO37" s="19"/>
      <c r="GWP37" s="19"/>
      <c r="GWQ37" s="19"/>
      <c r="GWR37" s="19"/>
      <c r="GWS37" s="19"/>
      <c r="GWT37" s="19"/>
      <c r="GWU37" s="19"/>
      <c r="GWV37" s="19"/>
      <c r="GWW37" s="19"/>
      <c r="GWX37" s="19"/>
      <c r="GWY37" s="19"/>
      <c r="GWZ37" s="19"/>
      <c r="GXA37" s="19"/>
      <c r="GXB37" s="19"/>
      <c r="GXC37" s="19"/>
      <c r="GXD37" s="19"/>
      <c r="GXE37" s="19"/>
      <c r="GXF37" s="19"/>
      <c r="GXG37" s="19"/>
      <c r="GXH37" s="19"/>
      <c r="GXI37" s="19"/>
      <c r="GXJ37" s="19"/>
      <c r="GXK37" s="19"/>
      <c r="GXL37" s="19"/>
      <c r="GXM37" s="19"/>
      <c r="GXN37" s="19"/>
      <c r="GXO37" s="19"/>
      <c r="GXP37" s="19"/>
      <c r="GXQ37" s="19"/>
      <c r="GXR37" s="19"/>
      <c r="GXS37" s="19"/>
      <c r="GXT37" s="19"/>
      <c r="GXU37" s="19"/>
      <c r="GXV37" s="19"/>
      <c r="GXW37" s="19"/>
      <c r="GXX37" s="19"/>
      <c r="GXY37" s="19"/>
      <c r="GXZ37" s="19"/>
      <c r="GYA37" s="19"/>
      <c r="GYB37" s="19"/>
      <c r="GYC37" s="19"/>
      <c r="GYD37" s="19"/>
      <c r="GYE37" s="19"/>
      <c r="GYF37" s="19"/>
      <c r="GYG37" s="19"/>
      <c r="GYH37" s="19"/>
      <c r="GYI37" s="19"/>
      <c r="GYJ37" s="19"/>
      <c r="GYK37" s="19"/>
      <c r="GYL37" s="19"/>
      <c r="GYM37" s="19"/>
      <c r="GYN37" s="19"/>
      <c r="GYO37" s="19"/>
      <c r="GYP37" s="19"/>
      <c r="GYQ37" s="19"/>
      <c r="GYR37" s="19"/>
      <c r="GYS37" s="19"/>
      <c r="GYT37" s="19"/>
      <c r="GYU37" s="19"/>
      <c r="GYV37" s="19"/>
      <c r="GYW37" s="19"/>
      <c r="GYX37" s="19"/>
      <c r="GYY37" s="19"/>
      <c r="GYZ37" s="19"/>
      <c r="GZA37" s="19"/>
      <c r="GZB37" s="19"/>
      <c r="GZC37" s="19"/>
      <c r="GZD37" s="19"/>
      <c r="GZE37" s="19"/>
      <c r="GZF37" s="19"/>
      <c r="GZG37" s="19"/>
      <c r="GZH37" s="19"/>
      <c r="GZI37" s="19"/>
      <c r="GZJ37" s="19"/>
      <c r="GZK37" s="19"/>
      <c r="GZL37" s="19"/>
      <c r="GZM37" s="19"/>
      <c r="GZN37" s="19"/>
      <c r="GZO37" s="19"/>
      <c r="GZP37" s="19"/>
      <c r="GZQ37" s="19"/>
      <c r="GZR37" s="19"/>
      <c r="GZS37" s="19"/>
      <c r="GZT37" s="19"/>
      <c r="GZU37" s="19"/>
      <c r="GZV37" s="19"/>
      <c r="GZW37" s="19"/>
      <c r="GZX37" s="19"/>
      <c r="GZY37" s="19"/>
      <c r="GZZ37" s="19"/>
      <c r="HAA37" s="19"/>
      <c r="HAB37" s="19"/>
      <c r="HAC37" s="19"/>
      <c r="HAD37" s="19"/>
      <c r="HAE37" s="19"/>
      <c r="HAF37" s="19"/>
      <c r="HAG37" s="19"/>
      <c r="HAH37" s="19"/>
      <c r="HAI37" s="19"/>
      <c r="HAJ37" s="19"/>
      <c r="HAK37" s="19"/>
      <c r="HAL37" s="19"/>
      <c r="HAM37" s="19"/>
      <c r="HAN37" s="19"/>
      <c r="HAO37" s="19"/>
      <c r="HAP37" s="19"/>
      <c r="HAQ37" s="19"/>
      <c r="HAR37" s="19"/>
      <c r="HAS37" s="19"/>
      <c r="HAT37" s="19"/>
      <c r="HAU37" s="19"/>
      <c r="HAV37" s="19"/>
      <c r="HAW37" s="19"/>
      <c r="HAX37" s="19"/>
      <c r="HAY37" s="19"/>
      <c r="HAZ37" s="19"/>
      <c r="HBA37" s="19"/>
      <c r="HBB37" s="19"/>
      <c r="HBC37" s="19"/>
      <c r="HBD37" s="19"/>
      <c r="HBE37" s="19"/>
      <c r="HBF37" s="19"/>
      <c r="HBG37" s="19"/>
      <c r="HBH37" s="19"/>
      <c r="HBI37" s="19"/>
      <c r="HBJ37" s="19"/>
      <c r="HBK37" s="19"/>
      <c r="HBL37" s="19"/>
      <c r="HBM37" s="19"/>
      <c r="HBN37" s="19"/>
      <c r="HBO37" s="19"/>
      <c r="HBP37" s="19"/>
      <c r="HBQ37" s="19"/>
      <c r="HBR37" s="19"/>
      <c r="HBS37" s="19"/>
      <c r="HBT37" s="19"/>
      <c r="HBU37" s="19"/>
      <c r="HBV37" s="19"/>
      <c r="HBW37" s="19"/>
      <c r="HBX37" s="19"/>
      <c r="HBY37" s="19"/>
      <c r="HBZ37" s="19"/>
      <c r="HCA37" s="19"/>
      <c r="HCB37" s="19"/>
      <c r="HCC37" s="19"/>
      <c r="HCD37" s="19"/>
      <c r="HCE37" s="19"/>
      <c r="HCF37" s="19"/>
      <c r="HCG37" s="19"/>
      <c r="HCH37" s="19"/>
      <c r="HCI37" s="19"/>
      <c r="HCJ37" s="19"/>
      <c r="HCK37" s="19"/>
      <c r="HCL37" s="19"/>
      <c r="HCM37" s="19"/>
      <c r="HCN37" s="19"/>
      <c r="HCO37" s="19"/>
      <c r="HCP37" s="19"/>
      <c r="HCQ37" s="19"/>
      <c r="HCR37" s="19"/>
      <c r="HCS37" s="19"/>
      <c r="HCT37" s="19"/>
      <c r="HCU37" s="19"/>
      <c r="HCV37" s="19"/>
      <c r="HCW37" s="19"/>
      <c r="HCX37" s="19"/>
      <c r="HCY37" s="19"/>
      <c r="HCZ37" s="19"/>
      <c r="HDA37" s="19"/>
      <c r="HDB37" s="19"/>
      <c r="HDC37" s="19"/>
      <c r="HDD37" s="19"/>
      <c r="HDE37" s="19"/>
      <c r="HDF37" s="19"/>
      <c r="HDG37" s="19"/>
      <c r="HDH37" s="19"/>
      <c r="HDI37" s="19"/>
      <c r="HDJ37" s="19"/>
      <c r="HDK37" s="19"/>
      <c r="HDL37" s="19"/>
      <c r="HDM37" s="19"/>
      <c r="HDN37" s="19"/>
      <c r="HDO37" s="19"/>
      <c r="HDP37" s="19"/>
      <c r="HDQ37" s="19"/>
      <c r="HDR37" s="19"/>
      <c r="HDS37" s="19"/>
      <c r="HDT37" s="19"/>
      <c r="HDU37" s="19"/>
      <c r="HDV37" s="19"/>
      <c r="HDW37" s="19"/>
      <c r="HDX37" s="19"/>
      <c r="HDY37" s="19"/>
      <c r="HDZ37" s="19"/>
      <c r="HEA37" s="19"/>
      <c r="HEB37" s="19"/>
      <c r="HEC37" s="19"/>
      <c r="HED37" s="19"/>
      <c r="HEE37" s="19"/>
      <c r="HEF37" s="19"/>
      <c r="HEG37" s="19"/>
      <c r="HEH37" s="19"/>
      <c r="HEI37" s="19"/>
      <c r="HEJ37" s="19"/>
      <c r="HEK37" s="19"/>
      <c r="HEL37" s="19"/>
      <c r="HEM37" s="19"/>
      <c r="HEN37" s="19"/>
      <c r="HEO37" s="19"/>
      <c r="HEP37" s="19"/>
      <c r="HEQ37" s="19"/>
      <c r="HER37" s="19"/>
      <c r="HES37" s="19"/>
      <c r="HET37" s="19"/>
      <c r="HEU37" s="19"/>
      <c r="HEV37" s="19"/>
      <c r="HEW37" s="19"/>
      <c r="HEX37" s="19"/>
      <c r="HEY37" s="19"/>
      <c r="HEZ37" s="19"/>
      <c r="HFA37" s="19"/>
      <c r="HFB37" s="19"/>
      <c r="HFC37" s="19"/>
      <c r="HFD37" s="19"/>
      <c r="HFE37" s="19"/>
      <c r="HFF37" s="19"/>
      <c r="HFG37" s="19"/>
      <c r="HFH37" s="19"/>
      <c r="HFI37" s="19"/>
      <c r="HFJ37" s="19"/>
      <c r="HFK37" s="19"/>
      <c r="HFL37" s="19"/>
      <c r="HFM37" s="19"/>
      <c r="HFN37" s="19"/>
      <c r="HFO37" s="19"/>
      <c r="HFP37" s="19"/>
      <c r="HFQ37" s="19"/>
      <c r="HFR37" s="19"/>
      <c r="HFS37" s="19"/>
      <c r="HFT37" s="19"/>
      <c r="HFU37" s="19"/>
      <c r="HFV37" s="19"/>
      <c r="HFW37" s="19"/>
      <c r="HFX37" s="19"/>
      <c r="HFY37" s="19"/>
      <c r="HFZ37" s="19"/>
      <c r="HGA37" s="19"/>
      <c r="HGB37" s="19"/>
      <c r="HGC37" s="19"/>
      <c r="HGD37" s="19"/>
      <c r="HGE37" s="19"/>
      <c r="HGF37" s="19"/>
      <c r="HGG37" s="19"/>
      <c r="HGH37" s="19"/>
      <c r="HGI37" s="19"/>
      <c r="HGJ37" s="19"/>
      <c r="HGK37" s="19"/>
      <c r="HGL37" s="19"/>
      <c r="HGM37" s="19"/>
      <c r="HGN37" s="19"/>
      <c r="HGO37" s="19"/>
      <c r="HGP37" s="19"/>
      <c r="HGQ37" s="19"/>
      <c r="HGR37" s="19"/>
      <c r="HGS37" s="19"/>
      <c r="HGT37" s="19"/>
      <c r="HGU37" s="19"/>
      <c r="HGV37" s="19"/>
      <c r="HGW37" s="19"/>
      <c r="HGX37" s="19"/>
      <c r="HGY37" s="19"/>
      <c r="HGZ37" s="19"/>
      <c r="HHA37" s="19"/>
      <c r="HHB37" s="19"/>
      <c r="HHC37" s="19"/>
      <c r="HHD37" s="19"/>
      <c r="HHE37" s="19"/>
      <c r="HHF37" s="19"/>
      <c r="HHG37" s="19"/>
      <c r="HHH37" s="19"/>
      <c r="HHI37" s="19"/>
      <c r="HHJ37" s="19"/>
      <c r="HHK37" s="19"/>
      <c r="HHL37" s="19"/>
      <c r="HHM37" s="19"/>
      <c r="HHN37" s="19"/>
      <c r="HHO37" s="19"/>
      <c r="HHP37" s="19"/>
      <c r="HHQ37" s="19"/>
      <c r="HHR37" s="19"/>
      <c r="HHS37" s="19"/>
      <c r="HHT37" s="19"/>
      <c r="HHU37" s="19"/>
      <c r="HHV37" s="19"/>
      <c r="HHW37" s="19"/>
      <c r="HHX37" s="19"/>
      <c r="HHY37" s="19"/>
      <c r="HHZ37" s="19"/>
      <c r="HIA37" s="19"/>
      <c r="HIB37" s="19"/>
      <c r="HIC37" s="19"/>
      <c r="HID37" s="19"/>
      <c r="HIE37" s="19"/>
      <c r="HIF37" s="19"/>
      <c r="HIG37" s="19"/>
      <c r="HIH37" s="19"/>
      <c r="HII37" s="19"/>
      <c r="HIJ37" s="19"/>
      <c r="HIK37" s="19"/>
      <c r="HIL37" s="19"/>
      <c r="HIM37" s="19"/>
      <c r="HIN37" s="19"/>
      <c r="HIO37" s="19"/>
      <c r="HIP37" s="19"/>
      <c r="HIQ37" s="19"/>
      <c r="HIR37" s="19"/>
      <c r="HIS37" s="19"/>
      <c r="HIT37" s="19"/>
      <c r="HIU37" s="19"/>
      <c r="HIV37" s="19"/>
      <c r="HIW37" s="19"/>
      <c r="HIX37" s="19"/>
      <c r="HIY37" s="19"/>
      <c r="HIZ37" s="19"/>
      <c r="HJA37" s="19"/>
      <c r="HJB37" s="19"/>
      <c r="HJC37" s="19"/>
      <c r="HJD37" s="19"/>
      <c r="HJE37" s="19"/>
      <c r="HJF37" s="19"/>
      <c r="HJG37" s="19"/>
      <c r="HJH37" s="19"/>
      <c r="HJI37" s="19"/>
      <c r="HJJ37" s="19"/>
      <c r="HJK37" s="19"/>
      <c r="HJL37" s="19"/>
      <c r="HJM37" s="19"/>
      <c r="HJN37" s="19"/>
      <c r="HJO37" s="19"/>
      <c r="HJP37" s="19"/>
      <c r="HJQ37" s="19"/>
      <c r="HJR37" s="19"/>
      <c r="HJS37" s="19"/>
      <c r="HJT37" s="19"/>
      <c r="HJU37" s="19"/>
      <c r="HJV37" s="19"/>
      <c r="HJW37" s="19"/>
      <c r="HJX37" s="19"/>
      <c r="HJY37" s="19"/>
      <c r="HJZ37" s="19"/>
      <c r="HKA37" s="19"/>
      <c r="HKB37" s="19"/>
      <c r="HKC37" s="19"/>
      <c r="HKD37" s="19"/>
      <c r="HKE37" s="19"/>
      <c r="HKF37" s="19"/>
      <c r="HKG37" s="19"/>
      <c r="HKH37" s="19"/>
      <c r="HKI37" s="19"/>
      <c r="HKJ37" s="19"/>
      <c r="HKK37" s="19"/>
      <c r="HKL37" s="19"/>
      <c r="HKM37" s="19"/>
      <c r="HKN37" s="19"/>
      <c r="HKO37" s="19"/>
      <c r="HKP37" s="19"/>
      <c r="HKQ37" s="19"/>
      <c r="HKR37" s="19"/>
      <c r="HKS37" s="19"/>
      <c r="HKT37" s="19"/>
      <c r="HKU37" s="19"/>
      <c r="HKV37" s="19"/>
      <c r="HKW37" s="19"/>
      <c r="HKX37" s="19"/>
      <c r="HKY37" s="19"/>
      <c r="HKZ37" s="19"/>
      <c r="HLA37" s="19"/>
      <c r="HLB37" s="19"/>
      <c r="HLC37" s="19"/>
      <c r="HLD37" s="19"/>
      <c r="HLE37" s="19"/>
      <c r="HLF37" s="19"/>
      <c r="HLG37" s="19"/>
      <c r="HLH37" s="19"/>
      <c r="HLI37" s="19"/>
      <c r="HLJ37" s="19"/>
      <c r="HLK37" s="19"/>
      <c r="HLL37" s="19"/>
      <c r="HLM37" s="19"/>
      <c r="HLN37" s="19"/>
      <c r="HLO37" s="19"/>
      <c r="HLP37" s="19"/>
      <c r="HLQ37" s="19"/>
      <c r="HLR37" s="19"/>
      <c r="HLS37" s="19"/>
      <c r="HLT37" s="19"/>
      <c r="HLU37" s="19"/>
      <c r="HLV37" s="19"/>
      <c r="HLW37" s="19"/>
      <c r="HLX37" s="19"/>
      <c r="HLY37" s="19"/>
      <c r="HLZ37" s="19"/>
      <c r="HMA37" s="19"/>
      <c r="HMB37" s="19"/>
      <c r="HMC37" s="19"/>
      <c r="HMD37" s="19"/>
      <c r="HME37" s="19"/>
      <c r="HMF37" s="19"/>
      <c r="HMG37" s="19"/>
      <c r="HMH37" s="19"/>
      <c r="HMI37" s="19"/>
      <c r="HMJ37" s="19"/>
      <c r="HMK37" s="19"/>
      <c r="HML37" s="19"/>
      <c r="HMM37" s="19"/>
      <c r="HMN37" s="19"/>
      <c r="HMO37" s="19"/>
      <c r="HMP37" s="19"/>
      <c r="HMQ37" s="19"/>
      <c r="HMR37" s="19"/>
      <c r="HMS37" s="19"/>
      <c r="HMT37" s="19"/>
      <c r="HMU37" s="19"/>
      <c r="HMV37" s="19"/>
      <c r="HMW37" s="19"/>
      <c r="HMX37" s="19"/>
      <c r="HMY37" s="19"/>
      <c r="HMZ37" s="19"/>
      <c r="HNA37" s="19"/>
      <c r="HNB37" s="19"/>
      <c r="HNC37" s="19"/>
      <c r="HND37" s="19"/>
      <c r="HNE37" s="19"/>
      <c r="HNF37" s="19"/>
      <c r="HNG37" s="19"/>
      <c r="HNH37" s="19"/>
      <c r="HNI37" s="19"/>
      <c r="HNJ37" s="19"/>
      <c r="HNK37" s="19"/>
      <c r="HNL37" s="19"/>
      <c r="HNM37" s="19"/>
      <c r="HNN37" s="19"/>
      <c r="HNO37" s="19"/>
      <c r="HNP37" s="19"/>
      <c r="HNQ37" s="19"/>
      <c r="HNR37" s="19"/>
      <c r="HNS37" s="19"/>
      <c r="HNT37" s="19"/>
      <c r="HNU37" s="19"/>
      <c r="HNV37" s="19"/>
      <c r="HNW37" s="19"/>
      <c r="HNX37" s="19"/>
      <c r="HNY37" s="19"/>
      <c r="HNZ37" s="19"/>
      <c r="HOA37" s="19"/>
      <c r="HOB37" s="19"/>
      <c r="HOC37" s="19"/>
      <c r="HOD37" s="19"/>
      <c r="HOE37" s="19"/>
      <c r="HOF37" s="19"/>
      <c r="HOG37" s="19"/>
      <c r="HOH37" s="19"/>
      <c r="HOI37" s="19"/>
      <c r="HOJ37" s="19"/>
      <c r="HOK37" s="19"/>
      <c r="HOL37" s="19"/>
      <c r="HOM37" s="19"/>
      <c r="HON37" s="19"/>
      <c r="HOO37" s="19"/>
      <c r="HOP37" s="19"/>
      <c r="HOQ37" s="19"/>
      <c r="HOR37" s="19"/>
      <c r="HOS37" s="19"/>
      <c r="HOT37" s="19"/>
      <c r="HOU37" s="19"/>
      <c r="HOV37" s="19"/>
      <c r="HOW37" s="19"/>
      <c r="HOX37" s="19"/>
      <c r="HOY37" s="19"/>
      <c r="HOZ37" s="19"/>
      <c r="HPA37" s="19"/>
      <c r="HPB37" s="19"/>
      <c r="HPC37" s="19"/>
      <c r="HPD37" s="19"/>
      <c r="HPE37" s="19"/>
      <c r="HPF37" s="19"/>
      <c r="HPG37" s="19"/>
      <c r="HPH37" s="19"/>
      <c r="HPI37" s="19"/>
      <c r="HPJ37" s="19"/>
      <c r="HPK37" s="19"/>
      <c r="HPL37" s="19"/>
      <c r="HPM37" s="19"/>
      <c r="HPN37" s="19"/>
      <c r="HPO37" s="19"/>
      <c r="HPP37" s="19"/>
      <c r="HPQ37" s="19"/>
      <c r="HPR37" s="19"/>
      <c r="HPS37" s="19"/>
      <c r="HPT37" s="19"/>
      <c r="HPU37" s="19"/>
      <c r="HPV37" s="19"/>
      <c r="HPW37" s="19"/>
      <c r="HPX37" s="19"/>
      <c r="HPY37" s="19"/>
      <c r="HPZ37" s="19"/>
      <c r="HQA37" s="19"/>
      <c r="HQB37" s="19"/>
      <c r="HQC37" s="19"/>
      <c r="HQD37" s="19"/>
      <c r="HQE37" s="19"/>
      <c r="HQF37" s="19"/>
      <c r="HQG37" s="19"/>
      <c r="HQH37" s="19"/>
      <c r="HQI37" s="19"/>
      <c r="HQJ37" s="19"/>
      <c r="HQK37" s="19"/>
      <c r="HQL37" s="19"/>
      <c r="HQM37" s="19"/>
      <c r="HQN37" s="19"/>
      <c r="HQO37" s="19"/>
      <c r="HQP37" s="19"/>
      <c r="HQQ37" s="19"/>
      <c r="HQR37" s="19"/>
      <c r="HQS37" s="19"/>
      <c r="HQT37" s="19"/>
      <c r="HQU37" s="19"/>
      <c r="HQV37" s="19"/>
      <c r="HQW37" s="19"/>
      <c r="HQX37" s="19"/>
      <c r="HQY37" s="19"/>
      <c r="HQZ37" s="19"/>
      <c r="HRA37" s="19"/>
      <c r="HRB37" s="19"/>
      <c r="HRC37" s="19"/>
      <c r="HRD37" s="19"/>
      <c r="HRE37" s="19"/>
      <c r="HRF37" s="19"/>
      <c r="HRG37" s="19"/>
      <c r="HRH37" s="19"/>
      <c r="HRI37" s="19"/>
      <c r="HRJ37" s="19"/>
      <c r="HRK37" s="19"/>
      <c r="HRL37" s="19"/>
      <c r="HRM37" s="19"/>
      <c r="HRN37" s="19"/>
      <c r="HRO37" s="19"/>
      <c r="HRP37" s="19"/>
      <c r="HRQ37" s="19"/>
      <c r="HRR37" s="19"/>
      <c r="HRS37" s="19"/>
      <c r="HRT37" s="19"/>
      <c r="HRU37" s="19"/>
      <c r="HRV37" s="19"/>
      <c r="HRW37" s="19"/>
      <c r="HRX37" s="19"/>
      <c r="HRY37" s="19"/>
      <c r="HRZ37" s="19"/>
      <c r="HSA37" s="19"/>
      <c r="HSB37" s="19"/>
      <c r="HSC37" s="19"/>
      <c r="HSD37" s="19"/>
      <c r="HSE37" s="19"/>
      <c r="HSF37" s="19"/>
      <c r="HSG37" s="19"/>
      <c r="HSH37" s="19"/>
      <c r="HSI37" s="19"/>
      <c r="HSJ37" s="19"/>
      <c r="HSK37" s="19"/>
      <c r="HSL37" s="19"/>
      <c r="HSM37" s="19"/>
      <c r="HSN37" s="19"/>
      <c r="HSO37" s="19"/>
      <c r="HSP37" s="19"/>
      <c r="HSQ37" s="19"/>
      <c r="HSR37" s="19"/>
      <c r="HSS37" s="19"/>
      <c r="HST37" s="19"/>
      <c r="HSU37" s="19"/>
      <c r="HSV37" s="19"/>
      <c r="HSW37" s="19"/>
      <c r="HSX37" s="19"/>
      <c r="HSY37" s="19"/>
      <c r="HSZ37" s="19"/>
      <c r="HTA37" s="19"/>
      <c r="HTB37" s="19"/>
      <c r="HTC37" s="19"/>
      <c r="HTD37" s="19"/>
      <c r="HTE37" s="19"/>
      <c r="HTF37" s="19"/>
      <c r="HTG37" s="19"/>
      <c r="HTH37" s="19"/>
      <c r="HTI37" s="19"/>
      <c r="HTJ37" s="19"/>
      <c r="HTK37" s="19"/>
      <c r="HTL37" s="19"/>
      <c r="HTM37" s="19"/>
      <c r="HTN37" s="19"/>
      <c r="HTO37" s="19"/>
      <c r="HTP37" s="19"/>
      <c r="HTQ37" s="19"/>
      <c r="HTR37" s="19"/>
      <c r="HTS37" s="19"/>
      <c r="HTT37" s="19"/>
      <c r="HTU37" s="19"/>
      <c r="HTV37" s="19"/>
      <c r="HTW37" s="19"/>
      <c r="HTX37" s="19"/>
      <c r="HTY37" s="19"/>
      <c r="HTZ37" s="19"/>
      <c r="HUA37" s="19"/>
      <c r="HUB37" s="19"/>
      <c r="HUC37" s="19"/>
      <c r="HUD37" s="19"/>
      <c r="HUE37" s="19"/>
      <c r="HUF37" s="19"/>
      <c r="HUG37" s="19"/>
      <c r="HUH37" s="19"/>
      <c r="HUI37" s="19"/>
      <c r="HUJ37" s="19"/>
      <c r="HUK37" s="19"/>
      <c r="HUL37" s="19"/>
      <c r="HUM37" s="19"/>
      <c r="HUN37" s="19"/>
      <c r="HUO37" s="19"/>
      <c r="HUP37" s="19"/>
      <c r="HUQ37" s="19"/>
      <c r="HUR37" s="19"/>
      <c r="HUS37" s="19"/>
      <c r="HUT37" s="19"/>
      <c r="HUU37" s="19"/>
      <c r="HUV37" s="19"/>
      <c r="HUW37" s="19"/>
      <c r="HUX37" s="19"/>
      <c r="HUY37" s="19"/>
      <c r="HUZ37" s="19"/>
      <c r="HVA37" s="19"/>
      <c r="HVB37" s="19"/>
      <c r="HVC37" s="19"/>
      <c r="HVD37" s="19"/>
      <c r="HVE37" s="19"/>
      <c r="HVF37" s="19"/>
      <c r="HVG37" s="19"/>
      <c r="HVH37" s="19"/>
      <c r="HVI37" s="19"/>
      <c r="HVJ37" s="19"/>
      <c r="HVK37" s="19"/>
      <c r="HVL37" s="19"/>
      <c r="HVM37" s="19"/>
      <c r="HVN37" s="19"/>
      <c r="HVO37" s="19"/>
      <c r="HVP37" s="19"/>
      <c r="HVQ37" s="19"/>
      <c r="HVR37" s="19"/>
      <c r="HVS37" s="19"/>
      <c r="HVT37" s="19"/>
      <c r="HVU37" s="19"/>
      <c r="HVV37" s="19"/>
      <c r="HVW37" s="19"/>
      <c r="HVX37" s="19"/>
      <c r="HVY37" s="19"/>
      <c r="HVZ37" s="19"/>
      <c r="HWA37" s="19"/>
      <c r="HWB37" s="19"/>
      <c r="HWC37" s="19"/>
      <c r="HWD37" s="19"/>
      <c r="HWE37" s="19"/>
      <c r="HWF37" s="19"/>
      <c r="HWG37" s="19"/>
      <c r="HWH37" s="19"/>
      <c r="HWI37" s="19"/>
      <c r="HWJ37" s="19"/>
      <c r="HWK37" s="19"/>
      <c r="HWL37" s="19"/>
      <c r="HWM37" s="19"/>
      <c r="HWN37" s="19"/>
      <c r="HWO37" s="19"/>
      <c r="HWP37" s="19"/>
      <c r="HWQ37" s="19"/>
      <c r="HWR37" s="19"/>
      <c r="HWS37" s="19"/>
      <c r="HWT37" s="19"/>
      <c r="HWU37" s="19"/>
      <c r="HWV37" s="19"/>
      <c r="HWW37" s="19"/>
      <c r="HWX37" s="19"/>
      <c r="HWY37" s="19"/>
      <c r="HWZ37" s="19"/>
      <c r="HXA37" s="19"/>
      <c r="HXB37" s="19"/>
      <c r="HXC37" s="19"/>
      <c r="HXD37" s="19"/>
      <c r="HXE37" s="19"/>
      <c r="HXF37" s="19"/>
      <c r="HXG37" s="19"/>
      <c r="HXH37" s="19"/>
      <c r="HXI37" s="19"/>
      <c r="HXJ37" s="19"/>
      <c r="HXK37" s="19"/>
      <c r="HXL37" s="19"/>
      <c r="HXM37" s="19"/>
      <c r="HXN37" s="19"/>
      <c r="HXO37" s="19"/>
      <c r="HXP37" s="19"/>
      <c r="HXQ37" s="19"/>
      <c r="HXR37" s="19"/>
      <c r="HXS37" s="19"/>
      <c r="HXT37" s="19"/>
      <c r="HXU37" s="19"/>
      <c r="HXV37" s="19"/>
      <c r="HXW37" s="19"/>
      <c r="HXX37" s="19"/>
      <c r="HXY37" s="19"/>
      <c r="HXZ37" s="19"/>
      <c r="HYA37" s="19"/>
      <c r="HYB37" s="19"/>
      <c r="HYC37" s="19"/>
      <c r="HYD37" s="19"/>
      <c r="HYE37" s="19"/>
      <c r="HYF37" s="19"/>
      <c r="HYG37" s="19"/>
      <c r="HYH37" s="19"/>
      <c r="HYI37" s="19"/>
      <c r="HYJ37" s="19"/>
      <c r="HYK37" s="19"/>
      <c r="HYL37" s="19"/>
      <c r="HYM37" s="19"/>
      <c r="HYN37" s="19"/>
      <c r="HYO37" s="19"/>
      <c r="HYP37" s="19"/>
      <c r="HYQ37" s="19"/>
      <c r="HYR37" s="19"/>
      <c r="HYS37" s="19"/>
      <c r="HYT37" s="19"/>
      <c r="HYU37" s="19"/>
      <c r="HYV37" s="19"/>
      <c r="HYW37" s="19"/>
      <c r="HYX37" s="19"/>
      <c r="HYY37" s="19"/>
      <c r="HYZ37" s="19"/>
      <c r="HZA37" s="19"/>
      <c r="HZB37" s="19"/>
      <c r="HZC37" s="19"/>
      <c r="HZD37" s="19"/>
      <c r="HZE37" s="19"/>
      <c r="HZF37" s="19"/>
      <c r="HZG37" s="19"/>
      <c r="HZH37" s="19"/>
      <c r="HZI37" s="19"/>
      <c r="HZJ37" s="19"/>
      <c r="HZK37" s="19"/>
      <c r="HZL37" s="19"/>
      <c r="HZM37" s="19"/>
      <c r="HZN37" s="19"/>
      <c r="HZO37" s="19"/>
      <c r="HZP37" s="19"/>
      <c r="HZQ37" s="19"/>
      <c r="HZR37" s="19"/>
      <c r="HZS37" s="19"/>
      <c r="HZT37" s="19"/>
      <c r="HZU37" s="19"/>
      <c r="HZV37" s="19"/>
      <c r="HZW37" s="19"/>
      <c r="HZX37" s="19"/>
      <c r="HZY37" s="19"/>
      <c r="HZZ37" s="19"/>
      <c r="IAA37" s="19"/>
      <c r="IAB37" s="19"/>
      <c r="IAC37" s="19"/>
      <c r="IAD37" s="19"/>
      <c r="IAE37" s="19"/>
      <c r="IAF37" s="19"/>
      <c r="IAG37" s="19"/>
      <c r="IAH37" s="19"/>
      <c r="IAI37" s="19"/>
      <c r="IAJ37" s="19"/>
      <c r="IAK37" s="19"/>
      <c r="IAL37" s="19"/>
      <c r="IAM37" s="19"/>
      <c r="IAN37" s="19"/>
      <c r="IAO37" s="19"/>
      <c r="IAP37" s="19"/>
      <c r="IAQ37" s="19"/>
      <c r="IAR37" s="19"/>
      <c r="IAS37" s="19"/>
      <c r="IAT37" s="19"/>
      <c r="IAU37" s="19"/>
      <c r="IAV37" s="19"/>
      <c r="IAW37" s="19"/>
      <c r="IAX37" s="19"/>
      <c r="IAY37" s="19"/>
      <c r="IAZ37" s="19"/>
      <c r="IBA37" s="19"/>
      <c r="IBB37" s="19"/>
      <c r="IBC37" s="19"/>
      <c r="IBD37" s="19"/>
      <c r="IBE37" s="19"/>
      <c r="IBF37" s="19"/>
      <c r="IBG37" s="19"/>
      <c r="IBH37" s="19"/>
      <c r="IBI37" s="19"/>
      <c r="IBJ37" s="19"/>
      <c r="IBK37" s="19"/>
      <c r="IBL37" s="19"/>
      <c r="IBM37" s="19"/>
      <c r="IBN37" s="19"/>
      <c r="IBO37" s="19"/>
      <c r="IBP37" s="19"/>
      <c r="IBQ37" s="19"/>
      <c r="IBR37" s="19"/>
      <c r="IBS37" s="19"/>
      <c r="IBT37" s="19"/>
      <c r="IBU37" s="19"/>
      <c r="IBV37" s="19"/>
      <c r="IBW37" s="19"/>
      <c r="IBX37" s="19"/>
      <c r="IBY37" s="19"/>
      <c r="IBZ37" s="19"/>
      <c r="ICA37" s="19"/>
      <c r="ICB37" s="19"/>
      <c r="ICC37" s="19"/>
      <c r="ICD37" s="19"/>
      <c r="ICE37" s="19"/>
      <c r="ICF37" s="19"/>
      <c r="ICG37" s="19"/>
      <c r="ICH37" s="19"/>
      <c r="ICI37" s="19"/>
      <c r="ICJ37" s="19"/>
      <c r="ICK37" s="19"/>
      <c r="ICL37" s="19"/>
      <c r="ICM37" s="19"/>
      <c r="ICN37" s="19"/>
      <c r="ICO37" s="19"/>
      <c r="ICP37" s="19"/>
      <c r="ICQ37" s="19"/>
      <c r="ICR37" s="19"/>
      <c r="ICS37" s="19"/>
      <c r="ICT37" s="19"/>
      <c r="ICU37" s="19"/>
      <c r="ICV37" s="19"/>
      <c r="ICW37" s="19"/>
      <c r="ICX37" s="19"/>
      <c r="ICY37" s="19"/>
      <c r="ICZ37" s="19"/>
      <c r="IDA37" s="19"/>
      <c r="IDB37" s="19"/>
      <c r="IDC37" s="19"/>
      <c r="IDD37" s="19"/>
      <c r="IDE37" s="19"/>
      <c r="IDF37" s="19"/>
      <c r="IDG37" s="19"/>
      <c r="IDH37" s="19"/>
      <c r="IDI37" s="19"/>
      <c r="IDJ37" s="19"/>
      <c r="IDK37" s="19"/>
      <c r="IDL37" s="19"/>
      <c r="IDM37" s="19"/>
      <c r="IDN37" s="19"/>
      <c r="IDO37" s="19"/>
      <c r="IDP37" s="19"/>
      <c r="IDQ37" s="19"/>
      <c r="IDR37" s="19"/>
      <c r="IDS37" s="19"/>
      <c r="IDT37" s="19"/>
      <c r="IDU37" s="19"/>
      <c r="IDV37" s="19"/>
      <c r="IDW37" s="19"/>
      <c r="IDX37" s="19"/>
      <c r="IDY37" s="19"/>
      <c r="IDZ37" s="19"/>
      <c r="IEA37" s="19"/>
      <c r="IEB37" s="19"/>
      <c r="IEC37" s="19"/>
      <c r="IED37" s="19"/>
      <c r="IEE37" s="19"/>
      <c r="IEF37" s="19"/>
      <c r="IEG37" s="19"/>
      <c r="IEH37" s="19"/>
      <c r="IEI37" s="19"/>
      <c r="IEJ37" s="19"/>
      <c r="IEK37" s="19"/>
      <c r="IEL37" s="19"/>
      <c r="IEM37" s="19"/>
      <c r="IEN37" s="19"/>
      <c r="IEO37" s="19"/>
      <c r="IEP37" s="19"/>
      <c r="IEQ37" s="19"/>
      <c r="IER37" s="19"/>
      <c r="IES37" s="19"/>
      <c r="IET37" s="19"/>
      <c r="IEU37" s="19"/>
      <c r="IEV37" s="19"/>
      <c r="IEW37" s="19"/>
      <c r="IEX37" s="19"/>
      <c r="IEY37" s="19"/>
      <c r="IEZ37" s="19"/>
      <c r="IFA37" s="19"/>
      <c r="IFB37" s="19"/>
      <c r="IFC37" s="19"/>
      <c r="IFD37" s="19"/>
      <c r="IFE37" s="19"/>
      <c r="IFF37" s="19"/>
      <c r="IFG37" s="19"/>
      <c r="IFH37" s="19"/>
      <c r="IFI37" s="19"/>
      <c r="IFJ37" s="19"/>
      <c r="IFK37" s="19"/>
      <c r="IFL37" s="19"/>
      <c r="IFM37" s="19"/>
      <c r="IFN37" s="19"/>
      <c r="IFO37" s="19"/>
      <c r="IFP37" s="19"/>
      <c r="IFQ37" s="19"/>
      <c r="IFR37" s="19"/>
      <c r="IFS37" s="19"/>
      <c r="IFT37" s="19"/>
      <c r="IFU37" s="19"/>
      <c r="IFV37" s="19"/>
      <c r="IFW37" s="19"/>
      <c r="IFX37" s="19"/>
      <c r="IFY37" s="19"/>
      <c r="IFZ37" s="19"/>
      <c r="IGA37" s="19"/>
      <c r="IGB37" s="19"/>
      <c r="IGC37" s="19"/>
      <c r="IGD37" s="19"/>
      <c r="IGE37" s="19"/>
      <c r="IGF37" s="19"/>
      <c r="IGG37" s="19"/>
      <c r="IGH37" s="19"/>
      <c r="IGI37" s="19"/>
      <c r="IGJ37" s="19"/>
      <c r="IGK37" s="19"/>
      <c r="IGL37" s="19"/>
      <c r="IGM37" s="19"/>
      <c r="IGN37" s="19"/>
      <c r="IGO37" s="19"/>
      <c r="IGP37" s="19"/>
      <c r="IGQ37" s="19"/>
      <c r="IGR37" s="19"/>
      <c r="IGS37" s="19"/>
      <c r="IGT37" s="19"/>
      <c r="IGU37" s="19"/>
      <c r="IGV37" s="19"/>
      <c r="IGW37" s="19"/>
      <c r="IGX37" s="19"/>
      <c r="IGY37" s="19"/>
      <c r="IGZ37" s="19"/>
      <c r="IHA37" s="19"/>
      <c r="IHB37" s="19"/>
      <c r="IHC37" s="19"/>
      <c r="IHD37" s="19"/>
      <c r="IHE37" s="19"/>
      <c r="IHF37" s="19"/>
      <c r="IHG37" s="19"/>
      <c r="IHH37" s="19"/>
      <c r="IHI37" s="19"/>
      <c r="IHJ37" s="19"/>
      <c r="IHK37" s="19"/>
      <c r="IHL37" s="19"/>
      <c r="IHM37" s="19"/>
      <c r="IHN37" s="19"/>
      <c r="IHO37" s="19"/>
      <c r="IHP37" s="19"/>
      <c r="IHQ37" s="19"/>
      <c r="IHR37" s="19"/>
      <c r="IHS37" s="19"/>
      <c r="IHT37" s="19"/>
      <c r="IHU37" s="19"/>
      <c r="IHV37" s="19"/>
      <c r="IHW37" s="19"/>
      <c r="IHX37" s="19"/>
      <c r="IHY37" s="19"/>
      <c r="IHZ37" s="19"/>
      <c r="IIA37" s="19"/>
      <c r="IIB37" s="19"/>
      <c r="IIC37" s="19"/>
      <c r="IID37" s="19"/>
      <c r="IIE37" s="19"/>
      <c r="IIF37" s="19"/>
      <c r="IIG37" s="19"/>
      <c r="IIH37" s="19"/>
      <c r="III37" s="19"/>
      <c r="IIJ37" s="19"/>
      <c r="IIK37" s="19"/>
      <c r="IIL37" s="19"/>
      <c r="IIM37" s="19"/>
      <c r="IIN37" s="19"/>
      <c r="IIO37" s="19"/>
      <c r="IIP37" s="19"/>
      <c r="IIQ37" s="19"/>
      <c r="IIR37" s="19"/>
      <c r="IIS37" s="19"/>
      <c r="IIT37" s="19"/>
      <c r="IIU37" s="19"/>
      <c r="IIV37" s="19"/>
      <c r="IIW37" s="19"/>
      <c r="IIX37" s="19"/>
      <c r="IIY37" s="19"/>
      <c r="IIZ37" s="19"/>
      <c r="IJA37" s="19"/>
      <c r="IJB37" s="19"/>
      <c r="IJC37" s="19"/>
      <c r="IJD37" s="19"/>
      <c r="IJE37" s="19"/>
      <c r="IJF37" s="19"/>
      <c r="IJG37" s="19"/>
      <c r="IJH37" s="19"/>
      <c r="IJI37" s="19"/>
      <c r="IJJ37" s="19"/>
      <c r="IJK37" s="19"/>
      <c r="IJL37" s="19"/>
      <c r="IJM37" s="19"/>
      <c r="IJN37" s="19"/>
      <c r="IJO37" s="19"/>
      <c r="IJP37" s="19"/>
      <c r="IJQ37" s="19"/>
      <c r="IJR37" s="19"/>
      <c r="IJS37" s="19"/>
      <c r="IJT37" s="19"/>
      <c r="IJU37" s="19"/>
      <c r="IJV37" s="19"/>
      <c r="IJW37" s="19"/>
      <c r="IJX37" s="19"/>
      <c r="IJY37" s="19"/>
      <c r="IJZ37" s="19"/>
      <c r="IKA37" s="19"/>
      <c r="IKB37" s="19"/>
      <c r="IKC37" s="19"/>
      <c r="IKD37" s="19"/>
      <c r="IKE37" s="19"/>
      <c r="IKF37" s="19"/>
      <c r="IKG37" s="19"/>
      <c r="IKH37" s="19"/>
      <c r="IKI37" s="19"/>
      <c r="IKJ37" s="19"/>
      <c r="IKK37" s="19"/>
      <c r="IKL37" s="19"/>
      <c r="IKM37" s="19"/>
      <c r="IKN37" s="19"/>
      <c r="IKO37" s="19"/>
      <c r="IKP37" s="19"/>
      <c r="IKQ37" s="19"/>
      <c r="IKR37" s="19"/>
      <c r="IKS37" s="19"/>
      <c r="IKT37" s="19"/>
      <c r="IKU37" s="19"/>
      <c r="IKV37" s="19"/>
      <c r="IKW37" s="19"/>
      <c r="IKX37" s="19"/>
      <c r="IKY37" s="19"/>
      <c r="IKZ37" s="19"/>
      <c r="ILA37" s="19"/>
      <c r="ILB37" s="19"/>
      <c r="ILC37" s="19"/>
      <c r="ILD37" s="19"/>
      <c r="ILE37" s="19"/>
      <c r="ILF37" s="19"/>
      <c r="ILG37" s="19"/>
      <c r="ILH37" s="19"/>
      <c r="ILI37" s="19"/>
      <c r="ILJ37" s="19"/>
      <c r="ILK37" s="19"/>
      <c r="ILL37" s="19"/>
      <c r="ILM37" s="19"/>
      <c r="ILN37" s="19"/>
      <c r="ILO37" s="19"/>
      <c r="ILP37" s="19"/>
      <c r="ILQ37" s="19"/>
      <c r="ILR37" s="19"/>
      <c r="ILS37" s="19"/>
      <c r="ILT37" s="19"/>
      <c r="ILU37" s="19"/>
      <c r="ILV37" s="19"/>
      <c r="ILW37" s="19"/>
      <c r="ILX37" s="19"/>
      <c r="ILY37" s="19"/>
      <c r="ILZ37" s="19"/>
      <c r="IMA37" s="19"/>
      <c r="IMB37" s="19"/>
      <c r="IMC37" s="19"/>
      <c r="IMD37" s="19"/>
      <c r="IME37" s="19"/>
      <c r="IMF37" s="19"/>
      <c r="IMG37" s="19"/>
      <c r="IMH37" s="19"/>
      <c r="IMI37" s="19"/>
      <c r="IMJ37" s="19"/>
      <c r="IMK37" s="19"/>
      <c r="IML37" s="19"/>
      <c r="IMM37" s="19"/>
      <c r="IMN37" s="19"/>
      <c r="IMO37" s="19"/>
      <c r="IMP37" s="19"/>
      <c r="IMQ37" s="19"/>
      <c r="IMR37" s="19"/>
      <c r="IMS37" s="19"/>
      <c r="IMT37" s="19"/>
      <c r="IMU37" s="19"/>
      <c r="IMV37" s="19"/>
      <c r="IMW37" s="19"/>
      <c r="IMX37" s="19"/>
      <c r="IMY37" s="19"/>
      <c r="IMZ37" s="19"/>
      <c r="INA37" s="19"/>
      <c r="INB37" s="19"/>
      <c r="INC37" s="19"/>
      <c r="IND37" s="19"/>
      <c r="INE37" s="19"/>
      <c r="INF37" s="19"/>
      <c r="ING37" s="19"/>
      <c r="INH37" s="19"/>
      <c r="INI37" s="19"/>
      <c r="INJ37" s="19"/>
      <c r="INK37" s="19"/>
      <c r="INL37" s="19"/>
      <c r="INM37" s="19"/>
      <c r="INN37" s="19"/>
      <c r="INO37" s="19"/>
      <c r="INP37" s="19"/>
      <c r="INQ37" s="19"/>
      <c r="INR37" s="19"/>
      <c r="INS37" s="19"/>
      <c r="INT37" s="19"/>
      <c r="INU37" s="19"/>
      <c r="INV37" s="19"/>
      <c r="INW37" s="19"/>
      <c r="INX37" s="19"/>
      <c r="INY37" s="19"/>
      <c r="INZ37" s="19"/>
      <c r="IOA37" s="19"/>
      <c r="IOB37" s="19"/>
      <c r="IOC37" s="19"/>
      <c r="IOD37" s="19"/>
      <c r="IOE37" s="19"/>
      <c r="IOF37" s="19"/>
      <c r="IOG37" s="19"/>
      <c r="IOH37" s="19"/>
      <c r="IOI37" s="19"/>
      <c r="IOJ37" s="19"/>
      <c r="IOK37" s="19"/>
      <c r="IOL37" s="19"/>
      <c r="IOM37" s="19"/>
      <c r="ION37" s="19"/>
      <c r="IOO37" s="19"/>
      <c r="IOP37" s="19"/>
      <c r="IOQ37" s="19"/>
      <c r="IOR37" s="19"/>
      <c r="IOS37" s="19"/>
      <c r="IOT37" s="19"/>
      <c r="IOU37" s="19"/>
      <c r="IOV37" s="19"/>
      <c r="IOW37" s="19"/>
      <c r="IOX37" s="19"/>
      <c r="IOY37" s="19"/>
      <c r="IOZ37" s="19"/>
      <c r="IPA37" s="19"/>
      <c r="IPB37" s="19"/>
      <c r="IPC37" s="19"/>
      <c r="IPD37" s="19"/>
      <c r="IPE37" s="19"/>
      <c r="IPF37" s="19"/>
      <c r="IPG37" s="19"/>
      <c r="IPH37" s="19"/>
      <c r="IPI37" s="19"/>
      <c r="IPJ37" s="19"/>
      <c r="IPK37" s="19"/>
      <c r="IPL37" s="19"/>
      <c r="IPM37" s="19"/>
      <c r="IPN37" s="19"/>
      <c r="IPO37" s="19"/>
      <c r="IPP37" s="19"/>
      <c r="IPQ37" s="19"/>
      <c r="IPR37" s="19"/>
      <c r="IPS37" s="19"/>
      <c r="IPT37" s="19"/>
      <c r="IPU37" s="19"/>
      <c r="IPV37" s="19"/>
      <c r="IPW37" s="19"/>
      <c r="IPX37" s="19"/>
      <c r="IPY37" s="19"/>
      <c r="IPZ37" s="19"/>
      <c r="IQA37" s="19"/>
      <c r="IQB37" s="19"/>
      <c r="IQC37" s="19"/>
      <c r="IQD37" s="19"/>
      <c r="IQE37" s="19"/>
      <c r="IQF37" s="19"/>
      <c r="IQG37" s="19"/>
      <c r="IQH37" s="19"/>
      <c r="IQI37" s="19"/>
      <c r="IQJ37" s="19"/>
      <c r="IQK37" s="19"/>
      <c r="IQL37" s="19"/>
      <c r="IQM37" s="19"/>
      <c r="IQN37" s="19"/>
      <c r="IQO37" s="19"/>
      <c r="IQP37" s="19"/>
      <c r="IQQ37" s="19"/>
      <c r="IQR37" s="19"/>
      <c r="IQS37" s="19"/>
      <c r="IQT37" s="19"/>
      <c r="IQU37" s="19"/>
      <c r="IQV37" s="19"/>
      <c r="IQW37" s="19"/>
      <c r="IQX37" s="19"/>
      <c r="IQY37" s="19"/>
      <c r="IQZ37" s="19"/>
      <c r="IRA37" s="19"/>
      <c r="IRB37" s="19"/>
      <c r="IRC37" s="19"/>
      <c r="IRD37" s="19"/>
      <c r="IRE37" s="19"/>
      <c r="IRF37" s="19"/>
      <c r="IRG37" s="19"/>
      <c r="IRH37" s="19"/>
      <c r="IRI37" s="19"/>
      <c r="IRJ37" s="19"/>
      <c r="IRK37" s="19"/>
      <c r="IRL37" s="19"/>
      <c r="IRM37" s="19"/>
      <c r="IRN37" s="19"/>
      <c r="IRO37" s="19"/>
      <c r="IRP37" s="19"/>
      <c r="IRQ37" s="19"/>
      <c r="IRR37" s="19"/>
      <c r="IRS37" s="19"/>
      <c r="IRT37" s="19"/>
      <c r="IRU37" s="19"/>
      <c r="IRV37" s="19"/>
      <c r="IRW37" s="19"/>
      <c r="IRX37" s="19"/>
      <c r="IRY37" s="19"/>
      <c r="IRZ37" s="19"/>
      <c r="ISA37" s="19"/>
      <c r="ISB37" s="19"/>
      <c r="ISC37" s="19"/>
      <c r="ISD37" s="19"/>
      <c r="ISE37" s="19"/>
      <c r="ISF37" s="19"/>
      <c r="ISG37" s="19"/>
      <c r="ISH37" s="19"/>
      <c r="ISI37" s="19"/>
      <c r="ISJ37" s="19"/>
      <c r="ISK37" s="19"/>
      <c r="ISL37" s="19"/>
      <c r="ISM37" s="19"/>
      <c r="ISN37" s="19"/>
      <c r="ISO37" s="19"/>
      <c r="ISP37" s="19"/>
      <c r="ISQ37" s="19"/>
      <c r="ISR37" s="19"/>
      <c r="ISS37" s="19"/>
      <c r="IST37" s="19"/>
      <c r="ISU37" s="19"/>
      <c r="ISV37" s="19"/>
      <c r="ISW37" s="19"/>
      <c r="ISX37" s="19"/>
      <c r="ISY37" s="19"/>
      <c r="ISZ37" s="19"/>
      <c r="ITA37" s="19"/>
      <c r="ITB37" s="19"/>
      <c r="ITC37" s="19"/>
      <c r="ITD37" s="19"/>
      <c r="ITE37" s="19"/>
      <c r="ITF37" s="19"/>
      <c r="ITG37" s="19"/>
      <c r="ITH37" s="19"/>
      <c r="ITI37" s="19"/>
      <c r="ITJ37" s="19"/>
      <c r="ITK37" s="19"/>
      <c r="ITL37" s="19"/>
      <c r="ITM37" s="19"/>
      <c r="ITN37" s="19"/>
      <c r="ITO37" s="19"/>
      <c r="ITP37" s="19"/>
      <c r="ITQ37" s="19"/>
      <c r="ITR37" s="19"/>
      <c r="ITS37" s="19"/>
      <c r="ITT37" s="19"/>
      <c r="ITU37" s="19"/>
      <c r="ITV37" s="19"/>
      <c r="ITW37" s="19"/>
      <c r="ITX37" s="19"/>
      <c r="ITY37" s="19"/>
      <c r="ITZ37" s="19"/>
      <c r="IUA37" s="19"/>
      <c r="IUB37" s="19"/>
      <c r="IUC37" s="19"/>
      <c r="IUD37" s="19"/>
      <c r="IUE37" s="19"/>
      <c r="IUF37" s="19"/>
      <c r="IUG37" s="19"/>
      <c r="IUH37" s="19"/>
      <c r="IUI37" s="19"/>
      <c r="IUJ37" s="19"/>
      <c r="IUK37" s="19"/>
      <c r="IUL37" s="19"/>
      <c r="IUM37" s="19"/>
      <c r="IUN37" s="19"/>
      <c r="IUO37" s="19"/>
      <c r="IUP37" s="19"/>
      <c r="IUQ37" s="19"/>
      <c r="IUR37" s="19"/>
      <c r="IUS37" s="19"/>
      <c r="IUT37" s="19"/>
      <c r="IUU37" s="19"/>
      <c r="IUV37" s="19"/>
      <c r="IUW37" s="19"/>
      <c r="IUX37" s="19"/>
      <c r="IUY37" s="19"/>
      <c r="IUZ37" s="19"/>
      <c r="IVA37" s="19"/>
      <c r="IVB37" s="19"/>
      <c r="IVC37" s="19"/>
      <c r="IVD37" s="19"/>
      <c r="IVE37" s="19"/>
      <c r="IVF37" s="19"/>
      <c r="IVG37" s="19"/>
      <c r="IVH37" s="19"/>
      <c r="IVI37" s="19"/>
      <c r="IVJ37" s="19"/>
      <c r="IVK37" s="19"/>
      <c r="IVL37" s="19"/>
      <c r="IVM37" s="19"/>
      <c r="IVN37" s="19"/>
      <c r="IVO37" s="19"/>
      <c r="IVP37" s="19"/>
      <c r="IVQ37" s="19"/>
      <c r="IVR37" s="19"/>
      <c r="IVS37" s="19"/>
      <c r="IVT37" s="19"/>
      <c r="IVU37" s="19"/>
      <c r="IVV37" s="19"/>
      <c r="IVW37" s="19"/>
      <c r="IVX37" s="19"/>
      <c r="IVY37" s="19"/>
      <c r="IVZ37" s="19"/>
      <c r="IWA37" s="19"/>
      <c r="IWB37" s="19"/>
      <c r="IWC37" s="19"/>
      <c r="IWD37" s="19"/>
      <c r="IWE37" s="19"/>
      <c r="IWF37" s="19"/>
      <c r="IWG37" s="19"/>
      <c r="IWH37" s="19"/>
      <c r="IWI37" s="19"/>
      <c r="IWJ37" s="19"/>
      <c r="IWK37" s="19"/>
      <c r="IWL37" s="19"/>
      <c r="IWM37" s="19"/>
      <c r="IWN37" s="19"/>
      <c r="IWO37" s="19"/>
      <c r="IWP37" s="19"/>
      <c r="IWQ37" s="19"/>
      <c r="IWR37" s="19"/>
      <c r="IWS37" s="19"/>
      <c r="IWT37" s="19"/>
      <c r="IWU37" s="19"/>
      <c r="IWV37" s="19"/>
      <c r="IWW37" s="19"/>
      <c r="IWX37" s="19"/>
      <c r="IWY37" s="19"/>
      <c r="IWZ37" s="19"/>
      <c r="IXA37" s="19"/>
      <c r="IXB37" s="19"/>
      <c r="IXC37" s="19"/>
      <c r="IXD37" s="19"/>
      <c r="IXE37" s="19"/>
      <c r="IXF37" s="19"/>
      <c r="IXG37" s="19"/>
      <c r="IXH37" s="19"/>
      <c r="IXI37" s="19"/>
      <c r="IXJ37" s="19"/>
      <c r="IXK37" s="19"/>
      <c r="IXL37" s="19"/>
      <c r="IXM37" s="19"/>
      <c r="IXN37" s="19"/>
      <c r="IXO37" s="19"/>
      <c r="IXP37" s="19"/>
      <c r="IXQ37" s="19"/>
      <c r="IXR37" s="19"/>
      <c r="IXS37" s="19"/>
      <c r="IXT37" s="19"/>
      <c r="IXU37" s="19"/>
      <c r="IXV37" s="19"/>
      <c r="IXW37" s="19"/>
      <c r="IXX37" s="19"/>
      <c r="IXY37" s="19"/>
      <c r="IXZ37" s="19"/>
      <c r="IYA37" s="19"/>
      <c r="IYB37" s="19"/>
      <c r="IYC37" s="19"/>
      <c r="IYD37" s="19"/>
      <c r="IYE37" s="19"/>
      <c r="IYF37" s="19"/>
      <c r="IYG37" s="19"/>
      <c r="IYH37" s="19"/>
      <c r="IYI37" s="19"/>
      <c r="IYJ37" s="19"/>
      <c r="IYK37" s="19"/>
      <c r="IYL37" s="19"/>
      <c r="IYM37" s="19"/>
      <c r="IYN37" s="19"/>
      <c r="IYO37" s="19"/>
      <c r="IYP37" s="19"/>
      <c r="IYQ37" s="19"/>
      <c r="IYR37" s="19"/>
      <c r="IYS37" s="19"/>
      <c r="IYT37" s="19"/>
      <c r="IYU37" s="19"/>
      <c r="IYV37" s="19"/>
      <c r="IYW37" s="19"/>
      <c r="IYX37" s="19"/>
      <c r="IYY37" s="19"/>
      <c r="IYZ37" s="19"/>
      <c r="IZA37" s="19"/>
      <c r="IZB37" s="19"/>
      <c r="IZC37" s="19"/>
      <c r="IZD37" s="19"/>
      <c r="IZE37" s="19"/>
      <c r="IZF37" s="19"/>
      <c r="IZG37" s="19"/>
      <c r="IZH37" s="19"/>
      <c r="IZI37" s="19"/>
      <c r="IZJ37" s="19"/>
      <c r="IZK37" s="19"/>
      <c r="IZL37" s="19"/>
      <c r="IZM37" s="19"/>
      <c r="IZN37" s="19"/>
      <c r="IZO37" s="19"/>
      <c r="IZP37" s="19"/>
      <c r="IZQ37" s="19"/>
      <c r="IZR37" s="19"/>
      <c r="IZS37" s="19"/>
      <c r="IZT37" s="19"/>
      <c r="IZU37" s="19"/>
      <c r="IZV37" s="19"/>
      <c r="IZW37" s="19"/>
      <c r="IZX37" s="19"/>
      <c r="IZY37" s="19"/>
      <c r="IZZ37" s="19"/>
      <c r="JAA37" s="19"/>
      <c r="JAB37" s="19"/>
      <c r="JAC37" s="19"/>
      <c r="JAD37" s="19"/>
      <c r="JAE37" s="19"/>
      <c r="JAF37" s="19"/>
      <c r="JAG37" s="19"/>
      <c r="JAH37" s="19"/>
      <c r="JAI37" s="19"/>
      <c r="JAJ37" s="19"/>
      <c r="JAK37" s="19"/>
      <c r="JAL37" s="19"/>
      <c r="JAM37" s="19"/>
      <c r="JAN37" s="19"/>
      <c r="JAO37" s="19"/>
      <c r="JAP37" s="19"/>
      <c r="JAQ37" s="19"/>
      <c r="JAR37" s="19"/>
      <c r="JAS37" s="19"/>
      <c r="JAT37" s="19"/>
      <c r="JAU37" s="19"/>
      <c r="JAV37" s="19"/>
      <c r="JAW37" s="19"/>
      <c r="JAX37" s="19"/>
      <c r="JAY37" s="19"/>
      <c r="JAZ37" s="19"/>
      <c r="JBA37" s="19"/>
      <c r="JBB37" s="19"/>
      <c r="JBC37" s="19"/>
      <c r="JBD37" s="19"/>
      <c r="JBE37" s="19"/>
      <c r="JBF37" s="19"/>
      <c r="JBG37" s="19"/>
      <c r="JBH37" s="19"/>
      <c r="JBI37" s="19"/>
      <c r="JBJ37" s="19"/>
      <c r="JBK37" s="19"/>
      <c r="JBL37" s="19"/>
      <c r="JBM37" s="19"/>
      <c r="JBN37" s="19"/>
      <c r="JBO37" s="19"/>
      <c r="JBP37" s="19"/>
      <c r="JBQ37" s="19"/>
      <c r="JBR37" s="19"/>
      <c r="JBS37" s="19"/>
      <c r="JBT37" s="19"/>
      <c r="JBU37" s="19"/>
      <c r="JBV37" s="19"/>
      <c r="JBW37" s="19"/>
      <c r="JBX37" s="19"/>
      <c r="JBY37" s="19"/>
      <c r="JBZ37" s="19"/>
      <c r="JCA37" s="19"/>
      <c r="JCB37" s="19"/>
      <c r="JCC37" s="19"/>
      <c r="JCD37" s="19"/>
      <c r="JCE37" s="19"/>
      <c r="JCF37" s="19"/>
      <c r="JCG37" s="19"/>
      <c r="JCH37" s="19"/>
      <c r="JCI37" s="19"/>
      <c r="JCJ37" s="19"/>
      <c r="JCK37" s="19"/>
      <c r="JCL37" s="19"/>
      <c r="JCM37" s="19"/>
      <c r="JCN37" s="19"/>
      <c r="JCO37" s="19"/>
      <c r="JCP37" s="19"/>
      <c r="JCQ37" s="19"/>
      <c r="JCR37" s="19"/>
      <c r="JCS37" s="19"/>
      <c r="JCT37" s="19"/>
      <c r="JCU37" s="19"/>
      <c r="JCV37" s="19"/>
      <c r="JCW37" s="19"/>
      <c r="JCX37" s="19"/>
      <c r="JCY37" s="19"/>
      <c r="JCZ37" s="19"/>
      <c r="JDA37" s="19"/>
      <c r="JDB37" s="19"/>
      <c r="JDC37" s="19"/>
      <c r="JDD37" s="19"/>
      <c r="JDE37" s="19"/>
      <c r="JDF37" s="19"/>
      <c r="JDG37" s="19"/>
      <c r="JDH37" s="19"/>
      <c r="JDI37" s="19"/>
      <c r="JDJ37" s="19"/>
      <c r="JDK37" s="19"/>
      <c r="JDL37" s="19"/>
      <c r="JDM37" s="19"/>
      <c r="JDN37" s="19"/>
      <c r="JDO37" s="19"/>
      <c r="JDP37" s="19"/>
      <c r="JDQ37" s="19"/>
      <c r="JDR37" s="19"/>
      <c r="JDS37" s="19"/>
      <c r="JDT37" s="19"/>
      <c r="JDU37" s="19"/>
      <c r="JDV37" s="19"/>
      <c r="JDW37" s="19"/>
      <c r="JDX37" s="19"/>
      <c r="JDY37" s="19"/>
      <c r="JDZ37" s="19"/>
      <c r="JEA37" s="19"/>
      <c r="JEB37" s="19"/>
      <c r="JEC37" s="19"/>
      <c r="JED37" s="19"/>
      <c r="JEE37" s="19"/>
      <c r="JEF37" s="19"/>
      <c r="JEG37" s="19"/>
      <c r="JEH37" s="19"/>
      <c r="JEI37" s="19"/>
      <c r="JEJ37" s="19"/>
      <c r="JEK37" s="19"/>
      <c r="JEL37" s="19"/>
      <c r="JEM37" s="19"/>
      <c r="JEN37" s="19"/>
      <c r="JEO37" s="19"/>
      <c r="JEP37" s="19"/>
      <c r="JEQ37" s="19"/>
      <c r="JER37" s="19"/>
      <c r="JES37" s="19"/>
      <c r="JET37" s="19"/>
      <c r="JEU37" s="19"/>
      <c r="JEV37" s="19"/>
      <c r="JEW37" s="19"/>
      <c r="JEX37" s="19"/>
      <c r="JEY37" s="19"/>
      <c r="JEZ37" s="19"/>
      <c r="JFA37" s="19"/>
      <c r="JFB37" s="19"/>
      <c r="JFC37" s="19"/>
      <c r="JFD37" s="19"/>
      <c r="JFE37" s="19"/>
      <c r="JFF37" s="19"/>
      <c r="JFG37" s="19"/>
      <c r="JFH37" s="19"/>
      <c r="JFI37" s="19"/>
      <c r="JFJ37" s="19"/>
      <c r="JFK37" s="19"/>
      <c r="JFL37" s="19"/>
      <c r="JFM37" s="19"/>
      <c r="JFN37" s="19"/>
      <c r="JFO37" s="19"/>
      <c r="JFP37" s="19"/>
      <c r="JFQ37" s="19"/>
      <c r="JFR37" s="19"/>
      <c r="JFS37" s="19"/>
      <c r="JFT37" s="19"/>
      <c r="JFU37" s="19"/>
      <c r="JFV37" s="19"/>
      <c r="JFW37" s="19"/>
      <c r="JFX37" s="19"/>
      <c r="JFY37" s="19"/>
      <c r="JFZ37" s="19"/>
      <c r="JGA37" s="19"/>
      <c r="JGB37" s="19"/>
      <c r="JGC37" s="19"/>
      <c r="JGD37" s="19"/>
      <c r="JGE37" s="19"/>
      <c r="JGF37" s="19"/>
      <c r="JGG37" s="19"/>
      <c r="JGH37" s="19"/>
      <c r="JGI37" s="19"/>
      <c r="JGJ37" s="19"/>
      <c r="JGK37" s="19"/>
      <c r="JGL37" s="19"/>
      <c r="JGM37" s="19"/>
      <c r="JGN37" s="19"/>
      <c r="JGO37" s="19"/>
      <c r="JGP37" s="19"/>
      <c r="JGQ37" s="19"/>
      <c r="JGR37" s="19"/>
      <c r="JGS37" s="19"/>
      <c r="JGT37" s="19"/>
      <c r="JGU37" s="19"/>
      <c r="JGV37" s="19"/>
      <c r="JGW37" s="19"/>
      <c r="JGX37" s="19"/>
      <c r="JGY37" s="19"/>
      <c r="JGZ37" s="19"/>
      <c r="JHA37" s="19"/>
      <c r="JHB37" s="19"/>
      <c r="JHC37" s="19"/>
      <c r="JHD37" s="19"/>
      <c r="JHE37" s="19"/>
      <c r="JHF37" s="19"/>
      <c r="JHG37" s="19"/>
      <c r="JHH37" s="19"/>
      <c r="JHI37" s="19"/>
      <c r="JHJ37" s="19"/>
      <c r="JHK37" s="19"/>
      <c r="JHL37" s="19"/>
      <c r="JHM37" s="19"/>
      <c r="JHN37" s="19"/>
      <c r="JHO37" s="19"/>
      <c r="JHP37" s="19"/>
      <c r="JHQ37" s="19"/>
      <c r="JHR37" s="19"/>
      <c r="JHS37" s="19"/>
      <c r="JHT37" s="19"/>
      <c r="JHU37" s="19"/>
      <c r="JHV37" s="19"/>
      <c r="JHW37" s="19"/>
      <c r="JHX37" s="19"/>
      <c r="JHY37" s="19"/>
      <c r="JHZ37" s="19"/>
      <c r="JIA37" s="19"/>
      <c r="JIB37" s="19"/>
      <c r="JIC37" s="19"/>
      <c r="JID37" s="19"/>
      <c r="JIE37" s="19"/>
      <c r="JIF37" s="19"/>
      <c r="JIG37" s="19"/>
      <c r="JIH37" s="19"/>
      <c r="JII37" s="19"/>
      <c r="JIJ37" s="19"/>
      <c r="JIK37" s="19"/>
      <c r="JIL37" s="19"/>
      <c r="JIM37" s="19"/>
      <c r="JIN37" s="19"/>
      <c r="JIO37" s="19"/>
      <c r="JIP37" s="19"/>
      <c r="JIQ37" s="19"/>
      <c r="JIR37" s="19"/>
      <c r="JIS37" s="19"/>
      <c r="JIT37" s="19"/>
      <c r="JIU37" s="19"/>
      <c r="JIV37" s="19"/>
      <c r="JIW37" s="19"/>
      <c r="JIX37" s="19"/>
      <c r="JIY37" s="19"/>
      <c r="JIZ37" s="19"/>
      <c r="JJA37" s="19"/>
      <c r="JJB37" s="19"/>
      <c r="JJC37" s="19"/>
      <c r="JJD37" s="19"/>
      <c r="JJE37" s="19"/>
      <c r="JJF37" s="19"/>
      <c r="JJG37" s="19"/>
      <c r="JJH37" s="19"/>
      <c r="JJI37" s="19"/>
      <c r="JJJ37" s="19"/>
      <c r="JJK37" s="19"/>
      <c r="JJL37" s="19"/>
      <c r="JJM37" s="19"/>
      <c r="JJN37" s="19"/>
      <c r="JJO37" s="19"/>
      <c r="JJP37" s="19"/>
      <c r="JJQ37" s="19"/>
      <c r="JJR37" s="19"/>
      <c r="JJS37" s="19"/>
      <c r="JJT37" s="19"/>
      <c r="JJU37" s="19"/>
      <c r="JJV37" s="19"/>
      <c r="JJW37" s="19"/>
      <c r="JJX37" s="19"/>
      <c r="JJY37" s="19"/>
      <c r="JJZ37" s="19"/>
      <c r="JKA37" s="19"/>
      <c r="JKB37" s="19"/>
      <c r="JKC37" s="19"/>
      <c r="JKD37" s="19"/>
      <c r="JKE37" s="19"/>
      <c r="JKF37" s="19"/>
      <c r="JKG37" s="19"/>
      <c r="JKH37" s="19"/>
      <c r="JKI37" s="19"/>
      <c r="JKJ37" s="19"/>
      <c r="JKK37" s="19"/>
      <c r="JKL37" s="19"/>
      <c r="JKM37" s="19"/>
      <c r="JKN37" s="19"/>
      <c r="JKO37" s="19"/>
      <c r="JKP37" s="19"/>
      <c r="JKQ37" s="19"/>
      <c r="JKR37" s="19"/>
      <c r="JKS37" s="19"/>
      <c r="JKT37" s="19"/>
      <c r="JKU37" s="19"/>
      <c r="JKV37" s="19"/>
      <c r="JKW37" s="19"/>
      <c r="JKX37" s="19"/>
      <c r="JKY37" s="19"/>
      <c r="JKZ37" s="19"/>
      <c r="JLA37" s="19"/>
      <c r="JLB37" s="19"/>
      <c r="JLC37" s="19"/>
      <c r="JLD37" s="19"/>
      <c r="JLE37" s="19"/>
      <c r="JLF37" s="19"/>
      <c r="JLG37" s="19"/>
      <c r="JLH37" s="19"/>
      <c r="JLI37" s="19"/>
      <c r="JLJ37" s="19"/>
      <c r="JLK37" s="19"/>
      <c r="JLL37" s="19"/>
      <c r="JLM37" s="19"/>
      <c r="JLN37" s="19"/>
      <c r="JLO37" s="19"/>
      <c r="JLP37" s="19"/>
      <c r="JLQ37" s="19"/>
      <c r="JLR37" s="19"/>
      <c r="JLS37" s="19"/>
      <c r="JLT37" s="19"/>
      <c r="JLU37" s="19"/>
      <c r="JLV37" s="19"/>
      <c r="JLW37" s="19"/>
      <c r="JLX37" s="19"/>
      <c r="JLY37" s="19"/>
      <c r="JLZ37" s="19"/>
      <c r="JMA37" s="19"/>
      <c r="JMB37" s="19"/>
      <c r="JMC37" s="19"/>
      <c r="JMD37" s="19"/>
      <c r="JME37" s="19"/>
      <c r="JMF37" s="19"/>
      <c r="JMG37" s="19"/>
      <c r="JMH37" s="19"/>
      <c r="JMI37" s="19"/>
      <c r="JMJ37" s="19"/>
      <c r="JMK37" s="19"/>
      <c r="JML37" s="19"/>
      <c r="JMM37" s="19"/>
      <c r="JMN37" s="19"/>
      <c r="JMO37" s="19"/>
      <c r="JMP37" s="19"/>
      <c r="JMQ37" s="19"/>
      <c r="JMR37" s="19"/>
      <c r="JMS37" s="19"/>
      <c r="JMT37" s="19"/>
      <c r="JMU37" s="19"/>
      <c r="JMV37" s="19"/>
      <c r="JMW37" s="19"/>
      <c r="JMX37" s="19"/>
      <c r="JMY37" s="19"/>
      <c r="JMZ37" s="19"/>
      <c r="JNA37" s="19"/>
      <c r="JNB37" s="19"/>
      <c r="JNC37" s="19"/>
      <c r="JND37" s="19"/>
      <c r="JNE37" s="19"/>
      <c r="JNF37" s="19"/>
      <c r="JNG37" s="19"/>
      <c r="JNH37" s="19"/>
      <c r="JNI37" s="19"/>
      <c r="JNJ37" s="19"/>
      <c r="JNK37" s="19"/>
      <c r="JNL37" s="19"/>
      <c r="JNM37" s="19"/>
      <c r="JNN37" s="19"/>
      <c r="JNO37" s="19"/>
      <c r="JNP37" s="19"/>
      <c r="JNQ37" s="19"/>
      <c r="JNR37" s="19"/>
      <c r="JNS37" s="19"/>
      <c r="JNT37" s="19"/>
      <c r="JNU37" s="19"/>
      <c r="JNV37" s="19"/>
      <c r="JNW37" s="19"/>
      <c r="JNX37" s="19"/>
      <c r="JNY37" s="19"/>
      <c r="JNZ37" s="19"/>
      <c r="JOA37" s="19"/>
      <c r="JOB37" s="19"/>
      <c r="JOC37" s="19"/>
      <c r="JOD37" s="19"/>
      <c r="JOE37" s="19"/>
      <c r="JOF37" s="19"/>
      <c r="JOG37" s="19"/>
      <c r="JOH37" s="19"/>
      <c r="JOI37" s="19"/>
      <c r="JOJ37" s="19"/>
      <c r="JOK37" s="19"/>
      <c r="JOL37" s="19"/>
      <c r="JOM37" s="19"/>
      <c r="JON37" s="19"/>
      <c r="JOO37" s="19"/>
      <c r="JOP37" s="19"/>
      <c r="JOQ37" s="19"/>
      <c r="JOR37" s="19"/>
      <c r="JOS37" s="19"/>
      <c r="JOT37" s="19"/>
      <c r="JOU37" s="19"/>
      <c r="JOV37" s="19"/>
      <c r="JOW37" s="19"/>
      <c r="JOX37" s="19"/>
      <c r="JOY37" s="19"/>
      <c r="JOZ37" s="19"/>
      <c r="JPA37" s="19"/>
      <c r="JPB37" s="19"/>
      <c r="JPC37" s="19"/>
      <c r="JPD37" s="19"/>
      <c r="JPE37" s="19"/>
      <c r="JPF37" s="19"/>
      <c r="JPG37" s="19"/>
      <c r="JPH37" s="19"/>
      <c r="JPI37" s="19"/>
      <c r="JPJ37" s="19"/>
      <c r="JPK37" s="19"/>
      <c r="JPL37" s="19"/>
      <c r="JPM37" s="19"/>
      <c r="JPN37" s="19"/>
      <c r="JPO37" s="19"/>
      <c r="JPP37" s="19"/>
      <c r="JPQ37" s="19"/>
      <c r="JPR37" s="19"/>
      <c r="JPS37" s="19"/>
      <c r="JPT37" s="19"/>
      <c r="JPU37" s="19"/>
      <c r="JPV37" s="19"/>
      <c r="JPW37" s="19"/>
      <c r="JPX37" s="19"/>
      <c r="JPY37" s="19"/>
      <c r="JPZ37" s="19"/>
      <c r="JQA37" s="19"/>
      <c r="JQB37" s="19"/>
      <c r="JQC37" s="19"/>
      <c r="JQD37" s="19"/>
      <c r="JQE37" s="19"/>
      <c r="JQF37" s="19"/>
      <c r="JQG37" s="19"/>
      <c r="JQH37" s="19"/>
      <c r="JQI37" s="19"/>
      <c r="JQJ37" s="19"/>
      <c r="JQK37" s="19"/>
      <c r="JQL37" s="19"/>
      <c r="JQM37" s="19"/>
      <c r="JQN37" s="19"/>
      <c r="JQO37" s="19"/>
      <c r="JQP37" s="19"/>
      <c r="JQQ37" s="19"/>
      <c r="JQR37" s="19"/>
      <c r="JQS37" s="19"/>
      <c r="JQT37" s="19"/>
      <c r="JQU37" s="19"/>
      <c r="JQV37" s="19"/>
      <c r="JQW37" s="19"/>
      <c r="JQX37" s="19"/>
      <c r="JQY37" s="19"/>
      <c r="JQZ37" s="19"/>
      <c r="JRA37" s="19"/>
      <c r="JRB37" s="19"/>
      <c r="JRC37" s="19"/>
      <c r="JRD37" s="19"/>
      <c r="JRE37" s="19"/>
      <c r="JRF37" s="19"/>
      <c r="JRG37" s="19"/>
      <c r="JRH37" s="19"/>
      <c r="JRI37" s="19"/>
      <c r="JRJ37" s="19"/>
      <c r="JRK37" s="19"/>
      <c r="JRL37" s="19"/>
      <c r="JRM37" s="19"/>
      <c r="JRN37" s="19"/>
      <c r="JRO37" s="19"/>
      <c r="JRP37" s="19"/>
      <c r="JRQ37" s="19"/>
      <c r="JRR37" s="19"/>
      <c r="JRS37" s="19"/>
      <c r="JRT37" s="19"/>
      <c r="JRU37" s="19"/>
      <c r="JRV37" s="19"/>
      <c r="JRW37" s="19"/>
      <c r="JRX37" s="19"/>
      <c r="JRY37" s="19"/>
      <c r="JRZ37" s="19"/>
      <c r="JSA37" s="19"/>
      <c r="JSB37" s="19"/>
      <c r="JSC37" s="19"/>
      <c r="JSD37" s="19"/>
      <c r="JSE37" s="19"/>
      <c r="JSF37" s="19"/>
      <c r="JSG37" s="19"/>
      <c r="JSH37" s="19"/>
      <c r="JSI37" s="19"/>
      <c r="JSJ37" s="19"/>
      <c r="JSK37" s="19"/>
      <c r="JSL37" s="19"/>
      <c r="JSM37" s="19"/>
      <c r="JSN37" s="19"/>
      <c r="JSO37" s="19"/>
      <c r="JSP37" s="19"/>
      <c r="JSQ37" s="19"/>
      <c r="JSR37" s="19"/>
      <c r="JSS37" s="19"/>
      <c r="JST37" s="19"/>
      <c r="JSU37" s="19"/>
      <c r="JSV37" s="19"/>
      <c r="JSW37" s="19"/>
      <c r="JSX37" s="19"/>
      <c r="JSY37" s="19"/>
      <c r="JSZ37" s="19"/>
      <c r="JTA37" s="19"/>
      <c r="JTB37" s="19"/>
      <c r="JTC37" s="19"/>
      <c r="JTD37" s="19"/>
      <c r="JTE37" s="19"/>
      <c r="JTF37" s="19"/>
      <c r="JTG37" s="19"/>
      <c r="JTH37" s="19"/>
      <c r="JTI37" s="19"/>
      <c r="JTJ37" s="19"/>
      <c r="JTK37" s="19"/>
      <c r="JTL37" s="19"/>
      <c r="JTM37" s="19"/>
      <c r="JTN37" s="19"/>
      <c r="JTO37" s="19"/>
      <c r="JTP37" s="19"/>
      <c r="JTQ37" s="19"/>
      <c r="JTR37" s="19"/>
      <c r="JTS37" s="19"/>
      <c r="JTT37" s="19"/>
      <c r="JTU37" s="19"/>
      <c r="JTV37" s="19"/>
      <c r="JTW37" s="19"/>
      <c r="JTX37" s="19"/>
      <c r="JTY37" s="19"/>
      <c r="JTZ37" s="19"/>
      <c r="JUA37" s="19"/>
      <c r="JUB37" s="19"/>
      <c r="JUC37" s="19"/>
      <c r="JUD37" s="19"/>
      <c r="JUE37" s="19"/>
      <c r="JUF37" s="19"/>
      <c r="JUG37" s="19"/>
      <c r="JUH37" s="19"/>
      <c r="JUI37" s="19"/>
      <c r="JUJ37" s="19"/>
      <c r="JUK37" s="19"/>
      <c r="JUL37" s="19"/>
      <c r="JUM37" s="19"/>
      <c r="JUN37" s="19"/>
      <c r="JUO37" s="19"/>
      <c r="JUP37" s="19"/>
      <c r="JUQ37" s="19"/>
      <c r="JUR37" s="19"/>
      <c r="JUS37" s="19"/>
      <c r="JUT37" s="19"/>
      <c r="JUU37" s="19"/>
      <c r="JUV37" s="19"/>
      <c r="JUW37" s="19"/>
      <c r="JUX37" s="19"/>
      <c r="JUY37" s="19"/>
      <c r="JUZ37" s="19"/>
      <c r="JVA37" s="19"/>
      <c r="JVB37" s="19"/>
      <c r="JVC37" s="19"/>
      <c r="JVD37" s="19"/>
      <c r="JVE37" s="19"/>
      <c r="JVF37" s="19"/>
      <c r="JVG37" s="19"/>
      <c r="JVH37" s="19"/>
      <c r="JVI37" s="19"/>
      <c r="JVJ37" s="19"/>
      <c r="JVK37" s="19"/>
      <c r="JVL37" s="19"/>
      <c r="JVM37" s="19"/>
      <c r="JVN37" s="19"/>
      <c r="JVO37" s="19"/>
      <c r="JVP37" s="19"/>
      <c r="JVQ37" s="19"/>
      <c r="JVR37" s="19"/>
      <c r="JVS37" s="19"/>
      <c r="JVT37" s="19"/>
      <c r="JVU37" s="19"/>
      <c r="JVV37" s="19"/>
      <c r="JVW37" s="19"/>
      <c r="JVX37" s="19"/>
      <c r="JVY37" s="19"/>
      <c r="JVZ37" s="19"/>
      <c r="JWA37" s="19"/>
      <c r="JWB37" s="19"/>
      <c r="JWC37" s="19"/>
      <c r="JWD37" s="19"/>
      <c r="JWE37" s="19"/>
      <c r="JWF37" s="19"/>
      <c r="JWG37" s="19"/>
      <c r="JWH37" s="19"/>
      <c r="JWI37" s="19"/>
      <c r="JWJ37" s="19"/>
      <c r="JWK37" s="19"/>
      <c r="JWL37" s="19"/>
      <c r="JWM37" s="19"/>
      <c r="JWN37" s="19"/>
      <c r="JWO37" s="19"/>
      <c r="JWP37" s="19"/>
      <c r="JWQ37" s="19"/>
      <c r="JWR37" s="19"/>
      <c r="JWS37" s="19"/>
      <c r="JWT37" s="19"/>
      <c r="JWU37" s="19"/>
      <c r="JWV37" s="19"/>
      <c r="JWW37" s="19"/>
      <c r="JWX37" s="19"/>
      <c r="JWY37" s="19"/>
      <c r="JWZ37" s="19"/>
      <c r="JXA37" s="19"/>
      <c r="JXB37" s="19"/>
      <c r="JXC37" s="19"/>
      <c r="JXD37" s="19"/>
      <c r="JXE37" s="19"/>
      <c r="JXF37" s="19"/>
      <c r="JXG37" s="19"/>
      <c r="JXH37" s="19"/>
      <c r="JXI37" s="19"/>
      <c r="JXJ37" s="19"/>
      <c r="JXK37" s="19"/>
      <c r="JXL37" s="19"/>
      <c r="JXM37" s="19"/>
      <c r="JXN37" s="19"/>
      <c r="JXO37" s="19"/>
      <c r="JXP37" s="19"/>
      <c r="JXQ37" s="19"/>
      <c r="JXR37" s="19"/>
      <c r="JXS37" s="19"/>
      <c r="JXT37" s="19"/>
      <c r="JXU37" s="19"/>
      <c r="JXV37" s="19"/>
      <c r="JXW37" s="19"/>
      <c r="JXX37" s="19"/>
      <c r="JXY37" s="19"/>
      <c r="JXZ37" s="19"/>
      <c r="JYA37" s="19"/>
      <c r="JYB37" s="19"/>
      <c r="JYC37" s="19"/>
      <c r="JYD37" s="19"/>
      <c r="JYE37" s="19"/>
      <c r="JYF37" s="19"/>
      <c r="JYG37" s="19"/>
      <c r="JYH37" s="19"/>
      <c r="JYI37" s="19"/>
      <c r="JYJ37" s="19"/>
      <c r="JYK37" s="19"/>
      <c r="JYL37" s="19"/>
      <c r="JYM37" s="19"/>
      <c r="JYN37" s="19"/>
      <c r="JYO37" s="19"/>
      <c r="JYP37" s="19"/>
      <c r="JYQ37" s="19"/>
      <c r="JYR37" s="19"/>
      <c r="JYS37" s="19"/>
      <c r="JYT37" s="19"/>
      <c r="JYU37" s="19"/>
      <c r="JYV37" s="19"/>
      <c r="JYW37" s="19"/>
      <c r="JYX37" s="19"/>
      <c r="JYY37" s="19"/>
      <c r="JYZ37" s="19"/>
      <c r="JZA37" s="19"/>
      <c r="JZB37" s="19"/>
      <c r="JZC37" s="19"/>
      <c r="JZD37" s="19"/>
      <c r="JZE37" s="19"/>
      <c r="JZF37" s="19"/>
      <c r="JZG37" s="19"/>
      <c r="JZH37" s="19"/>
      <c r="JZI37" s="19"/>
      <c r="JZJ37" s="19"/>
      <c r="JZK37" s="19"/>
      <c r="JZL37" s="19"/>
      <c r="JZM37" s="19"/>
      <c r="JZN37" s="19"/>
      <c r="JZO37" s="19"/>
      <c r="JZP37" s="19"/>
      <c r="JZQ37" s="19"/>
      <c r="JZR37" s="19"/>
      <c r="JZS37" s="19"/>
      <c r="JZT37" s="19"/>
      <c r="JZU37" s="19"/>
      <c r="JZV37" s="19"/>
      <c r="JZW37" s="19"/>
      <c r="JZX37" s="19"/>
      <c r="JZY37" s="19"/>
      <c r="JZZ37" s="19"/>
      <c r="KAA37" s="19"/>
      <c r="KAB37" s="19"/>
      <c r="KAC37" s="19"/>
      <c r="KAD37" s="19"/>
      <c r="KAE37" s="19"/>
      <c r="KAF37" s="19"/>
      <c r="KAG37" s="19"/>
      <c r="KAH37" s="19"/>
      <c r="KAI37" s="19"/>
      <c r="KAJ37" s="19"/>
      <c r="KAK37" s="19"/>
      <c r="KAL37" s="19"/>
      <c r="KAM37" s="19"/>
      <c r="KAN37" s="19"/>
      <c r="KAO37" s="19"/>
      <c r="KAP37" s="19"/>
      <c r="KAQ37" s="19"/>
      <c r="KAR37" s="19"/>
      <c r="KAS37" s="19"/>
      <c r="KAT37" s="19"/>
      <c r="KAU37" s="19"/>
      <c r="KAV37" s="19"/>
      <c r="KAW37" s="19"/>
      <c r="KAX37" s="19"/>
      <c r="KAY37" s="19"/>
      <c r="KAZ37" s="19"/>
      <c r="KBA37" s="19"/>
      <c r="KBB37" s="19"/>
      <c r="KBC37" s="19"/>
      <c r="KBD37" s="19"/>
      <c r="KBE37" s="19"/>
      <c r="KBF37" s="19"/>
      <c r="KBG37" s="19"/>
      <c r="KBH37" s="19"/>
      <c r="KBI37" s="19"/>
      <c r="KBJ37" s="19"/>
      <c r="KBK37" s="19"/>
      <c r="KBL37" s="19"/>
      <c r="KBM37" s="19"/>
      <c r="KBN37" s="19"/>
      <c r="KBO37" s="19"/>
      <c r="KBP37" s="19"/>
      <c r="KBQ37" s="19"/>
      <c r="KBR37" s="19"/>
      <c r="KBS37" s="19"/>
      <c r="KBT37" s="19"/>
      <c r="KBU37" s="19"/>
      <c r="KBV37" s="19"/>
      <c r="KBW37" s="19"/>
      <c r="KBX37" s="19"/>
      <c r="KBY37" s="19"/>
      <c r="KBZ37" s="19"/>
      <c r="KCA37" s="19"/>
      <c r="KCB37" s="19"/>
      <c r="KCC37" s="19"/>
      <c r="KCD37" s="19"/>
      <c r="KCE37" s="19"/>
      <c r="KCF37" s="19"/>
      <c r="KCG37" s="19"/>
      <c r="KCH37" s="19"/>
      <c r="KCI37" s="19"/>
      <c r="KCJ37" s="19"/>
      <c r="KCK37" s="19"/>
      <c r="KCL37" s="19"/>
      <c r="KCM37" s="19"/>
      <c r="KCN37" s="19"/>
      <c r="KCO37" s="19"/>
      <c r="KCP37" s="19"/>
      <c r="KCQ37" s="19"/>
      <c r="KCR37" s="19"/>
      <c r="KCS37" s="19"/>
      <c r="KCT37" s="19"/>
      <c r="KCU37" s="19"/>
      <c r="KCV37" s="19"/>
      <c r="KCW37" s="19"/>
      <c r="KCX37" s="19"/>
      <c r="KCY37" s="19"/>
      <c r="KCZ37" s="19"/>
      <c r="KDA37" s="19"/>
      <c r="KDB37" s="19"/>
      <c r="KDC37" s="19"/>
      <c r="KDD37" s="19"/>
      <c r="KDE37" s="19"/>
      <c r="KDF37" s="19"/>
      <c r="KDG37" s="19"/>
      <c r="KDH37" s="19"/>
      <c r="KDI37" s="19"/>
      <c r="KDJ37" s="19"/>
      <c r="KDK37" s="19"/>
      <c r="KDL37" s="19"/>
      <c r="KDM37" s="19"/>
      <c r="KDN37" s="19"/>
      <c r="KDO37" s="19"/>
      <c r="KDP37" s="19"/>
      <c r="KDQ37" s="19"/>
      <c r="KDR37" s="19"/>
      <c r="KDS37" s="19"/>
      <c r="KDT37" s="19"/>
      <c r="KDU37" s="19"/>
      <c r="KDV37" s="19"/>
      <c r="KDW37" s="19"/>
      <c r="KDX37" s="19"/>
      <c r="KDY37" s="19"/>
      <c r="KDZ37" s="19"/>
      <c r="KEA37" s="19"/>
      <c r="KEB37" s="19"/>
      <c r="KEC37" s="19"/>
      <c r="KED37" s="19"/>
      <c r="KEE37" s="19"/>
      <c r="KEF37" s="19"/>
      <c r="KEG37" s="19"/>
      <c r="KEH37" s="19"/>
      <c r="KEI37" s="19"/>
      <c r="KEJ37" s="19"/>
      <c r="KEK37" s="19"/>
      <c r="KEL37" s="19"/>
      <c r="KEM37" s="19"/>
      <c r="KEN37" s="19"/>
      <c r="KEO37" s="19"/>
      <c r="KEP37" s="19"/>
      <c r="KEQ37" s="19"/>
      <c r="KER37" s="19"/>
      <c r="KES37" s="19"/>
      <c r="KET37" s="19"/>
      <c r="KEU37" s="19"/>
      <c r="KEV37" s="19"/>
      <c r="KEW37" s="19"/>
      <c r="KEX37" s="19"/>
      <c r="KEY37" s="19"/>
      <c r="KEZ37" s="19"/>
      <c r="KFA37" s="19"/>
      <c r="KFB37" s="19"/>
      <c r="KFC37" s="19"/>
      <c r="KFD37" s="19"/>
      <c r="KFE37" s="19"/>
      <c r="KFF37" s="19"/>
      <c r="KFG37" s="19"/>
      <c r="KFH37" s="19"/>
      <c r="KFI37" s="19"/>
      <c r="KFJ37" s="19"/>
      <c r="KFK37" s="19"/>
      <c r="KFL37" s="19"/>
      <c r="KFM37" s="19"/>
      <c r="KFN37" s="19"/>
      <c r="KFO37" s="19"/>
      <c r="KFP37" s="19"/>
      <c r="KFQ37" s="19"/>
      <c r="KFR37" s="19"/>
      <c r="KFS37" s="19"/>
      <c r="KFT37" s="19"/>
      <c r="KFU37" s="19"/>
      <c r="KFV37" s="19"/>
      <c r="KFW37" s="19"/>
      <c r="KFX37" s="19"/>
      <c r="KFY37" s="19"/>
      <c r="KFZ37" s="19"/>
      <c r="KGA37" s="19"/>
      <c r="KGB37" s="19"/>
      <c r="KGC37" s="19"/>
      <c r="KGD37" s="19"/>
      <c r="KGE37" s="19"/>
      <c r="KGF37" s="19"/>
      <c r="KGG37" s="19"/>
      <c r="KGH37" s="19"/>
      <c r="KGI37" s="19"/>
      <c r="KGJ37" s="19"/>
      <c r="KGK37" s="19"/>
      <c r="KGL37" s="19"/>
      <c r="KGM37" s="19"/>
      <c r="KGN37" s="19"/>
      <c r="KGO37" s="19"/>
      <c r="KGP37" s="19"/>
      <c r="KGQ37" s="19"/>
      <c r="KGR37" s="19"/>
      <c r="KGS37" s="19"/>
      <c r="KGT37" s="19"/>
      <c r="KGU37" s="19"/>
      <c r="KGV37" s="19"/>
      <c r="KGW37" s="19"/>
      <c r="KGX37" s="19"/>
      <c r="KGY37" s="19"/>
      <c r="KGZ37" s="19"/>
      <c r="KHA37" s="19"/>
      <c r="KHB37" s="19"/>
      <c r="KHC37" s="19"/>
      <c r="KHD37" s="19"/>
      <c r="KHE37" s="19"/>
      <c r="KHF37" s="19"/>
      <c r="KHG37" s="19"/>
      <c r="KHH37" s="19"/>
      <c r="KHI37" s="19"/>
      <c r="KHJ37" s="19"/>
      <c r="KHK37" s="19"/>
      <c r="KHL37" s="19"/>
      <c r="KHM37" s="19"/>
      <c r="KHN37" s="19"/>
      <c r="KHO37" s="19"/>
      <c r="KHP37" s="19"/>
      <c r="KHQ37" s="19"/>
      <c r="KHR37" s="19"/>
      <c r="KHS37" s="19"/>
      <c r="KHT37" s="19"/>
      <c r="KHU37" s="19"/>
      <c r="KHV37" s="19"/>
      <c r="KHW37" s="19"/>
      <c r="KHX37" s="19"/>
      <c r="KHY37" s="19"/>
      <c r="KHZ37" s="19"/>
      <c r="KIA37" s="19"/>
      <c r="KIB37" s="19"/>
      <c r="KIC37" s="19"/>
      <c r="KID37" s="19"/>
      <c r="KIE37" s="19"/>
      <c r="KIF37" s="19"/>
      <c r="KIG37" s="19"/>
      <c r="KIH37" s="19"/>
      <c r="KII37" s="19"/>
      <c r="KIJ37" s="19"/>
      <c r="KIK37" s="19"/>
      <c r="KIL37" s="19"/>
      <c r="KIM37" s="19"/>
      <c r="KIN37" s="19"/>
      <c r="KIO37" s="19"/>
      <c r="KIP37" s="19"/>
      <c r="KIQ37" s="19"/>
      <c r="KIR37" s="19"/>
      <c r="KIS37" s="19"/>
      <c r="KIT37" s="19"/>
      <c r="KIU37" s="19"/>
      <c r="KIV37" s="19"/>
      <c r="KIW37" s="19"/>
      <c r="KIX37" s="19"/>
      <c r="KIY37" s="19"/>
      <c r="KIZ37" s="19"/>
      <c r="KJA37" s="19"/>
      <c r="KJB37" s="19"/>
      <c r="KJC37" s="19"/>
      <c r="KJD37" s="19"/>
      <c r="KJE37" s="19"/>
      <c r="KJF37" s="19"/>
      <c r="KJG37" s="19"/>
      <c r="KJH37" s="19"/>
      <c r="KJI37" s="19"/>
      <c r="KJJ37" s="19"/>
      <c r="KJK37" s="19"/>
      <c r="KJL37" s="19"/>
      <c r="KJM37" s="19"/>
      <c r="KJN37" s="19"/>
      <c r="KJO37" s="19"/>
      <c r="KJP37" s="19"/>
      <c r="KJQ37" s="19"/>
      <c r="KJR37" s="19"/>
      <c r="KJS37" s="19"/>
      <c r="KJT37" s="19"/>
      <c r="KJU37" s="19"/>
      <c r="KJV37" s="19"/>
      <c r="KJW37" s="19"/>
      <c r="KJX37" s="19"/>
      <c r="KJY37" s="19"/>
      <c r="KJZ37" s="19"/>
      <c r="KKA37" s="19"/>
      <c r="KKB37" s="19"/>
      <c r="KKC37" s="19"/>
      <c r="KKD37" s="19"/>
      <c r="KKE37" s="19"/>
      <c r="KKF37" s="19"/>
      <c r="KKG37" s="19"/>
      <c r="KKH37" s="19"/>
      <c r="KKI37" s="19"/>
      <c r="KKJ37" s="19"/>
      <c r="KKK37" s="19"/>
      <c r="KKL37" s="19"/>
      <c r="KKM37" s="19"/>
      <c r="KKN37" s="19"/>
      <c r="KKO37" s="19"/>
      <c r="KKP37" s="19"/>
      <c r="KKQ37" s="19"/>
      <c r="KKR37" s="19"/>
      <c r="KKS37" s="19"/>
      <c r="KKT37" s="19"/>
      <c r="KKU37" s="19"/>
      <c r="KKV37" s="19"/>
      <c r="KKW37" s="19"/>
      <c r="KKX37" s="19"/>
      <c r="KKY37" s="19"/>
      <c r="KKZ37" s="19"/>
      <c r="KLA37" s="19"/>
      <c r="KLB37" s="19"/>
      <c r="KLC37" s="19"/>
      <c r="KLD37" s="19"/>
      <c r="KLE37" s="19"/>
      <c r="KLF37" s="19"/>
      <c r="KLG37" s="19"/>
      <c r="KLH37" s="19"/>
      <c r="KLI37" s="19"/>
      <c r="KLJ37" s="19"/>
      <c r="KLK37" s="19"/>
      <c r="KLL37" s="19"/>
      <c r="KLM37" s="19"/>
      <c r="KLN37" s="19"/>
      <c r="KLO37" s="19"/>
      <c r="KLP37" s="19"/>
      <c r="KLQ37" s="19"/>
      <c r="KLR37" s="19"/>
      <c r="KLS37" s="19"/>
      <c r="KLT37" s="19"/>
      <c r="KLU37" s="19"/>
      <c r="KLV37" s="19"/>
      <c r="KLW37" s="19"/>
      <c r="KLX37" s="19"/>
      <c r="KLY37" s="19"/>
      <c r="KLZ37" s="19"/>
      <c r="KMA37" s="19"/>
      <c r="KMB37" s="19"/>
      <c r="KMC37" s="19"/>
      <c r="KMD37" s="19"/>
      <c r="KME37" s="19"/>
      <c r="KMF37" s="19"/>
      <c r="KMG37" s="19"/>
      <c r="KMH37" s="19"/>
      <c r="KMI37" s="19"/>
      <c r="KMJ37" s="19"/>
      <c r="KMK37" s="19"/>
      <c r="KML37" s="19"/>
      <c r="KMM37" s="19"/>
      <c r="KMN37" s="19"/>
      <c r="KMO37" s="19"/>
      <c r="KMP37" s="19"/>
      <c r="KMQ37" s="19"/>
      <c r="KMR37" s="19"/>
      <c r="KMS37" s="19"/>
      <c r="KMT37" s="19"/>
      <c r="KMU37" s="19"/>
      <c r="KMV37" s="19"/>
      <c r="KMW37" s="19"/>
      <c r="KMX37" s="19"/>
      <c r="KMY37" s="19"/>
      <c r="KMZ37" s="19"/>
      <c r="KNA37" s="19"/>
      <c r="KNB37" s="19"/>
      <c r="KNC37" s="19"/>
      <c r="KND37" s="19"/>
      <c r="KNE37" s="19"/>
      <c r="KNF37" s="19"/>
      <c r="KNG37" s="19"/>
      <c r="KNH37" s="19"/>
      <c r="KNI37" s="19"/>
      <c r="KNJ37" s="19"/>
      <c r="KNK37" s="19"/>
      <c r="KNL37" s="19"/>
      <c r="KNM37" s="19"/>
      <c r="KNN37" s="19"/>
      <c r="KNO37" s="19"/>
      <c r="KNP37" s="19"/>
      <c r="KNQ37" s="19"/>
      <c r="KNR37" s="19"/>
      <c r="KNS37" s="19"/>
      <c r="KNT37" s="19"/>
      <c r="KNU37" s="19"/>
      <c r="KNV37" s="19"/>
      <c r="KNW37" s="19"/>
      <c r="KNX37" s="19"/>
      <c r="KNY37" s="19"/>
      <c r="KNZ37" s="19"/>
      <c r="KOA37" s="19"/>
      <c r="KOB37" s="19"/>
      <c r="KOC37" s="19"/>
      <c r="KOD37" s="19"/>
      <c r="KOE37" s="19"/>
      <c r="KOF37" s="19"/>
      <c r="KOG37" s="19"/>
      <c r="KOH37" s="19"/>
      <c r="KOI37" s="19"/>
      <c r="KOJ37" s="19"/>
      <c r="KOK37" s="19"/>
      <c r="KOL37" s="19"/>
      <c r="KOM37" s="19"/>
      <c r="KON37" s="19"/>
      <c r="KOO37" s="19"/>
      <c r="KOP37" s="19"/>
      <c r="KOQ37" s="19"/>
      <c r="KOR37" s="19"/>
      <c r="KOS37" s="19"/>
      <c r="KOT37" s="19"/>
      <c r="KOU37" s="19"/>
      <c r="KOV37" s="19"/>
      <c r="KOW37" s="19"/>
      <c r="KOX37" s="19"/>
      <c r="KOY37" s="19"/>
      <c r="KOZ37" s="19"/>
      <c r="KPA37" s="19"/>
      <c r="KPB37" s="19"/>
      <c r="KPC37" s="19"/>
      <c r="KPD37" s="19"/>
      <c r="KPE37" s="19"/>
      <c r="KPF37" s="19"/>
      <c r="KPG37" s="19"/>
      <c r="KPH37" s="19"/>
      <c r="KPI37" s="19"/>
      <c r="KPJ37" s="19"/>
      <c r="KPK37" s="19"/>
      <c r="KPL37" s="19"/>
      <c r="KPM37" s="19"/>
      <c r="KPN37" s="19"/>
      <c r="KPO37" s="19"/>
      <c r="KPP37" s="19"/>
      <c r="KPQ37" s="19"/>
      <c r="KPR37" s="19"/>
      <c r="KPS37" s="19"/>
      <c r="KPT37" s="19"/>
      <c r="KPU37" s="19"/>
      <c r="KPV37" s="19"/>
      <c r="KPW37" s="19"/>
      <c r="KPX37" s="19"/>
      <c r="KPY37" s="19"/>
      <c r="KPZ37" s="19"/>
      <c r="KQA37" s="19"/>
      <c r="KQB37" s="19"/>
      <c r="KQC37" s="19"/>
      <c r="KQD37" s="19"/>
      <c r="KQE37" s="19"/>
      <c r="KQF37" s="19"/>
      <c r="KQG37" s="19"/>
      <c r="KQH37" s="19"/>
      <c r="KQI37" s="19"/>
      <c r="KQJ37" s="19"/>
      <c r="KQK37" s="19"/>
      <c r="KQL37" s="19"/>
      <c r="KQM37" s="19"/>
      <c r="KQN37" s="19"/>
      <c r="KQO37" s="19"/>
      <c r="KQP37" s="19"/>
      <c r="KQQ37" s="19"/>
      <c r="KQR37" s="19"/>
      <c r="KQS37" s="19"/>
      <c r="KQT37" s="19"/>
      <c r="KQU37" s="19"/>
      <c r="KQV37" s="19"/>
      <c r="KQW37" s="19"/>
      <c r="KQX37" s="19"/>
      <c r="KQY37" s="19"/>
      <c r="KQZ37" s="19"/>
      <c r="KRA37" s="19"/>
      <c r="KRB37" s="19"/>
      <c r="KRC37" s="19"/>
      <c r="KRD37" s="19"/>
      <c r="KRE37" s="19"/>
      <c r="KRF37" s="19"/>
      <c r="KRG37" s="19"/>
      <c r="KRH37" s="19"/>
      <c r="KRI37" s="19"/>
      <c r="KRJ37" s="19"/>
      <c r="KRK37" s="19"/>
      <c r="KRL37" s="19"/>
      <c r="KRM37" s="19"/>
      <c r="KRN37" s="19"/>
      <c r="KRO37" s="19"/>
      <c r="KRP37" s="19"/>
      <c r="KRQ37" s="19"/>
      <c r="KRR37" s="19"/>
      <c r="KRS37" s="19"/>
      <c r="KRT37" s="19"/>
      <c r="KRU37" s="19"/>
      <c r="KRV37" s="19"/>
      <c r="KRW37" s="19"/>
      <c r="KRX37" s="19"/>
      <c r="KRY37" s="19"/>
      <c r="KRZ37" s="19"/>
      <c r="KSA37" s="19"/>
      <c r="KSB37" s="19"/>
      <c r="KSC37" s="19"/>
      <c r="KSD37" s="19"/>
      <c r="KSE37" s="19"/>
      <c r="KSF37" s="19"/>
      <c r="KSG37" s="19"/>
      <c r="KSH37" s="19"/>
      <c r="KSI37" s="19"/>
      <c r="KSJ37" s="19"/>
      <c r="KSK37" s="19"/>
      <c r="KSL37" s="19"/>
      <c r="KSM37" s="19"/>
      <c r="KSN37" s="19"/>
      <c r="KSO37" s="19"/>
      <c r="KSP37" s="19"/>
      <c r="KSQ37" s="19"/>
      <c r="KSR37" s="19"/>
      <c r="KSS37" s="19"/>
      <c r="KST37" s="19"/>
      <c r="KSU37" s="19"/>
      <c r="KSV37" s="19"/>
      <c r="KSW37" s="19"/>
      <c r="KSX37" s="19"/>
      <c r="KSY37" s="19"/>
      <c r="KSZ37" s="19"/>
      <c r="KTA37" s="19"/>
      <c r="KTB37" s="19"/>
      <c r="KTC37" s="19"/>
      <c r="KTD37" s="19"/>
      <c r="KTE37" s="19"/>
      <c r="KTF37" s="19"/>
      <c r="KTG37" s="19"/>
      <c r="KTH37" s="19"/>
      <c r="KTI37" s="19"/>
      <c r="KTJ37" s="19"/>
      <c r="KTK37" s="19"/>
      <c r="KTL37" s="19"/>
      <c r="KTM37" s="19"/>
      <c r="KTN37" s="19"/>
      <c r="KTO37" s="19"/>
      <c r="KTP37" s="19"/>
      <c r="KTQ37" s="19"/>
      <c r="KTR37" s="19"/>
      <c r="KTS37" s="19"/>
      <c r="KTT37" s="19"/>
      <c r="KTU37" s="19"/>
      <c r="KTV37" s="19"/>
      <c r="KTW37" s="19"/>
      <c r="KTX37" s="19"/>
      <c r="KTY37" s="19"/>
      <c r="KTZ37" s="19"/>
      <c r="KUA37" s="19"/>
      <c r="KUB37" s="19"/>
      <c r="KUC37" s="19"/>
      <c r="KUD37" s="19"/>
      <c r="KUE37" s="19"/>
      <c r="KUF37" s="19"/>
      <c r="KUG37" s="19"/>
      <c r="KUH37" s="19"/>
      <c r="KUI37" s="19"/>
      <c r="KUJ37" s="19"/>
      <c r="KUK37" s="19"/>
      <c r="KUL37" s="19"/>
      <c r="KUM37" s="19"/>
      <c r="KUN37" s="19"/>
      <c r="KUO37" s="19"/>
      <c r="KUP37" s="19"/>
      <c r="KUQ37" s="19"/>
      <c r="KUR37" s="19"/>
      <c r="KUS37" s="19"/>
      <c r="KUT37" s="19"/>
      <c r="KUU37" s="19"/>
      <c r="KUV37" s="19"/>
      <c r="KUW37" s="19"/>
      <c r="KUX37" s="19"/>
      <c r="KUY37" s="19"/>
      <c r="KUZ37" s="19"/>
      <c r="KVA37" s="19"/>
      <c r="KVB37" s="19"/>
      <c r="KVC37" s="19"/>
      <c r="KVD37" s="19"/>
      <c r="KVE37" s="19"/>
      <c r="KVF37" s="19"/>
      <c r="KVG37" s="19"/>
      <c r="KVH37" s="19"/>
      <c r="KVI37" s="19"/>
      <c r="KVJ37" s="19"/>
      <c r="KVK37" s="19"/>
      <c r="KVL37" s="19"/>
      <c r="KVM37" s="19"/>
      <c r="KVN37" s="19"/>
      <c r="KVO37" s="19"/>
      <c r="KVP37" s="19"/>
      <c r="KVQ37" s="19"/>
      <c r="KVR37" s="19"/>
      <c r="KVS37" s="19"/>
      <c r="KVT37" s="19"/>
      <c r="KVU37" s="19"/>
      <c r="KVV37" s="19"/>
      <c r="KVW37" s="19"/>
      <c r="KVX37" s="19"/>
      <c r="KVY37" s="19"/>
      <c r="KVZ37" s="19"/>
      <c r="KWA37" s="19"/>
      <c r="KWB37" s="19"/>
      <c r="KWC37" s="19"/>
      <c r="KWD37" s="19"/>
      <c r="KWE37" s="19"/>
      <c r="KWF37" s="19"/>
      <c r="KWG37" s="19"/>
      <c r="KWH37" s="19"/>
      <c r="KWI37" s="19"/>
      <c r="KWJ37" s="19"/>
      <c r="KWK37" s="19"/>
      <c r="KWL37" s="19"/>
      <c r="KWM37" s="19"/>
      <c r="KWN37" s="19"/>
      <c r="KWO37" s="19"/>
      <c r="KWP37" s="19"/>
      <c r="KWQ37" s="19"/>
      <c r="KWR37" s="19"/>
      <c r="KWS37" s="19"/>
      <c r="KWT37" s="19"/>
      <c r="KWU37" s="19"/>
      <c r="KWV37" s="19"/>
      <c r="KWW37" s="19"/>
      <c r="KWX37" s="19"/>
      <c r="KWY37" s="19"/>
      <c r="KWZ37" s="19"/>
      <c r="KXA37" s="19"/>
      <c r="KXB37" s="19"/>
      <c r="KXC37" s="19"/>
      <c r="KXD37" s="19"/>
      <c r="KXE37" s="19"/>
      <c r="KXF37" s="19"/>
      <c r="KXG37" s="19"/>
      <c r="KXH37" s="19"/>
      <c r="KXI37" s="19"/>
      <c r="KXJ37" s="19"/>
      <c r="KXK37" s="19"/>
      <c r="KXL37" s="19"/>
      <c r="KXM37" s="19"/>
      <c r="KXN37" s="19"/>
      <c r="KXO37" s="19"/>
      <c r="KXP37" s="19"/>
      <c r="KXQ37" s="19"/>
      <c r="KXR37" s="19"/>
      <c r="KXS37" s="19"/>
      <c r="KXT37" s="19"/>
      <c r="KXU37" s="19"/>
      <c r="KXV37" s="19"/>
      <c r="KXW37" s="19"/>
      <c r="KXX37" s="19"/>
      <c r="KXY37" s="19"/>
      <c r="KXZ37" s="19"/>
      <c r="KYA37" s="19"/>
      <c r="KYB37" s="19"/>
      <c r="KYC37" s="19"/>
      <c r="KYD37" s="19"/>
      <c r="KYE37" s="19"/>
      <c r="KYF37" s="19"/>
      <c r="KYG37" s="19"/>
      <c r="KYH37" s="19"/>
      <c r="KYI37" s="19"/>
      <c r="KYJ37" s="19"/>
      <c r="KYK37" s="19"/>
      <c r="KYL37" s="19"/>
      <c r="KYM37" s="19"/>
      <c r="KYN37" s="19"/>
      <c r="KYO37" s="19"/>
      <c r="KYP37" s="19"/>
      <c r="KYQ37" s="19"/>
      <c r="KYR37" s="19"/>
      <c r="KYS37" s="19"/>
      <c r="KYT37" s="19"/>
      <c r="KYU37" s="19"/>
      <c r="KYV37" s="19"/>
      <c r="KYW37" s="19"/>
      <c r="KYX37" s="19"/>
      <c r="KYY37" s="19"/>
      <c r="KYZ37" s="19"/>
      <c r="KZA37" s="19"/>
      <c r="KZB37" s="19"/>
      <c r="KZC37" s="19"/>
      <c r="KZD37" s="19"/>
      <c r="KZE37" s="19"/>
      <c r="KZF37" s="19"/>
      <c r="KZG37" s="19"/>
      <c r="KZH37" s="19"/>
      <c r="KZI37" s="19"/>
      <c r="KZJ37" s="19"/>
      <c r="KZK37" s="19"/>
      <c r="KZL37" s="19"/>
      <c r="KZM37" s="19"/>
      <c r="KZN37" s="19"/>
      <c r="KZO37" s="19"/>
      <c r="KZP37" s="19"/>
      <c r="KZQ37" s="19"/>
      <c r="KZR37" s="19"/>
      <c r="KZS37" s="19"/>
      <c r="KZT37" s="19"/>
      <c r="KZU37" s="19"/>
      <c r="KZV37" s="19"/>
      <c r="KZW37" s="19"/>
      <c r="KZX37" s="19"/>
      <c r="KZY37" s="19"/>
      <c r="KZZ37" s="19"/>
      <c r="LAA37" s="19"/>
      <c r="LAB37" s="19"/>
      <c r="LAC37" s="19"/>
      <c r="LAD37" s="19"/>
      <c r="LAE37" s="19"/>
      <c r="LAF37" s="19"/>
      <c r="LAG37" s="19"/>
      <c r="LAH37" s="19"/>
      <c r="LAI37" s="19"/>
      <c r="LAJ37" s="19"/>
      <c r="LAK37" s="19"/>
      <c r="LAL37" s="19"/>
      <c r="LAM37" s="19"/>
      <c r="LAN37" s="19"/>
      <c r="LAO37" s="19"/>
      <c r="LAP37" s="19"/>
      <c r="LAQ37" s="19"/>
      <c r="LAR37" s="19"/>
      <c r="LAS37" s="19"/>
      <c r="LAT37" s="19"/>
      <c r="LAU37" s="19"/>
      <c r="LAV37" s="19"/>
      <c r="LAW37" s="19"/>
      <c r="LAX37" s="19"/>
      <c r="LAY37" s="19"/>
      <c r="LAZ37" s="19"/>
      <c r="LBA37" s="19"/>
      <c r="LBB37" s="19"/>
      <c r="LBC37" s="19"/>
      <c r="LBD37" s="19"/>
      <c r="LBE37" s="19"/>
      <c r="LBF37" s="19"/>
      <c r="LBG37" s="19"/>
      <c r="LBH37" s="19"/>
      <c r="LBI37" s="19"/>
      <c r="LBJ37" s="19"/>
      <c r="LBK37" s="19"/>
      <c r="LBL37" s="19"/>
      <c r="LBM37" s="19"/>
      <c r="LBN37" s="19"/>
      <c r="LBO37" s="19"/>
      <c r="LBP37" s="19"/>
      <c r="LBQ37" s="19"/>
      <c r="LBR37" s="19"/>
      <c r="LBS37" s="19"/>
      <c r="LBT37" s="19"/>
      <c r="LBU37" s="19"/>
      <c r="LBV37" s="19"/>
      <c r="LBW37" s="19"/>
      <c r="LBX37" s="19"/>
      <c r="LBY37" s="19"/>
      <c r="LBZ37" s="19"/>
      <c r="LCA37" s="19"/>
      <c r="LCB37" s="19"/>
      <c r="LCC37" s="19"/>
      <c r="LCD37" s="19"/>
      <c r="LCE37" s="19"/>
      <c r="LCF37" s="19"/>
      <c r="LCG37" s="19"/>
      <c r="LCH37" s="19"/>
      <c r="LCI37" s="19"/>
      <c r="LCJ37" s="19"/>
      <c r="LCK37" s="19"/>
      <c r="LCL37" s="19"/>
      <c r="LCM37" s="19"/>
      <c r="LCN37" s="19"/>
      <c r="LCO37" s="19"/>
      <c r="LCP37" s="19"/>
      <c r="LCQ37" s="19"/>
      <c r="LCR37" s="19"/>
      <c r="LCS37" s="19"/>
      <c r="LCT37" s="19"/>
      <c r="LCU37" s="19"/>
      <c r="LCV37" s="19"/>
      <c r="LCW37" s="19"/>
      <c r="LCX37" s="19"/>
      <c r="LCY37" s="19"/>
      <c r="LCZ37" s="19"/>
      <c r="LDA37" s="19"/>
      <c r="LDB37" s="19"/>
      <c r="LDC37" s="19"/>
      <c r="LDD37" s="19"/>
      <c r="LDE37" s="19"/>
      <c r="LDF37" s="19"/>
      <c r="LDG37" s="19"/>
      <c r="LDH37" s="19"/>
      <c r="LDI37" s="19"/>
      <c r="LDJ37" s="19"/>
      <c r="LDK37" s="19"/>
      <c r="LDL37" s="19"/>
      <c r="LDM37" s="19"/>
      <c r="LDN37" s="19"/>
      <c r="LDO37" s="19"/>
      <c r="LDP37" s="19"/>
      <c r="LDQ37" s="19"/>
      <c r="LDR37" s="19"/>
      <c r="LDS37" s="19"/>
      <c r="LDT37" s="19"/>
      <c r="LDU37" s="19"/>
      <c r="LDV37" s="19"/>
      <c r="LDW37" s="19"/>
      <c r="LDX37" s="19"/>
      <c r="LDY37" s="19"/>
      <c r="LDZ37" s="19"/>
      <c r="LEA37" s="19"/>
      <c r="LEB37" s="19"/>
      <c r="LEC37" s="19"/>
      <c r="LED37" s="19"/>
      <c r="LEE37" s="19"/>
      <c r="LEF37" s="19"/>
      <c r="LEG37" s="19"/>
      <c r="LEH37" s="19"/>
      <c r="LEI37" s="19"/>
      <c r="LEJ37" s="19"/>
      <c r="LEK37" s="19"/>
      <c r="LEL37" s="19"/>
      <c r="LEM37" s="19"/>
      <c r="LEN37" s="19"/>
      <c r="LEO37" s="19"/>
      <c r="LEP37" s="19"/>
      <c r="LEQ37" s="19"/>
      <c r="LER37" s="19"/>
      <c r="LES37" s="19"/>
      <c r="LET37" s="19"/>
      <c r="LEU37" s="19"/>
      <c r="LEV37" s="19"/>
      <c r="LEW37" s="19"/>
      <c r="LEX37" s="19"/>
      <c r="LEY37" s="19"/>
      <c r="LEZ37" s="19"/>
      <c r="LFA37" s="19"/>
      <c r="LFB37" s="19"/>
      <c r="LFC37" s="19"/>
      <c r="LFD37" s="19"/>
      <c r="LFE37" s="19"/>
      <c r="LFF37" s="19"/>
      <c r="LFG37" s="19"/>
      <c r="LFH37" s="19"/>
      <c r="LFI37" s="19"/>
      <c r="LFJ37" s="19"/>
      <c r="LFK37" s="19"/>
      <c r="LFL37" s="19"/>
      <c r="LFM37" s="19"/>
      <c r="LFN37" s="19"/>
      <c r="LFO37" s="19"/>
      <c r="LFP37" s="19"/>
      <c r="LFQ37" s="19"/>
      <c r="LFR37" s="19"/>
      <c r="LFS37" s="19"/>
      <c r="LFT37" s="19"/>
      <c r="LFU37" s="19"/>
      <c r="LFV37" s="19"/>
      <c r="LFW37" s="19"/>
      <c r="LFX37" s="19"/>
      <c r="LFY37" s="19"/>
      <c r="LFZ37" s="19"/>
      <c r="LGA37" s="19"/>
      <c r="LGB37" s="19"/>
      <c r="LGC37" s="19"/>
      <c r="LGD37" s="19"/>
      <c r="LGE37" s="19"/>
      <c r="LGF37" s="19"/>
      <c r="LGG37" s="19"/>
      <c r="LGH37" s="19"/>
      <c r="LGI37" s="19"/>
      <c r="LGJ37" s="19"/>
      <c r="LGK37" s="19"/>
      <c r="LGL37" s="19"/>
      <c r="LGM37" s="19"/>
      <c r="LGN37" s="19"/>
      <c r="LGO37" s="19"/>
      <c r="LGP37" s="19"/>
      <c r="LGQ37" s="19"/>
      <c r="LGR37" s="19"/>
      <c r="LGS37" s="19"/>
      <c r="LGT37" s="19"/>
      <c r="LGU37" s="19"/>
      <c r="LGV37" s="19"/>
      <c r="LGW37" s="19"/>
      <c r="LGX37" s="19"/>
      <c r="LGY37" s="19"/>
      <c r="LGZ37" s="19"/>
      <c r="LHA37" s="19"/>
      <c r="LHB37" s="19"/>
      <c r="LHC37" s="19"/>
      <c r="LHD37" s="19"/>
      <c r="LHE37" s="19"/>
      <c r="LHF37" s="19"/>
      <c r="LHG37" s="19"/>
      <c r="LHH37" s="19"/>
      <c r="LHI37" s="19"/>
      <c r="LHJ37" s="19"/>
      <c r="LHK37" s="19"/>
      <c r="LHL37" s="19"/>
      <c r="LHM37" s="19"/>
      <c r="LHN37" s="19"/>
      <c r="LHO37" s="19"/>
      <c r="LHP37" s="19"/>
      <c r="LHQ37" s="19"/>
      <c r="LHR37" s="19"/>
      <c r="LHS37" s="19"/>
      <c r="LHT37" s="19"/>
      <c r="LHU37" s="19"/>
      <c r="LHV37" s="19"/>
      <c r="LHW37" s="19"/>
      <c r="LHX37" s="19"/>
      <c r="LHY37" s="19"/>
      <c r="LHZ37" s="19"/>
      <c r="LIA37" s="19"/>
      <c r="LIB37" s="19"/>
      <c r="LIC37" s="19"/>
      <c r="LID37" s="19"/>
      <c r="LIE37" s="19"/>
      <c r="LIF37" s="19"/>
      <c r="LIG37" s="19"/>
      <c r="LIH37" s="19"/>
      <c r="LII37" s="19"/>
      <c r="LIJ37" s="19"/>
      <c r="LIK37" s="19"/>
      <c r="LIL37" s="19"/>
      <c r="LIM37" s="19"/>
      <c r="LIN37" s="19"/>
      <c r="LIO37" s="19"/>
      <c r="LIP37" s="19"/>
      <c r="LIQ37" s="19"/>
      <c r="LIR37" s="19"/>
      <c r="LIS37" s="19"/>
      <c r="LIT37" s="19"/>
      <c r="LIU37" s="19"/>
      <c r="LIV37" s="19"/>
      <c r="LIW37" s="19"/>
      <c r="LIX37" s="19"/>
      <c r="LIY37" s="19"/>
      <c r="LIZ37" s="19"/>
      <c r="LJA37" s="19"/>
      <c r="LJB37" s="19"/>
      <c r="LJC37" s="19"/>
      <c r="LJD37" s="19"/>
      <c r="LJE37" s="19"/>
      <c r="LJF37" s="19"/>
      <c r="LJG37" s="19"/>
      <c r="LJH37" s="19"/>
      <c r="LJI37" s="19"/>
      <c r="LJJ37" s="19"/>
      <c r="LJK37" s="19"/>
      <c r="LJL37" s="19"/>
      <c r="LJM37" s="19"/>
      <c r="LJN37" s="19"/>
      <c r="LJO37" s="19"/>
      <c r="LJP37" s="19"/>
      <c r="LJQ37" s="19"/>
      <c r="LJR37" s="19"/>
      <c r="LJS37" s="19"/>
      <c r="LJT37" s="19"/>
      <c r="LJU37" s="19"/>
      <c r="LJV37" s="19"/>
      <c r="LJW37" s="19"/>
      <c r="LJX37" s="19"/>
      <c r="LJY37" s="19"/>
      <c r="LJZ37" s="19"/>
      <c r="LKA37" s="19"/>
      <c r="LKB37" s="19"/>
      <c r="LKC37" s="19"/>
      <c r="LKD37" s="19"/>
      <c r="LKE37" s="19"/>
      <c r="LKF37" s="19"/>
      <c r="LKG37" s="19"/>
      <c r="LKH37" s="19"/>
      <c r="LKI37" s="19"/>
      <c r="LKJ37" s="19"/>
      <c r="LKK37" s="19"/>
      <c r="LKL37" s="19"/>
      <c r="LKM37" s="19"/>
      <c r="LKN37" s="19"/>
      <c r="LKO37" s="19"/>
      <c r="LKP37" s="19"/>
      <c r="LKQ37" s="19"/>
      <c r="LKR37" s="19"/>
      <c r="LKS37" s="19"/>
      <c r="LKT37" s="19"/>
      <c r="LKU37" s="19"/>
      <c r="LKV37" s="19"/>
      <c r="LKW37" s="19"/>
      <c r="LKX37" s="19"/>
      <c r="LKY37" s="19"/>
      <c r="LKZ37" s="19"/>
      <c r="LLA37" s="19"/>
      <c r="LLB37" s="19"/>
      <c r="LLC37" s="19"/>
      <c r="LLD37" s="19"/>
      <c r="LLE37" s="19"/>
      <c r="LLF37" s="19"/>
      <c r="LLG37" s="19"/>
      <c r="LLH37" s="19"/>
      <c r="LLI37" s="19"/>
      <c r="LLJ37" s="19"/>
      <c r="LLK37" s="19"/>
      <c r="LLL37" s="19"/>
      <c r="LLM37" s="19"/>
      <c r="LLN37" s="19"/>
      <c r="LLO37" s="19"/>
      <c r="LLP37" s="19"/>
      <c r="LLQ37" s="19"/>
      <c r="LLR37" s="19"/>
      <c r="LLS37" s="19"/>
      <c r="LLT37" s="19"/>
      <c r="LLU37" s="19"/>
      <c r="LLV37" s="19"/>
      <c r="LLW37" s="19"/>
      <c r="LLX37" s="19"/>
      <c r="LLY37" s="19"/>
      <c r="LLZ37" s="19"/>
      <c r="LMA37" s="19"/>
      <c r="LMB37" s="19"/>
      <c r="LMC37" s="19"/>
      <c r="LMD37" s="19"/>
      <c r="LME37" s="19"/>
      <c r="LMF37" s="19"/>
      <c r="LMG37" s="19"/>
      <c r="LMH37" s="19"/>
      <c r="LMI37" s="19"/>
      <c r="LMJ37" s="19"/>
      <c r="LMK37" s="19"/>
      <c r="LML37" s="19"/>
      <c r="LMM37" s="19"/>
      <c r="LMN37" s="19"/>
      <c r="LMO37" s="19"/>
      <c r="LMP37" s="19"/>
      <c r="LMQ37" s="19"/>
      <c r="LMR37" s="19"/>
      <c r="LMS37" s="19"/>
      <c r="LMT37" s="19"/>
      <c r="LMU37" s="19"/>
      <c r="LMV37" s="19"/>
      <c r="LMW37" s="19"/>
      <c r="LMX37" s="19"/>
      <c r="LMY37" s="19"/>
      <c r="LMZ37" s="19"/>
      <c r="LNA37" s="19"/>
      <c r="LNB37" s="19"/>
      <c r="LNC37" s="19"/>
      <c r="LND37" s="19"/>
      <c r="LNE37" s="19"/>
      <c r="LNF37" s="19"/>
      <c r="LNG37" s="19"/>
      <c r="LNH37" s="19"/>
      <c r="LNI37" s="19"/>
      <c r="LNJ37" s="19"/>
      <c r="LNK37" s="19"/>
      <c r="LNL37" s="19"/>
      <c r="LNM37" s="19"/>
      <c r="LNN37" s="19"/>
      <c r="LNO37" s="19"/>
      <c r="LNP37" s="19"/>
      <c r="LNQ37" s="19"/>
      <c r="LNR37" s="19"/>
      <c r="LNS37" s="19"/>
      <c r="LNT37" s="19"/>
      <c r="LNU37" s="19"/>
      <c r="LNV37" s="19"/>
      <c r="LNW37" s="19"/>
      <c r="LNX37" s="19"/>
      <c r="LNY37" s="19"/>
      <c r="LNZ37" s="19"/>
      <c r="LOA37" s="19"/>
      <c r="LOB37" s="19"/>
      <c r="LOC37" s="19"/>
      <c r="LOD37" s="19"/>
      <c r="LOE37" s="19"/>
      <c r="LOF37" s="19"/>
      <c r="LOG37" s="19"/>
      <c r="LOH37" s="19"/>
      <c r="LOI37" s="19"/>
      <c r="LOJ37" s="19"/>
      <c r="LOK37" s="19"/>
      <c r="LOL37" s="19"/>
      <c r="LOM37" s="19"/>
      <c r="LON37" s="19"/>
      <c r="LOO37" s="19"/>
      <c r="LOP37" s="19"/>
      <c r="LOQ37" s="19"/>
      <c r="LOR37" s="19"/>
      <c r="LOS37" s="19"/>
      <c r="LOT37" s="19"/>
      <c r="LOU37" s="19"/>
      <c r="LOV37" s="19"/>
      <c r="LOW37" s="19"/>
      <c r="LOX37" s="19"/>
      <c r="LOY37" s="19"/>
      <c r="LOZ37" s="19"/>
      <c r="LPA37" s="19"/>
      <c r="LPB37" s="19"/>
      <c r="LPC37" s="19"/>
      <c r="LPD37" s="19"/>
      <c r="LPE37" s="19"/>
      <c r="LPF37" s="19"/>
      <c r="LPG37" s="19"/>
      <c r="LPH37" s="19"/>
      <c r="LPI37" s="19"/>
      <c r="LPJ37" s="19"/>
      <c r="LPK37" s="19"/>
      <c r="LPL37" s="19"/>
      <c r="LPM37" s="19"/>
      <c r="LPN37" s="19"/>
      <c r="LPO37" s="19"/>
      <c r="LPP37" s="19"/>
      <c r="LPQ37" s="19"/>
      <c r="LPR37" s="19"/>
      <c r="LPS37" s="19"/>
      <c r="LPT37" s="19"/>
      <c r="LPU37" s="19"/>
      <c r="LPV37" s="19"/>
      <c r="LPW37" s="19"/>
      <c r="LPX37" s="19"/>
      <c r="LPY37" s="19"/>
      <c r="LPZ37" s="19"/>
      <c r="LQA37" s="19"/>
      <c r="LQB37" s="19"/>
      <c r="LQC37" s="19"/>
      <c r="LQD37" s="19"/>
      <c r="LQE37" s="19"/>
      <c r="LQF37" s="19"/>
      <c r="LQG37" s="19"/>
      <c r="LQH37" s="19"/>
      <c r="LQI37" s="19"/>
      <c r="LQJ37" s="19"/>
      <c r="LQK37" s="19"/>
      <c r="LQL37" s="19"/>
      <c r="LQM37" s="19"/>
      <c r="LQN37" s="19"/>
      <c r="LQO37" s="19"/>
      <c r="LQP37" s="19"/>
      <c r="LQQ37" s="19"/>
      <c r="LQR37" s="19"/>
      <c r="LQS37" s="19"/>
      <c r="LQT37" s="19"/>
      <c r="LQU37" s="19"/>
      <c r="LQV37" s="19"/>
      <c r="LQW37" s="19"/>
      <c r="LQX37" s="19"/>
      <c r="LQY37" s="19"/>
      <c r="LQZ37" s="19"/>
      <c r="LRA37" s="19"/>
      <c r="LRB37" s="19"/>
      <c r="LRC37" s="19"/>
      <c r="LRD37" s="19"/>
      <c r="LRE37" s="19"/>
      <c r="LRF37" s="19"/>
      <c r="LRG37" s="19"/>
      <c r="LRH37" s="19"/>
      <c r="LRI37" s="19"/>
      <c r="LRJ37" s="19"/>
      <c r="LRK37" s="19"/>
      <c r="LRL37" s="19"/>
      <c r="LRM37" s="19"/>
      <c r="LRN37" s="19"/>
      <c r="LRO37" s="19"/>
      <c r="LRP37" s="19"/>
      <c r="LRQ37" s="19"/>
      <c r="LRR37" s="19"/>
      <c r="LRS37" s="19"/>
      <c r="LRT37" s="19"/>
      <c r="LRU37" s="19"/>
      <c r="LRV37" s="19"/>
      <c r="LRW37" s="19"/>
      <c r="LRX37" s="19"/>
      <c r="LRY37" s="19"/>
      <c r="LRZ37" s="19"/>
      <c r="LSA37" s="19"/>
      <c r="LSB37" s="19"/>
      <c r="LSC37" s="19"/>
      <c r="LSD37" s="19"/>
      <c r="LSE37" s="19"/>
      <c r="LSF37" s="19"/>
      <c r="LSG37" s="19"/>
      <c r="LSH37" s="19"/>
      <c r="LSI37" s="19"/>
      <c r="LSJ37" s="19"/>
      <c r="LSK37" s="19"/>
      <c r="LSL37" s="19"/>
      <c r="LSM37" s="19"/>
      <c r="LSN37" s="19"/>
      <c r="LSO37" s="19"/>
      <c r="LSP37" s="19"/>
      <c r="LSQ37" s="19"/>
      <c r="LSR37" s="19"/>
      <c r="LSS37" s="19"/>
      <c r="LST37" s="19"/>
      <c r="LSU37" s="19"/>
      <c r="LSV37" s="19"/>
      <c r="LSW37" s="19"/>
      <c r="LSX37" s="19"/>
      <c r="LSY37" s="19"/>
      <c r="LSZ37" s="19"/>
      <c r="LTA37" s="19"/>
      <c r="LTB37" s="19"/>
      <c r="LTC37" s="19"/>
      <c r="LTD37" s="19"/>
      <c r="LTE37" s="19"/>
      <c r="LTF37" s="19"/>
      <c r="LTG37" s="19"/>
      <c r="LTH37" s="19"/>
      <c r="LTI37" s="19"/>
      <c r="LTJ37" s="19"/>
      <c r="LTK37" s="19"/>
      <c r="LTL37" s="19"/>
      <c r="LTM37" s="19"/>
      <c r="LTN37" s="19"/>
      <c r="LTO37" s="19"/>
      <c r="LTP37" s="19"/>
      <c r="LTQ37" s="19"/>
      <c r="LTR37" s="19"/>
      <c r="LTS37" s="19"/>
      <c r="LTT37" s="19"/>
      <c r="LTU37" s="19"/>
      <c r="LTV37" s="19"/>
      <c r="LTW37" s="19"/>
      <c r="LTX37" s="19"/>
      <c r="LTY37" s="19"/>
      <c r="LTZ37" s="19"/>
      <c r="LUA37" s="19"/>
      <c r="LUB37" s="19"/>
      <c r="LUC37" s="19"/>
      <c r="LUD37" s="19"/>
      <c r="LUE37" s="19"/>
      <c r="LUF37" s="19"/>
      <c r="LUG37" s="19"/>
      <c r="LUH37" s="19"/>
      <c r="LUI37" s="19"/>
      <c r="LUJ37" s="19"/>
      <c r="LUK37" s="19"/>
      <c r="LUL37" s="19"/>
      <c r="LUM37" s="19"/>
      <c r="LUN37" s="19"/>
      <c r="LUO37" s="19"/>
      <c r="LUP37" s="19"/>
      <c r="LUQ37" s="19"/>
      <c r="LUR37" s="19"/>
      <c r="LUS37" s="19"/>
      <c r="LUT37" s="19"/>
      <c r="LUU37" s="19"/>
      <c r="LUV37" s="19"/>
      <c r="LUW37" s="19"/>
      <c r="LUX37" s="19"/>
      <c r="LUY37" s="19"/>
      <c r="LUZ37" s="19"/>
      <c r="LVA37" s="19"/>
      <c r="LVB37" s="19"/>
      <c r="LVC37" s="19"/>
      <c r="LVD37" s="19"/>
      <c r="LVE37" s="19"/>
      <c r="LVF37" s="19"/>
      <c r="LVG37" s="19"/>
      <c r="LVH37" s="19"/>
      <c r="LVI37" s="19"/>
      <c r="LVJ37" s="19"/>
      <c r="LVK37" s="19"/>
      <c r="LVL37" s="19"/>
      <c r="LVM37" s="19"/>
      <c r="LVN37" s="19"/>
      <c r="LVO37" s="19"/>
      <c r="LVP37" s="19"/>
      <c r="LVQ37" s="19"/>
      <c r="LVR37" s="19"/>
      <c r="LVS37" s="19"/>
      <c r="LVT37" s="19"/>
      <c r="LVU37" s="19"/>
      <c r="LVV37" s="19"/>
      <c r="LVW37" s="19"/>
      <c r="LVX37" s="19"/>
      <c r="LVY37" s="19"/>
      <c r="LVZ37" s="19"/>
      <c r="LWA37" s="19"/>
      <c r="LWB37" s="19"/>
      <c r="LWC37" s="19"/>
      <c r="LWD37" s="19"/>
      <c r="LWE37" s="19"/>
      <c r="LWF37" s="19"/>
      <c r="LWG37" s="19"/>
      <c r="LWH37" s="19"/>
      <c r="LWI37" s="19"/>
      <c r="LWJ37" s="19"/>
      <c r="LWK37" s="19"/>
      <c r="LWL37" s="19"/>
      <c r="LWM37" s="19"/>
      <c r="LWN37" s="19"/>
      <c r="LWO37" s="19"/>
      <c r="LWP37" s="19"/>
      <c r="LWQ37" s="19"/>
      <c r="LWR37" s="19"/>
      <c r="LWS37" s="19"/>
      <c r="LWT37" s="19"/>
      <c r="LWU37" s="19"/>
      <c r="LWV37" s="19"/>
      <c r="LWW37" s="19"/>
      <c r="LWX37" s="19"/>
      <c r="LWY37" s="19"/>
      <c r="LWZ37" s="19"/>
      <c r="LXA37" s="19"/>
      <c r="LXB37" s="19"/>
      <c r="LXC37" s="19"/>
      <c r="LXD37" s="19"/>
      <c r="LXE37" s="19"/>
      <c r="LXF37" s="19"/>
      <c r="LXG37" s="19"/>
      <c r="LXH37" s="19"/>
      <c r="LXI37" s="19"/>
      <c r="LXJ37" s="19"/>
      <c r="LXK37" s="19"/>
      <c r="LXL37" s="19"/>
      <c r="LXM37" s="19"/>
      <c r="LXN37" s="19"/>
      <c r="LXO37" s="19"/>
      <c r="LXP37" s="19"/>
      <c r="LXQ37" s="19"/>
      <c r="LXR37" s="19"/>
      <c r="LXS37" s="19"/>
      <c r="LXT37" s="19"/>
      <c r="LXU37" s="19"/>
      <c r="LXV37" s="19"/>
      <c r="LXW37" s="19"/>
      <c r="LXX37" s="19"/>
      <c r="LXY37" s="19"/>
      <c r="LXZ37" s="19"/>
      <c r="LYA37" s="19"/>
      <c r="LYB37" s="19"/>
      <c r="LYC37" s="19"/>
      <c r="LYD37" s="19"/>
      <c r="LYE37" s="19"/>
      <c r="LYF37" s="19"/>
      <c r="LYG37" s="19"/>
      <c r="LYH37" s="19"/>
      <c r="LYI37" s="19"/>
      <c r="LYJ37" s="19"/>
      <c r="LYK37" s="19"/>
      <c r="LYL37" s="19"/>
      <c r="LYM37" s="19"/>
      <c r="LYN37" s="19"/>
      <c r="LYO37" s="19"/>
      <c r="LYP37" s="19"/>
      <c r="LYQ37" s="19"/>
      <c r="LYR37" s="19"/>
      <c r="LYS37" s="19"/>
      <c r="LYT37" s="19"/>
      <c r="LYU37" s="19"/>
      <c r="LYV37" s="19"/>
      <c r="LYW37" s="19"/>
      <c r="LYX37" s="19"/>
      <c r="LYY37" s="19"/>
      <c r="LYZ37" s="19"/>
      <c r="LZA37" s="19"/>
      <c r="LZB37" s="19"/>
      <c r="LZC37" s="19"/>
      <c r="LZD37" s="19"/>
      <c r="LZE37" s="19"/>
      <c r="LZF37" s="19"/>
      <c r="LZG37" s="19"/>
      <c r="LZH37" s="19"/>
      <c r="LZI37" s="19"/>
      <c r="LZJ37" s="19"/>
      <c r="LZK37" s="19"/>
      <c r="LZL37" s="19"/>
      <c r="LZM37" s="19"/>
      <c r="LZN37" s="19"/>
      <c r="LZO37" s="19"/>
      <c r="LZP37" s="19"/>
      <c r="LZQ37" s="19"/>
      <c r="LZR37" s="19"/>
      <c r="LZS37" s="19"/>
      <c r="LZT37" s="19"/>
      <c r="LZU37" s="19"/>
      <c r="LZV37" s="19"/>
      <c r="LZW37" s="19"/>
      <c r="LZX37" s="19"/>
      <c r="LZY37" s="19"/>
      <c r="LZZ37" s="19"/>
      <c r="MAA37" s="19"/>
      <c r="MAB37" s="19"/>
      <c r="MAC37" s="19"/>
      <c r="MAD37" s="19"/>
      <c r="MAE37" s="19"/>
      <c r="MAF37" s="19"/>
      <c r="MAG37" s="19"/>
      <c r="MAH37" s="19"/>
      <c r="MAI37" s="19"/>
      <c r="MAJ37" s="19"/>
      <c r="MAK37" s="19"/>
      <c r="MAL37" s="19"/>
      <c r="MAM37" s="19"/>
      <c r="MAN37" s="19"/>
      <c r="MAO37" s="19"/>
      <c r="MAP37" s="19"/>
      <c r="MAQ37" s="19"/>
      <c r="MAR37" s="19"/>
      <c r="MAS37" s="19"/>
      <c r="MAT37" s="19"/>
      <c r="MAU37" s="19"/>
      <c r="MAV37" s="19"/>
      <c r="MAW37" s="19"/>
      <c r="MAX37" s="19"/>
      <c r="MAY37" s="19"/>
      <c r="MAZ37" s="19"/>
      <c r="MBA37" s="19"/>
      <c r="MBB37" s="19"/>
      <c r="MBC37" s="19"/>
      <c r="MBD37" s="19"/>
      <c r="MBE37" s="19"/>
      <c r="MBF37" s="19"/>
      <c r="MBG37" s="19"/>
      <c r="MBH37" s="19"/>
      <c r="MBI37" s="19"/>
      <c r="MBJ37" s="19"/>
      <c r="MBK37" s="19"/>
      <c r="MBL37" s="19"/>
      <c r="MBM37" s="19"/>
      <c r="MBN37" s="19"/>
      <c r="MBO37" s="19"/>
      <c r="MBP37" s="19"/>
      <c r="MBQ37" s="19"/>
      <c r="MBR37" s="19"/>
      <c r="MBS37" s="19"/>
      <c r="MBT37" s="19"/>
      <c r="MBU37" s="19"/>
      <c r="MBV37" s="19"/>
      <c r="MBW37" s="19"/>
      <c r="MBX37" s="19"/>
      <c r="MBY37" s="19"/>
      <c r="MBZ37" s="19"/>
      <c r="MCA37" s="19"/>
      <c r="MCB37" s="19"/>
      <c r="MCC37" s="19"/>
      <c r="MCD37" s="19"/>
      <c r="MCE37" s="19"/>
      <c r="MCF37" s="19"/>
      <c r="MCG37" s="19"/>
      <c r="MCH37" s="19"/>
      <c r="MCI37" s="19"/>
      <c r="MCJ37" s="19"/>
      <c r="MCK37" s="19"/>
      <c r="MCL37" s="19"/>
      <c r="MCM37" s="19"/>
      <c r="MCN37" s="19"/>
      <c r="MCO37" s="19"/>
      <c r="MCP37" s="19"/>
      <c r="MCQ37" s="19"/>
      <c r="MCR37" s="19"/>
      <c r="MCS37" s="19"/>
      <c r="MCT37" s="19"/>
      <c r="MCU37" s="19"/>
      <c r="MCV37" s="19"/>
      <c r="MCW37" s="19"/>
      <c r="MCX37" s="19"/>
      <c r="MCY37" s="19"/>
      <c r="MCZ37" s="19"/>
      <c r="MDA37" s="19"/>
      <c r="MDB37" s="19"/>
      <c r="MDC37" s="19"/>
      <c r="MDD37" s="19"/>
      <c r="MDE37" s="19"/>
      <c r="MDF37" s="19"/>
      <c r="MDG37" s="19"/>
      <c r="MDH37" s="19"/>
      <c r="MDI37" s="19"/>
      <c r="MDJ37" s="19"/>
      <c r="MDK37" s="19"/>
      <c r="MDL37" s="19"/>
      <c r="MDM37" s="19"/>
      <c r="MDN37" s="19"/>
      <c r="MDO37" s="19"/>
      <c r="MDP37" s="19"/>
      <c r="MDQ37" s="19"/>
      <c r="MDR37" s="19"/>
      <c r="MDS37" s="19"/>
      <c r="MDT37" s="19"/>
      <c r="MDU37" s="19"/>
      <c r="MDV37" s="19"/>
      <c r="MDW37" s="19"/>
      <c r="MDX37" s="19"/>
      <c r="MDY37" s="19"/>
      <c r="MDZ37" s="19"/>
      <c r="MEA37" s="19"/>
      <c r="MEB37" s="19"/>
      <c r="MEC37" s="19"/>
      <c r="MED37" s="19"/>
      <c r="MEE37" s="19"/>
      <c r="MEF37" s="19"/>
      <c r="MEG37" s="19"/>
      <c r="MEH37" s="19"/>
      <c r="MEI37" s="19"/>
      <c r="MEJ37" s="19"/>
      <c r="MEK37" s="19"/>
      <c r="MEL37" s="19"/>
      <c r="MEM37" s="19"/>
      <c r="MEN37" s="19"/>
      <c r="MEO37" s="19"/>
      <c r="MEP37" s="19"/>
      <c r="MEQ37" s="19"/>
      <c r="MER37" s="19"/>
      <c r="MES37" s="19"/>
      <c r="MET37" s="19"/>
      <c r="MEU37" s="19"/>
      <c r="MEV37" s="19"/>
      <c r="MEW37" s="19"/>
      <c r="MEX37" s="19"/>
      <c r="MEY37" s="19"/>
      <c r="MEZ37" s="19"/>
      <c r="MFA37" s="19"/>
      <c r="MFB37" s="19"/>
      <c r="MFC37" s="19"/>
      <c r="MFD37" s="19"/>
      <c r="MFE37" s="19"/>
      <c r="MFF37" s="19"/>
      <c r="MFG37" s="19"/>
      <c r="MFH37" s="19"/>
      <c r="MFI37" s="19"/>
      <c r="MFJ37" s="19"/>
      <c r="MFK37" s="19"/>
      <c r="MFL37" s="19"/>
      <c r="MFM37" s="19"/>
      <c r="MFN37" s="19"/>
      <c r="MFO37" s="19"/>
      <c r="MFP37" s="19"/>
      <c r="MFQ37" s="19"/>
      <c r="MFR37" s="19"/>
      <c r="MFS37" s="19"/>
      <c r="MFT37" s="19"/>
      <c r="MFU37" s="19"/>
      <c r="MFV37" s="19"/>
      <c r="MFW37" s="19"/>
      <c r="MFX37" s="19"/>
      <c r="MFY37" s="19"/>
      <c r="MFZ37" s="19"/>
      <c r="MGA37" s="19"/>
      <c r="MGB37" s="19"/>
      <c r="MGC37" s="19"/>
      <c r="MGD37" s="19"/>
      <c r="MGE37" s="19"/>
      <c r="MGF37" s="19"/>
      <c r="MGG37" s="19"/>
      <c r="MGH37" s="19"/>
      <c r="MGI37" s="19"/>
      <c r="MGJ37" s="19"/>
      <c r="MGK37" s="19"/>
      <c r="MGL37" s="19"/>
      <c r="MGM37" s="19"/>
      <c r="MGN37" s="19"/>
      <c r="MGO37" s="19"/>
      <c r="MGP37" s="19"/>
      <c r="MGQ37" s="19"/>
      <c r="MGR37" s="19"/>
      <c r="MGS37" s="19"/>
      <c r="MGT37" s="19"/>
      <c r="MGU37" s="19"/>
      <c r="MGV37" s="19"/>
      <c r="MGW37" s="19"/>
      <c r="MGX37" s="19"/>
      <c r="MGY37" s="19"/>
      <c r="MGZ37" s="19"/>
      <c r="MHA37" s="19"/>
      <c r="MHB37" s="19"/>
      <c r="MHC37" s="19"/>
      <c r="MHD37" s="19"/>
      <c r="MHE37" s="19"/>
      <c r="MHF37" s="19"/>
      <c r="MHG37" s="19"/>
      <c r="MHH37" s="19"/>
      <c r="MHI37" s="19"/>
      <c r="MHJ37" s="19"/>
      <c r="MHK37" s="19"/>
      <c r="MHL37" s="19"/>
      <c r="MHM37" s="19"/>
      <c r="MHN37" s="19"/>
      <c r="MHO37" s="19"/>
      <c r="MHP37" s="19"/>
      <c r="MHQ37" s="19"/>
      <c r="MHR37" s="19"/>
      <c r="MHS37" s="19"/>
      <c r="MHT37" s="19"/>
      <c r="MHU37" s="19"/>
      <c r="MHV37" s="19"/>
      <c r="MHW37" s="19"/>
      <c r="MHX37" s="19"/>
      <c r="MHY37" s="19"/>
      <c r="MHZ37" s="19"/>
      <c r="MIA37" s="19"/>
      <c r="MIB37" s="19"/>
      <c r="MIC37" s="19"/>
      <c r="MID37" s="19"/>
      <c r="MIE37" s="19"/>
      <c r="MIF37" s="19"/>
      <c r="MIG37" s="19"/>
      <c r="MIH37" s="19"/>
      <c r="MII37" s="19"/>
      <c r="MIJ37" s="19"/>
      <c r="MIK37" s="19"/>
      <c r="MIL37" s="19"/>
      <c r="MIM37" s="19"/>
      <c r="MIN37" s="19"/>
      <c r="MIO37" s="19"/>
      <c r="MIP37" s="19"/>
      <c r="MIQ37" s="19"/>
      <c r="MIR37" s="19"/>
      <c r="MIS37" s="19"/>
      <c r="MIT37" s="19"/>
      <c r="MIU37" s="19"/>
      <c r="MIV37" s="19"/>
      <c r="MIW37" s="19"/>
      <c r="MIX37" s="19"/>
      <c r="MIY37" s="19"/>
      <c r="MIZ37" s="19"/>
      <c r="MJA37" s="19"/>
      <c r="MJB37" s="19"/>
      <c r="MJC37" s="19"/>
      <c r="MJD37" s="19"/>
      <c r="MJE37" s="19"/>
      <c r="MJF37" s="19"/>
      <c r="MJG37" s="19"/>
      <c r="MJH37" s="19"/>
      <c r="MJI37" s="19"/>
      <c r="MJJ37" s="19"/>
      <c r="MJK37" s="19"/>
      <c r="MJL37" s="19"/>
      <c r="MJM37" s="19"/>
      <c r="MJN37" s="19"/>
      <c r="MJO37" s="19"/>
      <c r="MJP37" s="19"/>
      <c r="MJQ37" s="19"/>
      <c r="MJR37" s="19"/>
      <c r="MJS37" s="19"/>
      <c r="MJT37" s="19"/>
      <c r="MJU37" s="19"/>
      <c r="MJV37" s="19"/>
      <c r="MJW37" s="19"/>
      <c r="MJX37" s="19"/>
      <c r="MJY37" s="19"/>
      <c r="MJZ37" s="19"/>
      <c r="MKA37" s="19"/>
      <c r="MKB37" s="19"/>
      <c r="MKC37" s="19"/>
      <c r="MKD37" s="19"/>
      <c r="MKE37" s="19"/>
      <c r="MKF37" s="19"/>
      <c r="MKG37" s="19"/>
      <c r="MKH37" s="19"/>
      <c r="MKI37" s="19"/>
      <c r="MKJ37" s="19"/>
      <c r="MKK37" s="19"/>
      <c r="MKL37" s="19"/>
      <c r="MKM37" s="19"/>
      <c r="MKN37" s="19"/>
      <c r="MKO37" s="19"/>
      <c r="MKP37" s="19"/>
      <c r="MKQ37" s="19"/>
      <c r="MKR37" s="19"/>
      <c r="MKS37" s="19"/>
      <c r="MKT37" s="19"/>
      <c r="MKU37" s="19"/>
      <c r="MKV37" s="19"/>
      <c r="MKW37" s="19"/>
      <c r="MKX37" s="19"/>
      <c r="MKY37" s="19"/>
      <c r="MKZ37" s="19"/>
      <c r="MLA37" s="19"/>
      <c r="MLB37" s="19"/>
      <c r="MLC37" s="19"/>
      <c r="MLD37" s="19"/>
      <c r="MLE37" s="19"/>
      <c r="MLF37" s="19"/>
      <c r="MLG37" s="19"/>
      <c r="MLH37" s="19"/>
      <c r="MLI37" s="19"/>
      <c r="MLJ37" s="19"/>
      <c r="MLK37" s="19"/>
      <c r="MLL37" s="19"/>
      <c r="MLM37" s="19"/>
      <c r="MLN37" s="19"/>
      <c r="MLO37" s="19"/>
      <c r="MLP37" s="19"/>
      <c r="MLQ37" s="19"/>
      <c r="MLR37" s="19"/>
      <c r="MLS37" s="19"/>
      <c r="MLT37" s="19"/>
      <c r="MLU37" s="19"/>
      <c r="MLV37" s="19"/>
      <c r="MLW37" s="19"/>
      <c r="MLX37" s="19"/>
      <c r="MLY37" s="19"/>
      <c r="MLZ37" s="19"/>
      <c r="MMA37" s="19"/>
      <c r="MMB37" s="19"/>
      <c r="MMC37" s="19"/>
      <c r="MMD37" s="19"/>
      <c r="MME37" s="19"/>
      <c r="MMF37" s="19"/>
      <c r="MMG37" s="19"/>
      <c r="MMH37" s="19"/>
      <c r="MMI37" s="19"/>
      <c r="MMJ37" s="19"/>
      <c r="MMK37" s="19"/>
      <c r="MML37" s="19"/>
      <c r="MMM37" s="19"/>
      <c r="MMN37" s="19"/>
      <c r="MMO37" s="19"/>
      <c r="MMP37" s="19"/>
      <c r="MMQ37" s="19"/>
      <c r="MMR37" s="19"/>
      <c r="MMS37" s="19"/>
      <c r="MMT37" s="19"/>
      <c r="MMU37" s="19"/>
      <c r="MMV37" s="19"/>
      <c r="MMW37" s="19"/>
      <c r="MMX37" s="19"/>
      <c r="MMY37" s="19"/>
      <c r="MMZ37" s="19"/>
      <c r="MNA37" s="19"/>
      <c r="MNB37" s="19"/>
      <c r="MNC37" s="19"/>
      <c r="MND37" s="19"/>
      <c r="MNE37" s="19"/>
      <c r="MNF37" s="19"/>
      <c r="MNG37" s="19"/>
      <c r="MNH37" s="19"/>
      <c r="MNI37" s="19"/>
      <c r="MNJ37" s="19"/>
      <c r="MNK37" s="19"/>
      <c r="MNL37" s="19"/>
      <c r="MNM37" s="19"/>
      <c r="MNN37" s="19"/>
      <c r="MNO37" s="19"/>
      <c r="MNP37" s="19"/>
      <c r="MNQ37" s="19"/>
      <c r="MNR37" s="19"/>
      <c r="MNS37" s="19"/>
      <c r="MNT37" s="19"/>
      <c r="MNU37" s="19"/>
      <c r="MNV37" s="19"/>
      <c r="MNW37" s="19"/>
      <c r="MNX37" s="19"/>
      <c r="MNY37" s="19"/>
      <c r="MNZ37" s="19"/>
      <c r="MOA37" s="19"/>
      <c r="MOB37" s="19"/>
      <c r="MOC37" s="19"/>
      <c r="MOD37" s="19"/>
      <c r="MOE37" s="19"/>
      <c r="MOF37" s="19"/>
      <c r="MOG37" s="19"/>
      <c r="MOH37" s="19"/>
      <c r="MOI37" s="19"/>
      <c r="MOJ37" s="19"/>
      <c r="MOK37" s="19"/>
      <c r="MOL37" s="19"/>
      <c r="MOM37" s="19"/>
      <c r="MON37" s="19"/>
      <c r="MOO37" s="19"/>
      <c r="MOP37" s="19"/>
      <c r="MOQ37" s="19"/>
      <c r="MOR37" s="19"/>
      <c r="MOS37" s="19"/>
      <c r="MOT37" s="19"/>
      <c r="MOU37" s="19"/>
      <c r="MOV37" s="19"/>
      <c r="MOW37" s="19"/>
      <c r="MOX37" s="19"/>
      <c r="MOY37" s="19"/>
      <c r="MOZ37" s="19"/>
      <c r="MPA37" s="19"/>
      <c r="MPB37" s="19"/>
      <c r="MPC37" s="19"/>
      <c r="MPD37" s="19"/>
      <c r="MPE37" s="19"/>
      <c r="MPF37" s="19"/>
      <c r="MPG37" s="19"/>
      <c r="MPH37" s="19"/>
      <c r="MPI37" s="19"/>
      <c r="MPJ37" s="19"/>
      <c r="MPK37" s="19"/>
      <c r="MPL37" s="19"/>
      <c r="MPM37" s="19"/>
      <c r="MPN37" s="19"/>
      <c r="MPO37" s="19"/>
      <c r="MPP37" s="19"/>
      <c r="MPQ37" s="19"/>
      <c r="MPR37" s="19"/>
      <c r="MPS37" s="19"/>
      <c r="MPT37" s="19"/>
      <c r="MPU37" s="19"/>
      <c r="MPV37" s="19"/>
      <c r="MPW37" s="19"/>
      <c r="MPX37" s="19"/>
      <c r="MPY37" s="19"/>
      <c r="MPZ37" s="19"/>
      <c r="MQA37" s="19"/>
      <c r="MQB37" s="19"/>
      <c r="MQC37" s="19"/>
      <c r="MQD37" s="19"/>
      <c r="MQE37" s="19"/>
      <c r="MQF37" s="19"/>
      <c r="MQG37" s="19"/>
      <c r="MQH37" s="19"/>
      <c r="MQI37" s="19"/>
      <c r="MQJ37" s="19"/>
      <c r="MQK37" s="19"/>
      <c r="MQL37" s="19"/>
      <c r="MQM37" s="19"/>
      <c r="MQN37" s="19"/>
      <c r="MQO37" s="19"/>
      <c r="MQP37" s="19"/>
      <c r="MQQ37" s="19"/>
      <c r="MQR37" s="19"/>
      <c r="MQS37" s="19"/>
      <c r="MQT37" s="19"/>
      <c r="MQU37" s="19"/>
      <c r="MQV37" s="19"/>
      <c r="MQW37" s="19"/>
      <c r="MQX37" s="19"/>
      <c r="MQY37" s="19"/>
      <c r="MQZ37" s="19"/>
      <c r="MRA37" s="19"/>
      <c r="MRB37" s="19"/>
      <c r="MRC37" s="19"/>
      <c r="MRD37" s="19"/>
      <c r="MRE37" s="19"/>
      <c r="MRF37" s="19"/>
      <c r="MRG37" s="19"/>
      <c r="MRH37" s="19"/>
      <c r="MRI37" s="19"/>
      <c r="MRJ37" s="19"/>
      <c r="MRK37" s="19"/>
      <c r="MRL37" s="19"/>
      <c r="MRM37" s="19"/>
      <c r="MRN37" s="19"/>
      <c r="MRO37" s="19"/>
      <c r="MRP37" s="19"/>
      <c r="MRQ37" s="19"/>
      <c r="MRR37" s="19"/>
      <c r="MRS37" s="19"/>
      <c r="MRT37" s="19"/>
      <c r="MRU37" s="19"/>
      <c r="MRV37" s="19"/>
      <c r="MRW37" s="19"/>
      <c r="MRX37" s="19"/>
      <c r="MRY37" s="19"/>
      <c r="MRZ37" s="19"/>
      <c r="MSA37" s="19"/>
      <c r="MSB37" s="19"/>
      <c r="MSC37" s="19"/>
      <c r="MSD37" s="19"/>
      <c r="MSE37" s="19"/>
      <c r="MSF37" s="19"/>
      <c r="MSG37" s="19"/>
      <c r="MSH37" s="19"/>
      <c r="MSI37" s="19"/>
      <c r="MSJ37" s="19"/>
      <c r="MSK37" s="19"/>
      <c r="MSL37" s="19"/>
      <c r="MSM37" s="19"/>
      <c r="MSN37" s="19"/>
      <c r="MSO37" s="19"/>
      <c r="MSP37" s="19"/>
      <c r="MSQ37" s="19"/>
      <c r="MSR37" s="19"/>
      <c r="MSS37" s="19"/>
      <c r="MST37" s="19"/>
      <c r="MSU37" s="19"/>
      <c r="MSV37" s="19"/>
      <c r="MSW37" s="19"/>
      <c r="MSX37" s="19"/>
      <c r="MSY37" s="19"/>
      <c r="MSZ37" s="19"/>
      <c r="MTA37" s="19"/>
      <c r="MTB37" s="19"/>
      <c r="MTC37" s="19"/>
      <c r="MTD37" s="19"/>
      <c r="MTE37" s="19"/>
      <c r="MTF37" s="19"/>
      <c r="MTG37" s="19"/>
      <c r="MTH37" s="19"/>
      <c r="MTI37" s="19"/>
      <c r="MTJ37" s="19"/>
      <c r="MTK37" s="19"/>
      <c r="MTL37" s="19"/>
      <c r="MTM37" s="19"/>
      <c r="MTN37" s="19"/>
      <c r="MTO37" s="19"/>
      <c r="MTP37" s="19"/>
      <c r="MTQ37" s="19"/>
      <c r="MTR37" s="19"/>
      <c r="MTS37" s="19"/>
      <c r="MTT37" s="19"/>
      <c r="MTU37" s="19"/>
      <c r="MTV37" s="19"/>
      <c r="MTW37" s="19"/>
      <c r="MTX37" s="19"/>
      <c r="MTY37" s="19"/>
      <c r="MTZ37" s="19"/>
      <c r="MUA37" s="19"/>
      <c r="MUB37" s="19"/>
      <c r="MUC37" s="19"/>
      <c r="MUD37" s="19"/>
      <c r="MUE37" s="19"/>
      <c r="MUF37" s="19"/>
      <c r="MUG37" s="19"/>
      <c r="MUH37" s="19"/>
      <c r="MUI37" s="19"/>
      <c r="MUJ37" s="19"/>
      <c r="MUK37" s="19"/>
      <c r="MUL37" s="19"/>
      <c r="MUM37" s="19"/>
      <c r="MUN37" s="19"/>
      <c r="MUO37" s="19"/>
      <c r="MUP37" s="19"/>
      <c r="MUQ37" s="19"/>
      <c r="MUR37" s="19"/>
      <c r="MUS37" s="19"/>
      <c r="MUT37" s="19"/>
      <c r="MUU37" s="19"/>
      <c r="MUV37" s="19"/>
      <c r="MUW37" s="19"/>
      <c r="MUX37" s="19"/>
      <c r="MUY37" s="19"/>
      <c r="MUZ37" s="19"/>
      <c r="MVA37" s="19"/>
      <c r="MVB37" s="19"/>
      <c r="MVC37" s="19"/>
      <c r="MVD37" s="19"/>
      <c r="MVE37" s="19"/>
      <c r="MVF37" s="19"/>
      <c r="MVG37" s="19"/>
      <c r="MVH37" s="19"/>
      <c r="MVI37" s="19"/>
      <c r="MVJ37" s="19"/>
      <c r="MVK37" s="19"/>
      <c r="MVL37" s="19"/>
      <c r="MVM37" s="19"/>
      <c r="MVN37" s="19"/>
      <c r="MVO37" s="19"/>
      <c r="MVP37" s="19"/>
      <c r="MVQ37" s="19"/>
      <c r="MVR37" s="19"/>
      <c r="MVS37" s="19"/>
      <c r="MVT37" s="19"/>
      <c r="MVU37" s="19"/>
      <c r="MVV37" s="19"/>
      <c r="MVW37" s="19"/>
      <c r="MVX37" s="19"/>
      <c r="MVY37" s="19"/>
      <c r="MVZ37" s="19"/>
      <c r="MWA37" s="19"/>
      <c r="MWB37" s="19"/>
      <c r="MWC37" s="19"/>
      <c r="MWD37" s="19"/>
      <c r="MWE37" s="19"/>
      <c r="MWF37" s="19"/>
      <c r="MWG37" s="19"/>
      <c r="MWH37" s="19"/>
      <c r="MWI37" s="19"/>
      <c r="MWJ37" s="19"/>
      <c r="MWK37" s="19"/>
      <c r="MWL37" s="19"/>
      <c r="MWM37" s="19"/>
      <c r="MWN37" s="19"/>
      <c r="MWO37" s="19"/>
      <c r="MWP37" s="19"/>
      <c r="MWQ37" s="19"/>
      <c r="MWR37" s="19"/>
      <c r="MWS37" s="19"/>
      <c r="MWT37" s="19"/>
      <c r="MWU37" s="19"/>
      <c r="MWV37" s="19"/>
      <c r="MWW37" s="19"/>
      <c r="MWX37" s="19"/>
      <c r="MWY37" s="19"/>
      <c r="MWZ37" s="19"/>
      <c r="MXA37" s="19"/>
      <c r="MXB37" s="19"/>
      <c r="MXC37" s="19"/>
      <c r="MXD37" s="19"/>
      <c r="MXE37" s="19"/>
      <c r="MXF37" s="19"/>
      <c r="MXG37" s="19"/>
      <c r="MXH37" s="19"/>
      <c r="MXI37" s="19"/>
      <c r="MXJ37" s="19"/>
      <c r="MXK37" s="19"/>
      <c r="MXL37" s="19"/>
      <c r="MXM37" s="19"/>
      <c r="MXN37" s="19"/>
      <c r="MXO37" s="19"/>
      <c r="MXP37" s="19"/>
      <c r="MXQ37" s="19"/>
      <c r="MXR37" s="19"/>
      <c r="MXS37" s="19"/>
      <c r="MXT37" s="19"/>
      <c r="MXU37" s="19"/>
      <c r="MXV37" s="19"/>
      <c r="MXW37" s="19"/>
      <c r="MXX37" s="19"/>
      <c r="MXY37" s="19"/>
      <c r="MXZ37" s="19"/>
      <c r="MYA37" s="19"/>
      <c r="MYB37" s="19"/>
      <c r="MYC37" s="19"/>
      <c r="MYD37" s="19"/>
      <c r="MYE37" s="19"/>
      <c r="MYF37" s="19"/>
      <c r="MYG37" s="19"/>
      <c r="MYH37" s="19"/>
      <c r="MYI37" s="19"/>
      <c r="MYJ37" s="19"/>
      <c r="MYK37" s="19"/>
      <c r="MYL37" s="19"/>
      <c r="MYM37" s="19"/>
      <c r="MYN37" s="19"/>
      <c r="MYO37" s="19"/>
      <c r="MYP37" s="19"/>
      <c r="MYQ37" s="19"/>
      <c r="MYR37" s="19"/>
      <c r="MYS37" s="19"/>
      <c r="MYT37" s="19"/>
      <c r="MYU37" s="19"/>
      <c r="MYV37" s="19"/>
      <c r="MYW37" s="19"/>
      <c r="MYX37" s="19"/>
      <c r="MYY37" s="19"/>
      <c r="MYZ37" s="19"/>
      <c r="MZA37" s="19"/>
      <c r="MZB37" s="19"/>
      <c r="MZC37" s="19"/>
      <c r="MZD37" s="19"/>
      <c r="MZE37" s="19"/>
      <c r="MZF37" s="19"/>
      <c r="MZG37" s="19"/>
      <c r="MZH37" s="19"/>
      <c r="MZI37" s="19"/>
      <c r="MZJ37" s="19"/>
      <c r="MZK37" s="19"/>
      <c r="MZL37" s="19"/>
      <c r="MZM37" s="19"/>
      <c r="MZN37" s="19"/>
      <c r="MZO37" s="19"/>
      <c r="MZP37" s="19"/>
      <c r="MZQ37" s="19"/>
      <c r="MZR37" s="19"/>
      <c r="MZS37" s="19"/>
      <c r="MZT37" s="19"/>
      <c r="MZU37" s="19"/>
      <c r="MZV37" s="19"/>
      <c r="MZW37" s="19"/>
      <c r="MZX37" s="19"/>
      <c r="MZY37" s="19"/>
      <c r="MZZ37" s="19"/>
      <c r="NAA37" s="19"/>
      <c r="NAB37" s="19"/>
      <c r="NAC37" s="19"/>
      <c r="NAD37" s="19"/>
      <c r="NAE37" s="19"/>
      <c r="NAF37" s="19"/>
      <c r="NAG37" s="19"/>
      <c r="NAH37" s="19"/>
      <c r="NAI37" s="19"/>
      <c r="NAJ37" s="19"/>
      <c r="NAK37" s="19"/>
      <c r="NAL37" s="19"/>
      <c r="NAM37" s="19"/>
      <c r="NAN37" s="19"/>
      <c r="NAO37" s="19"/>
      <c r="NAP37" s="19"/>
      <c r="NAQ37" s="19"/>
      <c r="NAR37" s="19"/>
      <c r="NAS37" s="19"/>
      <c r="NAT37" s="19"/>
      <c r="NAU37" s="19"/>
      <c r="NAV37" s="19"/>
      <c r="NAW37" s="19"/>
      <c r="NAX37" s="19"/>
      <c r="NAY37" s="19"/>
      <c r="NAZ37" s="19"/>
      <c r="NBA37" s="19"/>
      <c r="NBB37" s="19"/>
      <c r="NBC37" s="19"/>
      <c r="NBD37" s="19"/>
      <c r="NBE37" s="19"/>
      <c r="NBF37" s="19"/>
      <c r="NBG37" s="19"/>
      <c r="NBH37" s="19"/>
      <c r="NBI37" s="19"/>
      <c r="NBJ37" s="19"/>
      <c r="NBK37" s="19"/>
      <c r="NBL37" s="19"/>
      <c r="NBM37" s="19"/>
      <c r="NBN37" s="19"/>
      <c r="NBO37" s="19"/>
      <c r="NBP37" s="19"/>
      <c r="NBQ37" s="19"/>
      <c r="NBR37" s="19"/>
      <c r="NBS37" s="19"/>
      <c r="NBT37" s="19"/>
      <c r="NBU37" s="19"/>
      <c r="NBV37" s="19"/>
      <c r="NBW37" s="19"/>
      <c r="NBX37" s="19"/>
      <c r="NBY37" s="19"/>
      <c r="NBZ37" s="19"/>
      <c r="NCA37" s="19"/>
      <c r="NCB37" s="19"/>
      <c r="NCC37" s="19"/>
      <c r="NCD37" s="19"/>
      <c r="NCE37" s="19"/>
      <c r="NCF37" s="19"/>
      <c r="NCG37" s="19"/>
      <c r="NCH37" s="19"/>
      <c r="NCI37" s="19"/>
      <c r="NCJ37" s="19"/>
      <c r="NCK37" s="19"/>
      <c r="NCL37" s="19"/>
      <c r="NCM37" s="19"/>
      <c r="NCN37" s="19"/>
      <c r="NCO37" s="19"/>
      <c r="NCP37" s="19"/>
      <c r="NCQ37" s="19"/>
      <c r="NCR37" s="19"/>
      <c r="NCS37" s="19"/>
      <c r="NCT37" s="19"/>
      <c r="NCU37" s="19"/>
      <c r="NCV37" s="19"/>
      <c r="NCW37" s="19"/>
      <c r="NCX37" s="19"/>
      <c r="NCY37" s="19"/>
      <c r="NCZ37" s="19"/>
      <c r="NDA37" s="19"/>
      <c r="NDB37" s="19"/>
      <c r="NDC37" s="19"/>
      <c r="NDD37" s="19"/>
      <c r="NDE37" s="19"/>
      <c r="NDF37" s="19"/>
      <c r="NDG37" s="19"/>
      <c r="NDH37" s="19"/>
      <c r="NDI37" s="19"/>
      <c r="NDJ37" s="19"/>
      <c r="NDK37" s="19"/>
      <c r="NDL37" s="19"/>
      <c r="NDM37" s="19"/>
      <c r="NDN37" s="19"/>
      <c r="NDO37" s="19"/>
      <c r="NDP37" s="19"/>
      <c r="NDQ37" s="19"/>
      <c r="NDR37" s="19"/>
      <c r="NDS37" s="19"/>
      <c r="NDT37" s="19"/>
      <c r="NDU37" s="19"/>
      <c r="NDV37" s="19"/>
      <c r="NDW37" s="19"/>
      <c r="NDX37" s="19"/>
      <c r="NDY37" s="19"/>
      <c r="NDZ37" s="19"/>
      <c r="NEA37" s="19"/>
      <c r="NEB37" s="19"/>
      <c r="NEC37" s="19"/>
      <c r="NED37" s="19"/>
      <c r="NEE37" s="19"/>
      <c r="NEF37" s="19"/>
      <c r="NEG37" s="19"/>
      <c r="NEH37" s="19"/>
      <c r="NEI37" s="19"/>
      <c r="NEJ37" s="19"/>
      <c r="NEK37" s="19"/>
      <c r="NEL37" s="19"/>
      <c r="NEM37" s="19"/>
      <c r="NEN37" s="19"/>
      <c r="NEO37" s="19"/>
      <c r="NEP37" s="19"/>
      <c r="NEQ37" s="19"/>
      <c r="NER37" s="19"/>
      <c r="NES37" s="19"/>
      <c r="NET37" s="19"/>
      <c r="NEU37" s="19"/>
      <c r="NEV37" s="19"/>
      <c r="NEW37" s="19"/>
      <c r="NEX37" s="19"/>
      <c r="NEY37" s="19"/>
      <c r="NEZ37" s="19"/>
      <c r="NFA37" s="19"/>
      <c r="NFB37" s="19"/>
      <c r="NFC37" s="19"/>
      <c r="NFD37" s="19"/>
      <c r="NFE37" s="19"/>
      <c r="NFF37" s="19"/>
      <c r="NFG37" s="19"/>
      <c r="NFH37" s="19"/>
      <c r="NFI37" s="19"/>
      <c r="NFJ37" s="19"/>
      <c r="NFK37" s="19"/>
      <c r="NFL37" s="19"/>
      <c r="NFM37" s="19"/>
      <c r="NFN37" s="19"/>
      <c r="NFO37" s="19"/>
      <c r="NFP37" s="19"/>
      <c r="NFQ37" s="19"/>
      <c r="NFR37" s="19"/>
      <c r="NFS37" s="19"/>
      <c r="NFT37" s="19"/>
      <c r="NFU37" s="19"/>
      <c r="NFV37" s="19"/>
      <c r="NFW37" s="19"/>
      <c r="NFX37" s="19"/>
      <c r="NFY37" s="19"/>
      <c r="NFZ37" s="19"/>
      <c r="NGA37" s="19"/>
      <c r="NGB37" s="19"/>
      <c r="NGC37" s="19"/>
      <c r="NGD37" s="19"/>
      <c r="NGE37" s="19"/>
      <c r="NGF37" s="19"/>
      <c r="NGG37" s="19"/>
      <c r="NGH37" s="19"/>
      <c r="NGI37" s="19"/>
      <c r="NGJ37" s="19"/>
      <c r="NGK37" s="19"/>
      <c r="NGL37" s="19"/>
      <c r="NGM37" s="19"/>
      <c r="NGN37" s="19"/>
      <c r="NGO37" s="19"/>
      <c r="NGP37" s="19"/>
      <c r="NGQ37" s="19"/>
      <c r="NGR37" s="19"/>
      <c r="NGS37" s="19"/>
      <c r="NGT37" s="19"/>
      <c r="NGU37" s="19"/>
      <c r="NGV37" s="19"/>
      <c r="NGW37" s="19"/>
      <c r="NGX37" s="19"/>
      <c r="NGY37" s="19"/>
      <c r="NGZ37" s="19"/>
      <c r="NHA37" s="19"/>
      <c r="NHB37" s="19"/>
      <c r="NHC37" s="19"/>
      <c r="NHD37" s="19"/>
      <c r="NHE37" s="19"/>
      <c r="NHF37" s="19"/>
      <c r="NHG37" s="19"/>
      <c r="NHH37" s="19"/>
      <c r="NHI37" s="19"/>
      <c r="NHJ37" s="19"/>
      <c r="NHK37" s="19"/>
      <c r="NHL37" s="19"/>
      <c r="NHM37" s="19"/>
      <c r="NHN37" s="19"/>
      <c r="NHO37" s="19"/>
      <c r="NHP37" s="19"/>
      <c r="NHQ37" s="19"/>
      <c r="NHR37" s="19"/>
      <c r="NHS37" s="19"/>
      <c r="NHT37" s="19"/>
      <c r="NHU37" s="19"/>
      <c r="NHV37" s="19"/>
      <c r="NHW37" s="19"/>
      <c r="NHX37" s="19"/>
      <c r="NHY37" s="19"/>
      <c r="NHZ37" s="19"/>
      <c r="NIA37" s="19"/>
      <c r="NIB37" s="19"/>
      <c r="NIC37" s="19"/>
      <c r="NID37" s="19"/>
      <c r="NIE37" s="19"/>
      <c r="NIF37" s="19"/>
      <c r="NIG37" s="19"/>
      <c r="NIH37" s="19"/>
      <c r="NII37" s="19"/>
      <c r="NIJ37" s="19"/>
      <c r="NIK37" s="19"/>
      <c r="NIL37" s="19"/>
      <c r="NIM37" s="19"/>
      <c r="NIN37" s="19"/>
      <c r="NIO37" s="19"/>
      <c r="NIP37" s="19"/>
      <c r="NIQ37" s="19"/>
      <c r="NIR37" s="19"/>
      <c r="NIS37" s="19"/>
      <c r="NIT37" s="19"/>
      <c r="NIU37" s="19"/>
      <c r="NIV37" s="19"/>
      <c r="NIW37" s="19"/>
      <c r="NIX37" s="19"/>
      <c r="NIY37" s="19"/>
      <c r="NIZ37" s="19"/>
      <c r="NJA37" s="19"/>
      <c r="NJB37" s="19"/>
      <c r="NJC37" s="19"/>
      <c r="NJD37" s="19"/>
      <c r="NJE37" s="19"/>
      <c r="NJF37" s="19"/>
      <c r="NJG37" s="19"/>
      <c r="NJH37" s="19"/>
      <c r="NJI37" s="19"/>
      <c r="NJJ37" s="19"/>
      <c r="NJK37" s="19"/>
      <c r="NJL37" s="19"/>
      <c r="NJM37" s="19"/>
      <c r="NJN37" s="19"/>
      <c r="NJO37" s="19"/>
      <c r="NJP37" s="19"/>
      <c r="NJQ37" s="19"/>
      <c r="NJR37" s="19"/>
      <c r="NJS37" s="19"/>
      <c r="NJT37" s="19"/>
      <c r="NJU37" s="19"/>
      <c r="NJV37" s="19"/>
      <c r="NJW37" s="19"/>
      <c r="NJX37" s="19"/>
      <c r="NJY37" s="19"/>
      <c r="NJZ37" s="19"/>
      <c r="NKA37" s="19"/>
      <c r="NKB37" s="19"/>
      <c r="NKC37" s="19"/>
      <c r="NKD37" s="19"/>
      <c r="NKE37" s="19"/>
      <c r="NKF37" s="19"/>
      <c r="NKG37" s="19"/>
      <c r="NKH37" s="19"/>
      <c r="NKI37" s="19"/>
      <c r="NKJ37" s="19"/>
      <c r="NKK37" s="19"/>
      <c r="NKL37" s="19"/>
      <c r="NKM37" s="19"/>
      <c r="NKN37" s="19"/>
      <c r="NKO37" s="19"/>
      <c r="NKP37" s="19"/>
      <c r="NKQ37" s="19"/>
      <c r="NKR37" s="19"/>
      <c r="NKS37" s="19"/>
      <c r="NKT37" s="19"/>
      <c r="NKU37" s="19"/>
      <c r="NKV37" s="19"/>
      <c r="NKW37" s="19"/>
      <c r="NKX37" s="19"/>
      <c r="NKY37" s="19"/>
      <c r="NKZ37" s="19"/>
      <c r="NLA37" s="19"/>
      <c r="NLB37" s="19"/>
      <c r="NLC37" s="19"/>
      <c r="NLD37" s="19"/>
      <c r="NLE37" s="19"/>
      <c r="NLF37" s="19"/>
      <c r="NLG37" s="19"/>
      <c r="NLH37" s="19"/>
      <c r="NLI37" s="19"/>
      <c r="NLJ37" s="19"/>
      <c r="NLK37" s="19"/>
      <c r="NLL37" s="19"/>
      <c r="NLM37" s="19"/>
      <c r="NLN37" s="19"/>
      <c r="NLO37" s="19"/>
      <c r="NLP37" s="19"/>
      <c r="NLQ37" s="19"/>
      <c r="NLR37" s="19"/>
      <c r="NLS37" s="19"/>
      <c r="NLT37" s="19"/>
      <c r="NLU37" s="19"/>
      <c r="NLV37" s="19"/>
      <c r="NLW37" s="19"/>
      <c r="NLX37" s="19"/>
      <c r="NLY37" s="19"/>
      <c r="NLZ37" s="19"/>
      <c r="NMA37" s="19"/>
      <c r="NMB37" s="19"/>
      <c r="NMC37" s="19"/>
      <c r="NMD37" s="19"/>
      <c r="NME37" s="19"/>
      <c r="NMF37" s="19"/>
      <c r="NMG37" s="19"/>
      <c r="NMH37" s="19"/>
      <c r="NMI37" s="19"/>
      <c r="NMJ37" s="19"/>
      <c r="NMK37" s="19"/>
      <c r="NML37" s="19"/>
      <c r="NMM37" s="19"/>
      <c r="NMN37" s="19"/>
      <c r="NMO37" s="19"/>
      <c r="NMP37" s="19"/>
      <c r="NMQ37" s="19"/>
      <c r="NMR37" s="19"/>
      <c r="NMS37" s="19"/>
      <c r="NMT37" s="19"/>
      <c r="NMU37" s="19"/>
      <c r="NMV37" s="19"/>
      <c r="NMW37" s="19"/>
      <c r="NMX37" s="19"/>
      <c r="NMY37" s="19"/>
      <c r="NMZ37" s="19"/>
      <c r="NNA37" s="19"/>
      <c r="NNB37" s="19"/>
      <c r="NNC37" s="19"/>
      <c r="NND37" s="19"/>
      <c r="NNE37" s="19"/>
      <c r="NNF37" s="19"/>
      <c r="NNG37" s="19"/>
      <c r="NNH37" s="19"/>
      <c r="NNI37" s="19"/>
      <c r="NNJ37" s="19"/>
      <c r="NNK37" s="19"/>
      <c r="NNL37" s="19"/>
      <c r="NNM37" s="19"/>
      <c r="NNN37" s="19"/>
      <c r="NNO37" s="19"/>
      <c r="NNP37" s="19"/>
      <c r="NNQ37" s="19"/>
      <c r="NNR37" s="19"/>
      <c r="NNS37" s="19"/>
      <c r="NNT37" s="19"/>
      <c r="NNU37" s="19"/>
      <c r="NNV37" s="19"/>
      <c r="NNW37" s="19"/>
      <c r="NNX37" s="19"/>
      <c r="NNY37" s="19"/>
      <c r="NNZ37" s="19"/>
      <c r="NOA37" s="19"/>
      <c r="NOB37" s="19"/>
      <c r="NOC37" s="19"/>
      <c r="NOD37" s="19"/>
      <c r="NOE37" s="19"/>
      <c r="NOF37" s="19"/>
      <c r="NOG37" s="19"/>
      <c r="NOH37" s="19"/>
      <c r="NOI37" s="19"/>
      <c r="NOJ37" s="19"/>
      <c r="NOK37" s="19"/>
      <c r="NOL37" s="19"/>
      <c r="NOM37" s="19"/>
      <c r="NON37" s="19"/>
      <c r="NOO37" s="19"/>
      <c r="NOP37" s="19"/>
      <c r="NOQ37" s="19"/>
      <c r="NOR37" s="19"/>
      <c r="NOS37" s="19"/>
      <c r="NOT37" s="19"/>
      <c r="NOU37" s="19"/>
      <c r="NOV37" s="19"/>
      <c r="NOW37" s="19"/>
      <c r="NOX37" s="19"/>
      <c r="NOY37" s="19"/>
      <c r="NOZ37" s="19"/>
      <c r="NPA37" s="19"/>
      <c r="NPB37" s="19"/>
      <c r="NPC37" s="19"/>
      <c r="NPD37" s="19"/>
      <c r="NPE37" s="19"/>
      <c r="NPF37" s="19"/>
      <c r="NPG37" s="19"/>
      <c r="NPH37" s="19"/>
      <c r="NPI37" s="19"/>
      <c r="NPJ37" s="19"/>
      <c r="NPK37" s="19"/>
      <c r="NPL37" s="19"/>
      <c r="NPM37" s="19"/>
      <c r="NPN37" s="19"/>
      <c r="NPO37" s="19"/>
      <c r="NPP37" s="19"/>
      <c r="NPQ37" s="19"/>
      <c r="NPR37" s="19"/>
      <c r="NPS37" s="19"/>
      <c r="NPT37" s="19"/>
      <c r="NPU37" s="19"/>
      <c r="NPV37" s="19"/>
      <c r="NPW37" s="19"/>
      <c r="NPX37" s="19"/>
      <c r="NPY37" s="19"/>
      <c r="NPZ37" s="19"/>
      <c r="NQA37" s="19"/>
      <c r="NQB37" s="19"/>
      <c r="NQC37" s="19"/>
      <c r="NQD37" s="19"/>
      <c r="NQE37" s="19"/>
      <c r="NQF37" s="19"/>
      <c r="NQG37" s="19"/>
      <c r="NQH37" s="19"/>
      <c r="NQI37" s="19"/>
      <c r="NQJ37" s="19"/>
      <c r="NQK37" s="19"/>
      <c r="NQL37" s="19"/>
      <c r="NQM37" s="19"/>
      <c r="NQN37" s="19"/>
      <c r="NQO37" s="19"/>
      <c r="NQP37" s="19"/>
      <c r="NQQ37" s="19"/>
      <c r="NQR37" s="19"/>
      <c r="NQS37" s="19"/>
      <c r="NQT37" s="19"/>
      <c r="NQU37" s="19"/>
      <c r="NQV37" s="19"/>
      <c r="NQW37" s="19"/>
      <c r="NQX37" s="19"/>
      <c r="NQY37" s="19"/>
      <c r="NQZ37" s="19"/>
      <c r="NRA37" s="19"/>
      <c r="NRB37" s="19"/>
      <c r="NRC37" s="19"/>
      <c r="NRD37" s="19"/>
      <c r="NRE37" s="19"/>
      <c r="NRF37" s="19"/>
      <c r="NRG37" s="19"/>
      <c r="NRH37" s="19"/>
      <c r="NRI37" s="19"/>
      <c r="NRJ37" s="19"/>
      <c r="NRK37" s="19"/>
      <c r="NRL37" s="19"/>
      <c r="NRM37" s="19"/>
      <c r="NRN37" s="19"/>
      <c r="NRO37" s="19"/>
      <c r="NRP37" s="19"/>
      <c r="NRQ37" s="19"/>
      <c r="NRR37" s="19"/>
      <c r="NRS37" s="19"/>
      <c r="NRT37" s="19"/>
      <c r="NRU37" s="19"/>
      <c r="NRV37" s="19"/>
      <c r="NRW37" s="19"/>
      <c r="NRX37" s="19"/>
      <c r="NRY37" s="19"/>
      <c r="NRZ37" s="19"/>
      <c r="NSA37" s="19"/>
      <c r="NSB37" s="19"/>
      <c r="NSC37" s="19"/>
      <c r="NSD37" s="19"/>
      <c r="NSE37" s="19"/>
      <c r="NSF37" s="19"/>
      <c r="NSG37" s="19"/>
      <c r="NSH37" s="19"/>
      <c r="NSI37" s="19"/>
      <c r="NSJ37" s="19"/>
      <c r="NSK37" s="19"/>
      <c r="NSL37" s="19"/>
      <c r="NSM37" s="19"/>
      <c r="NSN37" s="19"/>
      <c r="NSO37" s="19"/>
      <c r="NSP37" s="19"/>
      <c r="NSQ37" s="19"/>
      <c r="NSR37" s="19"/>
      <c r="NSS37" s="19"/>
      <c r="NST37" s="19"/>
      <c r="NSU37" s="19"/>
      <c r="NSV37" s="19"/>
      <c r="NSW37" s="19"/>
      <c r="NSX37" s="19"/>
      <c r="NSY37" s="19"/>
      <c r="NSZ37" s="19"/>
      <c r="NTA37" s="19"/>
      <c r="NTB37" s="19"/>
      <c r="NTC37" s="19"/>
      <c r="NTD37" s="19"/>
      <c r="NTE37" s="19"/>
      <c r="NTF37" s="19"/>
      <c r="NTG37" s="19"/>
      <c r="NTH37" s="19"/>
      <c r="NTI37" s="19"/>
      <c r="NTJ37" s="19"/>
      <c r="NTK37" s="19"/>
      <c r="NTL37" s="19"/>
      <c r="NTM37" s="19"/>
      <c r="NTN37" s="19"/>
      <c r="NTO37" s="19"/>
      <c r="NTP37" s="19"/>
      <c r="NTQ37" s="19"/>
      <c r="NTR37" s="19"/>
      <c r="NTS37" s="19"/>
      <c r="NTT37" s="19"/>
      <c r="NTU37" s="19"/>
      <c r="NTV37" s="19"/>
      <c r="NTW37" s="19"/>
      <c r="NTX37" s="19"/>
      <c r="NTY37" s="19"/>
      <c r="NTZ37" s="19"/>
      <c r="NUA37" s="19"/>
      <c r="NUB37" s="19"/>
      <c r="NUC37" s="19"/>
      <c r="NUD37" s="19"/>
      <c r="NUE37" s="19"/>
      <c r="NUF37" s="19"/>
      <c r="NUG37" s="19"/>
      <c r="NUH37" s="19"/>
      <c r="NUI37" s="19"/>
      <c r="NUJ37" s="19"/>
      <c r="NUK37" s="19"/>
      <c r="NUL37" s="19"/>
      <c r="NUM37" s="19"/>
      <c r="NUN37" s="19"/>
      <c r="NUO37" s="19"/>
      <c r="NUP37" s="19"/>
      <c r="NUQ37" s="19"/>
      <c r="NUR37" s="19"/>
      <c r="NUS37" s="19"/>
      <c r="NUT37" s="19"/>
      <c r="NUU37" s="19"/>
      <c r="NUV37" s="19"/>
      <c r="NUW37" s="19"/>
      <c r="NUX37" s="19"/>
      <c r="NUY37" s="19"/>
      <c r="NUZ37" s="19"/>
      <c r="NVA37" s="19"/>
      <c r="NVB37" s="19"/>
      <c r="NVC37" s="19"/>
      <c r="NVD37" s="19"/>
      <c r="NVE37" s="19"/>
      <c r="NVF37" s="19"/>
      <c r="NVG37" s="19"/>
      <c r="NVH37" s="19"/>
      <c r="NVI37" s="19"/>
      <c r="NVJ37" s="19"/>
      <c r="NVK37" s="19"/>
      <c r="NVL37" s="19"/>
      <c r="NVM37" s="19"/>
      <c r="NVN37" s="19"/>
      <c r="NVO37" s="19"/>
      <c r="NVP37" s="19"/>
      <c r="NVQ37" s="19"/>
      <c r="NVR37" s="19"/>
      <c r="NVS37" s="19"/>
      <c r="NVT37" s="19"/>
      <c r="NVU37" s="19"/>
      <c r="NVV37" s="19"/>
      <c r="NVW37" s="19"/>
      <c r="NVX37" s="19"/>
      <c r="NVY37" s="19"/>
      <c r="NVZ37" s="19"/>
      <c r="NWA37" s="19"/>
      <c r="NWB37" s="19"/>
      <c r="NWC37" s="19"/>
      <c r="NWD37" s="19"/>
      <c r="NWE37" s="19"/>
      <c r="NWF37" s="19"/>
      <c r="NWG37" s="19"/>
      <c r="NWH37" s="19"/>
      <c r="NWI37" s="19"/>
      <c r="NWJ37" s="19"/>
      <c r="NWK37" s="19"/>
      <c r="NWL37" s="19"/>
      <c r="NWM37" s="19"/>
      <c r="NWN37" s="19"/>
      <c r="NWO37" s="19"/>
      <c r="NWP37" s="19"/>
      <c r="NWQ37" s="19"/>
      <c r="NWR37" s="19"/>
      <c r="NWS37" s="19"/>
      <c r="NWT37" s="19"/>
      <c r="NWU37" s="19"/>
      <c r="NWV37" s="19"/>
      <c r="NWW37" s="19"/>
      <c r="NWX37" s="19"/>
      <c r="NWY37" s="19"/>
      <c r="NWZ37" s="19"/>
      <c r="NXA37" s="19"/>
      <c r="NXB37" s="19"/>
      <c r="NXC37" s="19"/>
      <c r="NXD37" s="19"/>
      <c r="NXE37" s="19"/>
      <c r="NXF37" s="19"/>
      <c r="NXG37" s="19"/>
      <c r="NXH37" s="19"/>
      <c r="NXI37" s="19"/>
      <c r="NXJ37" s="19"/>
      <c r="NXK37" s="19"/>
      <c r="NXL37" s="19"/>
      <c r="NXM37" s="19"/>
      <c r="NXN37" s="19"/>
      <c r="NXO37" s="19"/>
      <c r="NXP37" s="19"/>
      <c r="NXQ37" s="19"/>
      <c r="NXR37" s="19"/>
      <c r="NXS37" s="19"/>
      <c r="NXT37" s="19"/>
      <c r="NXU37" s="19"/>
      <c r="NXV37" s="19"/>
      <c r="NXW37" s="19"/>
      <c r="NXX37" s="19"/>
      <c r="NXY37" s="19"/>
      <c r="NXZ37" s="19"/>
      <c r="NYA37" s="19"/>
      <c r="NYB37" s="19"/>
      <c r="NYC37" s="19"/>
      <c r="NYD37" s="19"/>
      <c r="NYE37" s="19"/>
      <c r="NYF37" s="19"/>
      <c r="NYG37" s="19"/>
      <c r="NYH37" s="19"/>
      <c r="NYI37" s="19"/>
      <c r="NYJ37" s="19"/>
      <c r="NYK37" s="19"/>
      <c r="NYL37" s="19"/>
      <c r="NYM37" s="19"/>
      <c r="NYN37" s="19"/>
      <c r="NYO37" s="19"/>
      <c r="NYP37" s="19"/>
      <c r="NYQ37" s="19"/>
      <c r="NYR37" s="19"/>
      <c r="NYS37" s="19"/>
      <c r="NYT37" s="19"/>
      <c r="NYU37" s="19"/>
      <c r="NYV37" s="19"/>
      <c r="NYW37" s="19"/>
      <c r="NYX37" s="19"/>
      <c r="NYY37" s="19"/>
      <c r="NYZ37" s="19"/>
      <c r="NZA37" s="19"/>
      <c r="NZB37" s="19"/>
      <c r="NZC37" s="19"/>
      <c r="NZD37" s="19"/>
      <c r="NZE37" s="19"/>
      <c r="NZF37" s="19"/>
      <c r="NZG37" s="19"/>
      <c r="NZH37" s="19"/>
      <c r="NZI37" s="19"/>
      <c r="NZJ37" s="19"/>
      <c r="NZK37" s="19"/>
      <c r="NZL37" s="19"/>
      <c r="NZM37" s="19"/>
      <c r="NZN37" s="19"/>
      <c r="NZO37" s="19"/>
      <c r="NZP37" s="19"/>
      <c r="NZQ37" s="19"/>
      <c r="NZR37" s="19"/>
      <c r="NZS37" s="19"/>
      <c r="NZT37" s="19"/>
      <c r="NZU37" s="19"/>
      <c r="NZV37" s="19"/>
      <c r="NZW37" s="19"/>
      <c r="NZX37" s="19"/>
      <c r="NZY37" s="19"/>
      <c r="NZZ37" s="19"/>
      <c r="OAA37" s="19"/>
      <c r="OAB37" s="19"/>
      <c r="OAC37" s="19"/>
      <c r="OAD37" s="19"/>
      <c r="OAE37" s="19"/>
      <c r="OAF37" s="19"/>
      <c r="OAG37" s="19"/>
      <c r="OAH37" s="19"/>
      <c r="OAI37" s="19"/>
      <c r="OAJ37" s="19"/>
      <c r="OAK37" s="19"/>
      <c r="OAL37" s="19"/>
      <c r="OAM37" s="19"/>
      <c r="OAN37" s="19"/>
      <c r="OAO37" s="19"/>
      <c r="OAP37" s="19"/>
      <c r="OAQ37" s="19"/>
      <c r="OAR37" s="19"/>
      <c r="OAS37" s="19"/>
      <c r="OAT37" s="19"/>
      <c r="OAU37" s="19"/>
      <c r="OAV37" s="19"/>
      <c r="OAW37" s="19"/>
      <c r="OAX37" s="19"/>
      <c r="OAY37" s="19"/>
      <c r="OAZ37" s="19"/>
      <c r="OBA37" s="19"/>
      <c r="OBB37" s="19"/>
      <c r="OBC37" s="19"/>
      <c r="OBD37" s="19"/>
      <c r="OBE37" s="19"/>
      <c r="OBF37" s="19"/>
      <c r="OBG37" s="19"/>
      <c r="OBH37" s="19"/>
      <c r="OBI37" s="19"/>
      <c r="OBJ37" s="19"/>
      <c r="OBK37" s="19"/>
      <c r="OBL37" s="19"/>
      <c r="OBM37" s="19"/>
      <c r="OBN37" s="19"/>
      <c r="OBO37" s="19"/>
      <c r="OBP37" s="19"/>
      <c r="OBQ37" s="19"/>
      <c r="OBR37" s="19"/>
      <c r="OBS37" s="19"/>
      <c r="OBT37" s="19"/>
      <c r="OBU37" s="19"/>
      <c r="OBV37" s="19"/>
      <c r="OBW37" s="19"/>
      <c r="OBX37" s="19"/>
      <c r="OBY37" s="19"/>
      <c r="OBZ37" s="19"/>
      <c r="OCA37" s="19"/>
      <c r="OCB37" s="19"/>
      <c r="OCC37" s="19"/>
      <c r="OCD37" s="19"/>
      <c r="OCE37" s="19"/>
      <c r="OCF37" s="19"/>
      <c r="OCG37" s="19"/>
      <c r="OCH37" s="19"/>
      <c r="OCI37" s="19"/>
      <c r="OCJ37" s="19"/>
      <c r="OCK37" s="19"/>
      <c r="OCL37" s="19"/>
      <c r="OCM37" s="19"/>
      <c r="OCN37" s="19"/>
      <c r="OCO37" s="19"/>
      <c r="OCP37" s="19"/>
      <c r="OCQ37" s="19"/>
      <c r="OCR37" s="19"/>
      <c r="OCS37" s="19"/>
      <c r="OCT37" s="19"/>
      <c r="OCU37" s="19"/>
      <c r="OCV37" s="19"/>
      <c r="OCW37" s="19"/>
      <c r="OCX37" s="19"/>
      <c r="OCY37" s="19"/>
      <c r="OCZ37" s="19"/>
      <c r="ODA37" s="19"/>
      <c r="ODB37" s="19"/>
      <c r="ODC37" s="19"/>
      <c r="ODD37" s="19"/>
      <c r="ODE37" s="19"/>
      <c r="ODF37" s="19"/>
      <c r="ODG37" s="19"/>
      <c r="ODH37" s="19"/>
      <c r="ODI37" s="19"/>
      <c r="ODJ37" s="19"/>
      <c r="ODK37" s="19"/>
      <c r="ODL37" s="19"/>
      <c r="ODM37" s="19"/>
      <c r="ODN37" s="19"/>
      <c r="ODO37" s="19"/>
      <c r="ODP37" s="19"/>
      <c r="ODQ37" s="19"/>
      <c r="ODR37" s="19"/>
      <c r="ODS37" s="19"/>
      <c r="ODT37" s="19"/>
      <c r="ODU37" s="19"/>
      <c r="ODV37" s="19"/>
      <c r="ODW37" s="19"/>
      <c r="ODX37" s="19"/>
      <c r="ODY37" s="19"/>
      <c r="ODZ37" s="19"/>
      <c r="OEA37" s="19"/>
      <c r="OEB37" s="19"/>
      <c r="OEC37" s="19"/>
      <c r="OED37" s="19"/>
      <c r="OEE37" s="19"/>
      <c r="OEF37" s="19"/>
      <c r="OEG37" s="19"/>
      <c r="OEH37" s="19"/>
      <c r="OEI37" s="19"/>
      <c r="OEJ37" s="19"/>
      <c r="OEK37" s="19"/>
      <c r="OEL37" s="19"/>
      <c r="OEM37" s="19"/>
      <c r="OEN37" s="19"/>
      <c r="OEO37" s="19"/>
      <c r="OEP37" s="19"/>
      <c r="OEQ37" s="19"/>
      <c r="OER37" s="19"/>
      <c r="OES37" s="19"/>
      <c r="OET37" s="19"/>
      <c r="OEU37" s="19"/>
      <c r="OEV37" s="19"/>
      <c r="OEW37" s="19"/>
      <c r="OEX37" s="19"/>
      <c r="OEY37" s="19"/>
      <c r="OEZ37" s="19"/>
      <c r="OFA37" s="19"/>
      <c r="OFB37" s="19"/>
      <c r="OFC37" s="19"/>
      <c r="OFD37" s="19"/>
      <c r="OFE37" s="19"/>
      <c r="OFF37" s="19"/>
      <c r="OFG37" s="19"/>
      <c r="OFH37" s="19"/>
      <c r="OFI37" s="19"/>
      <c r="OFJ37" s="19"/>
      <c r="OFK37" s="19"/>
      <c r="OFL37" s="19"/>
      <c r="OFM37" s="19"/>
      <c r="OFN37" s="19"/>
      <c r="OFO37" s="19"/>
      <c r="OFP37" s="19"/>
      <c r="OFQ37" s="19"/>
      <c r="OFR37" s="19"/>
      <c r="OFS37" s="19"/>
      <c r="OFT37" s="19"/>
      <c r="OFU37" s="19"/>
      <c r="OFV37" s="19"/>
      <c r="OFW37" s="19"/>
      <c r="OFX37" s="19"/>
      <c r="OFY37" s="19"/>
      <c r="OFZ37" s="19"/>
      <c r="OGA37" s="19"/>
      <c r="OGB37" s="19"/>
      <c r="OGC37" s="19"/>
      <c r="OGD37" s="19"/>
      <c r="OGE37" s="19"/>
      <c r="OGF37" s="19"/>
      <c r="OGG37" s="19"/>
      <c r="OGH37" s="19"/>
      <c r="OGI37" s="19"/>
      <c r="OGJ37" s="19"/>
      <c r="OGK37" s="19"/>
      <c r="OGL37" s="19"/>
      <c r="OGM37" s="19"/>
      <c r="OGN37" s="19"/>
      <c r="OGO37" s="19"/>
      <c r="OGP37" s="19"/>
      <c r="OGQ37" s="19"/>
      <c r="OGR37" s="19"/>
      <c r="OGS37" s="19"/>
      <c r="OGT37" s="19"/>
      <c r="OGU37" s="19"/>
      <c r="OGV37" s="19"/>
      <c r="OGW37" s="19"/>
      <c r="OGX37" s="19"/>
      <c r="OGY37" s="19"/>
      <c r="OGZ37" s="19"/>
      <c r="OHA37" s="19"/>
      <c r="OHB37" s="19"/>
      <c r="OHC37" s="19"/>
      <c r="OHD37" s="19"/>
      <c r="OHE37" s="19"/>
      <c r="OHF37" s="19"/>
      <c r="OHG37" s="19"/>
      <c r="OHH37" s="19"/>
      <c r="OHI37" s="19"/>
      <c r="OHJ37" s="19"/>
      <c r="OHK37" s="19"/>
      <c r="OHL37" s="19"/>
      <c r="OHM37" s="19"/>
      <c r="OHN37" s="19"/>
      <c r="OHO37" s="19"/>
      <c r="OHP37" s="19"/>
      <c r="OHQ37" s="19"/>
      <c r="OHR37" s="19"/>
      <c r="OHS37" s="19"/>
      <c r="OHT37" s="19"/>
      <c r="OHU37" s="19"/>
      <c r="OHV37" s="19"/>
      <c r="OHW37" s="19"/>
      <c r="OHX37" s="19"/>
      <c r="OHY37" s="19"/>
      <c r="OHZ37" s="19"/>
      <c r="OIA37" s="19"/>
      <c r="OIB37" s="19"/>
      <c r="OIC37" s="19"/>
      <c r="OID37" s="19"/>
      <c r="OIE37" s="19"/>
      <c r="OIF37" s="19"/>
      <c r="OIG37" s="19"/>
      <c r="OIH37" s="19"/>
      <c r="OII37" s="19"/>
      <c r="OIJ37" s="19"/>
      <c r="OIK37" s="19"/>
      <c r="OIL37" s="19"/>
      <c r="OIM37" s="19"/>
      <c r="OIN37" s="19"/>
      <c r="OIO37" s="19"/>
      <c r="OIP37" s="19"/>
      <c r="OIQ37" s="19"/>
      <c r="OIR37" s="19"/>
      <c r="OIS37" s="19"/>
      <c r="OIT37" s="19"/>
      <c r="OIU37" s="19"/>
      <c r="OIV37" s="19"/>
      <c r="OIW37" s="19"/>
      <c r="OIX37" s="19"/>
      <c r="OIY37" s="19"/>
      <c r="OIZ37" s="19"/>
      <c r="OJA37" s="19"/>
      <c r="OJB37" s="19"/>
      <c r="OJC37" s="19"/>
      <c r="OJD37" s="19"/>
      <c r="OJE37" s="19"/>
      <c r="OJF37" s="19"/>
      <c r="OJG37" s="19"/>
      <c r="OJH37" s="19"/>
      <c r="OJI37" s="19"/>
      <c r="OJJ37" s="19"/>
      <c r="OJK37" s="19"/>
      <c r="OJL37" s="19"/>
      <c r="OJM37" s="19"/>
      <c r="OJN37" s="19"/>
      <c r="OJO37" s="19"/>
      <c r="OJP37" s="19"/>
      <c r="OJQ37" s="19"/>
      <c r="OJR37" s="19"/>
      <c r="OJS37" s="19"/>
      <c r="OJT37" s="19"/>
      <c r="OJU37" s="19"/>
      <c r="OJV37" s="19"/>
      <c r="OJW37" s="19"/>
      <c r="OJX37" s="19"/>
      <c r="OJY37" s="19"/>
      <c r="OJZ37" s="19"/>
      <c r="OKA37" s="19"/>
      <c r="OKB37" s="19"/>
      <c r="OKC37" s="19"/>
      <c r="OKD37" s="19"/>
      <c r="OKE37" s="19"/>
      <c r="OKF37" s="19"/>
      <c r="OKG37" s="19"/>
      <c r="OKH37" s="19"/>
      <c r="OKI37" s="19"/>
      <c r="OKJ37" s="19"/>
      <c r="OKK37" s="19"/>
      <c r="OKL37" s="19"/>
      <c r="OKM37" s="19"/>
      <c r="OKN37" s="19"/>
      <c r="OKO37" s="19"/>
      <c r="OKP37" s="19"/>
      <c r="OKQ37" s="19"/>
      <c r="OKR37" s="19"/>
      <c r="OKS37" s="19"/>
      <c r="OKT37" s="19"/>
      <c r="OKU37" s="19"/>
      <c r="OKV37" s="19"/>
      <c r="OKW37" s="19"/>
      <c r="OKX37" s="19"/>
      <c r="OKY37" s="19"/>
      <c r="OKZ37" s="19"/>
      <c r="OLA37" s="19"/>
      <c r="OLB37" s="19"/>
      <c r="OLC37" s="19"/>
      <c r="OLD37" s="19"/>
      <c r="OLE37" s="19"/>
      <c r="OLF37" s="19"/>
      <c r="OLG37" s="19"/>
      <c r="OLH37" s="19"/>
      <c r="OLI37" s="19"/>
      <c r="OLJ37" s="19"/>
      <c r="OLK37" s="19"/>
      <c r="OLL37" s="19"/>
      <c r="OLM37" s="19"/>
      <c r="OLN37" s="19"/>
      <c r="OLO37" s="19"/>
      <c r="OLP37" s="19"/>
      <c r="OLQ37" s="19"/>
      <c r="OLR37" s="19"/>
      <c r="OLS37" s="19"/>
      <c r="OLT37" s="19"/>
      <c r="OLU37" s="19"/>
      <c r="OLV37" s="19"/>
      <c r="OLW37" s="19"/>
      <c r="OLX37" s="19"/>
      <c r="OLY37" s="19"/>
      <c r="OLZ37" s="19"/>
      <c r="OMA37" s="19"/>
      <c r="OMB37" s="19"/>
      <c r="OMC37" s="19"/>
      <c r="OMD37" s="19"/>
      <c r="OME37" s="19"/>
      <c r="OMF37" s="19"/>
      <c r="OMG37" s="19"/>
      <c r="OMH37" s="19"/>
      <c r="OMI37" s="19"/>
      <c r="OMJ37" s="19"/>
      <c r="OMK37" s="19"/>
      <c r="OML37" s="19"/>
      <c r="OMM37" s="19"/>
      <c r="OMN37" s="19"/>
      <c r="OMO37" s="19"/>
      <c r="OMP37" s="19"/>
      <c r="OMQ37" s="19"/>
      <c r="OMR37" s="19"/>
      <c r="OMS37" s="19"/>
      <c r="OMT37" s="19"/>
      <c r="OMU37" s="19"/>
      <c r="OMV37" s="19"/>
      <c r="OMW37" s="19"/>
      <c r="OMX37" s="19"/>
      <c r="OMY37" s="19"/>
      <c r="OMZ37" s="19"/>
      <c r="ONA37" s="19"/>
      <c r="ONB37" s="19"/>
      <c r="ONC37" s="19"/>
      <c r="OND37" s="19"/>
      <c r="ONE37" s="19"/>
      <c r="ONF37" s="19"/>
      <c r="ONG37" s="19"/>
      <c r="ONH37" s="19"/>
      <c r="ONI37" s="19"/>
      <c r="ONJ37" s="19"/>
      <c r="ONK37" s="19"/>
      <c r="ONL37" s="19"/>
      <c r="ONM37" s="19"/>
      <c r="ONN37" s="19"/>
      <c r="ONO37" s="19"/>
      <c r="ONP37" s="19"/>
      <c r="ONQ37" s="19"/>
      <c r="ONR37" s="19"/>
      <c r="ONS37" s="19"/>
      <c r="ONT37" s="19"/>
      <c r="ONU37" s="19"/>
      <c r="ONV37" s="19"/>
      <c r="ONW37" s="19"/>
      <c r="ONX37" s="19"/>
      <c r="ONY37" s="19"/>
      <c r="ONZ37" s="19"/>
      <c r="OOA37" s="19"/>
      <c r="OOB37" s="19"/>
      <c r="OOC37" s="19"/>
      <c r="OOD37" s="19"/>
      <c r="OOE37" s="19"/>
      <c r="OOF37" s="19"/>
      <c r="OOG37" s="19"/>
      <c r="OOH37" s="19"/>
      <c r="OOI37" s="19"/>
      <c r="OOJ37" s="19"/>
      <c r="OOK37" s="19"/>
      <c r="OOL37" s="19"/>
      <c r="OOM37" s="19"/>
      <c r="OON37" s="19"/>
      <c r="OOO37" s="19"/>
      <c r="OOP37" s="19"/>
      <c r="OOQ37" s="19"/>
      <c r="OOR37" s="19"/>
      <c r="OOS37" s="19"/>
      <c r="OOT37" s="19"/>
      <c r="OOU37" s="19"/>
      <c r="OOV37" s="19"/>
      <c r="OOW37" s="19"/>
      <c r="OOX37" s="19"/>
      <c r="OOY37" s="19"/>
      <c r="OOZ37" s="19"/>
      <c r="OPA37" s="19"/>
      <c r="OPB37" s="19"/>
      <c r="OPC37" s="19"/>
      <c r="OPD37" s="19"/>
      <c r="OPE37" s="19"/>
      <c r="OPF37" s="19"/>
      <c r="OPG37" s="19"/>
      <c r="OPH37" s="19"/>
      <c r="OPI37" s="19"/>
      <c r="OPJ37" s="19"/>
      <c r="OPK37" s="19"/>
      <c r="OPL37" s="19"/>
      <c r="OPM37" s="19"/>
      <c r="OPN37" s="19"/>
      <c r="OPO37" s="19"/>
      <c r="OPP37" s="19"/>
      <c r="OPQ37" s="19"/>
      <c r="OPR37" s="19"/>
      <c r="OPS37" s="19"/>
      <c r="OPT37" s="19"/>
      <c r="OPU37" s="19"/>
      <c r="OPV37" s="19"/>
      <c r="OPW37" s="19"/>
      <c r="OPX37" s="19"/>
      <c r="OPY37" s="19"/>
      <c r="OPZ37" s="19"/>
      <c r="OQA37" s="19"/>
      <c r="OQB37" s="19"/>
      <c r="OQC37" s="19"/>
      <c r="OQD37" s="19"/>
      <c r="OQE37" s="19"/>
      <c r="OQF37" s="19"/>
      <c r="OQG37" s="19"/>
      <c r="OQH37" s="19"/>
      <c r="OQI37" s="19"/>
      <c r="OQJ37" s="19"/>
      <c r="OQK37" s="19"/>
      <c r="OQL37" s="19"/>
      <c r="OQM37" s="19"/>
      <c r="OQN37" s="19"/>
      <c r="OQO37" s="19"/>
      <c r="OQP37" s="19"/>
      <c r="OQQ37" s="19"/>
      <c r="OQR37" s="19"/>
      <c r="OQS37" s="19"/>
      <c r="OQT37" s="19"/>
      <c r="OQU37" s="19"/>
      <c r="OQV37" s="19"/>
      <c r="OQW37" s="19"/>
      <c r="OQX37" s="19"/>
      <c r="OQY37" s="19"/>
      <c r="OQZ37" s="19"/>
      <c r="ORA37" s="19"/>
      <c r="ORB37" s="19"/>
      <c r="ORC37" s="19"/>
      <c r="ORD37" s="19"/>
      <c r="ORE37" s="19"/>
      <c r="ORF37" s="19"/>
      <c r="ORG37" s="19"/>
      <c r="ORH37" s="19"/>
      <c r="ORI37" s="19"/>
      <c r="ORJ37" s="19"/>
      <c r="ORK37" s="19"/>
      <c r="ORL37" s="19"/>
      <c r="ORM37" s="19"/>
      <c r="ORN37" s="19"/>
      <c r="ORO37" s="19"/>
      <c r="ORP37" s="19"/>
      <c r="ORQ37" s="19"/>
      <c r="ORR37" s="19"/>
      <c r="ORS37" s="19"/>
      <c r="ORT37" s="19"/>
      <c r="ORU37" s="19"/>
      <c r="ORV37" s="19"/>
      <c r="ORW37" s="19"/>
      <c r="ORX37" s="19"/>
      <c r="ORY37" s="19"/>
      <c r="ORZ37" s="19"/>
      <c r="OSA37" s="19"/>
      <c r="OSB37" s="19"/>
      <c r="OSC37" s="19"/>
      <c r="OSD37" s="19"/>
      <c r="OSE37" s="19"/>
      <c r="OSF37" s="19"/>
      <c r="OSG37" s="19"/>
      <c r="OSH37" s="19"/>
      <c r="OSI37" s="19"/>
      <c r="OSJ37" s="19"/>
      <c r="OSK37" s="19"/>
      <c r="OSL37" s="19"/>
      <c r="OSM37" s="19"/>
      <c r="OSN37" s="19"/>
      <c r="OSO37" s="19"/>
      <c r="OSP37" s="19"/>
      <c r="OSQ37" s="19"/>
      <c r="OSR37" s="19"/>
      <c r="OSS37" s="19"/>
      <c r="OST37" s="19"/>
      <c r="OSU37" s="19"/>
      <c r="OSV37" s="19"/>
      <c r="OSW37" s="19"/>
      <c r="OSX37" s="19"/>
      <c r="OSY37" s="19"/>
      <c r="OSZ37" s="19"/>
      <c r="OTA37" s="19"/>
      <c r="OTB37" s="19"/>
      <c r="OTC37" s="19"/>
      <c r="OTD37" s="19"/>
      <c r="OTE37" s="19"/>
      <c r="OTF37" s="19"/>
      <c r="OTG37" s="19"/>
      <c r="OTH37" s="19"/>
      <c r="OTI37" s="19"/>
      <c r="OTJ37" s="19"/>
      <c r="OTK37" s="19"/>
      <c r="OTL37" s="19"/>
      <c r="OTM37" s="19"/>
      <c r="OTN37" s="19"/>
      <c r="OTO37" s="19"/>
      <c r="OTP37" s="19"/>
      <c r="OTQ37" s="19"/>
      <c r="OTR37" s="19"/>
      <c r="OTS37" s="19"/>
      <c r="OTT37" s="19"/>
      <c r="OTU37" s="19"/>
      <c r="OTV37" s="19"/>
      <c r="OTW37" s="19"/>
      <c r="OTX37" s="19"/>
      <c r="OTY37" s="19"/>
      <c r="OTZ37" s="19"/>
      <c r="OUA37" s="19"/>
      <c r="OUB37" s="19"/>
      <c r="OUC37" s="19"/>
      <c r="OUD37" s="19"/>
      <c r="OUE37" s="19"/>
      <c r="OUF37" s="19"/>
      <c r="OUG37" s="19"/>
      <c r="OUH37" s="19"/>
      <c r="OUI37" s="19"/>
      <c r="OUJ37" s="19"/>
      <c r="OUK37" s="19"/>
      <c r="OUL37" s="19"/>
      <c r="OUM37" s="19"/>
      <c r="OUN37" s="19"/>
      <c r="OUO37" s="19"/>
      <c r="OUP37" s="19"/>
      <c r="OUQ37" s="19"/>
      <c r="OUR37" s="19"/>
      <c r="OUS37" s="19"/>
      <c r="OUT37" s="19"/>
      <c r="OUU37" s="19"/>
      <c r="OUV37" s="19"/>
      <c r="OUW37" s="19"/>
      <c r="OUX37" s="19"/>
      <c r="OUY37" s="19"/>
      <c r="OUZ37" s="19"/>
      <c r="OVA37" s="19"/>
      <c r="OVB37" s="19"/>
      <c r="OVC37" s="19"/>
      <c r="OVD37" s="19"/>
      <c r="OVE37" s="19"/>
      <c r="OVF37" s="19"/>
      <c r="OVG37" s="19"/>
      <c r="OVH37" s="19"/>
      <c r="OVI37" s="19"/>
      <c r="OVJ37" s="19"/>
      <c r="OVK37" s="19"/>
      <c r="OVL37" s="19"/>
      <c r="OVM37" s="19"/>
      <c r="OVN37" s="19"/>
      <c r="OVO37" s="19"/>
      <c r="OVP37" s="19"/>
      <c r="OVQ37" s="19"/>
      <c r="OVR37" s="19"/>
      <c r="OVS37" s="19"/>
      <c r="OVT37" s="19"/>
      <c r="OVU37" s="19"/>
      <c r="OVV37" s="19"/>
      <c r="OVW37" s="19"/>
      <c r="OVX37" s="19"/>
      <c r="OVY37" s="19"/>
      <c r="OVZ37" s="19"/>
      <c r="OWA37" s="19"/>
      <c r="OWB37" s="19"/>
      <c r="OWC37" s="19"/>
      <c r="OWD37" s="19"/>
      <c r="OWE37" s="19"/>
      <c r="OWF37" s="19"/>
      <c r="OWG37" s="19"/>
      <c r="OWH37" s="19"/>
      <c r="OWI37" s="19"/>
      <c r="OWJ37" s="19"/>
      <c r="OWK37" s="19"/>
      <c r="OWL37" s="19"/>
      <c r="OWM37" s="19"/>
      <c r="OWN37" s="19"/>
      <c r="OWO37" s="19"/>
      <c r="OWP37" s="19"/>
      <c r="OWQ37" s="19"/>
      <c r="OWR37" s="19"/>
      <c r="OWS37" s="19"/>
      <c r="OWT37" s="19"/>
      <c r="OWU37" s="19"/>
      <c r="OWV37" s="19"/>
      <c r="OWW37" s="19"/>
      <c r="OWX37" s="19"/>
      <c r="OWY37" s="19"/>
      <c r="OWZ37" s="19"/>
      <c r="OXA37" s="19"/>
      <c r="OXB37" s="19"/>
      <c r="OXC37" s="19"/>
      <c r="OXD37" s="19"/>
      <c r="OXE37" s="19"/>
      <c r="OXF37" s="19"/>
      <c r="OXG37" s="19"/>
      <c r="OXH37" s="19"/>
      <c r="OXI37" s="19"/>
      <c r="OXJ37" s="19"/>
      <c r="OXK37" s="19"/>
      <c r="OXL37" s="19"/>
      <c r="OXM37" s="19"/>
      <c r="OXN37" s="19"/>
      <c r="OXO37" s="19"/>
      <c r="OXP37" s="19"/>
      <c r="OXQ37" s="19"/>
      <c r="OXR37" s="19"/>
      <c r="OXS37" s="19"/>
      <c r="OXT37" s="19"/>
      <c r="OXU37" s="19"/>
      <c r="OXV37" s="19"/>
      <c r="OXW37" s="19"/>
      <c r="OXX37" s="19"/>
      <c r="OXY37" s="19"/>
      <c r="OXZ37" s="19"/>
      <c r="OYA37" s="19"/>
      <c r="OYB37" s="19"/>
      <c r="OYC37" s="19"/>
      <c r="OYD37" s="19"/>
      <c r="OYE37" s="19"/>
      <c r="OYF37" s="19"/>
      <c r="OYG37" s="19"/>
      <c r="OYH37" s="19"/>
      <c r="OYI37" s="19"/>
      <c r="OYJ37" s="19"/>
      <c r="OYK37" s="19"/>
      <c r="OYL37" s="19"/>
      <c r="OYM37" s="19"/>
      <c r="OYN37" s="19"/>
      <c r="OYO37" s="19"/>
      <c r="OYP37" s="19"/>
      <c r="OYQ37" s="19"/>
      <c r="OYR37" s="19"/>
      <c r="OYS37" s="19"/>
      <c r="OYT37" s="19"/>
      <c r="OYU37" s="19"/>
      <c r="OYV37" s="19"/>
      <c r="OYW37" s="19"/>
      <c r="OYX37" s="19"/>
      <c r="OYY37" s="19"/>
      <c r="OYZ37" s="19"/>
      <c r="OZA37" s="19"/>
      <c r="OZB37" s="19"/>
      <c r="OZC37" s="19"/>
      <c r="OZD37" s="19"/>
      <c r="OZE37" s="19"/>
      <c r="OZF37" s="19"/>
      <c r="OZG37" s="19"/>
      <c r="OZH37" s="19"/>
      <c r="OZI37" s="19"/>
      <c r="OZJ37" s="19"/>
      <c r="OZK37" s="19"/>
      <c r="OZL37" s="19"/>
      <c r="OZM37" s="19"/>
      <c r="OZN37" s="19"/>
      <c r="OZO37" s="19"/>
      <c r="OZP37" s="19"/>
      <c r="OZQ37" s="19"/>
      <c r="OZR37" s="19"/>
      <c r="OZS37" s="19"/>
      <c r="OZT37" s="19"/>
      <c r="OZU37" s="19"/>
      <c r="OZV37" s="19"/>
      <c r="OZW37" s="19"/>
      <c r="OZX37" s="19"/>
      <c r="OZY37" s="19"/>
      <c r="OZZ37" s="19"/>
      <c r="PAA37" s="19"/>
      <c r="PAB37" s="19"/>
      <c r="PAC37" s="19"/>
      <c r="PAD37" s="19"/>
      <c r="PAE37" s="19"/>
      <c r="PAF37" s="19"/>
      <c r="PAG37" s="19"/>
      <c r="PAH37" s="19"/>
      <c r="PAI37" s="19"/>
      <c r="PAJ37" s="19"/>
      <c r="PAK37" s="19"/>
      <c r="PAL37" s="19"/>
      <c r="PAM37" s="19"/>
      <c r="PAN37" s="19"/>
      <c r="PAO37" s="19"/>
      <c r="PAP37" s="19"/>
      <c r="PAQ37" s="19"/>
      <c r="PAR37" s="19"/>
      <c r="PAS37" s="19"/>
      <c r="PAT37" s="19"/>
      <c r="PAU37" s="19"/>
      <c r="PAV37" s="19"/>
      <c r="PAW37" s="19"/>
      <c r="PAX37" s="19"/>
      <c r="PAY37" s="19"/>
      <c r="PAZ37" s="19"/>
      <c r="PBA37" s="19"/>
      <c r="PBB37" s="19"/>
      <c r="PBC37" s="19"/>
      <c r="PBD37" s="19"/>
      <c r="PBE37" s="19"/>
      <c r="PBF37" s="19"/>
      <c r="PBG37" s="19"/>
      <c r="PBH37" s="19"/>
      <c r="PBI37" s="19"/>
      <c r="PBJ37" s="19"/>
      <c r="PBK37" s="19"/>
      <c r="PBL37" s="19"/>
      <c r="PBM37" s="19"/>
      <c r="PBN37" s="19"/>
      <c r="PBO37" s="19"/>
      <c r="PBP37" s="19"/>
      <c r="PBQ37" s="19"/>
      <c r="PBR37" s="19"/>
      <c r="PBS37" s="19"/>
      <c r="PBT37" s="19"/>
      <c r="PBU37" s="19"/>
      <c r="PBV37" s="19"/>
      <c r="PBW37" s="19"/>
      <c r="PBX37" s="19"/>
      <c r="PBY37" s="19"/>
      <c r="PBZ37" s="19"/>
      <c r="PCA37" s="19"/>
      <c r="PCB37" s="19"/>
      <c r="PCC37" s="19"/>
      <c r="PCD37" s="19"/>
      <c r="PCE37" s="19"/>
      <c r="PCF37" s="19"/>
      <c r="PCG37" s="19"/>
      <c r="PCH37" s="19"/>
      <c r="PCI37" s="19"/>
      <c r="PCJ37" s="19"/>
      <c r="PCK37" s="19"/>
      <c r="PCL37" s="19"/>
      <c r="PCM37" s="19"/>
      <c r="PCN37" s="19"/>
      <c r="PCO37" s="19"/>
      <c r="PCP37" s="19"/>
      <c r="PCQ37" s="19"/>
      <c r="PCR37" s="19"/>
      <c r="PCS37" s="19"/>
      <c r="PCT37" s="19"/>
      <c r="PCU37" s="19"/>
      <c r="PCV37" s="19"/>
      <c r="PCW37" s="19"/>
      <c r="PCX37" s="19"/>
      <c r="PCY37" s="19"/>
      <c r="PCZ37" s="19"/>
      <c r="PDA37" s="19"/>
      <c r="PDB37" s="19"/>
      <c r="PDC37" s="19"/>
      <c r="PDD37" s="19"/>
      <c r="PDE37" s="19"/>
      <c r="PDF37" s="19"/>
      <c r="PDG37" s="19"/>
      <c r="PDH37" s="19"/>
      <c r="PDI37" s="19"/>
      <c r="PDJ37" s="19"/>
      <c r="PDK37" s="19"/>
      <c r="PDL37" s="19"/>
      <c r="PDM37" s="19"/>
      <c r="PDN37" s="19"/>
      <c r="PDO37" s="19"/>
      <c r="PDP37" s="19"/>
      <c r="PDQ37" s="19"/>
      <c r="PDR37" s="19"/>
      <c r="PDS37" s="19"/>
      <c r="PDT37" s="19"/>
      <c r="PDU37" s="19"/>
      <c r="PDV37" s="19"/>
      <c r="PDW37" s="19"/>
      <c r="PDX37" s="19"/>
      <c r="PDY37" s="19"/>
      <c r="PDZ37" s="19"/>
      <c r="PEA37" s="19"/>
      <c r="PEB37" s="19"/>
      <c r="PEC37" s="19"/>
      <c r="PED37" s="19"/>
      <c r="PEE37" s="19"/>
      <c r="PEF37" s="19"/>
      <c r="PEG37" s="19"/>
      <c r="PEH37" s="19"/>
      <c r="PEI37" s="19"/>
      <c r="PEJ37" s="19"/>
      <c r="PEK37" s="19"/>
      <c r="PEL37" s="19"/>
      <c r="PEM37" s="19"/>
      <c r="PEN37" s="19"/>
      <c r="PEO37" s="19"/>
      <c r="PEP37" s="19"/>
      <c r="PEQ37" s="19"/>
      <c r="PER37" s="19"/>
      <c r="PES37" s="19"/>
      <c r="PET37" s="19"/>
      <c r="PEU37" s="19"/>
      <c r="PEV37" s="19"/>
      <c r="PEW37" s="19"/>
      <c r="PEX37" s="19"/>
      <c r="PEY37" s="19"/>
      <c r="PEZ37" s="19"/>
      <c r="PFA37" s="19"/>
      <c r="PFB37" s="19"/>
      <c r="PFC37" s="19"/>
      <c r="PFD37" s="19"/>
      <c r="PFE37" s="19"/>
      <c r="PFF37" s="19"/>
      <c r="PFG37" s="19"/>
      <c r="PFH37" s="19"/>
      <c r="PFI37" s="19"/>
      <c r="PFJ37" s="19"/>
      <c r="PFK37" s="19"/>
      <c r="PFL37" s="19"/>
      <c r="PFM37" s="19"/>
      <c r="PFN37" s="19"/>
      <c r="PFO37" s="19"/>
      <c r="PFP37" s="19"/>
      <c r="PFQ37" s="19"/>
      <c r="PFR37" s="19"/>
      <c r="PFS37" s="19"/>
      <c r="PFT37" s="19"/>
      <c r="PFU37" s="19"/>
      <c r="PFV37" s="19"/>
      <c r="PFW37" s="19"/>
      <c r="PFX37" s="19"/>
      <c r="PFY37" s="19"/>
      <c r="PFZ37" s="19"/>
      <c r="PGA37" s="19"/>
      <c r="PGB37" s="19"/>
      <c r="PGC37" s="19"/>
      <c r="PGD37" s="19"/>
      <c r="PGE37" s="19"/>
      <c r="PGF37" s="19"/>
      <c r="PGG37" s="19"/>
      <c r="PGH37" s="19"/>
      <c r="PGI37" s="19"/>
      <c r="PGJ37" s="19"/>
      <c r="PGK37" s="19"/>
      <c r="PGL37" s="19"/>
      <c r="PGM37" s="19"/>
      <c r="PGN37" s="19"/>
      <c r="PGO37" s="19"/>
      <c r="PGP37" s="19"/>
      <c r="PGQ37" s="19"/>
      <c r="PGR37" s="19"/>
      <c r="PGS37" s="19"/>
      <c r="PGT37" s="19"/>
      <c r="PGU37" s="19"/>
      <c r="PGV37" s="19"/>
      <c r="PGW37" s="19"/>
      <c r="PGX37" s="19"/>
      <c r="PGY37" s="19"/>
      <c r="PGZ37" s="19"/>
      <c r="PHA37" s="19"/>
      <c r="PHB37" s="19"/>
      <c r="PHC37" s="19"/>
      <c r="PHD37" s="19"/>
      <c r="PHE37" s="19"/>
      <c r="PHF37" s="19"/>
      <c r="PHG37" s="19"/>
      <c r="PHH37" s="19"/>
      <c r="PHI37" s="19"/>
      <c r="PHJ37" s="19"/>
      <c r="PHK37" s="19"/>
      <c r="PHL37" s="19"/>
      <c r="PHM37" s="19"/>
      <c r="PHN37" s="19"/>
      <c r="PHO37" s="19"/>
      <c r="PHP37" s="19"/>
      <c r="PHQ37" s="19"/>
      <c r="PHR37" s="19"/>
      <c r="PHS37" s="19"/>
      <c r="PHT37" s="19"/>
      <c r="PHU37" s="19"/>
      <c r="PHV37" s="19"/>
      <c r="PHW37" s="19"/>
      <c r="PHX37" s="19"/>
      <c r="PHY37" s="19"/>
      <c r="PHZ37" s="19"/>
      <c r="PIA37" s="19"/>
      <c r="PIB37" s="19"/>
      <c r="PIC37" s="19"/>
      <c r="PID37" s="19"/>
      <c r="PIE37" s="19"/>
      <c r="PIF37" s="19"/>
      <c r="PIG37" s="19"/>
      <c r="PIH37" s="19"/>
      <c r="PII37" s="19"/>
      <c r="PIJ37" s="19"/>
      <c r="PIK37" s="19"/>
      <c r="PIL37" s="19"/>
      <c r="PIM37" s="19"/>
      <c r="PIN37" s="19"/>
      <c r="PIO37" s="19"/>
      <c r="PIP37" s="19"/>
      <c r="PIQ37" s="19"/>
      <c r="PIR37" s="19"/>
      <c r="PIS37" s="19"/>
      <c r="PIT37" s="19"/>
      <c r="PIU37" s="19"/>
      <c r="PIV37" s="19"/>
      <c r="PIW37" s="19"/>
      <c r="PIX37" s="19"/>
      <c r="PIY37" s="19"/>
      <c r="PIZ37" s="19"/>
      <c r="PJA37" s="19"/>
      <c r="PJB37" s="19"/>
      <c r="PJC37" s="19"/>
      <c r="PJD37" s="19"/>
      <c r="PJE37" s="19"/>
      <c r="PJF37" s="19"/>
      <c r="PJG37" s="19"/>
      <c r="PJH37" s="19"/>
      <c r="PJI37" s="19"/>
      <c r="PJJ37" s="19"/>
      <c r="PJK37" s="19"/>
      <c r="PJL37" s="19"/>
      <c r="PJM37" s="19"/>
      <c r="PJN37" s="19"/>
      <c r="PJO37" s="19"/>
      <c r="PJP37" s="19"/>
      <c r="PJQ37" s="19"/>
      <c r="PJR37" s="19"/>
      <c r="PJS37" s="19"/>
      <c r="PJT37" s="19"/>
      <c r="PJU37" s="19"/>
      <c r="PJV37" s="19"/>
      <c r="PJW37" s="19"/>
      <c r="PJX37" s="19"/>
      <c r="PJY37" s="19"/>
      <c r="PJZ37" s="19"/>
      <c r="PKA37" s="19"/>
      <c r="PKB37" s="19"/>
      <c r="PKC37" s="19"/>
      <c r="PKD37" s="19"/>
      <c r="PKE37" s="19"/>
      <c r="PKF37" s="19"/>
      <c r="PKG37" s="19"/>
      <c r="PKH37" s="19"/>
      <c r="PKI37" s="19"/>
      <c r="PKJ37" s="19"/>
      <c r="PKK37" s="19"/>
      <c r="PKL37" s="19"/>
      <c r="PKM37" s="19"/>
      <c r="PKN37" s="19"/>
      <c r="PKO37" s="19"/>
      <c r="PKP37" s="19"/>
      <c r="PKQ37" s="19"/>
      <c r="PKR37" s="19"/>
      <c r="PKS37" s="19"/>
      <c r="PKT37" s="19"/>
      <c r="PKU37" s="19"/>
      <c r="PKV37" s="19"/>
      <c r="PKW37" s="19"/>
      <c r="PKX37" s="19"/>
      <c r="PKY37" s="19"/>
      <c r="PKZ37" s="19"/>
      <c r="PLA37" s="19"/>
      <c r="PLB37" s="19"/>
      <c r="PLC37" s="19"/>
      <c r="PLD37" s="19"/>
      <c r="PLE37" s="19"/>
      <c r="PLF37" s="19"/>
      <c r="PLG37" s="19"/>
      <c r="PLH37" s="19"/>
      <c r="PLI37" s="19"/>
      <c r="PLJ37" s="19"/>
      <c r="PLK37" s="19"/>
      <c r="PLL37" s="19"/>
      <c r="PLM37" s="19"/>
      <c r="PLN37" s="19"/>
      <c r="PLO37" s="19"/>
      <c r="PLP37" s="19"/>
      <c r="PLQ37" s="19"/>
      <c r="PLR37" s="19"/>
      <c r="PLS37" s="19"/>
      <c r="PLT37" s="19"/>
      <c r="PLU37" s="19"/>
      <c r="PLV37" s="19"/>
      <c r="PLW37" s="19"/>
      <c r="PLX37" s="19"/>
      <c r="PLY37" s="19"/>
      <c r="PLZ37" s="19"/>
      <c r="PMA37" s="19"/>
      <c r="PMB37" s="19"/>
      <c r="PMC37" s="19"/>
      <c r="PMD37" s="19"/>
      <c r="PME37" s="19"/>
      <c r="PMF37" s="19"/>
      <c r="PMG37" s="19"/>
      <c r="PMH37" s="19"/>
      <c r="PMI37" s="19"/>
      <c r="PMJ37" s="19"/>
      <c r="PMK37" s="19"/>
      <c r="PML37" s="19"/>
      <c r="PMM37" s="19"/>
      <c r="PMN37" s="19"/>
      <c r="PMO37" s="19"/>
      <c r="PMP37" s="19"/>
      <c r="PMQ37" s="19"/>
      <c r="PMR37" s="19"/>
      <c r="PMS37" s="19"/>
      <c r="PMT37" s="19"/>
      <c r="PMU37" s="19"/>
      <c r="PMV37" s="19"/>
      <c r="PMW37" s="19"/>
      <c r="PMX37" s="19"/>
      <c r="PMY37" s="19"/>
      <c r="PMZ37" s="19"/>
      <c r="PNA37" s="19"/>
      <c r="PNB37" s="19"/>
      <c r="PNC37" s="19"/>
      <c r="PND37" s="19"/>
      <c r="PNE37" s="19"/>
      <c r="PNF37" s="19"/>
      <c r="PNG37" s="19"/>
      <c r="PNH37" s="19"/>
      <c r="PNI37" s="19"/>
      <c r="PNJ37" s="19"/>
      <c r="PNK37" s="19"/>
      <c r="PNL37" s="19"/>
      <c r="PNM37" s="19"/>
      <c r="PNN37" s="19"/>
      <c r="PNO37" s="19"/>
      <c r="PNP37" s="19"/>
      <c r="PNQ37" s="19"/>
      <c r="PNR37" s="19"/>
      <c r="PNS37" s="19"/>
      <c r="PNT37" s="19"/>
      <c r="PNU37" s="19"/>
      <c r="PNV37" s="19"/>
      <c r="PNW37" s="19"/>
      <c r="PNX37" s="19"/>
      <c r="PNY37" s="19"/>
      <c r="PNZ37" s="19"/>
      <c r="POA37" s="19"/>
      <c r="POB37" s="19"/>
      <c r="POC37" s="19"/>
      <c r="POD37" s="19"/>
      <c r="POE37" s="19"/>
      <c r="POF37" s="19"/>
      <c r="POG37" s="19"/>
      <c r="POH37" s="19"/>
      <c r="POI37" s="19"/>
      <c r="POJ37" s="19"/>
      <c r="POK37" s="19"/>
      <c r="POL37" s="19"/>
      <c r="POM37" s="19"/>
      <c r="PON37" s="19"/>
      <c r="POO37" s="19"/>
      <c r="POP37" s="19"/>
      <c r="POQ37" s="19"/>
      <c r="POR37" s="19"/>
      <c r="POS37" s="19"/>
      <c r="POT37" s="19"/>
      <c r="POU37" s="19"/>
      <c r="POV37" s="19"/>
      <c r="POW37" s="19"/>
      <c r="POX37" s="19"/>
      <c r="POY37" s="19"/>
      <c r="POZ37" s="19"/>
      <c r="PPA37" s="19"/>
      <c r="PPB37" s="19"/>
      <c r="PPC37" s="19"/>
      <c r="PPD37" s="19"/>
      <c r="PPE37" s="19"/>
      <c r="PPF37" s="19"/>
      <c r="PPG37" s="19"/>
      <c r="PPH37" s="19"/>
      <c r="PPI37" s="19"/>
      <c r="PPJ37" s="19"/>
      <c r="PPK37" s="19"/>
      <c r="PPL37" s="19"/>
      <c r="PPM37" s="19"/>
      <c r="PPN37" s="19"/>
      <c r="PPO37" s="19"/>
      <c r="PPP37" s="19"/>
      <c r="PPQ37" s="19"/>
      <c r="PPR37" s="19"/>
      <c r="PPS37" s="19"/>
      <c r="PPT37" s="19"/>
      <c r="PPU37" s="19"/>
      <c r="PPV37" s="19"/>
      <c r="PPW37" s="19"/>
      <c r="PPX37" s="19"/>
      <c r="PPY37" s="19"/>
      <c r="PPZ37" s="19"/>
      <c r="PQA37" s="19"/>
      <c r="PQB37" s="19"/>
      <c r="PQC37" s="19"/>
      <c r="PQD37" s="19"/>
      <c r="PQE37" s="19"/>
      <c r="PQF37" s="19"/>
      <c r="PQG37" s="19"/>
      <c r="PQH37" s="19"/>
      <c r="PQI37" s="19"/>
      <c r="PQJ37" s="19"/>
      <c r="PQK37" s="19"/>
      <c r="PQL37" s="19"/>
      <c r="PQM37" s="19"/>
      <c r="PQN37" s="19"/>
      <c r="PQO37" s="19"/>
      <c r="PQP37" s="19"/>
      <c r="PQQ37" s="19"/>
      <c r="PQR37" s="19"/>
      <c r="PQS37" s="19"/>
      <c r="PQT37" s="19"/>
      <c r="PQU37" s="19"/>
      <c r="PQV37" s="19"/>
      <c r="PQW37" s="19"/>
      <c r="PQX37" s="19"/>
      <c r="PQY37" s="19"/>
      <c r="PQZ37" s="19"/>
      <c r="PRA37" s="19"/>
      <c r="PRB37" s="19"/>
      <c r="PRC37" s="19"/>
      <c r="PRD37" s="19"/>
      <c r="PRE37" s="19"/>
      <c r="PRF37" s="19"/>
      <c r="PRG37" s="19"/>
      <c r="PRH37" s="19"/>
      <c r="PRI37" s="19"/>
      <c r="PRJ37" s="19"/>
      <c r="PRK37" s="19"/>
      <c r="PRL37" s="19"/>
      <c r="PRM37" s="19"/>
      <c r="PRN37" s="19"/>
      <c r="PRO37" s="19"/>
      <c r="PRP37" s="19"/>
      <c r="PRQ37" s="19"/>
      <c r="PRR37" s="19"/>
      <c r="PRS37" s="19"/>
      <c r="PRT37" s="19"/>
      <c r="PRU37" s="19"/>
      <c r="PRV37" s="19"/>
      <c r="PRW37" s="19"/>
      <c r="PRX37" s="19"/>
      <c r="PRY37" s="19"/>
      <c r="PRZ37" s="19"/>
      <c r="PSA37" s="19"/>
      <c r="PSB37" s="19"/>
      <c r="PSC37" s="19"/>
      <c r="PSD37" s="19"/>
      <c r="PSE37" s="19"/>
      <c r="PSF37" s="19"/>
      <c r="PSG37" s="19"/>
      <c r="PSH37" s="19"/>
      <c r="PSI37" s="19"/>
      <c r="PSJ37" s="19"/>
      <c r="PSK37" s="19"/>
      <c r="PSL37" s="19"/>
      <c r="PSM37" s="19"/>
      <c r="PSN37" s="19"/>
      <c r="PSO37" s="19"/>
      <c r="PSP37" s="19"/>
      <c r="PSQ37" s="19"/>
      <c r="PSR37" s="19"/>
      <c r="PSS37" s="19"/>
      <c r="PST37" s="19"/>
      <c r="PSU37" s="19"/>
      <c r="PSV37" s="19"/>
      <c r="PSW37" s="19"/>
      <c r="PSX37" s="19"/>
      <c r="PSY37" s="19"/>
      <c r="PSZ37" s="19"/>
      <c r="PTA37" s="19"/>
      <c r="PTB37" s="19"/>
      <c r="PTC37" s="19"/>
      <c r="PTD37" s="19"/>
      <c r="PTE37" s="19"/>
      <c r="PTF37" s="19"/>
      <c r="PTG37" s="19"/>
      <c r="PTH37" s="19"/>
      <c r="PTI37" s="19"/>
      <c r="PTJ37" s="19"/>
      <c r="PTK37" s="19"/>
      <c r="PTL37" s="19"/>
      <c r="PTM37" s="19"/>
      <c r="PTN37" s="19"/>
      <c r="PTO37" s="19"/>
      <c r="PTP37" s="19"/>
      <c r="PTQ37" s="19"/>
      <c r="PTR37" s="19"/>
      <c r="PTS37" s="19"/>
      <c r="PTT37" s="19"/>
      <c r="PTU37" s="19"/>
      <c r="PTV37" s="19"/>
      <c r="PTW37" s="19"/>
      <c r="PTX37" s="19"/>
      <c r="PTY37" s="19"/>
      <c r="PTZ37" s="19"/>
      <c r="PUA37" s="19"/>
      <c r="PUB37" s="19"/>
      <c r="PUC37" s="19"/>
      <c r="PUD37" s="19"/>
      <c r="PUE37" s="19"/>
      <c r="PUF37" s="19"/>
      <c r="PUG37" s="19"/>
      <c r="PUH37" s="19"/>
      <c r="PUI37" s="19"/>
      <c r="PUJ37" s="19"/>
      <c r="PUK37" s="19"/>
      <c r="PUL37" s="19"/>
      <c r="PUM37" s="19"/>
      <c r="PUN37" s="19"/>
      <c r="PUO37" s="19"/>
      <c r="PUP37" s="19"/>
      <c r="PUQ37" s="19"/>
      <c r="PUR37" s="19"/>
      <c r="PUS37" s="19"/>
      <c r="PUT37" s="19"/>
      <c r="PUU37" s="19"/>
      <c r="PUV37" s="19"/>
      <c r="PUW37" s="19"/>
      <c r="PUX37" s="19"/>
      <c r="PUY37" s="19"/>
      <c r="PUZ37" s="19"/>
      <c r="PVA37" s="19"/>
      <c r="PVB37" s="19"/>
      <c r="PVC37" s="19"/>
      <c r="PVD37" s="19"/>
      <c r="PVE37" s="19"/>
      <c r="PVF37" s="19"/>
      <c r="PVG37" s="19"/>
      <c r="PVH37" s="19"/>
      <c r="PVI37" s="19"/>
      <c r="PVJ37" s="19"/>
      <c r="PVK37" s="19"/>
      <c r="PVL37" s="19"/>
      <c r="PVM37" s="19"/>
      <c r="PVN37" s="19"/>
      <c r="PVO37" s="19"/>
      <c r="PVP37" s="19"/>
      <c r="PVQ37" s="19"/>
      <c r="PVR37" s="19"/>
      <c r="PVS37" s="19"/>
      <c r="PVT37" s="19"/>
      <c r="PVU37" s="19"/>
      <c r="PVV37" s="19"/>
      <c r="PVW37" s="19"/>
      <c r="PVX37" s="19"/>
      <c r="PVY37" s="19"/>
      <c r="PVZ37" s="19"/>
      <c r="PWA37" s="19"/>
      <c r="PWB37" s="19"/>
      <c r="PWC37" s="19"/>
      <c r="PWD37" s="19"/>
      <c r="PWE37" s="19"/>
      <c r="PWF37" s="19"/>
      <c r="PWG37" s="19"/>
      <c r="PWH37" s="19"/>
      <c r="PWI37" s="19"/>
      <c r="PWJ37" s="19"/>
      <c r="PWK37" s="19"/>
      <c r="PWL37" s="19"/>
      <c r="PWM37" s="19"/>
      <c r="PWN37" s="19"/>
      <c r="PWO37" s="19"/>
      <c r="PWP37" s="19"/>
      <c r="PWQ37" s="19"/>
      <c r="PWR37" s="19"/>
      <c r="PWS37" s="19"/>
      <c r="PWT37" s="19"/>
      <c r="PWU37" s="19"/>
      <c r="PWV37" s="19"/>
      <c r="PWW37" s="19"/>
      <c r="PWX37" s="19"/>
      <c r="PWY37" s="19"/>
      <c r="PWZ37" s="19"/>
      <c r="PXA37" s="19"/>
      <c r="PXB37" s="19"/>
      <c r="PXC37" s="19"/>
      <c r="PXD37" s="19"/>
      <c r="PXE37" s="19"/>
      <c r="PXF37" s="19"/>
      <c r="PXG37" s="19"/>
      <c r="PXH37" s="19"/>
      <c r="PXI37" s="19"/>
      <c r="PXJ37" s="19"/>
      <c r="PXK37" s="19"/>
      <c r="PXL37" s="19"/>
      <c r="PXM37" s="19"/>
      <c r="PXN37" s="19"/>
      <c r="PXO37" s="19"/>
      <c r="PXP37" s="19"/>
      <c r="PXQ37" s="19"/>
      <c r="PXR37" s="19"/>
      <c r="PXS37" s="19"/>
      <c r="PXT37" s="19"/>
      <c r="PXU37" s="19"/>
      <c r="PXV37" s="19"/>
      <c r="PXW37" s="19"/>
      <c r="PXX37" s="19"/>
      <c r="PXY37" s="19"/>
      <c r="PXZ37" s="19"/>
      <c r="PYA37" s="19"/>
      <c r="PYB37" s="19"/>
      <c r="PYC37" s="19"/>
      <c r="PYD37" s="19"/>
      <c r="PYE37" s="19"/>
      <c r="PYF37" s="19"/>
      <c r="PYG37" s="19"/>
      <c r="PYH37" s="19"/>
      <c r="PYI37" s="19"/>
      <c r="PYJ37" s="19"/>
      <c r="PYK37" s="19"/>
      <c r="PYL37" s="19"/>
      <c r="PYM37" s="19"/>
      <c r="PYN37" s="19"/>
      <c r="PYO37" s="19"/>
      <c r="PYP37" s="19"/>
      <c r="PYQ37" s="19"/>
      <c r="PYR37" s="19"/>
      <c r="PYS37" s="19"/>
      <c r="PYT37" s="19"/>
      <c r="PYU37" s="19"/>
      <c r="PYV37" s="19"/>
      <c r="PYW37" s="19"/>
      <c r="PYX37" s="19"/>
      <c r="PYY37" s="19"/>
      <c r="PYZ37" s="19"/>
      <c r="PZA37" s="19"/>
      <c r="PZB37" s="19"/>
      <c r="PZC37" s="19"/>
      <c r="PZD37" s="19"/>
      <c r="PZE37" s="19"/>
      <c r="PZF37" s="19"/>
      <c r="PZG37" s="19"/>
      <c r="PZH37" s="19"/>
      <c r="PZI37" s="19"/>
      <c r="PZJ37" s="19"/>
      <c r="PZK37" s="19"/>
      <c r="PZL37" s="19"/>
      <c r="PZM37" s="19"/>
      <c r="PZN37" s="19"/>
      <c r="PZO37" s="19"/>
      <c r="PZP37" s="19"/>
      <c r="PZQ37" s="19"/>
      <c r="PZR37" s="19"/>
      <c r="PZS37" s="19"/>
      <c r="PZT37" s="19"/>
      <c r="PZU37" s="19"/>
      <c r="PZV37" s="19"/>
      <c r="PZW37" s="19"/>
      <c r="PZX37" s="19"/>
      <c r="PZY37" s="19"/>
      <c r="PZZ37" s="19"/>
      <c r="QAA37" s="19"/>
      <c r="QAB37" s="19"/>
      <c r="QAC37" s="19"/>
      <c r="QAD37" s="19"/>
      <c r="QAE37" s="19"/>
      <c r="QAF37" s="19"/>
      <c r="QAG37" s="19"/>
      <c r="QAH37" s="19"/>
      <c r="QAI37" s="19"/>
      <c r="QAJ37" s="19"/>
      <c r="QAK37" s="19"/>
      <c r="QAL37" s="19"/>
      <c r="QAM37" s="19"/>
      <c r="QAN37" s="19"/>
      <c r="QAO37" s="19"/>
      <c r="QAP37" s="19"/>
      <c r="QAQ37" s="19"/>
      <c r="QAR37" s="19"/>
      <c r="QAS37" s="19"/>
      <c r="QAT37" s="19"/>
      <c r="QAU37" s="19"/>
      <c r="QAV37" s="19"/>
      <c r="QAW37" s="19"/>
      <c r="QAX37" s="19"/>
      <c r="QAY37" s="19"/>
      <c r="QAZ37" s="19"/>
      <c r="QBA37" s="19"/>
      <c r="QBB37" s="19"/>
      <c r="QBC37" s="19"/>
      <c r="QBD37" s="19"/>
      <c r="QBE37" s="19"/>
      <c r="QBF37" s="19"/>
      <c r="QBG37" s="19"/>
      <c r="QBH37" s="19"/>
      <c r="QBI37" s="19"/>
      <c r="QBJ37" s="19"/>
      <c r="QBK37" s="19"/>
      <c r="QBL37" s="19"/>
      <c r="QBM37" s="19"/>
      <c r="QBN37" s="19"/>
      <c r="QBO37" s="19"/>
      <c r="QBP37" s="19"/>
      <c r="QBQ37" s="19"/>
      <c r="QBR37" s="19"/>
      <c r="QBS37" s="19"/>
      <c r="QBT37" s="19"/>
      <c r="QBU37" s="19"/>
      <c r="QBV37" s="19"/>
      <c r="QBW37" s="19"/>
      <c r="QBX37" s="19"/>
      <c r="QBY37" s="19"/>
      <c r="QBZ37" s="19"/>
      <c r="QCA37" s="19"/>
      <c r="QCB37" s="19"/>
      <c r="QCC37" s="19"/>
      <c r="QCD37" s="19"/>
      <c r="QCE37" s="19"/>
      <c r="QCF37" s="19"/>
      <c r="QCG37" s="19"/>
      <c r="QCH37" s="19"/>
      <c r="QCI37" s="19"/>
      <c r="QCJ37" s="19"/>
      <c r="QCK37" s="19"/>
      <c r="QCL37" s="19"/>
      <c r="QCM37" s="19"/>
      <c r="QCN37" s="19"/>
      <c r="QCO37" s="19"/>
      <c r="QCP37" s="19"/>
      <c r="QCQ37" s="19"/>
      <c r="QCR37" s="19"/>
      <c r="QCS37" s="19"/>
      <c r="QCT37" s="19"/>
      <c r="QCU37" s="19"/>
      <c r="QCV37" s="19"/>
      <c r="QCW37" s="19"/>
      <c r="QCX37" s="19"/>
      <c r="QCY37" s="19"/>
      <c r="QCZ37" s="19"/>
      <c r="QDA37" s="19"/>
      <c r="QDB37" s="19"/>
      <c r="QDC37" s="19"/>
      <c r="QDD37" s="19"/>
      <c r="QDE37" s="19"/>
      <c r="QDF37" s="19"/>
      <c r="QDG37" s="19"/>
      <c r="QDH37" s="19"/>
      <c r="QDI37" s="19"/>
      <c r="QDJ37" s="19"/>
      <c r="QDK37" s="19"/>
      <c r="QDL37" s="19"/>
      <c r="QDM37" s="19"/>
      <c r="QDN37" s="19"/>
      <c r="QDO37" s="19"/>
      <c r="QDP37" s="19"/>
      <c r="QDQ37" s="19"/>
      <c r="QDR37" s="19"/>
      <c r="QDS37" s="19"/>
      <c r="QDT37" s="19"/>
      <c r="QDU37" s="19"/>
      <c r="QDV37" s="19"/>
      <c r="QDW37" s="19"/>
      <c r="QDX37" s="19"/>
      <c r="QDY37" s="19"/>
      <c r="QDZ37" s="19"/>
      <c r="QEA37" s="19"/>
      <c r="QEB37" s="19"/>
      <c r="QEC37" s="19"/>
      <c r="QED37" s="19"/>
      <c r="QEE37" s="19"/>
      <c r="QEF37" s="19"/>
      <c r="QEG37" s="19"/>
      <c r="QEH37" s="19"/>
      <c r="QEI37" s="19"/>
      <c r="QEJ37" s="19"/>
      <c r="QEK37" s="19"/>
      <c r="QEL37" s="19"/>
      <c r="QEM37" s="19"/>
      <c r="QEN37" s="19"/>
      <c r="QEO37" s="19"/>
      <c r="QEP37" s="19"/>
      <c r="QEQ37" s="19"/>
      <c r="QER37" s="19"/>
      <c r="QES37" s="19"/>
      <c r="QET37" s="19"/>
      <c r="QEU37" s="19"/>
      <c r="QEV37" s="19"/>
      <c r="QEW37" s="19"/>
      <c r="QEX37" s="19"/>
      <c r="QEY37" s="19"/>
      <c r="QEZ37" s="19"/>
      <c r="QFA37" s="19"/>
      <c r="QFB37" s="19"/>
      <c r="QFC37" s="19"/>
      <c r="QFD37" s="19"/>
      <c r="QFE37" s="19"/>
      <c r="QFF37" s="19"/>
      <c r="QFG37" s="19"/>
      <c r="QFH37" s="19"/>
      <c r="QFI37" s="19"/>
      <c r="QFJ37" s="19"/>
      <c r="QFK37" s="19"/>
      <c r="QFL37" s="19"/>
      <c r="QFM37" s="19"/>
      <c r="QFN37" s="19"/>
      <c r="QFO37" s="19"/>
      <c r="QFP37" s="19"/>
      <c r="QFQ37" s="19"/>
      <c r="QFR37" s="19"/>
      <c r="QFS37" s="19"/>
      <c r="QFT37" s="19"/>
      <c r="QFU37" s="19"/>
      <c r="QFV37" s="19"/>
      <c r="QFW37" s="19"/>
      <c r="QFX37" s="19"/>
      <c r="QFY37" s="19"/>
      <c r="QFZ37" s="19"/>
      <c r="QGA37" s="19"/>
      <c r="QGB37" s="19"/>
      <c r="QGC37" s="19"/>
      <c r="QGD37" s="19"/>
      <c r="QGE37" s="19"/>
      <c r="QGF37" s="19"/>
      <c r="QGG37" s="19"/>
      <c r="QGH37" s="19"/>
      <c r="QGI37" s="19"/>
      <c r="QGJ37" s="19"/>
      <c r="QGK37" s="19"/>
      <c r="QGL37" s="19"/>
      <c r="QGM37" s="19"/>
      <c r="QGN37" s="19"/>
      <c r="QGO37" s="19"/>
      <c r="QGP37" s="19"/>
      <c r="QGQ37" s="19"/>
      <c r="QGR37" s="19"/>
      <c r="QGS37" s="19"/>
      <c r="QGT37" s="19"/>
      <c r="QGU37" s="19"/>
      <c r="QGV37" s="19"/>
      <c r="QGW37" s="19"/>
      <c r="QGX37" s="19"/>
      <c r="QGY37" s="19"/>
      <c r="QGZ37" s="19"/>
      <c r="QHA37" s="19"/>
      <c r="QHB37" s="19"/>
      <c r="QHC37" s="19"/>
      <c r="QHD37" s="19"/>
      <c r="QHE37" s="19"/>
      <c r="QHF37" s="19"/>
      <c r="QHG37" s="19"/>
      <c r="QHH37" s="19"/>
      <c r="QHI37" s="19"/>
      <c r="QHJ37" s="19"/>
      <c r="QHK37" s="19"/>
      <c r="QHL37" s="19"/>
      <c r="QHM37" s="19"/>
      <c r="QHN37" s="19"/>
      <c r="QHO37" s="19"/>
      <c r="QHP37" s="19"/>
      <c r="QHQ37" s="19"/>
      <c r="QHR37" s="19"/>
      <c r="QHS37" s="19"/>
      <c r="QHT37" s="19"/>
      <c r="QHU37" s="19"/>
      <c r="QHV37" s="19"/>
      <c r="QHW37" s="19"/>
      <c r="QHX37" s="19"/>
      <c r="QHY37" s="19"/>
      <c r="QHZ37" s="19"/>
      <c r="QIA37" s="19"/>
      <c r="QIB37" s="19"/>
      <c r="QIC37" s="19"/>
      <c r="QID37" s="19"/>
      <c r="QIE37" s="19"/>
      <c r="QIF37" s="19"/>
      <c r="QIG37" s="19"/>
      <c r="QIH37" s="19"/>
      <c r="QII37" s="19"/>
      <c r="QIJ37" s="19"/>
      <c r="QIK37" s="19"/>
      <c r="QIL37" s="19"/>
      <c r="QIM37" s="19"/>
      <c r="QIN37" s="19"/>
      <c r="QIO37" s="19"/>
      <c r="QIP37" s="19"/>
      <c r="QIQ37" s="19"/>
      <c r="QIR37" s="19"/>
      <c r="QIS37" s="19"/>
      <c r="QIT37" s="19"/>
      <c r="QIU37" s="19"/>
      <c r="QIV37" s="19"/>
      <c r="QIW37" s="19"/>
      <c r="QIX37" s="19"/>
      <c r="QIY37" s="19"/>
      <c r="QIZ37" s="19"/>
      <c r="QJA37" s="19"/>
      <c r="QJB37" s="19"/>
      <c r="QJC37" s="19"/>
      <c r="QJD37" s="19"/>
      <c r="QJE37" s="19"/>
      <c r="QJF37" s="19"/>
      <c r="QJG37" s="19"/>
      <c r="QJH37" s="19"/>
      <c r="QJI37" s="19"/>
      <c r="QJJ37" s="19"/>
      <c r="QJK37" s="19"/>
      <c r="QJL37" s="19"/>
      <c r="QJM37" s="19"/>
      <c r="QJN37" s="19"/>
      <c r="QJO37" s="19"/>
      <c r="QJP37" s="19"/>
      <c r="QJQ37" s="19"/>
      <c r="QJR37" s="19"/>
      <c r="QJS37" s="19"/>
      <c r="QJT37" s="19"/>
      <c r="QJU37" s="19"/>
      <c r="QJV37" s="19"/>
      <c r="QJW37" s="19"/>
      <c r="QJX37" s="19"/>
      <c r="QJY37" s="19"/>
      <c r="QJZ37" s="19"/>
      <c r="QKA37" s="19"/>
      <c r="QKB37" s="19"/>
      <c r="QKC37" s="19"/>
      <c r="QKD37" s="19"/>
      <c r="QKE37" s="19"/>
      <c r="QKF37" s="19"/>
      <c r="QKG37" s="19"/>
      <c r="QKH37" s="19"/>
      <c r="QKI37" s="19"/>
      <c r="QKJ37" s="19"/>
      <c r="QKK37" s="19"/>
      <c r="QKL37" s="19"/>
      <c r="QKM37" s="19"/>
      <c r="QKN37" s="19"/>
      <c r="QKO37" s="19"/>
      <c r="QKP37" s="19"/>
      <c r="QKQ37" s="19"/>
      <c r="QKR37" s="19"/>
      <c r="QKS37" s="19"/>
      <c r="QKT37" s="19"/>
      <c r="QKU37" s="19"/>
      <c r="QKV37" s="19"/>
      <c r="QKW37" s="19"/>
      <c r="QKX37" s="19"/>
      <c r="QKY37" s="19"/>
      <c r="QKZ37" s="19"/>
      <c r="QLA37" s="19"/>
      <c r="QLB37" s="19"/>
      <c r="QLC37" s="19"/>
      <c r="QLD37" s="19"/>
      <c r="QLE37" s="19"/>
      <c r="QLF37" s="19"/>
      <c r="QLG37" s="19"/>
      <c r="QLH37" s="19"/>
      <c r="QLI37" s="19"/>
      <c r="QLJ37" s="19"/>
      <c r="QLK37" s="19"/>
      <c r="QLL37" s="19"/>
      <c r="QLM37" s="19"/>
      <c r="QLN37" s="19"/>
      <c r="QLO37" s="19"/>
      <c r="QLP37" s="19"/>
      <c r="QLQ37" s="19"/>
      <c r="QLR37" s="19"/>
      <c r="QLS37" s="19"/>
      <c r="QLT37" s="19"/>
      <c r="QLU37" s="19"/>
      <c r="QLV37" s="19"/>
      <c r="QLW37" s="19"/>
      <c r="QLX37" s="19"/>
      <c r="QLY37" s="19"/>
      <c r="QLZ37" s="19"/>
      <c r="QMA37" s="19"/>
      <c r="QMB37" s="19"/>
      <c r="QMC37" s="19"/>
      <c r="QMD37" s="19"/>
      <c r="QME37" s="19"/>
      <c r="QMF37" s="19"/>
      <c r="QMG37" s="19"/>
      <c r="QMH37" s="19"/>
      <c r="QMI37" s="19"/>
      <c r="QMJ37" s="19"/>
      <c r="QMK37" s="19"/>
      <c r="QML37" s="19"/>
      <c r="QMM37" s="19"/>
      <c r="QMN37" s="19"/>
      <c r="QMO37" s="19"/>
      <c r="QMP37" s="19"/>
      <c r="QMQ37" s="19"/>
      <c r="QMR37" s="19"/>
      <c r="QMS37" s="19"/>
      <c r="QMT37" s="19"/>
      <c r="QMU37" s="19"/>
      <c r="QMV37" s="19"/>
      <c r="QMW37" s="19"/>
      <c r="QMX37" s="19"/>
      <c r="QMY37" s="19"/>
      <c r="QMZ37" s="19"/>
      <c r="QNA37" s="19"/>
      <c r="QNB37" s="19"/>
      <c r="QNC37" s="19"/>
      <c r="QND37" s="19"/>
      <c r="QNE37" s="19"/>
      <c r="QNF37" s="19"/>
      <c r="QNG37" s="19"/>
      <c r="QNH37" s="19"/>
      <c r="QNI37" s="19"/>
      <c r="QNJ37" s="19"/>
      <c r="QNK37" s="19"/>
      <c r="QNL37" s="19"/>
      <c r="QNM37" s="19"/>
      <c r="QNN37" s="19"/>
      <c r="QNO37" s="19"/>
      <c r="QNP37" s="19"/>
      <c r="QNQ37" s="19"/>
      <c r="QNR37" s="19"/>
      <c r="QNS37" s="19"/>
      <c r="QNT37" s="19"/>
      <c r="QNU37" s="19"/>
      <c r="QNV37" s="19"/>
      <c r="QNW37" s="19"/>
      <c r="QNX37" s="19"/>
      <c r="QNY37" s="19"/>
      <c r="QNZ37" s="19"/>
      <c r="QOA37" s="19"/>
      <c r="QOB37" s="19"/>
      <c r="QOC37" s="19"/>
      <c r="QOD37" s="19"/>
      <c r="QOE37" s="19"/>
      <c r="QOF37" s="19"/>
      <c r="QOG37" s="19"/>
      <c r="QOH37" s="19"/>
      <c r="QOI37" s="19"/>
      <c r="QOJ37" s="19"/>
      <c r="QOK37" s="19"/>
      <c r="QOL37" s="19"/>
      <c r="QOM37" s="19"/>
      <c r="QON37" s="19"/>
      <c r="QOO37" s="19"/>
      <c r="QOP37" s="19"/>
      <c r="QOQ37" s="19"/>
      <c r="QOR37" s="19"/>
      <c r="QOS37" s="19"/>
      <c r="QOT37" s="19"/>
      <c r="QOU37" s="19"/>
      <c r="QOV37" s="19"/>
      <c r="QOW37" s="19"/>
      <c r="QOX37" s="19"/>
      <c r="QOY37" s="19"/>
      <c r="QOZ37" s="19"/>
      <c r="QPA37" s="19"/>
      <c r="QPB37" s="19"/>
      <c r="QPC37" s="19"/>
      <c r="QPD37" s="19"/>
      <c r="QPE37" s="19"/>
      <c r="QPF37" s="19"/>
      <c r="QPG37" s="19"/>
      <c r="QPH37" s="19"/>
      <c r="QPI37" s="19"/>
      <c r="QPJ37" s="19"/>
      <c r="QPK37" s="19"/>
      <c r="QPL37" s="19"/>
      <c r="QPM37" s="19"/>
      <c r="QPN37" s="19"/>
      <c r="QPO37" s="19"/>
      <c r="QPP37" s="19"/>
      <c r="QPQ37" s="19"/>
      <c r="QPR37" s="19"/>
      <c r="QPS37" s="19"/>
      <c r="QPT37" s="19"/>
      <c r="QPU37" s="19"/>
      <c r="QPV37" s="19"/>
      <c r="QPW37" s="19"/>
      <c r="QPX37" s="19"/>
      <c r="QPY37" s="19"/>
      <c r="QPZ37" s="19"/>
      <c r="QQA37" s="19"/>
      <c r="QQB37" s="19"/>
      <c r="QQC37" s="19"/>
      <c r="QQD37" s="19"/>
      <c r="QQE37" s="19"/>
      <c r="QQF37" s="19"/>
      <c r="QQG37" s="19"/>
      <c r="QQH37" s="19"/>
      <c r="QQI37" s="19"/>
      <c r="QQJ37" s="19"/>
      <c r="QQK37" s="19"/>
      <c r="QQL37" s="19"/>
      <c r="QQM37" s="19"/>
      <c r="QQN37" s="19"/>
      <c r="QQO37" s="19"/>
      <c r="QQP37" s="19"/>
      <c r="QQQ37" s="19"/>
      <c r="QQR37" s="19"/>
      <c r="QQS37" s="19"/>
      <c r="QQT37" s="19"/>
      <c r="QQU37" s="19"/>
      <c r="QQV37" s="19"/>
      <c r="QQW37" s="19"/>
      <c r="QQX37" s="19"/>
      <c r="QQY37" s="19"/>
      <c r="QQZ37" s="19"/>
      <c r="QRA37" s="19"/>
      <c r="QRB37" s="19"/>
      <c r="QRC37" s="19"/>
      <c r="QRD37" s="19"/>
      <c r="QRE37" s="19"/>
      <c r="QRF37" s="19"/>
      <c r="QRG37" s="19"/>
      <c r="QRH37" s="19"/>
      <c r="QRI37" s="19"/>
      <c r="QRJ37" s="19"/>
      <c r="QRK37" s="19"/>
      <c r="QRL37" s="19"/>
      <c r="QRM37" s="19"/>
      <c r="QRN37" s="19"/>
      <c r="QRO37" s="19"/>
      <c r="QRP37" s="19"/>
      <c r="QRQ37" s="19"/>
      <c r="QRR37" s="19"/>
      <c r="QRS37" s="19"/>
      <c r="QRT37" s="19"/>
      <c r="QRU37" s="19"/>
      <c r="QRV37" s="19"/>
      <c r="QRW37" s="19"/>
      <c r="QRX37" s="19"/>
      <c r="QRY37" s="19"/>
      <c r="QRZ37" s="19"/>
      <c r="QSA37" s="19"/>
      <c r="QSB37" s="19"/>
      <c r="QSC37" s="19"/>
      <c r="QSD37" s="19"/>
      <c r="QSE37" s="19"/>
      <c r="QSF37" s="19"/>
      <c r="QSG37" s="19"/>
      <c r="QSH37" s="19"/>
      <c r="QSI37" s="19"/>
      <c r="QSJ37" s="19"/>
      <c r="QSK37" s="19"/>
      <c r="QSL37" s="19"/>
      <c r="QSM37" s="19"/>
      <c r="QSN37" s="19"/>
      <c r="QSO37" s="19"/>
      <c r="QSP37" s="19"/>
      <c r="QSQ37" s="19"/>
      <c r="QSR37" s="19"/>
      <c r="QSS37" s="19"/>
      <c r="QST37" s="19"/>
      <c r="QSU37" s="19"/>
      <c r="QSV37" s="19"/>
      <c r="QSW37" s="19"/>
      <c r="QSX37" s="19"/>
      <c r="QSY37" s="19"/>
      <c r="QSZ37" s="19"/>
      <c r="QTA37" s="19"/>
      <c r="QTB37" s="19"/>
      <c r="QTC37" s="19"/>
      <c r="QTD37" s="19"/>
      <c r="QTE37" s="19"/>
      <c r="QTF37" s="19"/>
      <c r="QTG37" s="19"/>
      <c r="QTH37" s="19"/>
      <c r="QTI37" s="19"/>
      <c r="QTJ37" s="19"/>
      <c r="QTK37" s="19"/>
      <c r="QTL37" s="19"/>
      <c r="QTM37" s="19"/>
      <c r="QTN37" s="19"/>
      <c r="QTO37" s="19"/>
      <c r="QTP37" s="19"/>
      <c r="QTQ37" s="19"/>
      <c r="QTR37" s="19"/>
      <c r="QTS37" s="19"/>
      <c r="QTT37" s="19"/>
      <c r="QTU37" s="19"/>
      <c r="QTV37" s="19"/>
      <c r="QTW37" s="19"/>
      <c r="QTX37" s="19"/>
      <c r="QTY37" s="19"/>
      <c r="QTZ37" s="19"/>
      <c r="QUA37" s="19"/>
      <c r="QUB37" s="19"/>
      <c r="QUC37" s="19"/>
      <c r="QUD37" s="19"/>
      <c r="QUE37" s="19"/>
      <c r="QUF37" s="19"/>
      <c r="QUG37" s="19"/>
      <c r="QUH37" s="19"/>
      <c r="QUI37" s="19"/>
      <c r="QUJ37" s="19"/>
      <c r="QUK37" s="19"/>
      <c r="QUL37" s="19"/>
      <c r="QUM37" s="19"/>
      <c r="QUN37" s="19"/>
      <c r="QUO37" s="19"/>
      <c r="QUP37" s="19"/>
      <c r="QUQ37" s="19"/>
      <c r="QUR37" s="19"/>
      <c r="QUS37" s="19"/>
      <c r="QUT37" s="19"/>
      <c r="QUU37" s="19"/>
      <c r="QUV37" s="19"/>
      <c r="QUW37" s="19"/>
      <c r="QUX37" s="19"/>
      <c r="QUY37" s="19"/>
      <c r="QUZ37" s="19"/>
      <c r="QVA37" s="19"/>
      <c r="QVB37" s="19"/>
      <c r="QVC37" s="19"/>
      <c r="QVD37" s="19"/>
      <c r="QVE37" s="19"/>
      <c r="QVF37" s="19"/>
      <c r="QVG37" s="19"/>
      <c r="QVH37" s="19"/>
      <c r="QVI37" s="19"/>
      <c r="QVJ37" s="19"/>
      <c r="QVK37" s="19"/>
      <c r="QVL37" s="19"/>
      <c r="QVM37" s="19"/>
      <c r="QVN37" s="19"/>
      <c r="QVO37" s="19"/>
      <c r="QVP37" s="19"/>
      <c r="QVQ37" s="19"/>
      <c r="QVR37" s="19"/>
      <c r="QVS37" s="19"/>
      <c r="QVT37" s="19"/>
      <c r="QVU37" s="19"/>
      <c r="QVV37" s="19"/>
      <c r="QVW37" s="19"/>
      <c r="QVX37" s="19"/>
      <c r="QVY37" s="19"/>
      <c r="QVZ37" s="19"/>
      <c r="QWA37" s="19"/>
      <c r="QWB37" s="19"/>
      <c r="QWC37" s="19"/>
      <c r="QWD37" s="19"/>
      <c r="QWE37" s="19"/>
      <c r="QWF37" s="19"/>
      <c r="QWG37" s="19"/>
      <c r="QWH37" s="19"/>
      <c r="QWI37" s="19"/>
      <c r="QWJ37" s="19"/>
      <c r="QWK37" s="19"/>
      <c r="QWL37" s="19"/>
      <c r="QWM37" s="19"/>
      <c r="QWN37" s="19"/>
      <c r="QWO37" s="19"/>
      <c r="QWP37" s="19"/>
      <c r="QWQ37" s="19"/>
      <c r="QWR37" s="19"/>
      <c r="QWS37" s="19"/>
      <c r="QWT37" s="19"/>
      <c r="QWU37" s="19"/>
      <c r="QWV37" s="19"/>
      <c r="QWW37" s="19"/>
      <c r="QWX37" s="19"/>
      <c r="QWY37" s="19"/>
      <c r="QWZ37" s="19"/>
      <c r="QXA37" s="19"/>
      <c r="QXB37" s="19"/>
      <c r="QXC37" s="19"/>
      <c r="QXD37" s="19"/>
      <c r="QXE37" s="19"/>
      <c r="QXF37" s="19"/>
      <c r="QXG37" s="19"/>
      <c r="QXH37" s="19"/>
      <c r="QXI37" s="19"/>
      <c r="QXJ37" s="19"/>
      <c r="QXK37" s="19"/>
      <c r="QXL37" s="19"/>
      <c r="QXM37" s="19"/>
      <c r="QXN37" s="19"/>
      <c r="QXO37" s="19"/>
      <c r="QXP37" s="19"/>
      <c r="QXQ37" s="19"/>
      <c r="QXR37" s="19"/>
      <c r="QXS37" s="19"/>
      <c r="QXT37" s="19"/>
      <c r="QXU37" s="19"/>
      <c r="QXV37" s="19"/>
      <c r="QXW37" s="19"/>
      <c r="QXX37" s="19"/>
      <c r="QXY37" s="19"/>
      <c r="QXZ37" s="19"/>
      <c r="QYA37" s="19"/>
      <c r="QYB37" s="19"/>
      <c r="QYC37" s="19"/>
      <c r="QYD37" s="19"/>
      <c r="QYE37" s="19"/>
      <c r="QYF37" s="19"/>
      <c r="QYG37" s="19"/>
      <c r="QYH37" s="19"/>
      <c r="QYI37" s="19"/>
      <c r="QYJ37" s="19"/>
      <c r="QYK37" s="19"/>
      <c r="QYL37" s="19"/>
      <c r="QYM37" s="19"/>
      <c r="QYN37" s="19"/>
      <c r="QYO37" s="19"/>
      <c r="QYP37" s="19"/>
      <c r="QYQ37" s="19"/>
      <c r="QYR37" s="19"/>
      <c r="QYS37" s="19"/>
      <c r="QYT37" s="19"/>
      <c r="QYU37" s="19"/>
      <c r="QYV37" s="19"/>
      <c r="QYW37" s="19"/>
      <c r="QYX37" s="19"/>
      <c r="QYY37" s="19"/>
      <c r="QYZ37" s="19"/>
      <c r="QZA37" s="19"/>
      <c r="QZB37" s="19"/>
      <c r="QZC37" s="19"/>
      <c r="QZD37" s="19"/>
      <c r="QZE37" s="19"/>
      <c r="QZF37" s="19"/>
      <c r="QZG37" s="19"/>
      <c r="QZH37" s="19"/>
      <c r="QZI37" s="19"/>
      <c r="QZJ37" s="19"/>
      <c r="QZK37" s="19"/>
      <c r="QZL37" s="19"/>
      <c r="QZM37" s="19"/>
      <c r="QZN37" s="19"/>
      <c r="QZO37" s="19"/>
      <c r="QZP37" s="19"/>
      <c r="QZQ37" s="19"/>
      <c r="QZR37" s="19"/>
      <c r="QZS37" s="19"/>
      <c r="QZT37" s="19"/>
      <c r="QZU37" s="19"/>
      <c r="QZV37" s="19"/>
      <c r="QZW37" s="19"/>
      <c r="QZX37" s="19"/>
      <c r="QZY37" s="19"/>
      <c r="QZZ37" s="19"/>
      <c r="RAA37" s="19"/>
      <c r="RAB37" s="19"/>
      <c r="RAC37" s="19"/>
      <c r="RAD37" s="19"/>
      <c r="RAE37" s="19"/>
      <c r="RAF37" s="19"/>
      <c r="RAG37" s="19"/>
      <c r="RAH37" s="19"/>
      <c r="RAI37" s="19"/>
      <c r="RAJ37" s="19"/>
      <c r="RAK37" s="19"/>
      <c r="RAL37" s="19"/>
      <c r="RAM37" s="19"/>
      <c r="RAN37" s="19"/>
      <c r="RAO37" s="19"/>
      <c r="RAP37" s="19"/>
      <c r="RAQ37" s="19"/>
      <c r="RAR37" s="19"/>
      <c r="RAS37" s="19"/>
      <c r="RAT37" s="19"/>
      <c r="RAU37" s="19"/>
      <c r="RAV37" s="19"/>
      <c r="RAW37" s="19"/>
      <c r="RAX37" s="19"/>
      <c r="RAY37" s="19"/>
      <c r="RAZ37" s="19"/>
      <c r="RBA37" s="19"/>
      <c r="RBB37" s="19"/>
      <c r="RBC37" s="19"/>
      <c r="RBD37" s="19"/>
      <c r="RBE37" s="19"/>
      <c r="RBF37" s="19"/>
      <c r="RBG37" s="19"/>
      <c r="RBH37" s="19"/>
      <c r="RBI37" s="19"/>
      <c r="RBJ37" s="19"/>
      <c r="RBK37" s="19"/>
      <c r="RBL37" s="19"/>
      <c r="RBM37" s="19"/>
      <c r="RBN37" s="19"/>
      <c r="RBO37" s="19"/>
      <c r="RBP37" s="19"/>
      <c r="RBQ37" s="19"/>
      <c r="RBR37" s="19"/>
      <c r="RBS37" s="19"/>
      <c r="RBT37" s="19"/>
      <c r="RBU37" s="19"/>
      <c r="RBV37" s="19"/>
      <c r="RBW37" s="19"/>
      <c r="RBX37" s="19"/>
      <c r="RBY37" s="19"/>
      <c r="RBZ37" s="19"/>
      <c r="RCA37" s="19"/>
      <c r="RCB37" s="19"/>
      <c r="RCC37" s="19"/>
      <c r="RCD37" s="19"/>
      <c r="RCE37" s="19"/>
      <c r="RCF37" s="19"/>
      <c r="RCG37" s="19"/>
      <c r="RCH37" s="19"/>
      <c r="RCI37" s="19"/>
      <c r="RCJ37" s="19"/>
      <c r="RCK37" s="19"/>
      <c r="RCL37" s="19"/>
      <c r="RCM37" s="19"/>
      <c r="RCN37" s="19"/>
      <c r="RCO37" s="19"/>
      <c r="RCP37" s="19"/>
      <c r="RCQ37" s="19"/>
      <c r="RCR37" s="19"/>
      <c r="RCS37" s="19"/>
      <c r="RCT37" s="19"/>
      <c r="RCU37" s="19"/>
      <c r="RCV37" s="19"/>
      <c r="RCW37" s="19"/>
      <c r="RCX37" s="19"/>
      <c r="RCY37" s="19"/>
      <c r="RCZ37" s="19"/>
      <c r="RDA37" s="19"/>
      <c r="RDB37" s="19"/>
      <c r="RDC37" s="19"/>
      <c r="RDD37" s="19"/>
      <c r="RDE37" s="19"/>
      <c r="RDF37" s="19"/>
      <c r="RDG37" s="19"/>
      <c r="RDH37" s="19"/>
      <c r="RDI37" s="19"/>
      <c r="RDJ37" s="19"/>
      <c r="RDK37" s="19"/>
      <c r="RDL37" s="19"/>
      <c r="RDM37" s="19"/>
      <c r="RDN37" s="19"/>
      <c r="RDO37" s="19"/>
      <c r="RDP37" s="19"/>
      <c r="RDQ37" s="19"/>
      <c r="RDR37" s="19"/>
      <c r="RDS37" s="19"/>
      <c r="RDT37" s="19"/>
      <c r="RDU37" s="19"/>
      <c r="RDV37" s="19"/>
      <c r="RDW37" s="19"/>
      <c r="RDX37" s="19"/>
      <c r="RDY37" s="19"/>
      <c r="RDZ37" s="19"/>
      <c r="REA37" s="19"/>
      <c r="REB37" s="19"/>
      <c r="REC37" s="19"/>
      <c r="RED37" s="19"/>
      <c r="REE37" s="19"/>
      <c r="REF37" s="19"/>
      <c r="REG37" s="19"/>
      <c r="REH37" s="19"/>
      <c r="REI37" s="19"/>
      <c r="REJ37" s="19"/>
      <c r="REK37" s="19"/>
      <c r="REL37" s="19"/>
      <c r="REM37" s="19"/>
      <c r="REN37" s="19"/>
      <c r="REO37" s="19"/>
      <c r="REP37" s="19"/>
      <c r="REQ37" s="19"/>
      <c r="RER37" s="19"/>
      <c r="RES37" s="19"/>
      <c r="RET37" s="19"/>
      <c r="REU37" s="19"/>
      <c r="REV37" s="19"/>
      <c r="REW37" s="19"/>
      <c r="REX37" s="19"/>
      <c r="REY37" s="19"/>
      <c r="REZ37" s="19"/>
      <c r="RFA37" s="19"/>
      <c r="RFB37" s="19"/>
      <c r="RFC37" s="19"/>
      <c r="RFD37" s="19"/>
      <c r="RFE37" s="19"/>
      <c r="RFF37" s="19"/>
      <c r="RFG37" s="19"/>
      <c r="RFH37" s="19"/>
      <c r="RFI37" s="19"/>
      <c r="RFJ37" s="19"/>
      <c r="RFK37" s="19"/>
      <c r="RFL37" s="19"/>
      <c r="RFM37" s="19"/>
      <c r="RFN37" s="19"/>
      <c r="RFO37" s="19"/>
      <c r="RFP37" s="19"/>
      <c r="RFQ37" s="19"/>
      <c r="RFR37" s="19"/>
      <c r="RFS37" s="19"/>
      <c r="RFT37" s="19"/>
      <c r="RFU37" s="19"/>
      <c r="RFV37" s="19"/>
      <c r="RFW37" s="19"/>
      <c r="RFX37" s="19"/>
      <c r="RFY37" s="19"/>
      <c r="RFZ37" s="19"/>
      <c r="RGA37" s="19"/>
      <c r="RGB37" s="19"/>
      <c r="RGC37" s="19"/>
      <c r="RGD37" s="19"/>
      <c r="RGE37" s="19"/>
      <c r="RGF37" s="19"/>
      <c r="RGG37" s="19"/>
      <c r="RGH37" s="19"/>
      <c r="RGI37" s="19"/>
      <c r="RGJ37" s="19"/>
      <c r="RGK37" s="19"/>
      <c r="RGL37" s="19"/>
      <c r="RGM37" s="19"/>
      <c r="RGN37" s="19"/>
      <c r="RGO37" s="19"/>
      <c r="RGP37" s="19"/>
      <c r="RGQ37" s="19"/>
      <c r="RGR37" s="19"/>
      <c r="RGS37" s="19"/>
      <c r="RGT37" s="19"/>
      <c r="RGU37" s="19"/>
      <c r="RGV37" s="19"/>
      <c r="RGW37" s="19"/>
      <c r="RGX37" s="19"/>
      <c r="RGY37" s="19"/>
      <c r="RGZ37" s="19"/>
      <c r="RHA37" s="19"/>
      <c r="RHB37" s="19"/>
      <c r="RHC37" s="19"/>
      <c r="RHD37" s="19"/>
      <c r="RHE37" s="19"/>
      <c r="RHF37" s="19"/>
      <c r="RHG37" s="19"/>
      <c r="RHH37" s="19"/>
      <c r="RHI37" s="19"/>
      <c r="RHJ37" s="19"/>
      <c r="RHK37" s="19"/>
      <c r="RHL37" s="19"/>
      <c r="RHM37" s="19"/>
      <c r="RHN37" s="19"/>
      <c r="RHO37" s="19"/>
      <c r="RHP37" s="19"/>
      <c r="RHQ37" s="19"/>
      <c r="RHR37" s="19"/>
      <c r="RHS37" s="19"/>
      <c r="RHT37" s="19"/>
      <c r="RHU37" s="19"/>
      <c r="RHV37" s="19"/>
      <c r="RHW37" s="19"/>
      <c r="RHX37" s="19"/>
      <c r="RHY37" s="19"/>
      <c r="RHZ37" s="19"/>
      <c r="RIA37" s="19"/>
      <c r="RIB37" s="19"/>
      <c r="RIC37" s="19"/>
      <c r="RID37" s="19"/>
      <c r="RIE37" s="19"/>
      <c r="RIF37" s="19"/>
      <c r="RIG37" s="19"/>
      <c r="RIH37" s="19"/>
      <c r="RII37" s="19"/>
      <c r="RIJ37" s="19"/>
      <c r="RIK37" s="19"/>
      <c r="RIL37" s="19"/>
      <c r="RIM37" s="19"/>
      <c r="RIN37" s="19"/>
      <c r="RIO37" s="19"/>
      <c r="RIP37" s="19"/>
      <c r="RIQ37" s="19"/>
      <c r="RIR37" s="19"/>
      <c r="RIS37" s="19"/>
      <c r="RIT37" s="19"/>
      <c r="RIU37" s="19"/>
      <c r="RIV37" s="19"/>
      <c r="RIW37" s="19"/>
      <c r="RIX37" s="19"/>
      <c r="RIY37" s="19"/>
      <c r="RIZ37" s="19"/>
      <c r="RJA37" s="19"/>
      <c r="RJB37" s="19"/>
      <c r="RJC37" s="19"/>
      <c r="RJD37" s="19"/>
      <c r="RJE37" s="19"/>
      <c r="RJF37" s="19"/>
      <c r="RJG37" s="19"/>
      <c r="RJH37" s="19"/>
      <c r="RJI37" s="19"/>
      <c r="RJJ37" s="19"/>
      <c r="RJK37" s="19"/>
      <c r="RJL37" s="19"/>
      <c r="RJM37" s="19"/>
      <c r="RJN37" s="19"/>
      <c r="RJO37" s="19"/>
      <c r="RJP37" s="19"/>
      <c r="RJQ37" s="19"/>
      <c r="RJR37" s="19"/>
      <c r="RJS37" s="19"/>
      <c r="RJT37" s="19"/>
      <c r="RJU37" s="19"/>
      <c r="RJV37" s="19"/>
      <c r="RJW37" s="19"/>
      <c r="RJX37" s="19"/>
      <c r="RJY37" s="19"/>
      <c r="RJZ37" s="19"/>
      <c r="RKA37" s="19"/>
      <c r="RKB37" s="19"/>
      <c r="RKC37" s="19"/>
      <c r="RKD37" s="19"/>
      <c r="RKE37" s="19"/>
      <c r="RKF37" s="19"/>
      <c r="RKG37" s="19"/>
      <c r="RKH37" s="19"/>
      <c r="RKI37" s="19"/>
      <c r="RKJ37" s="19"/>
      <c r="RKK37" s="19"/>
      <c r="RKL37" s="19"/>
      <c r="RKM37" s="19"/>
      <c r="RKN37" s="19"/>
      <c r="RKO37" s="19"/>
      <c r="RKP37" s="19"/>
      <c r="RKQ37" s="19"/>
      <c r="RKR37" s="19"/>
      <c r="RKS37" s="19"/>
      <c r="RKT37" s="19"/>
      <c r="RKU37" s="19"/>
      <c r="RKV37" s="19"/>
      <c r="RKW37" s="19"/>
      <c r="RKX37" s="19"/>
      <c r="RKY37" s="19"/>
      <c r="RKZ37" s="19"/>
      <c r="RLA37" s="19"/>
      <c r="RLB37" s="19"/>
      <c r="RLC37" s="19"/>
      <c r="RLD37" s="19"/>
      <c r="RLE37" s="19"/>
      <c r="RLF37" s="19"/>
      <c r="RLG37" s="19"/>
      <c r="RLH37" s="19"/>
      <c r="RLI37" s="19"/>
      <c r="RLJ37" s="19"/>
      <c r="RLK37" s="19"/>
      <c r="RLL37" s="19"/>
      <c r="RLM37" s="19"/>
      <c r="RLN37" s="19"/>
      <c r="RLO37" s="19"/>
      <c r="RLP37" s="19"/>
      <c r="RLQ37" s="19"/>
      <c r="RLR37" s="19"/>
      <c r="RLS37" s="19"/>
      <c r="RLT37" s="19"/>
      <c r="RLU37" s="19"/>
      <c r="RLV37" s="19"/>
      <c r="RLW37" s="19"/>
      <c r="RLX37" s="19"/>
      <c r="RLY37" s="19"/>
      <c r="RLZ37" s="19"/>
      <c r="RMA37" s="19"/>
      <c r="RMB37" s="19"/>
      <c r="RMC37" s="19"/>
      <c r="RMD37" s="19"/>
      <c r="RME37" s="19"/>
      <c r="RMF37" s="19"/>
      <c r="RMG37" s="19"/>
      <c r="RMH37" s="19"/>
      <c r="RMI37" s="19"/>
      <c r="RMJ37" s="19"/>
      <c r="RMK37" s="19"/>
      <c r="RML37" s="19"/>
      <c r="RMM37" s="19"/>
      <c r="RMN37" s="19"/>
      <c r="RMO37" s="19"/>
      <c r="RMP37" s="19"/>
      <c r="RMQ37" s="19"/>
      <c r="RMR37" s="19"/>
      <c r="RMS37" s="19"/>
      <c r="RMT37" s="19"/>
      <c r="RMU37" s="19"/>
      <c r="RMV37" s="19"/>
      <c r="RMW37" s="19"/>
      <c r="RMX37" s="19"/>
      <c r="RMY37" s="19"/>
      <c r="RMZ37" s="19"/>
      <c r="RNA37" s="19"/>
      <c r="RNB37" s="19"/>
      <c r="RNC37" s="19"/>
      <c r="RND37" s="19"/>
      <c r="RNE37" s="19"/>
      <c r="RNF37" s="19"/>
      <c r="RNG37" s="19"/>
      <c r="RNH37" s="19"/>
      <c r="RNI37" s="19"/>
      <c r="RNJ37" s="19"/>
      <c r="RNK37" s="19"/>
      <c r="RNL37" s="19"/>
      <c r="RNM37" s="19"/>
      <c r="RNN37" s="19"/>
      <c r="RNO37" s="19"/>
      <c r="RNP37" s="19"/>
      <c r="RNQ37" s="19"/>
      <c r="RNR37" s="19"/>
      <c r="RNS37" s="19"/>
      <c r="RNT37" s="19"/>
      <c r="RNU37" s="19"/>
      <c r="RNV37" s="19"/>
      <c r="RNW37" s="19"/>
      <c r="RNX37" s="19"/>
      <c r="RNY37" s="19"/>
      <c r="RNZ37" s="19"/>
      <c r="ROA37" s="19"/>
      <c r="ROB37" s="19"/>
      <c r="ROC37" s="19"/>
      <c r="ROD37" s="19"/>
      <c r="ROE37" s="19"/>
      <c r="ROF37" s="19"/>
      <c r="ROG37" s="19"/>
      <c r="ROH37" s="19"/>
      <c r="ROI37" s="19"/>
      <c r="ROJ37" s="19"/>
      <c r="ROK37" s="19"/>
      <c r="ROL37" s="19"/>
      <c r="ROM37" s="19"/>
      <c r="RON37" s="19"/>
      <c r="ROO37" s="19"/>
      <c r="ROP37" s="19"/>
      <c r="ROQ37" s="19"/>
      <c r="ROR37" s="19"/>
      <c r="ROS37" s="19"/>
      <c r="ROT37" s="19"/>
      <c r="ROU37" s="19"/>
      <c r="ROV37" s="19"/>
      <c r="ROW37" s="19"/>
      <c r="ROX37" s="19"/>
      <c r="ROY37" s="19"/>
      <c r="ROZ37" s="19"/>
      <c r="RPA37" s="19"/>
      <c r="RPB37" s="19"/>
      <c r="RPC37" s="19"/>
      <c r="RPD37" s="19"/>
      <c r="RPE37" s="19"/>
      <c r="RPF37" s="19"/>
      <c r="RPG37" s="19"/>
      <c r="RPH37" s="19"/>
      <c r="RPI37" s="19"/>
      <c r="RPJ37" s="19"/>
      <c r="RPK37" s="19"/>
      <c r="RPL37" s="19"/>
      <c r="RPM37" s="19"/>
      <c r="RPN37" s="19"/>
      <c r="RPO37" s="19"/>
      <c r="RPP37" s="19"/>
      <c r="RPQ37" s="19"/>
      <c r="RPR37" s="19"/>
      <c r="RPS37" s="19"/>
      <c r="RPT37" s="19"/>
      <c r="RPU37" s="19"/>
      <c r="RPV37" s="19"/>
      <c r="RPW37" s="19"/>
      <c r="RPX37" s="19"/>
      <c r="RPY37" s="19"/>
      <c r="RPZ37" s="19"/>
      <c r="RQA37" s="19"/>
      <c r="RQB37" s="19"/>
      <c r="RQC37" s="19"/>
      <c r="RQD37" s="19"/>
      <c r="RQE37" s="19"/>
      <c r="RQF37" s="19"/>
      <c r="RQG37" s="19"/>
      <c r="RQH37" s="19"/>
      <c r="RQI37" s="19"/>
      <c r="RQJ37" s="19"/>
      <c r="RQK37" s="19"/>
      <c r="RQL37" s="19"/>
      <c r="RQM37" s="19"/>
      <c r="RQN37" s="19"/>
      <c r="RQO37" s="19"/>
      <c r="RQP37" s="19"/>
      <c r="RQQ37" s="19"/>
      <c r="RQR37" s="19"/>
      <c r="RQS37" s="19"/>
      <c r="RQT37" s="19"/>
      <c r="RQU37" s="19"/>
      <c r="RQV37" s="19"/>
      <c r="RQW37" s="19"/>
      <c r="RQX37" s="19"/>
      <c r="RQY37" s="19"/>
      <c r="RQZ37" s="19"/>
      <c r="RRA37" s="19"/>
      <c r="RRB37" s="19"/>
      <c r="RRC37" s="19"/>
      <c r="RRD37" s="19"/>
      <c r="RRE37" s="19"/>
      <c r="RRF37" s="19"/>
      <c r="RRG37" s="19"/>
      <c r="RRH37" s="19"/>
      <c r="RRI37" s="19"/>
      <c r="RRJ37" s="19"/>
      <c r="RRK37" s="19"/>
      <c r="RRL37" s="19"/>
      <c r="RRM37" s="19"/>
      <c r="RRN37" s="19"/>
      <c r="RRO37" s="19"/>
      <c r="RRP37" s="19"/>
      <c r="RRQ37" s="19"/>
      <c r="RRR37" s="19"/>
      <c r="RRS37" s="19"/>
      <c r="RRT37" s="19"/>
      <c r="RRU37" s="19"/>
      <c r="RRV37" s="19"/>
      <c r="RRW37" s="19"/>
      <c r="RRX37" s="19"/>
      <c r="RRY37" s="19"/>
      <c r="RRZ37" s="19"/>
      <c r="RSA37" s="19"/>
      <c r="RSB37" s="19"/>
      <c r="RSC37" s="19"/>
      <c r="RSD37" s="19"/>
      <c r="RSE37" s="19"/>
      <c r="RSF37" s="19"/>
      <c r="RSG37" s="19"/>
      <c r="RSH37" s="19"/>
      <c r="RSI37" s="19"/>
      <c r="RSJ37" s="19"/>
      <c r="RSK37" s="19"/>
      <c r="RSL37" s="19"/>
      <c r="RSM37" s="19"/>
      <c r="RSN37" s="19"/>
      <c r="RSO37" s="19"/>
      <c r="RSP37" s="19"/>
      <c r="RSQ37" s="19"/>
      <c r="RSR37" s="19"/>
      <c r="RSS37" s="19"/>
      <c r="RST37" s="19"/>
      <c r="RSU37" s="19"/>
      <c r="RSV37" s="19"/>
      <c r="RSW37" s="19"/>
      <c r="RSX37" s="19"/>
      <c r="RSY37" s="19"/>
      <c r="RSZ37" s="19"/>
      <c r="RTA37" s="19"/>
      <c r="RTB37" s="19"/>
      <c r="RTC37" s="19"/>
      <c r="RTD37" s="19"/>
      <c r="RTE37" s="19"/>
      <c r="RTF37" s="19"/>
      <c r="RTG37" s="19"/>
      <c r="RTH37" s="19"/>
      <c r="RTI37" s="19"/>
      <c r="RTJ37" s="19"/>
      <c r="RTK37" s="19"/>
      <c r="RTL37" s="19"/>
      <c r="RTM37" s="19"/>
      <c r="RTN37" s="19"/>
      <c r="RTO37" s="19"/>
      <c r="RTP37" s="19"/>
      <c r="RTQ37" s="19"/>
      <c r="RTR37" s="19"/>
      <c r="RTS37" s="19"/>
      <c r="RTT37" s="19"/>
      <c r="RTU37" s="19"/>
      <c r="RTV37" s="19"/>
      <c r="RTW37" s="19"/>
      <c r="RTX37" s="19"/>
      <c r="RTY37" s="19"/>
      <c r="RTZ37" s="19"/>
      <c r="RUA37" s="19"/>
      <c r="RUB37" s="19"/>
      <c r="RUC37" s="19"/>
      <c r="RUD37" s="19"/>
      <c r="RUE37" s="19"/>
      <c r="RUF37" s="19"/>
      <c r="RUG37" s="19"/>
      <c r="RUH37" s="19"/>
      <c r="RUI37" s="19"/>
      <c r="RUJ37" s="19"/>
      <c r="RUK37" s="19"/>
      <c r="RUL37" s="19"/>
      <c r="RUM37" s="19"/>
      <c r="RUN37" s="19"/>
      <c r="RUO37" s="19"/>
      <c r="RUP37" s="19"/>
      <c r="RUQ37" s="19"/>
      <c r="RUR37" s="19"/>
      <c r="RUS37" s="19"/>
      <c r="RUT37" s="19"/>
      <c r="RUU37" s="19"/>
      <c r="RUV37" s="19"/>
      <c r="RUW37" s="19"/>
      <c r="RUX37" s="19"/>
      <c r="RUY37" s="19"/>
      <c r="RUZ37" s="19"/>
      <c r="RVA37" s="19"/>
      <c r="RVB37" s="19"/>
      <c r="RVC37" s="19"/>
      <c r="RVD37" s="19"/>
      <c r="RVE37" s="19"/>
      <c r="RVF37" s="19"/>
      <c r="RVG37" s="19"/>
      <c r="RVH37" s="19"/>
      <c r="RVI37" s="19"/>
      <c r="RVJ37" s="19"/>
      <c r="RVK37" s="19"/>
      <c r="RVL37" s="19"/>
      <c r="RVM37" s="19"/>
      <c r="RVN37" s="19"/>
      <c r="RVO37" s="19"/>
      <c r="RVP37" s="19"/>
      <c r="RVQ37" s="19"/>
      <c r="RVR37" s="19"/>
      <c r="RVS37" s="19"/>
      <c r="RVT37" s="19"/>
      <c r="RVU37" s="19"/>
      <c r="RVV37" s="19"/>
      <c r="RVW37" s="19"/>
      <c r="RVX37" s="19"/>
      <c r="RVY37" s="19"/>
      <c r="RVZ37" s="19"/>
      <c r="RWA37" s="19"/>
      <c r="RWB37" s="19"/>
      <c r="RWC37" s="19"/>
      <c r="RWD37" s="19"/>
      <c r="RWE37" s="19"/>
      <c r="RWF37" s="19"/>
      <c r="RWG37" s="19"/>
      <c r="RWH37" s="19"/>
      <c r="RWI37" s="19"/>
      <c r="RWJ37" s="19"/>
      <c r="RWK37" s="19"/>
      <c r="RWL37" s="19"/>
      <c r="RWM37" s="19"/>
      <c r="RWN37" s="19"/>
      <c r="RWO37" s="19"/>
      <c r="RWP37" s="19"/>
      <c r="RWQ37" s="19"/>
      <c r="RWR37" s="19"/>
      <c r="RWS37" s="19"/>
      <c r="RWT37" s="19"/>
      <c r="RWU37" s="19"/>
      <c r="RWV37" s="19"/>
      <c r="RWW37" s="19"/>
      <c r="RWX37" s="19"/>
      <c r="RWY37" s="19"/>
      <c r="RWZ37" s="19"/>
      <c r="RXA37" s="19"/>
      <c r="RXB37" s="19"/>
      <c r="RXC37" s="19"/>
      <c r="RXD37" s="19"/>
      <c r="RXE37" s="19"/>
      <c r="RXF37" s="19"/>
      <c r="RXG37" s="19"/>
      <c r="RXH37" s="19"/>
      <c r="RXI37" s="19"/>
      <c r="RXJ37" s="19"/>
      <c r="RXK37" s="19"/>
      <c r="RXL37" s="19"/>
      <c r="RXM37" s="19"/>
      <c r="RXN37" s="19"/>
      <c r="RXO37" s="19"/>
      <c r="RXP37" s="19"/>
      <c r="RXQ37" s="19"/>
      <c r="RXR37" s="19"/>
      <c r="RXS37" s="19"/>
      <c r="RXT37" s="19"/>
      <c r="RXU37" s="19"/>
      <c r="RXV37" s="19"/>
      <c r="RXW37" s="19"/>
      <c r="RXX37" s="19"/>
      <c r="RXY37" s="19"/>
      <c r="RXZ37" s="19"/>
      <c r="RYA37" s="19"/>
      <c r="RYB37" s="19"/>
      <c r="RYC37" s="19"/>
      <c r="RYD37" s="19"/>
      <c r="RYE37" s="19"/>
      <c r="RYF37" s="19"/>
      <c r="RYG37" s="19"/>
      <c r="RYH37" s="19"/>
      <c r="RYI37" s="19"/>
      <c r="RYJ37" s="19"/>
      <c r="RYK37" s="19"/>
      <c r="RYL37" s="19"/>
      <c r="RYM37" s="19"/>
      <c r="RYN37" s="19"/>
      <c r="RYO37" s="19"/>
      <c r="RYP37" s="19"/>
      <c r="RYQ37" s="19"/>
      <c r="RYR37" s="19"/>
      <c r="RYS37" s="19"/>
      <c r="RYT37" s="19"/>
      <c r="RYU37" s="19"/>
      <c r="RYV37" s="19"/>
      <c r="RYW37" s="19"/>
      <c r="RYX37" s="19"/>
      <c r="RYY37" s="19"/>
      <c r="RYZ37" s="19"/>
      <c r="RZA37" s="19"/>
      <c r="RZB37" s="19"/>
      <c r="RZC37" s="19"/>
      <c r="RZD37" s="19"/>
      <c r="RZE37" s="19"/>
      <c r="RZF37" s="19"/>
      <c r="RZG37" s="19"/>
      <c r="RZH37" s="19"/>
      <c r="RZI37" s="19"/>
      <c r="RZJ37" s="19"/>
      <c r="RZK37" s="19"/>
      <c r="RZL37" s="19"/>
      <c r="RZM37" s="19"/>
      <c r="RZN37" s="19"/>
      <c r="RZO37" s="19"/>
      <c r="RZP37" s="19"/>
      <c r="RZQ37" s="19"/>
      <c r="RZR37" s="19"/>
      <c r="RZS37" s="19"/>
      <c r="RZT37" s="19"/>
      <c r="RZU37" s="19"/>
      <c r="RZV37" s="19"/>
      <c r="RZW37" s="19"/>
      <c r="RZX37" s="19"/>
      <c r="RZY37" s="19"/>
      <c r="RZZ37" s="19"/>
      <c r="SAA37" s="19"/>
      <c r="SAB37" s="19"/>
      <c r="SAC37" s="19"/>
      <c r="SAD37" s="19"/>
      <c r="SAE37" s="19"/>
      <c r="SAF37" s="19"/>
      <c r="SAG37" s="19"/>
      <c r="SAH37" s="19"/>
      <c r="SAI37" s="19"/>
      <c r="SAJ37" s="19"/>
      <c r="SAK37" s="19"/>
      <c r="SAL37" s="19"/>
      <c r="SAM37" s="19"/>
      <c r="SAN37" s="19"/>
      <c r="SAO37" s="19"/>
      <c r="SAP37" s="19"/>
      <c r="SAQ37" s="19"/>
      <c r="SAR37" s="19"/>
      <c r="SAS37" s="19"/>
      <c r="SAT37" s="19"/>
      <c r="SAU37" s="19"/>
      <c r="SAV37" s="19"/>
      <c r="SAW37" s="19"/>
      <c r="SAX37" s="19"/>
      <c r="SAY37" s="19"/>
      <c r="SAZ37" s="19"/>
      <c r="SBA37" s="19"/>
      <c r="SBB37" s="19"/>
      <c r="SBC37" s="19"/>
      <c r="SBD37" s="19"/>
      <c r="SBE37" s="19"/>
      <c r="SBF37" s="19"/>
      <c r="SBG37" s="19"/>
      <c r="SBH37" s="19"/>
      <c r="SBI37" s="19"/>
      <c r="SBJ37" s="19"/>
      <c r="SBK37" s="19"/>
      <c r="SBL37" s="19"/>
      <c r="SBM37" s="19"/>
      <c r="SBN37" s="19"/>
      <c r="SBO37" s="19"/>
      <c r="SBP37" s="19"/>
      <c r="SBQ37" s="19"/>
      <c r="SBR37" s="19"/>
      <c r="SBS37" s="19"/>
      <c r="SBT37" s="19"/>
      <c r="SBU37" s="19"/>
      <c r="SBV37" s="19"/>
      <c r="SBW37" s="19"/>
      <c r="SBX37" s="19"/>
      <c r="SBY37" s="19"/>
      <c r="SBZ37" s="19"/>
      <c r="SCA37" s="19"/>
      <c r="SCB37" s="19"/>
      <c r="SCC37" s="19"/>
      <c r="SCD37" s="19"/>
      <c r="SCE37" s="19"/>
      <c r="SCF37" s="19"/>
      <c r="SCG37" s="19"/>
      <c r="SCH37" s="19"/>
      <c r="SCI37" s="19"/>
      <c r="SCJ37" s="19"/>
      <c r="SCK37" s="19"/>
      <c r="SCL37" s="19"/>
      <c r="SCM37" s="19"/>
      <c r="SCN37" s="19"/>
      <c r="SCO37" s="19"/>
      <c r="SCP37" s="19"/>
      <c r="SCQ37" s="19"/>
      <c r="SCR37" s="19"/>
      <c r="SCS37" s="19"/>
      <c r="SCT37" s="19"/>
      <c r="SCU37" s="19"/>
      <c r="SCV37" s="19"/>
      <c r="SCW37" s="19"/>
      <c r="SCX37" s="19"/>
      <c r="SCY37" s="19"/>
      <c r="SCZ37" s="19"/>
      <c r="SDA37" s="19"/>
      <c r="SDB37" s="19"/>
      <c r="SDC37" s="19"/>
      <c r="SDD37" s="19"/>
      <c r="SDE37" s="19"/>
      <c r="SDF37" s="19"/>
      <c r="SDG37" s="19"/>
      <c r="SDH37" s="19"/>
      <c r="SDI37" s="19"/>
      <c r="SDJ37" s="19"/>
      <c r="SDK37" s="19"/>
      <c r="SDL37" s="19"/>
      <c r="SDM37" s="19"/>
      <c r="SDN37" s="19"/>
      <c r="SDO37" s="19"/>
      <c r="SDP37" s="19"/>
      <c r="SDQ37" s="19"/>
      <c r="SDR37" s="19"/>
      <c r="SDS37" s="19"/>
      <c r="SDT37" s="19"/>
      <c r="SDU37" s="19"/>
      <c r="SDV37" s="19"/>
      <c r="SDW37" s="19"/>
      <c r="SDX37" s="19"/>
      <c r="SDY37" s="19"/>
      <c r="SDZ37" s="19"/>
      <c r="SEA37" s="19"/>
      <c r="SEB37" s="19"/>
      <c r="SEC37" s="19"/>
      <c r="SED37" s="19"/>
      <c r="SEE37" s="19"/>
      <c r="SEF37" s="19"/>
      <c r="SEG37" s="19"/>
      <c r="SEH37" s="19"/>
      <c r="SEI37" s="19"/>
      <c r="SEJ37" s="19"/>
      <c r="SEK37" s="19"/>
      <c r="SEL37" s="19"/>
      <c r="SEM37" s="19"/>
      <c r="SEN37" s="19"/>
      <c r="SEO37" s="19"/>
      <c r="SEP37" s="19"/>
      <c r="SEQ37" s="19"/>
      <c r="SER37" s="19"/>
      <c r="SES37" s="19"/>
      <c r="SET37" s="19"/>
      <c r="SEU37" s="19"/>
      <c r="SEV37" s="19"/>
      <c r="SEW37" s="19"/>
      <c r="SEX37" s="19"/>
      <c r="SEY37" s="19"/>
      <c r="SEZ37" s="19"/>
      <c r="SFA37" s="19"/>
      <c r="SFB37" s="19"/>
      <c r="SFC37" s="19"/>
      <c r="SFD37" s="19"/>
      <c r="SFE37" s="19"/>
      <c r="SFF37" s="19"/>
      <c r="SFG37" s="19"/>
      <c r="SFH37" s="19"/>
      <c r="SFI37" s="19"/>
      <c r="SFJ37" s="19"/>
      <c r="SFK37" s="19"/>
      <c r="SFL37" s="19"/>
      <c r="SFM37" s="19"/>
      <c r="SFN37" s="19"/>
      <c r="SFO37" s="19"/>
      <c r="SFP37" s="19"/>
      <c r="SFQ37" s="19"/>
      <c r="SFR37" s="19"/>
      <c r="SFS37" s="19"/>
      <c r="SFT37" s="19"/>
      <c r="SFU37" s="19"/>
      <c r="SFV37" s="19"/>
      <c r="SFW37" s="19"/>
      <c r="SFX37" s="19"/>
      <c r="SFY37" s="19"/>
      <c r="SFZ37" s="19"/>
      <c r="SGA37" s="19"/>
      <c r="SGB37" s="19"/>
      <c r="SGC37" s="19"/>
      <c r="SGD37" s="19"/>
      <c r="SGE37" s="19"/>
      <c r="SGF37" s="19"/>
      <c r="SGG37" s="19"/>
      <c r="SGH37" s="19"/>
      <c r="SGI37" s="19"/>
      <c r="SGJ37" s="19"/>
      <c r="SGK37" s="19"/>
      <c r="SGL37" s="19"/>
      <c r="SGM37" s="19"/>
      <c r="SGN37" s="19"/>
      <c r="SGO37" s="19"/>
      <c r="SGP37" s="19"/>
      <c r="SGQ37" s="19"/>
      <c r="SGR37" s="19"/>
      <c r="SGS37" s="19"/>
      <c r="SGT37" s="19"/>
      <c r="SGU37" s="19"/>
      <c r="SGV37" s="19"/>
      <c r="SGW37" s="19"/>
      <c r="SGX37" s="19"/>
      <c r="SGY37" s="19"/>
      <c r="SGZ37" s="19"/>
      <c r="SHA37" s="19"/>
      <c r="SHB37" s="19"/>
      <c r="SHC37" s="19"/>
      <c r="SHD37" s="19"/>
      <c r="SHE37" s="19"/>
      <c r="SHF37" s="19"/>
      <c r="SHG37" s="19"/>
      <c r="SHH37" s="19"/>
      <c r="SHI37" s="19"/>
      <c r="SHJ37" s="19"/>
      <c r="SHK37" s="19"/>
      <c r="SHL37" s="19"/>
      <c r="SHM37" s="19"/>
      <c r="SHN37" s="19"/>
      <c r="SHO37" s="19"/>
      <c r="SHP37" s="19"/>
      <c r="SHQ37" s="19"/>
      <c r="SHR37" s="19"/>
      <c r="SHS37" s="19"/>
      <c r="SHT37" s="19"/>
      <c r="SHU37" s="19"/>
      <c r="SHV37" s="19"/>
      <c r="SHW37" s="19"/>
      <c r="SHX37" s="19"/>
      <c r="SHY37" s="19"/>
      <c r="SHZ37" s="19"/>
      <c r="SIA37" s="19"/>
      <c r="SIB37" s="19"/>
      <c r="SIC37" s="19"/>
      <c r="SID37" s="19"/>
      <c r="SIE37" s="19"/>
      <c r="SIF37" s="19"/>
      <c r="SIG37" s="19"/>
      <c r="SIH37" s="19"/>
      <c r="SII37" s="19"/>
      <c r="SIJ37" s="19"/>
      <c r="SIK37" s="19"/>
      <c r="SIL37" s="19"/>
      <c r="SIM37" s="19"/>
      <c r="SIN37" s="19"/>
      <c r="SIO37" s="19"/>
      <c r="SIP37" s="19"/>
      <c r="SIQ37" s="19"/>
      <c r="SIR37" s="19"/>
      <c r="SIS37" s="19"/>
      <c r="SIT37" s="19"/>
      <c r="SIU37" s="19"/>
      <c r="SIV37" s="19"/>
      <c r="SIW37" s="19"/>
      <c r="SIX37" s="19"/>
      <c r="SIY37" s="19"/>
      <c r="SIZ37" s="19"/>
      <c r="SJA37" s="19"/>
      <c r="SJB37" s="19"/>
      <c r="SJC37" s="19"/>
      <c r="SJD37" s="19"/>
      <c r="SJE37" s="19"/>
      <c r="SJF37" s="19"/>
      <c r="SJG37" s="19"/>
      <c r="SJH37" s="19"/>
      <c r="SJI37" s="19"/>
      <c r="SJJ37" s="19"/>
      <c r="SJK37" s="19"/>
      <c r="SJL37" s="19"/>
      <c r="SJM37" s="19"/>
      <c r="SJN37" s="19"/>
      <c r="SJO37" s="19"/>
      <c r="SJP37" s="19"/>
      <c r="SJQ37" s="19"/>
      <c r="SJR37" s="19"/>
      <c r="SJS37" s="19"/>
      <c r="SJT37" s="19"/>
      <c r="SJU37" s="19"/>
      <c r="SJV37" s="19"/>
      <c r="SJW37" s="19"/>
      <c r="SJX37" s="19"/>
      <c r="SJY37" s="19"/>
      <c r="SJZ37" s="19"/>
      <c r="SKA37" s="19"/>
      <c r="SKB37" s="19"/>
      <c r="SKC37" s="19"/>
      <c r="SKD37" s="19"/>
      <c r="SKE37" s="19"/>
      <c r="SKF37" s="19"/>
      <c r="SKG37" s="19"/>
      <c r="SKH37" s="19"/>
      <c r="SKI37" s="19"/>
      <c r="SKJ37" s="19"/>
      <c r="SKK37" s="19"/>
      <c r="SKL37" s="19"/>
      <c r="SKM37" s="19"/>
      <c r="SKN37" s="19"/>
      <c r="SKO37" s="19"/>
      <c r="SKP37" s="19"/>
      <c r="SKQ37" s="19"/>
      <c r="SKR37" s="19"/>
      <c r="SKS37" s="19"/>
      <c r="SKT37" s="19"/>
      <c r="SKU37" s="19"/>
      <c r="SKV37" s="19"/>
      <c r="SKW37" s="19"/>
      <c r="SKX37" s="19"/>
      <c r="SKY37" s="19"/>
      <c r="SKZ37" s="19"/>
      <c r="SLA37" s="19"/>
      <c r="SLB37" s="19"/>
      <c r="SLC37" s="19"/>
      <c r="SLD37" s="19"/>
      <c r="SLE37" s="19"/>
      <c r="SLF37" s="19"/>
      <c r="SLG37" s="19"/>
      <c r="SLH37" s="19"/>
      <c r="SLI37" s="19"/>
      <c r="SLJ37" s="19"/>
      <c r="SLK37" s="19"/>
      <c r="SLL37" s="19"/>
      <c r="SLM37" s="19"/>
      <c r="SLN37" s="19"/>
      <c r="SLO37" s="19"/>
      <c r="SLP37" s="19"/>
      <c r="SLQ37" s="19"/>
      <c r="SLR37" s="19"/>
      <c r="SLS37" s="19"/>
      <c r="SLT37" s="19"/>
      <c r="SLU37" s="19"/>
      <c r="SLV37" s="19"/>
      <c r="SLW37" s="19"/>
      <c r="SLX37" s="19"/>
      <c r="SLY37" s="19"/>
      <c r="SLZ37" s="19"/>
      <c r="SMA37" s="19"/>
      <c r="SMB37" s="19"/>
      <c r="SMC37" s="19"/>
      <c r="SMD37" s="19"/>
      <c r="SME37" s="19"/>
      <c r="SMF37" s="19"/>
      <c r="SMG37" s="19"/>
      <c r="SMH37" s="19"/>
      <c r="SMI37" s="19"/>
      <c r="SMJ37" s="19"/>
      <c r="SMK37" s="19"/>
      <c r="SML37" s="19"/>
      <c r="SMM37" s="19"/>
      <c r="SMN37" s="19"/>
      <c r="SMO37" s="19"/>
      <c r="SMP37" s="19"/>
      <c r="SMQ37" s="19"/>
      <c r="SMR37" s="19"/>
      <c r="SMS37" s="19"/>
      <c r="SMT37" s="19"/>
      <c r="SMU37" s="19"/>
      <c r="SMV37" s="19"/>
      <c r="SMW37" s="19"/>
      <c r="SMX37" s="19"/>
      <c r="SMY37" s="19"/>
      <c r="SMZ37" s="19"/>
      <c r="SNA37" s="19"/>
      <c r="SNB37" s="19"/>
      <c r="SNC37" s="19"/>
      <c r="SND37" s="19"/>
      <c r="SNE37" s="19"/>
      <c r="SNF37" s="19"/>
      <c r="SNG37" s="19"/>
      <c r="SNH37" s="19"/>
      <c r="SNI37" s="19"/>
      <c r="SNJ37" s="19"/>
      <c r="SNK37" s="19"/>
      <c r="SNL37" s="19"/>
      <c r="SNM37" s="19"/>
      <c r="SNN37" s="19"/>
      <c r="SNO37" s="19"/>
      <c r="SNP37" s="19"/>
      <c r="SNQ37" s="19"/>
      <c r="SNR37" s="19"/>
      <c r="SNS37" s="19"/>
      <c r="SNT37" s="19"/>
      <c r="SNU37" s="19"/>
      <c r="SNV37" s="19"/>
      <c r="SNW37" s="19"/>
      <c r="SNX37" s="19"/>
      <c r="SNY37" s="19"/>
      <c r="SNZ37" s="19"/>
      <c r="SOA37" s="19"/>
      <c r="SOB37" s="19"/>
      <c r="SOC37" s="19"/>
      <c r="SOD37" s="19"/>
      <c r="SOE37" s="19"/>
      <c r="SOF37" s="19"/>
      <c r="SOG37" s="19"/>
      <c r="SOH37" s="19"/>
      <c r="SOI37" s="19"/>
      <c r="SOJ37" s="19"/>
      <c r="SOK37" s="19"/>
      <c r="SOL37" s="19"/>
      <c r="SOM37" s="19"/>
      <c r="SON37" s="19"/>
      <c r="SOO37" s="19"/>
      <c r="SOP37" s="19"/>
      <c r="SOQ37" s="19"/>
      <c r="SOR37" s="19"/>
      <c r="SOS37" s="19"/>
      <c r="SOT37" s="19"/>
      <c r="SOU37" s="19"/>
      <c r="SOV37" s="19"/>
      <c r="SOW37" s="19"/>
      <c r="SOX37" s="19"/>
      <c r="SOY37" s="19"/>
      <c r="SOZ37" s="19"/>
      <c r="SPA37" s="19"/>
      <c r="SPB37" s="19"/>
      <c r="SPC37" s="19"/>
      <c r="SPD37" s="19"/>
      <c r="SPE37" s="19"/>
      <c r="SPF37" s="19"/>
      <c r="SPG37" s="19"/>
      <c r="SPH37" s="19"/>
      <c r="SPI37" s="19"/>
      <c r="SPJ37" s="19"/>
      <c r="SPK37" s="19"/>
      <c r="SPL37" s="19"/>
      <c r="SPM37" s="19"/>
      <c r="SPN37" s="19"/>
      <c r="SPO37" s="19"/>
      <c r="SPP37" s="19"/>
      <c r="SPQ37" s="19"/>
      <c r="SPR37" s="19"/>
      <c r="SPS37" s="19"/>
      <c r="SPT37" s="19"/>
      <c r="SPU37" s="19"/>
      <c r="SPV37" s="19"/>
      <c r="SPW37" s="19"/>
      <c r="SPX37" s="19"/>
      <c r="SPY37" s="19"/>
      <c r="SPZ37" s="19"/>
      <c r="SQA37" s="19"/>
      <c r="SQB37" s="19"/>
      <c r="SQC37" s="19"/>
      <c r="SQD37" s="19"/>
      <c r="SQE37" s="19"/>
      <c r="SQF37" s="19"/>
      <c r="SQG37" s="19"/>
      <c r="SQH37" s="19"/>
      <c r="SQI37" s="19"/>
      <c r="SQJ37" s="19"/>
      <c r="SQK37" s="19"/>
      <c r="SQL37" s="19"/>
      <c r="SQM37" s="19"/>
      <c r="SQN37" s="19"/>
      <c r="SQO37" s="19"/>
      <c r="SQP37" s="19"/>
      <c r="SQQ37" s="19"/>
      <c r="SQR37" s="19"/>
      <c r="SQS37" s="19"/>
      <c r="SQT37" s="19"/>
      <c r="SQU37" s="19"/>
      <c r="SQV37" s="19"/>
      <c r="SQW37" s="19"/>
      <c r="SQX37" s="19"/>
      <c r="SQY37" s="19"/>
      <c r="SQZ37" s="19"/>
      <c r="SRA37" s="19"/>
      <c r="SRB37" s="19"/>
      <c r="SRC37" s="19"/>
      <c r="SRD37" s="19"/>
      <c r="SRE37" s="19"/>
      <c r="SRF37" s="19"/>
      <c r="SRG37" s="19"/>
      <c r="SRH37" s="19"/>
      <c r="SRI37" s="19"/>
      <c r="SRJ37" s="19"/>
      <c r="SRK37" s="19"/>
      <c r="SRL37" s="19"/>
      <c r="SRM37" s="19"/>
      <c r="SRN37" s="19"/>
      <c r="SRO37" s="19"/>
      <c r="SRP37" s="19"/>
      <c r="SRQ37" s="19"/>
      <c r="SRR37" s="19"/>
      <c r="SRS37" s="19"/>
      <c r="SRT37" s="19"/>
      <c r="SRU37" s="19"/>
      <c r="SRV37" s="19"/>
      <c r="SRW37" s="19"/>
      <c r="SRX37" s="19"/>
      <c r="SRY37" s="19"/>
      <c r="SRZ37" s="19"/>
      <c r="SSA37" s="19"/>
      <c r="SSB37" s="19"/>
      <c r="SSC37" s="19"/>
      <c r="SSD37" s="19"/>
      <c r="SSE37" s="19"/>
      <c r="SSF37" s="19"/>
      <c r="SSG37" s="19"/>
      <c r="SSH37" s="19"/>
      <c r="SSI37" s="19"/>
      <c r="SSJ37" s="19"/>
      <c r="SSK37" s="19"/>
      <c r="SSL37" s="19"/>
      <c r="SSM37" s="19"/>
      <c r="SSN37" s="19"/>
      <c r="SSO37" s="19"/>
      <c r="SSP37" s="19"/>
      <c r="SSQ37" s="19"/>
      <c r="SSR37" s="19"/>
      <c r="SSS37" s="19"/>
      <c r="SST37" s="19"/>
      <c r="SSU37" s="19"/>
      <c r="SSV37" s="19"/>
      <c r="SSW37" s="19"/>
      <c r="SSX37" s="19"/>
      <c r="SSY37" s="19"/>
      <c r="SSZ37" s="19"/>
      <c r="STA37" s="19"/>
      <c r="STB37" s="19"/>
      <c r="STC37" s="19"/>
      <c r="STD37" s="19"/>
      <c r="STE37" s="19"/>
      <c r="STF37" s="19"/>
      <c r="STG37" s="19"/>
      <c r="STH37" s="19"/>
      <c r="STI37" s="19"/>
      <c r="STJ37" s="19"/>
      <c r="STK37" s="19"/>
      <c r="STL37" s="19"/>
      <c r="STM37" s="19"/>
      <c r="STN37" s="19"/>
      <c r="STO37" s="19"/>
      <c r="STP37" s="19"/>
      <c r="STQ37" s="19"/>
      <c r="STR37" s="19"/>
      <c r="STS37" s="19"/>
      <c r="STT37" s="19"/>
      <c r="STU37" s="19"/>
      <c r="STV37" s="19"/>
      <c r="STW37" s="19"/>
      <c r="STX37" s="19"/>
      <c r="STY37" s="19"/>
      <c r="STZ37" s="19"/>
      <c r="SUA37" s="19"/>
      <c r="SUB37" s="19"/>
      <c r="SUC37" s="19"/>
      <c r="SUD37" s="19"/>
      <c r="SUE37" s="19"/>
      <c r="SUF37" s="19"/>
      <c r="SUG37" s="19"/>
      <c r="SUH37" s="19"/>
      <c r="SUI37" s="19"/>
      <c r="SUJ37" s="19"/>
      <c r="SUK37" s="19"/>
      <c r="SUL37" s="19"/>
      <c r="SUM37" s="19"/>
      <c r="SUN37" s="19"/>
      <c r="SUO37" s="19"/>
      <c r="SUP37" s="19"/>
      <c r="SUQ37" s="19"/>
      <c r="SUR37" s="19"/>
      <c r="SUS37" s="19"/>
      <c r="SUT37" s="19"/>
      <c r="SUU37" s="19"/>
      <c r="SUV37" s="19"/>
      <c r="SUW37" s="19"/>
      <c r="SUX37" s="19"/>
      <c r="SUY37" s="19"/>
      <c r="SUZ37" s="19"/>
      <c r="SVA37" s="19"/>
      <c r="SVB37" s="19"/>
      <c r="SVC37" s="19"/>
      <c r="SVD37" s="19"/>
      <c r="SVE37" s="19"/>
      <c r="SVF37" s="19"/>
      <c r="SVG37" s="19"/>
      <c r="SVH37" s="19"/>
      <c r="SVI37" s="19"/>
      <c r="SVJ37" s="19"/>
      <c r="SVK37" s="19"/>
      <c r="SVL37" s="19"/>
      <c r="SVM37" s="19"/>
      <c r="SVN37" s="19"/>
      <c r="SVO37" s="19"/>
      <c r="SVP37" s="19"/>
      <c r="SVQ37" s="19"/>
      <c r="SVR37" s="19"/>
      <c r="SVS37" s="19"/>
      <c r="SVT37" s="19"/>
      <c r="SVU37" s="19"/>
      <c r="SVV37" s="19"/>
      <c r="SVW37" s="19"/>
      <c r="SVX37" s="19"/>
      <c r="SVY37" s="19"/>
      <c r="SVZ37" s="19"/>
      <c r="SWA37" s="19"/>
      <c r="SWB37" s="19"/>
      <c r="SWC37" s="19"/>
      <c r="SWD37" s="19"/>
      <c r="SWE37" s="19"/>
      <c r="SWF37" s="19"/>
      <c r="SWG37" s="19"/>
      <c r="SWH37" s="19"/>
      <c r="SWI37" s="19"/>
      <c r="SWJ37" s="19"/>
      <c r="SWK37" s="19"/>
      <c r="SWL37" s="19"/>
      <c r="SWM37" s="19"/>
      <c r="SWN37" s="19"/>
      <c r="SWO37" s="19"/>
      <c r="SWP37" s="19"/>
      <c r="SWQ37" s="19"/>
      <c r="SWR37" s="19"/>
      <c r="SWS37" s="19"/>
      <c r="SWT37" s="19"/>
      <c r="SWU37" s="19"/>
      <c r="SWV37" s="19"/>
      <c r="SWW37" s="19"/>
      <c r="SWX37" s="19"/>
      <c r="SWY37" s="19"/>
      <c r="SWZ37" s="19"/>
      <c r="SXA37" s="19"/>
      <c r="SXB37" s="19"/>
      <c r="SXC37" s="19"/>
      <c r="SXD37" s="19"/>
      <c r="SXE37" s="19"/>
      <c r="SXF37" s="19"/>
      <c r="SXG37" s="19"/>
      <c r="SXH37" s="19"/>
      <c r="SXI37" s="19"/>
      <c r="SXJ37" s="19"/>
      <c r="SXK37" s="19"/>
      <c r="SXL37" s="19"/>
      <c r="SXM37" s="19"/>
      <c r="SXN37" s="19"/>
      <c r="SXO37" s="19"/>
      <c r="SXP37" s="19"/>
      <c r="SXQ37" s="19"/>
      <c r="SXR37" s="19"/>
      <c r="SXS37" s="19"/>
      <c r="SXT37" s="19"/>
      <c r="SXU37" s="19"/>
      <c r="SXV37" s="19"/>
      <c r="SXW37" s="19"/>
      <c r="SXX37" s="19"/>
      <c r="SXY37" s="19"/>
      <c r="SXZ37" s="19"/>
      <c r="SYA37" s="19"/>
      <c r="SYB37" s="19"/>
      <c r="SYC37" s="19"/>
      <c r="SYD37" s="19"/>
      <c r="SYE37" s="19"/>
      <c r="SYF37" s="19"/>
      <c r="SYG37" s="19"/>
      <c r="SYH37" s="19"/>
      <c r="SYI37" s="19"/>
      <c r="SYJ37" s="19"/>
      <c r="SYK37" s="19"/>
      <c r="SYL37" s="19"/>
      <c r="SYM37" s="19"/>
      <c r="SYN37" s="19"/>
      <c r="SYO37" s="19"/>
      <c r="SYP37" s="19"/>
      <c r="SYQ37" s="19"/>
      <c r="SYR37" s="19"/>
      <c r="SYS37" s="19"/>
      <c r="SYT37" s="19"/>
      <c r="SYU37" s="19"/>
      <c r="SYV37" s="19"/>
      <c r="SYW37" s="19"/>
      <c r="SYX37" s="19"/>
      <c r="SYY37" s="19"/>
      <c r="SYZ37" s="19"/>
      <c r="SZA37" s="19"/>
      <c r="SZB37" s="19"/>
      <c r="SZC37" s="19"/>
      <c r="SZD37" s="19"/>
      <c r="SZE37" s="19"/>
      <c r="SZF37" s="19"/>
      <c r="SZG37" s="19"/>
      <c r="SZH37" s="19"/>
      <c r="SZI37" s="19"/>
      <c r="SZJ37" s="19"/>
      <c r="SZK37" s="19"/>
      <c r="SZL37" s="19"/>
      <c r="SZM37" s="19"/>
      <c r="SZN37" s="19"/>
      <c r="SZO37" s="19"/>
      <c r="SZP37" s="19"/>
      <c r="SZQ37" s="19"/>
      <c r="SZR37" s="19"/>
      <c r="SZS37" s="19"/>
      <c r="SZT37" s="19"/>
      <c r="SZU37" s="19"/>
      <c r="SZV37" s="19"/>
      <c r="SZW37" s="19"/>
      <c r="SZX37" s="19"/>
      <c r="SZY37" s="19"/>
      <c r="SZZ37" s="19"/>
      <c r="TAA37" s="19"/>
      <c r="TAB37" s="19"/>
      <c r="TAC37" s="19"/>
      <c r="TAD37" s="19"/>
      <c r="TAE37" s="19"/>
      <c r="TAF37" s="19"/>
      <c r="TAG37" s="19"/>
      <c r="TAH37" s="19"/>
      <c r="TAI37" s="19"/>
      <c r="TAJ37" s="19"/>
      <c r="TAK37" s="19"/>
      <c r="TAL37" s="19"/>
      <c r="TAM37" s="19"/>
      <c r="TAN37" s="19"/>
      <c r="TAO37" s="19"/>
      <c r="TAP37" s="19"/>
      <c r="TAQ37" s="19"/>
      <c r="TAR37" s="19"/>
      <c r="TAS37" s="19"/>
      <c r="TAT37" s="19"/>
      <c r="TAU37" s="19"/>
      <c r="TAV37" s="19"/>
      <c r="TAW37" s="19"/>
      <c r="TAX37" s="19"/>
      <c r="TAY37" s="19"/>
      <c r="TAZ37" s="19"/>
      <c r="TBA37" s="19"/>
      <c r="TBB37" s="19"/>
      <c r="TBC37" s="19"/>
      <c r="TBD37" s="19"/>
      <c r="TBE37" s="19"/>
      <c r="TBF37" s="19"/>
      <c r="TBG37" s="19"/>
      <c r="TBH37" s="19"/>
      <c r="TBI37" s="19"/>
      <c r="TBJ37" s="19"/>
      <c r="TBK37" s="19"/>
      <c r="TBL37" s="19"/>
      <c r="TBM37" s="19"/>
      <c r="TBN37" s="19"/>
      <c r="TBO37" s="19"/>
      <c r="TBP37" s="19"/>
      <c r="TBQ37" s="19"/>
      <c r="TBR37" s="19"/>
      <c r="TBS37" s="19"/>
      <c r="TBT37" s="19"/>
      <c r="TBU37" s="19"/>
      <c r="TBV37" s="19"/>
      <c r="TBW37" s="19"/>
      <c r="TBX37" s="19"/>
      <c r="TBY37" s="19"/>
      <c r="TBZ37" s="19"/>
      <c r="TCA37" s="19"/>
      <c r="TCB37" s="19"/>
      <c r="TCC37" s="19"/>
      <c r="TCD37" s="19"/>
      <c r="TCE37" s="19"/>
      <c r="TCF37" s="19"/>
      <c r="TCG37" s="19"/>
      <c r="TCH37" s="19"/>
      <c r="TCI37" s="19"/>
      <c r="TCJ37" s="19"/>
      <c r="TCK37" s="19"/>
      <c r="TCL37" s="19"/>
      <c r="TCM37" s="19"/>
      <c r="TCN37" s="19"/>
      <c r="TCO37" s="19"/>
      <c r="TCP37" s="19"/>
      <c r="TCQ37" s="19"/>
      <c r="TCR37" s="19"/>
      <c r="TCS37" s="19"/>
      <c r="TCT37" s="19"/>
      <c r="TCU37" s="19"/>
      <c r="TCV37" s="19"/>
      <c r="TCW37" s="19"/>
      <c r="TCX37" s="19"/>
      <c r="TCY37" s="19"/>
      <c r="TCZ37" s="19"/>
      <c r="TDA37" s="19"/>
      <c r="TDB37" s="19"/>
      <c r="TDC37" s="19"/>
      <c r="TDD37" s="19"/>
      <c r="TDE37" s="19"/>
      <c r="TDF37" s="19"/>
      <c r="TDG37" s="19"/>
      <c r="TDH37" s="19"/>
      <c r="TDI37" s="19"/>
      <c r="TDJ37" s="19"/>
      <c r="TDK37" s="19"/>
      <c r="TDL37" s="19"/>
      <c r="TDM37" s="19"/>
      <c r="TDN37" s="19"/>
      <c r="TDO37" s="19"/>
      <c r="TDP37" s="19"/>
      <c r="TDQ37" s="19"/>
      <c r="TDR37" s="19"/>
      <c r="TDS37" s="19"/>
      <c r="TDT37" s="19"/>
      <c r="TDU37" s="19"/>
      <c r="TDV37" s="19"/>
      <c r="TDW37" s="19"/>
      <c r="TDX37" s="19"/>
      <c r="TDY37" s="19"/>
      <c r="TDZ37" s="19"/>
      <c r="TEA37" s="19"/>
      <c r="TEB37" s="19"/>
      <c r="TEC37" s="19"/>
      <c r="TED37" s="19"/>
      <c r="TEE37" s="19"/>
      <c r="TEF37" s="19"/>
      <c r="TEG37" s="19"/>
      <c r="TEH37" s="19"/>
      <c r="TEI37" s="19"/>
      <c r="TEJ37" s="19"/>
      <c r="TEK37" s="19"/>
      <c r="TEL37" s="19"/>
      <c r="TEM37" s="19"/>
      <c r="TEN37" s="19"/>
      <c r="TEO37" s="19"/>
      <c r="TEP37" s="19"/>
      <c r="TEQ37" s="19"/>
      <c r="TER37" s="19"/>
      <c r="TES37" s="19"/>
      <c r="TET37" s="19"/>
      <c r="TEU37" s="19"/>
      <c r="TEV37" s="19"/>
      <c r="TEW37" s="19"/>
      <c r="TEX37" s="19"/>
      <c r="TEY37" s="19"/>
      <c r="TEZ37" s="19"/>
      <c r="TFA37" s="19"/>
      <c r="TFB37" s="19"/>
      <c r="TFC37" s="19"/>
      <c r="TFD37" s="19"/>
      <c r="TFE37" s="19"/>
      <c r="TFF37" s="19"/>
      <c r="TFG37" s="19"/>
      <c r="TFH37" s="19"/>
      <c r="TFI37" s="19"/>
      <c r="TFJ37" s="19"/>
      <c r="TFK37" s="19"/>
      <c r="TFL37" s="19"/>
      <c r="TFM37" s="19"/>
      <c r="TFN37" s="19"/>
      <c r="TFO37" s="19"/>
      <c r="TFP37" s="19"/>
      <c r="TFQ37" s="19"/>
      <c r="TFR37" s="19"/>
      <c r="TFS37" s="19"/>
      <c r="TFT37" s="19"/>
      <c r="TFU37" s="19"/>
      <c r="TFV37" s="19"/>
      <c r="TFW37" s="19"/>
      <c r="TFX37" s="19"/>
      <c r="TFY37" s="19"/>
      <c r="TFZ37" s="19"/>
      <c r="TGA37" s="19"/>
      <c r="TGB37" s="19"/>
      <c r="TGC37" s="19"/>
      <c r="TGD37" s="19"/>
      <c r="TGE37" s="19"/>
      <c r="TGF37" s="19"/>
      <c r="TGG37" s="19"/>
      <c r="TGH37" s="19"/>
      <c r="TGI37" s="19"/>
      <c r="TGJ37" s="19"/>
      <c r="TGK37" s="19"/>
      <c r="TGL37" s="19"/>
      <c r="TGM37" s="19"/>
      <c r="TGN37" s="19"/>
      <c r="TGO37" s="19"/>
      <c r="TGP37" s="19"/>
      <c r="TGQ37" s="19"/>
      <c r="TGR37" s="19"/>
      <c r="TGS37" s="19"/>
      <c r="TGT37" s="19"/>
      <c r="TGU37" s="19"/>
      <c r="TGV37" s="19"/>
      <c r="TGW37" s="19"/>
      <c r="TGX37" s="19"/>
      <c r="TGY37" s="19"/>
      <c r="TGZ37" s="19"/>
      <c r="THA37" s="19"/>
      <c r="THB37" s="19"/>
      <c r="THC37" s="19"/>
      <c r="THD37" s="19"/>
      <c r="THE37" s="19"/>
      <c r="THF37" s="19"/>
      <c r="THG37" s="19"/>
      <c r="THH37" s="19"/>
      <c r="THI37" s="19"/>
      <c r="THJ37" s="19"/>
      <c r="THK37" s="19"/>
      <c r="THL37" s="19"/>
      <c r="THM37" s="19"/>
      <c r="THN37" s="19"/>
      <c r="THO37" s="19"/>
      <c r="THP37" s="19"/>
      <c r="THQ37" s="19"/>
      <c r="THR37" s="19"/>
      <c r="THS37" s="19"/>
      <c r="THT37" s="19"/>
      <c r="THU37" s="19"/>
      <c r="THV37" s="19"/>
      <c r="THW37" s="19"/>
      <c r="THX37" s="19"/>
      <c r="THY37" s="19"/>
      <c r="THZ37" s="19"/>
      <c r="TIA37" s="19"/>
      <c r="TIB37" s="19"/>
      <c r="TIC37" s="19"/>
      <c r="TID37" s="19"/>
      <c r="TIE37" s="19"/>
      <c r="TIF37" s="19"/>
      <c r="TIG37" s="19"/>
      <c r="TIH37" s="19"/>
      <c r="TII37" s="19"/>
      <c r="TIJ37" s="19"/>
      <c r="TIK37" s="19"/>
      <c r="TIL37" s="19"/>
      <c r="TIM37" s="19"/>
      <c r="TIN37" s="19"/>
      <c r="TIO37" s="19"/>
      <c r="TIP37" s="19"/>
      <c r="TIQ37" s="19"/>
      <c r="TIR37" s="19"/>
      <c r="TIS37" s="19"/>
      <c r="TIT37" s="19"/>
      <c r="TIU37" s="19"/>
      <c r="TIV37" s="19"/>
      <c r="TIW37" s="19"/>
      <c r="TIX37" s="19"/>
      <c r="TIY37" s="19"/>
      <c r="TIZ37" s="19"/>
      <c r="TJA37" s="19"/>
      <c r="TJB37" s="19"/>
      <c r="TJC37" s="19"/>
      <c r="TJD37" s="19"/>
      <c r="TJE37" s="19"/>
      <c r="TJF37" s="19"/>
      <c r="TJG37" s="19"/>
      <c r="TJH37" s="19"/>
      <c r="TJI37" s="19"/>
      <c r="TJJ37" s="19"/>
      <c r="TJK37" s="19"/>
      <c r="TJL37" s="19"/>
      <c r="TJM37" s="19"/>
      <c r="TJN37" s="19"/>
      <c r="TJO37" s="19"/>
      <c r="TJP37" s="19"/>
      <c r="TJQ37" s="19"/>
      <c r="TJR37" s="19"/>
      <c r="TJS37" s="19"/>
      <c r="TJT37" s="19"/>
      <c r="TJU37" s="19"/>
      <c r="TJV37" s="19"/>
      <c r="TJW37" s="19"/>
      <c r="TJX37" s="19"/>
      <c r="TJY37" s="19"/>
      <c r="TJZ37" s="19"/>
      <c r="TKA37" s="19"/>
      <c r="TKB37" s="19"/>
      <c r="TKC37" s="19"/>
      <c r="TKD37" s="19"/>
      <c r="TKE37" s="19"/>
      <c r="TKF37" s="19"/>
      <c r="TKG37" s="19"/>
      <c r="TKH37" s="19"/>
      <c r="TKI37" s="19"/>
      <c r="TKJ37" s="19"/>
      <c r="TKK37" s="19"/>
      <c r="TKL37" s="19"/>
      <c r="TKM37" s="19"/>
      <c r="TKN37" s="19"/>
      <c r="TKO37" s="19"/>
      <c r="TKP37" s="19"/>
      <c r="TKQ37" s="19"/>
      <c r="TKR37" s="19"/>
      <c r="TKS37" s="19"/>
      <c r="TKT37" s="19"/>
      <c r="TKU37" s="19"/>
      <c r="TKV37" s="19"/>
      <c r="TKW37" s="19"/>
      <c r="TKX37" s="19"/>
      <c r="TKY37" s="19"/>
      <c r="TKZ37" s="19"/>
      <c r="TLA37" s="19"/>
      <c r="TLB37" s="19"/>
      <c r="TLC37" s="19"/>
      <c r="TLD37" s="19"/>
      <c r="TLE37" s="19"/>
      <c r="TLF37" s="19"/>
      <c r="TLG37" s="19"/>
      <c r="TLH37" s="19"/>
      <c r="TLI37" s="19"/>
      <c r="TLJ37" s="19"/>
      <c r="TLK37" s="19"/>
      <c r="TLL37" s="19"/>
      <c r="TLM37" s="19"/>
      <c r="TLN37" s="19"/>
      <c r="TLO37" s="19"/>
      <c r="TLP37" s="19"/>
      <c r="TLQ37" s="19"/>
      <c r="TLR37" s="19"/>
      <c r="TLS37" s="19"/>
      <c r="TLT37" s="19"/>
      <c r="TLU37" s="19"/>
      <c r="TLV37" s="19"/>
      <c r="TLW37" s="19"/>
      <c r="TLX37" s="19"/>
      <c r="TLY37" s="19"/>
      <c r="TLZ37" s="19"/>
      <c r="TMA37" s="19"/>
      <c r="TMB37" s="19"/>
      <c r="TMC37" s="19"/>
      <c r="TMD37" s="19"/>
      <c r="TME37" s="19"/>
      <c r="TMF37" s="19"/>
      <c r="TMG37" s="19"/>
      <c r="TMH37" s="19"/>
      <c r="TMI37" s="19"/>
      <c r="TMJ37" s="19"/>
      <c r="TMK37" s="19"/>
      <c r="TML37" s="19"/>
      <c r="TMM37" s="19"/>
      <c r="TMN37" s="19"/>
      <c r="TMO37" s="19"/>
      <c r="TMP37" s="19"/>
      <c r="TMQ37" s="19"/>
      <c r="TMR37" s="19"/>
      <c r="TMS37" s="19"/>
      <c r="TMT37" s="19"/>
      <c r="TMU37" s="19"/>
      <c r="TMV37" s="19"/>
      <c r="TMW37" s="19"/>
      <c r="TMX37" s="19"/>
      <c r="TMY37" s="19"/>
      <c r="TMZ37" s="19"/>
      <c r="TNA37" s="19"/>
      <c r="TNB37" s="19"/>
      <c r="TNC37" s="19"/>
      <c r="TND37" s="19"/>
      <c r="TNE37" s="19"/>
      <c r="TNF37" s="19"/>
      <c r="TNG37" s="19"/>
      <c r="TNH37" s="19"/>
      <c r="TNI37" s="19"/>
      <c r="TNJ37" s="19"/>
      <c r="TNK37" s="19"/>
      <c r="TNL37" s="19"/>
      <c r="TNM37" s="19"/>
      <c r="TNN37" s="19"/>
      <c r="TNO37" s="19"/>
      <c r="TNP37" s="19"/>
      <c r="TNQ37" s="19"/>
      <c r="TNR37" s="19"/>
      <c r="TNS37" s="19"/>
      <c r="TNT37" s="19"/>
      <c r="TNU37" s="19"/>
      <c r="TNV37" s="19"/>
      <c r="TNW37" s="19"/>
      <c r="TNX37" s="19"/>
      <c r="TNY37" s="19"/>
      <c r="TNZ37" s="19"/>
      <c r="TOA37" s="19"/>
      <c r="TOB37" s="19"/>
      <c r="TOC37" s="19"/>
      <c r="TOD37" s="19"/>
      <c r="TOE37" s="19"/>
      <c r="TOF37" s="19"/>
      <c r="TOG37" s="19"/>
      <c r="TOH37" s="19"/>
      <c r="TOI37" s="19"/>
      <c r="TOJ37" s="19"/>
      <c r="TOK37" s="19"/>
      <c r="TOL37" s="19"/>
      <c r="TOM37" s="19"/>
      <c r="TON37" s="19"/>
      <c r="TOO37" s="19"/>
      <c r="TOP37" s="19"/>
      <c r="TOQ37" s="19"/>
      <c r="TOR37" s="19"/>
      <c r="TOS37" s="19"/>
      <c r="TOT37" s="19"/>
      <c r="TOU37" s="19"/>
      <c r="TOV37" s="19"/>
      <c r="TOW37" s="19"/>
      <c r="TOX37" s="19"/>
      <c r="TOY37" s="19"/>
      <c r="TOZ37" s="19"/>
      <c r="TPA37" s="19"/>
      <c r="TPB37" s="19"/>
      <c r="TPC37" s="19"/>
      <c r="TPD37" s="19"/>
      <c r="TPE37" s="19"/>
      <c r="TPF37" s="19"/>
      <c r="TPG37" s="19"/>
      <c r="TPH37" s="19"/>
      <c r="TPI37" s="19"/>
      <c r="TPJ37" s="19"/>
      <c r="TPK37" s="19"/>
      <c r="TPL37" s="19"/>
      <c r="TPM37" s="19"/>
      <c r="TPN37" s="19"/>
      <c r="TPO37" s="19"/>
      <c r="TPP37" s="19"/>
      <c r="TPQ37" s="19"/>
      <c r="TPR37" s="19"/>
      <c r="TPS37" s="19"/>
      <c r="TPT37" s="19"/>
      <c r="TPU37" s="19"/>
      <c r="TPV37" s="19"/>
      <c r="TPW37" s="19"/>
      <c r="TPX37" s="19"/>
      <c r="TPY37" s="19"/>
      <c r="TPZ37" s="19"/>
      <c r="TQA37" s="19"/>
      <c r="TQB37" s="19"/>
      <c r="TQC37" s="19"/>
      <c r="TQD37" s="19"/>
      <c r="TQE37" s="19"/>
      <c r="TQF37" s="19"/>
      <c r="TQG37" s="19"/>
      <c r="TQH37" s="19"/>
      <c r="TQI37" s="19"/>
      <c r="TQJ37" s="19"/>
      <c r="TQK37" s="19"/>
      <c r="TQL37" s="19"/>
      <c r="TQM37" s="19"/>
      <c r="TQN37" s="19"/>
      <c r="TQO37" s="19"/>
      <c r="TQP37" s="19"/>
      <c r="TQQ37" s="19"/>
      <c r="TQR37" s="19"/>
      <c r="TQS37" s="19"/>
      <c r="TQT37" s="19"/>
      <c r="TQU37" s="19"/>
      <c r="TQV37" s="19"/>
      <c r="TQW37" s="19"/>
      <c r="TQX37" s="19"/>
      <c r="TQY37" s="19"/>
      <c r="TQZ37" s="19"/>
      <c r="TRA37" s="19"/>
      <c r="TRB37" s="19"/>
      <c r="TRC37" s="19"/>
      <c r="TRD37" s="19"/>
      <c r="TRE37" s="19"/>
      <c r="TRF37" s="19"/>
      <c r="TRG37" s="19"/>
      <c r="TRH37" s="19"/>
      <c r="TRI37" s="19"/>
      <c r="TRJ37" s="19"/>
      <c r="TRK37" s="19"/>
      <c r="TRL37" s="19"/>
      <c r="TRM37" s="19"/>
      <c r="TRN37" s="19"/>
      <c r="TRO37" s="19"/>
      <c r="TRP37" s="19"/>
      <c r="TRQ37" s="19"/>
      <c r="TRR37" s="19"/>
      <c r="TRS37" s="19"/>
      <c r="TRT37" s="19"/>
      <c r="TRU37" s="19"/>
      <c r="TRV37" s="19"/>
      <c r="TRW37" s="19"/>
      <c r="TRX37" s="19"/>
      <c r="TRY37" s="19"/>
      <c r="TRZ37" s="19"/>
      <c r="TSA37" s="19"/>
      <c r="TSB37" s="19"/>
      <c r="TSC37" s="19"/>
      <c r="TSD37" s="19"/>
      <c r="TSE37" s="19"/>
      <c r="TSF37" s="19"/>
      <c r="TSG37" s="19"/>
      <c r="TSH37" s="19"/>
      <c r="TSI37" s="19"/>
      <c r="TSJ37" s="19"/>
      <c r="TSK37" s="19"/>
      <c r="TSL37" s="19"/>
      <c r="TSM37" s="19"/>
      <c r="TSN37" s="19"/>
      <c r="TSO37" s="19"/>
      <c r="TSP37" s="19"/>
      <c r="TSQ37" s="19"/>
      <c r="TSR37" s="19"/>
      <c r="TSS37" s="19"/>
      <c r="TST37" s="19"/>
      <c r="TSU37" s="19"/>
      <c r="TSV37" s="19"/>
      <c r="TSW37" s="19"/>
      <c r="TSX37" s="19"/>
      <c r="TSY37" s="19"/>
      <c r="TSZ37" s="19"/>
      <c r="TTA37" s="19"/>
      <c r="TTB37" s="19"/>
      <c r="TTC37" s="19"/>
      <c r="TTD37" s="19"/>
      <c r="TTE37" s="19"/>
      <c r="TTF37" s="19"/>
      <c r="TTG37" s="19"/>
      <c r="TTH37" s="19"/>
      <c r="TTI37" s="19"/>
      <c r="TTJ37" s="19"/>
      <c r="TTK37" s="19"/>
      <c r="TTL37" s="19"/>
      <c r="TTM37" s="19"/>
      <c r="TTN37" s="19"/>
      <c r="TTO37" s="19"/>
      <c r="TTP37" s="19"/>
      <c r="TTQ37" s="19"/>
      <c r="TTR37" s="19"/>
      <c r="TTS37" s="19"/>
      <c r="TTT37" s="19"/>
      <c r="TTU37" s="19"/>
      <c r="TTV37" s="19"/>
      <c r="TTW37" s="19"/>
      <c r="TTX37" s="19"/>
      <c r="TTY37" s="19"/>
      <c r="TTZ37" s="19"/>
      <c r="TUA37" s="19"/>
      <c r="TUB37" s="19"/>
      <c r="TUC37" s="19"/>
      <c r="TUD37" s="19"/>
      <c r="TUE37" s="19"/>
      <c r="TUF37" s="19"/>
      <c r="TUG37" s="19"/>
      <c r="TUH37" s="19"/>
      <c r="TUI37" s="19"/>
      <c r="TUJ37" s="19"/>
      <c r="TUK37" s="19"/>
      <c r="TUL37" s="19"/>
      <c r="TUM37" s="19"/>
      <c r="TUN37" s="19"/>
      <c r="TUO37" s="19"/>
      <c r="TUP37" s="19"/>
      <c r="TUQ37" s="19"/>
      <c r="TUR37" s="19"/>
      <c r="TUS37" s="19"/>
      <c r="TUT37" s="19"/>
      <c r="TUU37" s="19"/>
      <c r="TUV37" s="19"/>
      <c r="TUW37" s="19"/>
      <c r="TUX37" s="19"/>
      <c r="TUY37" s="19"/>
      <c r="TUZ37" s="19"/>
      <c r="TVA37" s="19"/>
      <c r="TVB37" s="19"/>
      <c r="TVC37" s="19"/>
      <c r="TVD37" s="19"/>
      <c r="TVE37" s="19"/>
      <c r="TVF37" s="19"/>
      <c r="TVG37" s="19"/>
      <c r="TVH37" s="19"/>
      <c r="TVI37" s="19"/>
      <c r="TVJ37" s="19"/>
      <c r="TVK37" s="19"/>
      <c r="TVL37" s="19"/>
      <c r="TVM37" s="19"/>
      <c r="TVN37" s="19"/>
      <c r="TVO37" s="19"/>
      <c r="TVP37" s="19"/>
      <c r="TVQ37" s="19"/>
      <c r="TVR37" s="19"/>
      <c r="TVS37" s="19"/>
      <c r="TVT37" s="19"/>
      <c r="TVU37" s="19"/>
      <c r="TVV37" s="19"/>
      <c r="TVW37" s="19"/>
      <c r="TVX37" s="19"/>
      <c r="TVY37" s="19"/>
      <c r="TVZ37" s="19"/>
      <c r="TWA37" s="19"/>
      <c r="TWB37" s="19"/>
      <c r="TWC37" s="19"/>
      <c r="TWD37" s="19"/>
      <c r="TWE37" s="19"/>
      <c r="TWF37" s="19"/>
      <c r="TWG37" s="19"/>
      <c r="TWH37" s="19"/>
      <c r="TWI37" s="19"/>
      <c r="TWJ37" s="19"/>
      <c r="TWK37" s="19"/>
      <c r="TWL37" s="19"/>
      <c r="TWM37" s="19"/>
      <c r="TWN37" s="19"/>
      <c r="TWO37" s="19"/>
      <c r="TWP37" s="19"/>
      <c r="TWQ37" s="19"/>
      <c r="TWR37" s="19"/>
      <c r="TWS37" s="19"/>
      <c r="TWT37" s="19"/>
      <c r="TWU37" s="19"/>
      <c r="TWV37" s="19"/>
      <c r="TWW37" s="19"/>
      <c r="TWX37" s="19"/>
      <c r="TWY37" s="19"/>
      <c r="TWZ37" s="19"/>
      <c r="TXA37" s="19"/>
      <c r="TXB37" s="19"/>
      <c r="TXC37" s="19"/>
      <c r="TXD37" s="19"/>
      <c r="TXE37" s="19"/>
      <c r="TXF37" s="19"/>
      <c r="TXG37" s="19"/>
      <c r="TXH37" s="19"/>
      <c r="TXI37" s="19"/>
      <c r="TXJ37" s="19"/>
      <c r="TXK37" s="19"/>
      <c r="TXL37" s="19"/>
      <c r="TXM37" s="19"/>
      <c r="TXN37" s="19"/>
      <c r="TXO37" s="19"/>
      <c r="TXP37" s="19"/>
      <c r="TXQ37" s="19"/>
      <c r="TXR37" s="19"/>
      <c r="TXS37" s="19"/>
      <c r="TXT37" s="19"/>
      <c r="TXU37" s="19"/>
      <c r="TXV37" s="19"/>
      <c r="TXW37" s="19"/>
      <c r="TXX37" s="19"/>
      <c r="TXY37" s="19"/>
      <c r="TXZ37" s="19"/>
      <c r="TYA37" s="19"/>
      <c r="TYB37" s="19"/>
      <c r="TYC37" s="19"/>
      <c r="TYD37" s="19"/>
      <c r="TYE37" s="19"/>
      <c r="TYF37" s="19"/>
      <c r="TYG37" s="19"/>
      <c r="TYH37" s="19"/>
      <c r="TYI37" s="19"/>
      <c r="TYJ37" s="19"/>
      <c r="TYK37" s="19"/>
      <c r="TYL37" s="19"/>
      <c r="TYM37" s="19"/>
      <c r="TYN37" s="19"/>
      <c r="TYO37" s="19"/>
      <c r="TYP37" s="19"/>
      <c r="TYQ37" s="19"/>
      <c r="TYR37" s="19"/>
      <c r="TYS37" s="19"/>
      <c r="TYT37" s="19"/>
      <c r="TYU37" s="19"/>
      <c r="TYV37" s="19"/>
      <c r="TYW37" s="19"/>
      <c r="TYX37" s="19"/>
      <c r="TYY37" s="19"/>
      <c r="TYZ37" s="19"/>
      <c r="TZA37" s="19"/>
      <c r="TZB37" s="19"/>
      <c r="TZC37" s="19"/>
      <c r="TZD37" s="19"/>
      <c r="TZE37" s="19"/>
      <c r="TZF37" s="19"/>
      <c r="TZG37" s="19"/>
      <c r="TZH37" s="19"/>
      <c r="TZI37" s="19"/>
      <c r="TZJ37" s="19"/>
      <c r="TZK37" s="19"/>
      <c r="TZL37" s="19"/>
      <c r="TZM37" s="19"/>
      <c r="TZN37" s="19"/>
      <c r="TZO37" s="19"/>
      <c r="TZP37" s="19"/>
      <c r="TZQ37" s="19"/>
      <c r="TZR37" s="19"/>
      <c r="TZS37" s="19"/>
      <c r="TZT37" s="19"/>
      <c r="TZU37" s="19"/>
      <c r="TZV37" s="19"/>
      <c r="TZW37" s="19"/>
      <c r="TZX37" s="19"/>
      <c r="TZY37" s="19"/>
      <c r="TZZ37" s="19"/>
      <c r="UAA37" s="19"/>
      <c r="UAB37" s="19"/>
      <c r="UAC37" s="19"/>
      <c r="UAD37" s="19"/>
      <c r="UAE37" s="19"/>
      <c r="UAF37" s="19"/>
      <c r="UAG37" s="19"/>
      <c r="UAH37" s="19"/>
      <c r="UAI37" s="19"/>
      <c r="UAJ37" s="19"/>
      <c r="UAK37" s="19"/>
      <c r="UAL37" s="19"/>
      <c r="UAM37" s="19"/>
      <c r="UAN37" s="19"/>
      <c r="UAO37" s="19"/>
      <c r="UAP37" s="19"/>
      <c r="UAQ37" s="19"/>
      <c r="UAR37" s="19"/>
      <c r="UAS37" s="19"/>
      <c r="UAT37" s="19"/>
      <c r="UAU37" s="19"/>
      <c r="UAV37" s="19"/>
      <c r="UAW37" s="19"/>
      <c r="UAX37" s="19"/>
      <c r="UAY37" s="19"/>
      <c r="UAZ37" s="19"/>
      <c r="UBA37" s="19"/>
      <c r="UBB37" s="19"/>
      <c r="UBC37" s="19"/>
      <c r="UBD37" s="19"/>
      <c r="UBE37" s="19"/>
      <c r="UBF37" s="19"/>
      <c r="UBG37" s="19"/>
      <c r="UBH37" s="19"/>
      <c r="UBI37" s="19"/>
      <c r="UBJ37" s="19"/>
      <c r="UBK37" s="19"/>
      <c r="UBL37" s="19"/>
      <c r="UBM37" s="19"/>
      <c r="UBN37" s="19"/>
      <c r="UBO37" s="19"/>
      <c r="UBP37" s="19"/>
      <c r="UBQ37" s="19"/>
      <c r="UBR37" s="19"/>
      <c r="UBS37" s="19"/>
      <c r="UBT37" s="19"/>
      <c r="UBU37" s="19"/>
      <c r="UBV37" s="19"/>
      <c r="UBW37" s="19"/>
      <c r="UBX37" s="19"/>
      <c r="UBY37" s="19"/>
      <c r="UBZ37" s="19"/>
      <c r="UCA37" s="19"/>
      <c r="UCB37" s="19"/>
      <c r="UCC37" s="19"/>
      <c r="UCD37" s="19"/>
      <c r="UCE37" s="19"/>
      <c r="UCF37" s="19"/>
      <c r="UCG37" s="19"/>
      <c r="UCH37" s="19"/>
      <c r="UCI37" s="19"/>
      <c r="UCJ37" s="19"/>
      <c r="UCK37" s="19"/>
      <c r="UCL37" s="19"/>
      <c r="UCM37" s="19"/>
      <c r="UCN37" s="19"/>
      <c r="UCO37" s="19"/>
      <c r="UCP37" s="19"/>
      <c r="UCQ37" s="19"/>
      <c r="UCR37" s="19"/>
      <c r="UCS37" s="19"/>
      <c r="UCT37" s="19"/>
      <c r="UCU37" s="19"/>
      <c r="UCV37" s="19"/>
      <c r="UCW37" s="19"/>
      <c r="UCX37" s="19"/>
      <c r="UCY37" s="19"/>
      <c r="UCZ37" s="19"/>
      <c r="UDA37" s="19"/>
      <c r="UDB37" s="19"/>
      <c r="UDC37" s="19"/>
      <c r="UDD37" s="19"/>
      <c r="UDE37" s="19"/>
      <c r="UDF37" s="19"/>
      <c r="UDG37" s="19"/>
      <c r="UDH37" s="19"/>
      <c r="UDI37" s="19"/>
      <c r="UDJ37" s="19"/>
      <c r="UDK37" s="19"/>
      <c r="UDL37" s="19"/>
      <c r="UDM37" s="19"/>
      <c r="UDN37" s="19"/>
      <c r="UDO37" s="19"/>
      <c r="UDP37" s="19"/>
      <c r="UDQ37" s="19"/>
      <c r="UDR37" s="19"/>
      <c r="UDS37" s="19"/>
      <c r="UDT37" s="19"/>
      <c r="UDU37" s="19"/>
      <c r="UDV37" s="19"/>
      <c r="UDW37" s="19"/>
      <c r="UDX37" s="19"/>
      <c r="UDY37" s="19"/>
      <c r="UDZ37" s="19"/>
      <c r="UEA37" s="19"/>
      <c r="UEB37" s="19"/>
      <c r="UEC37" s="19"/>
      <c r="UED37" s="19"/>
      <c r="UEE37" s="19"/>
      <c r="UEF37" s="19"/>
      <c r="UEG37" s="19"/>
      <c r="UEH37" s="19"/>
      <c r="UEI37" s="19"/>
      <c r="UEJ37" s="19"/>
      <c r="UEK37" s="19"/>
      <c r="UEL37" s="19"/>
      <c r="UEM37" s="19"/>
      <c r="UEN37" s="19"/>
      <c r="UEO37" s="19"/>
      <c r="UEP37" s="19"/>
      <c r="UEQ37" s="19"/>
      <c r="UER37" s="19"/>
      <c r="UES37" s="19"/>
      <c r="UET37" s="19"/>
      <c r="UEU37" s="19"/>
      <c r="UEV37" s="19"/>
      <c r="UEW37" s="19"/>
      <c r="UEX37" s="19"/>
      <c r="UEY37" s="19"/>
      <c r="UEZ37" s="19"/>
      <c r="UFA37" s="19"/>
      <c r="UFB37" s="19"/>
      <c r="UFC37" s="19"/>
      <c r="UFD37" s="19"/>
      <c r="UFE37" s="19"/>
      <c r="UFF37" s="19"/>
      <c r="UFG37" s="19"/>
      <c r="UFH37" s="19"/>
      <c r="UFI37" s="19"/>
      <c r="UFJ37" s="19"/>
      <c r="UFK37" s="19"/>
      <c r="UFL37" s="19"/>
      <c r="UFM37" s="19"/>
      <c r="UFN37" s="19"/>
      <c r="UFO37" s="19"/>
      <c r="UFP37" s="19"/>
      <c r="UFQ37" s="19"/>
      <c r="UFR37" s="19"/>
      <c r="UFS37" s="19"/>
      <c r="UFT37" s="19"/>
      <c r="UFU37" s="19"/>
      <c r="UFV37" s="19"/>
      <c r="UFW37" s="19"/>
      <c r="UFX37" s="19"/>
      <c r="UFY37" s="19"/>
      <c r="UFZ37" s="19"/>
      <c r="UGA37" s="19"/>
      <c r="UGB37" s="19"/>
      <c r="UGC37" s="19"/>
      <c r="UGD37" s="19"/>
      <c r="UGE37" s="19"/>
      <c r="UGF37" s="19"/>
      <c r="UGG37" s="19"/>
      <c r="UGH37" s="19"/>
      <c r="UGI37" s="19"/>
      <c r="UGJ37" s="19"/>
      <c r="UGK37" s="19"/>
      <c r="UGL37" s="19"/>
      <c r="UGM37" s="19"/>
      <c r="UGN37" s="19"/>
      <c r="UGO37" s="19"/>
      <c r="UGP37" s="19"/>
      <c r="UGQ37" s="19"/>
      <c r="UGR37" s="19"/>
      <c r="UGS37" s="19"/>
      <c r="UGT37" s="19"/>
      <c r="UGU37" s="19"/>
      <c r="UGV37" s="19"/>
      <c r="UGW37" s="19"/>
      <c r="UGX37" s="19"/>
      <c r="UGY37" s="19"/>
      <c r="UGZ37" s="19"/>
      <c r="UHA37" s="19"/>
      <c r="UHB37" s="19"/>
      <c r="UHC37" s="19"/>
      <c r="UHD37" s="19"/>
      <c r="UHE37" s="19"/>
      <c r="UHF37" s="19"/>
      <c r="UHG37" s="19"/>
      <c r="UHH37" s="19"/>
      <c r="UHI37" s="19"/>
      <c r="UHJ37" s="19"/>
      <c r="UHK37" s="19"/>
      <c r="UHL37" s="19"/>
      <c r="UHM37" s="19"/>
      <c r="UHN37" s="19"/>
      <c r="UHO37" s="19"/>
      <c r="UHP37" s="19"/>
      <c r="UHQ37" s="19"/>
      <c r="UHR37" s="19"/>
      <c r="UHS37" s="19"/>
      <c r="UHT37" s="19"/>
      <c r="UHU37" s="19"/>
      <c r="UHV37" s="19"/>
      <c r="UHW37" s="19"/>
      <c r="UHX37" s="19"/>
      <c r="UHY37" s="19"/>
      <c r="UHZ37" s="19"/>
      <c r="UIA37" s="19"/>
      <c r="UIB37" s="19"/>
      <c r="UIC37" s="19"/>
      <c r="UID37" s="19"/>
      <c r="UIE37" s="19"/>
      <c r="UIF37" s="19"/>
      <c r="UIG37" s="19"/>
      <c r="UIH37" s="19"/>
      <c r="UII37" s="19"/>
      <c r="UIJ37" s="19"/>
      <c r="UIK37" s="19"/>
      <c r="UIL37" s="19"/>
      <c r="UIM37" s="19"/>
      <c r="UIN37" s="19"/>
      <c r="UIO37" s="19"/>
      <c r="UIP37" s="19"/>
      <c r="UIQ37" s="19"/>
      <c r="UIR37" s="19"/>
      <c r="UIS37" s="19"/>
      <c r="UIT37" s="19"/>
      <c r="UIU37" s="19"/>
      <c r="UIV37" s="19"/>
      <c r="UIW37" s="19"/>
      <c r="UIX37" s="19"/>
      <c r="UIY37" s="19"/>
      <c r="UIZ37" s="19"/>
      <c r="UJA37" s="19"/>
      <c r="UJB37" s="19"/>
      <c r="UJC37" s="19"/>
      <c r="UJD37" s="19"/>
      <c r="UJE37" s="19"/>
      <c r="UJF37" s="19"/>
      <c r="UJG37" s="19"/>
      <c r="UJH37" s="19"/>
      <c r="UJI37" s="19"/>
      <c r="UJJ37" s="19"/>
      <c r="UJK37" s="19"/>
      <c r="UJL37" s="19"/>
      <c r="UJM37" s="19"/>
      <c r="UJN37" s="19"/>
      <c r="UJO37" s="19"/>
      <c r="UJP37" s="19"/>
      <c r="UJQ37" s="19"/>
      <c r="UJR37" s="19"/>
      <c r="UJS37" s="19"/>
      <c r="UJT37" s="19"/>
      <c r="UJU37" s="19"/>
      <c r="UJV37" s="19"/>
      <c r="UJW37" s="19"/>
      <c r="UJX37" s="19"/>
      <c r="UJY37" s="19"/>
      <c r="UJZ37" s="19"/>
      <c r="UKA37" s="19"/>
      <c r="UKB37" s="19"/>
      <c r="UKC37" s="19"/>
      <c r="UKD37" s="19"/>
      <c r="UKE37" s="19"/>
      <c r="UKF37" s="19"/>
      <c r="UKG37" s="19"/>
      <c r="UKH37" s="19"/>
      <c r="UKI37" s="19"/>
      <c r="UKJ37" s="19"/>
      <c r="UKK37" s="19"/>
      <c r="UKL37" s="19"/>
      <c r="UKM37" s="19"/>
      <c r="UKN37" s="19"/>
      <c r="UKO37" s="19"/>
      <c r="UKP37" s="19"/>
      <c r="UKQ37" s="19"/>
      <c r="UKR37" s="19"/>
      <c r="UKS37" s="19"/>
      <c r="UKT37" s="19"/>
      <c r="UKU37" s="19"/>
      <c r="UKV37" s="19"/>
      <c r="UKW37" s="19"/>
      <c r="UKX37" s="19"/>
      <c r="UKY37" s="19"/>
      <c r="UKZ37" s="19"/>
      <c r="ULA37" s="19"/>
      <c r="ULB37" s="19"/>
      <c r="ULC37" s="19"/>
      <c r="ULD37" s="19"/>
      <c r="ULE37" s="19"/>
      <c r="ULF37" s="19"/>
      <c r="ULG37" s="19"/>
      <c r="ULH37" s="19"/>
      <c r="ULI37" s="19"/>
      <c r="ULJ37" s="19"/>
      <c r="ULK37" s="19"/>
      <c r="ULL37" s="19"/>
      <c r="ULM37" s="19"/>
      <c r="ULN37" s="19"/>
      <c r="ULO37" s="19"/>
      <c r="ULP37" s="19"/>
      <c r="ULQ37" s="19"/>
      <c r="ULR37" s="19"/>
      <c r="ULS37" s="19"/>
      <c r="ULT37" s="19"/>
      <c r="ULU37" s="19"/>
      <c r="ULV37" s="19"/>
      <c r="ULW37" s="19"/>
      <c r="ULX37" s="19"/>
      <c r="ULY37" s="19"/>
      <c r="ULZ37" s="19"/>
      <c r="UMA37" s="19"/>
      <c r="UMB37" s="19"/>
      <c r="UMC37" s="19"/>
      <c r="UMD37" s="19"/>
      <c r="UME37" s="19"/>
      <c r="UMF37" s="19"/>
      <c r="UMG37" s="19"/>
      <c r="UMH37" s="19"/>
      <c r="UMI37" s="19"/>
      <c r="UMJ37" s="19"/>
      <c r="UMK37" s="19"/>
      <c r="UML37" s="19"/>
      <c r="UMM37" s="19"/>
      <c r="UMN37" s="19"/>
      <c r="UMO37" s="19"/>
      <c r="UMP37" s="19"/>
      <c r="UMQ37" s="19"/>
      <c r="UMR37" s="19"/>
      <c r="UMS37" s="19"/>
      <c r="UMT37" s="19"/>
      <c r="UMU37" s="19"/>
      <c r="UMV37" s="19"/>
      <c r="UMW37" s="19"/>
      <c r="UMX37" s="19"/>
      <c r="UMY37" s="19"/>
      <c r="UMZ37" s="19"/>
      <c r="UNA37" s="19"/>
      <c r="UNB37" s="19"/>
      <c r="UNC37" s="19"/>
      <c r="UND37" s="19"/>
      <c r="UNE37" s="19"/>
      <c r="UNF37" s="19"/>
      <c r="UNG37" s="19"/>
      <c r="UNH37" s="19"/>
      <c r="UNI37" s="19"/>
      <c r="UNJ37" s="19"/>
      <c r="UNK37" s="19"/>
      <c r="UNL37" s="19"/>
      <c r="UNM37" s="19"/>
      <c r="UNN37" s="19"/>
      <c r="UNO37" s="19"/>
      <c r="UNP37" s="19"/>
      <c r="UNQ37" s="19"/>
      <c r="UNR37" s="19"/>
      <c r="UNS37" s="19"/>
      <c r="UNT37" s="19"/>
      <c r="UNU37" s="19"/>
      <c r="UNV37" s="19"/>
      <c r="UNW37" s="19"/>
      <c r="UNX37" s="19"/>
      <c r="UNY37" s="19"/>
      <c r="UNZ37" s="19"/>
      <c r="UOA37" s="19"/>
      <c r="UOB37" s="19"/>
      <c r="UOC37" s="19"/>
      <c r="UOD37" s="19"/>
      <c r="UOE37" s="19"/>
      <c r="UOF37" s="19"/>
      <c r="UOG37" s="19"/>
      <c r="UOH37" s="19"/>
      <c r="UOI37" s="19"/>
      <c r="UOJ37" s="19"/>
      <c r="UOK37" s="19"/>
      <c r="UOL37" s="19"/>
      <c r="UOM37" s="19"/>
      <c r="UON37" s="19"/>
      <c r="UOO37" s="19"/>
      <c r="UOP37" s="19"/>
      <c r="UOQ37" s="19"/>
      <c r="UOR37" s="19"/>
      <c r="UOS37" s="19"/>
      <c r="UOT37" s="19"/>
      <c r="UOU37" s="19"/>
      <c r="UOV37" s="19"/>
      <c r="UOW37" s="19"/>
      <c r="UOX37" s="19"/>
      <c r="UOY37" s="19"/>
      <c r="UOZ37" s="19"/>
      <c r="UPA37" s="19"/>
      <c r="UPB37" s="19"/>
      <c r="UPC37" s="19"/>
      <c r="UPD37" s="19"/>
      <c r="UPE37" s="19"/>
      <c r="UPF37" s="19"/>
      <c r="UPG37" s="19"/>
      <c r="UPH37" s="19"/>
      <c r="UPI37" s="19"/>
      <c r="UPJ37" s="19"/>
      <c r="UPK37" s="19"/>
      <c r="UPL37" s="19"/>
      <c r="UPM37" s="19"/>
      <c r="UPN37" s="19"/>
      <c r="UPO37" s="19"/>
      <c r="UPP37" s="19"/>
      <c r="UPQ37" s="19"/>
      <c r="UPR37" s="19"/>
      <c r="UPS37" s="19"/>
      <c r="UPT37" s="19"/>
      <c r="UPU37" s="19"/>
      <c r="UPV37" s="19"/>
      <c r="UPW37" s="19"/>
      <c r="UPX37" s="19"/>
      <c r="UPY37" s="19"/>
      <c r="UPZ37" s="19"/>
      <c r="UQA37" s="19"/>
      <c r="UQB37" s="19"/>
      <c r="UQC37" s="19"/>
      <c r="UQD37" s="19"/>
      <c r="UQE37" s="19"/>
      <c r="UQF37" s="19"/>
      <c r="UQG37" s="19"/>
      <c r="UQH37" s="19"/>
      <c r="UQI37" s="19"/>
      <c r="UQJ37" s="19"/>
      <c r="UQK37" s="19"/>
      <c r="UQL37" s="19"/>
      <c r="UQM37" s="19"/>
      <c r="UQN37" s="19"/>
      <c r="UQO37" s="19"/>
      <c r="UQP37" s="19"/>
      <c r="UQQ37" s="19"/>
      <c r="UQR37" s="19"/>
      <c r="UQS37" s="19"/>
      <c r="UQT37" s="19"/>
      <c r="UQU37" s="19"/>
      <c r="UQV37" s="19"/>
      <c r="UQW37" s="19"/>
      <c r="UQX37" s="19"/>
      <c r="UQY37" s="19"/>
      <c r="UQZ37" s="19"/>
      <c r="URA37" s="19"/>
      <c r="URB37" s="19"/>
      <c r="URC37" s="19"/>
      <c r="URD37" s="19"/>
      <c r="URE37" s="19"/>
      <c r="URF37" s="19"/>
      <c r="URG37" s="19"/>
      <c r="URH37" s="19"/>
      <c r="URI37" s="19"/>
      <c r="URJ37" s="19"/>
      <c r="URK37" s="19"/>
      <c r="URL37" s="19"/>
      <c r="URM37" s="19"/>
      <c r="URN37" s="19"/>
      <c r="URO37" s="19"/>
      <c r="URP37" s="19"/>
      <c r="URQ37" s="19"/>
      <c r="URR37" s="19"/>
      <c r="URS37" s="19"/>
      <c r="URT37" s="19"/>
      <c r="URU37" s="19"/>
      <c r="URV37" s="19"/>
      <c r="URW37" s="19"/>
      <c r="URX37" s="19"/>
      <c r="URY37" s="19"/>
      <c r="URZ37" s="19"/>
      <c r="USA37" s="19"/>
      <c r="USB37" s="19"/>
      <c r="USC37" s="19"/>
      <c r="USD37" s="19"/>
      <c r="USE37" s="19"/>
      <c r="USF37" s="19"/>
      <c r="USG37" s="19"/>
      <c r="USH37" s="19"/>
      <c r="USI37" s="19"/>
      <c r="USJ37" s="19"/>
      <c r="USK37" s="19"/>
      <c r="USL37" s="19"/>
      <c r="USM37" s="19"/>
      <c r="USN37" s="19"/>
      <c r="USO37" s="19"/>
      <c r="USP37" s="19"/>
      <c r="USQ37" s="19"/>
      <c r="USR37" s="19"/>
      <c r="USS37" s="19"/>
      <c r="UST37" s="19"/>
      <c r="USU37" s="19"/>
      <c r="USV37" s="19"/>
      <c r="USW37" s="19"/>
      <c r="USX37" s="19"/>
      <c r="USY37" s="19"/>
      <c r="USZ37" s="19"/>
      <c r="UTA37" s="19"/>
      <c r="UTB37" s="19"/>
      <c r="UTC37" s="19"/>
      <c r="UTD37" s="19"/>
      <c r="UTE37" s="19"/>
      <c r="UTF37" s="19"/>
      <c r="UTG37" s="19"/>
      <c r="UTH37" s="19"/>
      <c r="UTI37" s="19"/>
      <c r="UTJ37" s="19"/>
      <c r="UTK37" s="19"/>
      <c r="UTL37" s="19"/>
      <c r="UTM37" s="19"/>
      <c r="UTN37" s="19"/>
      <c r="UTO37" s="19"/>
      <c r="UTP37" s="19"/>
      <c r="UTQ37" s="19"/>
      <c r="UTR37" s="19"/>
      <c r="UTS37" s="19"/>
      <c r="UTT37" s="19"/>
      <c r="UTU37" s="19"/>
      <c r="UTV37" s="19"/>
      <c r="UTW37" s="19"/>
      <c r="UTX37" s="19"/>
      <c r="UTY37" s="19"/>
      <c r="UTZ37" s="19"/>
      <c r="UUA37" s="19"/>
      <c r="UUB37" s="19"/>
      <c r="UUC37" s="19"/>
      <c r="UUD37" s="19"/>
      <c r="UUE37" s="19"/>
      <c r="UUF37" s="19"/>
      <c r="UUG37" s="19"/>
      <c r="UUH37" s="19"/>
      <c r="UUI37" s="19"/>
      <c r="UUJ37" s="19"/>
      <c r="UUK37" s="19"/>
      <c r="UUL37" s="19"/>
      <c r="UUM37" s="19"/>
      <c r="UUN37" s="19"/>
      <c r="UUO37" s="19"/>
      <c r="UUP37" s="19"/>
      <c r="UUQ37" s="19"/>
      <c r="UUR37" s="19"/>
      <c r="UUS37" s="19"/>
      <c r="UUT37" s="19"/>
      <c r="UUU37" s="19"/>
      <c r="UUV37" s="19"/>
      <c r="UUW37" s="19"/>
      <c r="UUX37" s="19"/>
      <c r="UUY37" s="19"/>
      <c r="UUZ37" s="19"/>
      <c r="UVA37" s="19"/>
      <c r="UVB37" s="19"/>
      <c r="UVC37" s="19"/>
      <c r="UVD37" s="19"/>
      <c r="UVE37" s="19"/>
      <c r="UVF37" s="19"/>
      <c r="UVG37" s="19"/>
      <c r="UVH37" s="19"/>
      <c r="UVI37" s="19"/>
      <c r="UVJ37" s="19"/>
      <c r="UVK37" s="19"/>
      <c r="UVL37" s="19"/>
      <c r="UVM37" s="19"/>
      <c r="UVN37" s="19"/>
      <c r="UVO37" s="19"/>
      <c r="UVP37" s="19"/>
      <c r="UVQ37" s="19"/>
      <c r="UVR37" s="19"/>
      <c r="UVS37" s="19"/>
      <c r="UVT37" s="19"/>
      <c r="UVU37" s="19"/>
      <c r="UVV37" s="19"/>
      <c r="UVW37" s="19"/>
      <c r="UVX37" s="19"/>
      <c r="UVY37" s="19"/>
      <c r="UVZ37" s="19"/>
      <c r="UWA37" s="19"/>
      <c r="UWB37" s="19"/>
      <c r="UWC37" s="19"/>
      <c r="UWD37" s="19"/>
      <c r="UWE37" s="19"/>
      <c r="UWF37" s="19"/>
      <c r="UWG37" s="19"/>
      <c r="UWH37" s="19"/>
      <c r="UWI37" s="19"/>
      <c r="UWJ37" s="19"/>
      <c r="UWK37" s="19"/>
      <c r="UWL37" s="19"/>
      <c r="UWM37" s="19"/>
      <c r="UWN37" s="19"/>
      <c r="UWO37" s="19"/>
      <c r="UWP37" s="19"/>
      <c r="UWQ37" s="19"/>
      <c r="UWR37" s="19"/>
      <c r="UWS37" s="19"/>
      <c r="UWT37" s="19"/>
      <c r="UWU37" s="19"/>
      <c r="UWV37" s="19"/>
      <c r="UWW37" s="19"/>
      <c r="UWX37" s="19"/>
      <c r="UWY37" s="19"/>
      <c r="UWZ37" s="19"/>
      <c r="UXA37" s="19"/>
      <c r="UXB37" s="19"/>
      <c r="UXC37" s="19"/>
      <c r="UXD37" s="19"/>
      <c r="UXE37" s="19"/>
      <c r="UXF37" s="19"/>
      <c r="UXG37" s="19"/>
      <c r="UXH37" s="19"/>
      <c r="UXI37" s="19"/>
      <c r="UXJ37" s="19"/>
      <c r="UXK37" s="19"/>
      <c r="UXL37" s="19"/>
      <c r="UXM37" s="19"/>
      <c r="UXN37" s="19"/>
      <c r="UXO37" s="19"/>
      <c r="UXP37" s="19"/>
      <c r="UXQ37" s="19"/>
      <c r="UXR37" s="19"/>
      <c r="UXS37" s="19"/>
      <c r="UXT37" s="19"/>
      <c r="UXU37" s="19"/>
      <c r="UXV37" s="19"/>
      <c r="UXW37" s="19"/>
      <c r="UXX37" s="19"/>
      <c r="UXY37" s="19"/>
      <c r="UXZ37" s="19"/>
      <c r="UYA37" s="19"/>
      <c r="UYB37" s="19"/>
      <c r="UYC37" s="19"/>
      <c r="UYD37" s="19"/>
      <c r="UYE37" s="19"/>
      <c r="UYF37" s="19"/>
      <c r="UYG37" s="19"/>
      <c r="UYH37" s="19"/>
      <c r="UYI37" s="19"/>
      <c r="UYJ37" s="19"/>
      <c r="UYK37" s="19"/>
      <c r="UYL37" s="19"/>
      <c r="UYM37" s="19"/>
      <c r="UYN37" s="19"/>
      <c r="UYO37" s="19"/>
      <c r="UYP37" s="19"/>
      <c r="UYQ37" s="19"/>
      <c r="UYR37" s="19"/>
      <c r="UYS37" s="19"/>
      <c r="UYT37" s="19"/>
      <c r="UYU37" s="19"/>
      <c r="UYV37" s="19"/>
      <c r="UYW37" s="19"/>
      <c r="UYX37" s="19"/>
      <c r="UYY37" s="19"/>
      <c r="UYZ37" s="19"/>
      <c r="UZA37" s="19"/>
      <c r="UZB37" s="19"/>
      <c r="UZC37" s="19"/>
      <c r="UZD37" s="19"/>
      <c r="UZE37" s="19"/>
      <c r="UZF37" s="19"/>
      <c r="UZG37" s="19"/>
      <c r="UZH37" s="19"/>
      <c r="UZI37" s="19"/>
      <c r="UZJ37" s="19"/>
      <c r="UZK37" s="19"/>
      <c r="UZL37" s="19"/>
      <c r="UZM37" s="19"/>
      <c r="UZN37" s="19"/>
      <c r="UZO37" s="19"/>
      <c r="UZP37" s="19"/>
      <c r="UZQ37" s="19"/>
      <c r="UZR37" s="19"/>
      <c r="UZS37" s="19"/>
      <c r="UZT37" s="19"/>
      <c r="UZU37" s="19"/>
      <c r="UZV37" s="19"/>
      <c r="UZW37" s="19"/>
      <c r="UZX37" s="19"/>
      <c r="UZY37" s="19"/>
      <c r="UZZ37" s="19"/>
      <c r="VAA37" s="19"/>
      <c r="VAB37" s="19"/>
      <c r="VAC37" s="19"/>
      <c r="VAD37" s="19"/>
      <c r="VAE37" s="19"/>
      <c r="VAF37" s="19"/>
      <c r="VAG37" s="19"/>
      <c r="VAH37" s="19"/>
      <c r="VAI37" s="19"/>
      <c r="VAJ37" s="19"/>
      <c r="VAK37" s="19"/>
      <c r="VAL37" s="19"/>
      <c r="VAM37" s="19"/>
      <c r="VAN37" s="19"/>
      <c r="VAO37" s="19"/>
      <c r="VAP37" s="19"/>
      <c r="VAQ37" s="19"/>
      <c r="VAR37" s="19"/>
      <c r="VAS37" s="19"/>
      <c r="VAT37" s="19"/>
      <c r="VAU37" s="19"/>
      <c r="VAV37" s="19"/>
      <c r="VAW37" s="19"/>
      <c r="VAX37" s="19"/>
      <c r="VAY37" s="19"/>
      <c r="VAZ37" s="19"/>
      <c r="VBA37" s="19"/>
      <c r="VBB37" s="19"/>
      <c r="VBC37" s="19"/>
      <c r="VBD37" s="19"/>
      <c r="VBE37" s="19"/>
      <c r="VBF37" s="19"/>
      <c r="VBG37" s="19"/>
      <c r="VBH37" s="19"/>
      <c r="VBI37" s="19"/>
      <c r="VBJ37" s="19"/>
      <c r="VBK37" s="19"/>
      <c r="VBL37" s="19"/>
      <c r="VBM37" s="19"/>
      <c r="VBN37" s="19"/>
      <c r="VBO37" s="19"/>
      <c r="VBP37" s="19"/>
      <c r="VBQ37" s="19"/>
      <c r="VBR37" s="19"/>
      <c r="VBS37" s="19"/>
      <c r="VBT37" s="19"/>
      <c r="VBU37" s="19"/>
      <c r="VBV37" s="19"/>
      <c r="VBW37" s="19"/>
      <c r="VBX37" s="19"/>
      <c r="VBY37" s="19"/>
      <c r="VBZ37" s="19"/>
      <c r="VCA37" s="19"/>
      <c r="VCB37" s="19"/>
      <c r="VCC37" s="19"/>
      <c r="VCD37" s="19"/>
      <c r="VCE37" s="19"/>
      <c r="VCF37" s="19"/>
      <c r="VCG37" s="19"/>
      <c r="VCH37" s="19"/>
      <c r="VCI37" s="19"/>
      <c r="VCJ37" s="19"/>
      <c r="VCK37" s="19"/>
      <c r="VCL37" s="19"/>
      <c r="VCM37" s="19"/>
      <c r="VCN37" s="19"/>
      <c r="VCO37" s="19"/>
      <c r="VCP37" s="19"/>
      <c r="VCQ37" s="19"/>
      <c r="VCR37" s="19"/>
      <c r="VCS37" s="19"/>
      <c r="VCT37" s="19"/>
      <c r="VCU37" s="19"/>
      <c r="VCV37" s="19"/>
      <c r="VCW37" s="19"/>
      <c r="VCX37" s="19"/>
      <c r="VCY37" s="19"/>
      <c r="VCZ37" s="19"/>
      <c r="VDA37" s="19"/>
      <c r="VDB37" s="19"/>
      <c r="VDC37" s="19"/>
      <c r="VDD37" s="19"/>
      <c r="VDE37" s="19"/>
      <c r="VDF37" s="19"/>
      <c r="VDG37" s="19"/>
      <c r="VDH37" s="19"/>
      <c r="VDI37" s="19"/>
      <c r="VDJ37" s="19"/>
      <c r="VDK37" s="19"/>
      <c r="VDL37" s="19"/>
      <c r="VDM37" s="19"/>
      <c r="VDN37" s="19"/>
      <c r="VDO37" s="19"/>
      <c r="VDP37" s="19"/>
      <c r="VDQ37" s="19"/>
      <c r="VDR37" s="19"/>
      <c r="VDS37" s="19"/>
      <c r="VDT37" s="19"/>
      <c r="VDU37" s="19"/>
      <c r="VDV37" s="19"/>
      <c r="VDW37" s="19"/>
      <c r="VDX37" s="19"/>
      <c r="VDY37" s="19"/>
      <c r="VDZ37" s="19"/>
      <c r="VEA37" s="19"/>
      <c r="VEB37" s="19"/>
      <c r="VEC37" s="19"/>
      <c r="VED37" s="19"/>
      <c r="VEE37" s="19"/>
      <c r="VEF37" s="19"/>
      <c r="VEG37" s="19"/>
      <c r="VEH37" s="19"/>
      <c r="VEI37" s="19"/>
      <c r="VEJ37" s="19"/>
      <c r="VEK37" s="19"/>
      <c r="VEL37" s="19"/>
      <c r="VEM37" s="19"/>
      <c r="VEN37" s="19"/>
      <c r="VEO37" s="19"/>
      <c r="VEP37" s="19"/>
      <c r="VEQ37" s="19"/>
      <c r="VER37" s="19"/>
      <c r="VES37" s="19"/>
      <c r="VET37" s="19"/>
      <c r="VEU37" s="19"/>
      <c r="VEV37" s="19"/>
      <c r="VEW37" s="19"/>
      <c r="VEX37" s="19"/>
      <c r="VEY37" s="19"/>
      <c r="VEZ37" s="19"/>
      <c r="VFA37" s="19"/>
      <c r="VFB37" s="19"/>
      <c r="VFC37" s="19"/>
      <c r="VFD37" s="19"/>
      <c r="VFE37" s="19"/>
      <c r="VFF37" s="19"/>
      <c r="VFG37" s="19"/>
      <c r="VFH37" s="19"/>
      <c r="VFI37" s="19"/>
      <c r="VFJ37" s="19"/>
      <c r="VFK37" s="19"/>
      <c r="VFL37" s="19"/>
      <c r="VFM37" s="19"/>
      <c r="VFN37" s="19"/>
      <c r="VFO37" s="19"/>
      <c r="VFP37" s="19"/>
      <c r="VFQ37" s="19"/>
      <c r="VFR37" s="19"/>
      <c r="VFS37" s="19"/>
      <c r="VFT37" s="19"/>
      <c r="VFU37" s="19"/>
      <c r="VFV37" s="19"/>
      <c r="VFW37" s="19"/>
      <c r="VFX37" s="19"/>
      <c r="VFY37" s="19"/>
      <c r="VFZ37" s="19"/>
      <c r="VGA37" s="19"/>
      <c r="VGB37" s="19"/>
      <c r="VGC37" s="19"/>
      <c r="VGD37" s="19"/>
      <c r="VGE37" s="19"/>
      <c r="VGF37" s="19"/>
      <c r="VGG37" s="19"/>
      <c r="VGH37" s="19"/>
      <c r="VGI37" s="19"/>
      <c r="VGJ37" s="19"/>
      <c r="VGK37" s="19"/>
      <c r="VGL37" s="19"/>
      <c r="VGM37" s="19"/>
      <c r="VGN37" s="19"/>
      <c r="VGO37" s="19"/>
      <c r="VGP37" s="19"/>
      <c r="VGQ37" s="19"/>
      <c r="VGR37" s="19"/>
      <c r="VGS37" s="19"/>
      <c r="VGT37" s="19"/>
      <c r="VGU37" s="19"/>
      <c r="VGV37" s="19"/>
      <c r="VGW37" s="19"/>
      <c r="VGX37" s="19"/>
      <c r="VGY37" s="19"/>
      <c r="VGZ37" s="19"/>
      <c r="VHA37" s="19"/>
      <c r="VHB37" s="19"/>
      <c r="VHC37" s="19"/>
      <c r="VHD37" s="19"/>
      <c r="VHE37" s="19"/>
      <c r="VHF37" s="19"/>
      <c r="VHG37" s="19"/>
      <c r="VHH37" s="19"/>
      <c r="VHI37" s="19"/>
      <c r="VHJ37" s="19"/>
      <c r="VHK37" s="19"/>
      <c r="VHL37" s="19"/>
      <c r="VHM37" s="19"/>
      <c r="VHN37" s="19"/>
      <c r="VHO37" s="19"/>
      <c r="VHP37" s="19"/>
      <c r="VHQ37" s="19"/>
      <c r="VHR37" s="19"/>
      <c r="VHS37" s="19"/>
      <c r="VHT37" s="19"/>
      <c r="VHU37" s="19"/>
      <c r="VHV37" s="19"/>
      <c r="VHW37" s="19"/>
      <c r="VHX37" s="19"/>
      <c r="VHY37" s="19"/>
      <c r="VHZ37" s="19"/>
      <c r="VIA37" s="19"/>
      <c r="VIB37" s="19"/>
      <c r="VIC37" s="19"/>
      <c r="VID37" s="19"/>
      <c r="VIE37" s="19"/>
      <c r="VIF37" s="19"/>
      <c r="VIG37" s="19"/>
      <c r="VIH37" s="19"/>
      <c r="VII37" s="19"/>
      <c r="VIJ37" s="19"/>
      <c r="VIK37" s="19"/>
      <c r="VIL37" s="19"/>
      <c r="VIM37" s="19"/>
      <c r="VIN37" s="19"/>
      <c r="VIO37" s="19"/>
      <c r="VIP37" s="19"/>
      <c r="VIQ37" s="19"/>
      <c r="VIR37" s="19"/>
      <c r="VIS37" s="19"/>
      <c r="VIT37" s="19"/>
      <c r="VIU37" s="19"/>
      <c r="VIV37" s="19"/>
      <c r="VIW37" s="19"/>
      <c r="VIX37" s="19"/>
      <c r="VIY37" s="19"/>
      <c r="VIZ37" s="19"/>
      <c r="VJA37" s="19"/>
      <c r="VJB37" s="19"/>
      <c r="VJC37" s="19"/>
      <c r="VJD37" s="19"/>
      <c r="VJE37" s="19"/>
      <c r="VJF37" s="19"/>
      <c r="VJG37" s="19"/>
      <c r="VJH37" s="19"/>
      <c r="VJI37" s="19"/>
      <c r="VJJ37" s="19"/>
      <c r="VJK37" s="19"/>
      <c r="VJL37" s="19"/>
      <c r="VJM37" s="19"/>
      <c r="VJN37" s="19"/>
      <c r="VJO37" s="19"/>
      <c r="VJP37" s="19"/>
      <c r="VJQ37" s="19"/>
      <c r="VJR37" s="19"/>
      <c r="VJS37" s="19"/>
      <c r="VJT37" s="19"/>
      <c r="VJU37" s="19"/>
      <c r="VJV37" s="19"/>
      <c r="VJW37" s="19"/>
      <c r="VJX37" s="19"/>
      <c r="VJY37" s="19"/>
      <c r="VJZ37" s="19"/>
      <c r="VKA37" s="19"/>
      <c r="VKB37" s="19"/>
      <c r="VKC37" s="19"/>
      <c r="VKD37" s="19"/>
      <c r="VKE37" s="19"/>
      <c r="VKF37" s="19"/>
      <c r="VKG37" s="19"/>
      <c r="VKH37" s="19"/>
      <c r="VKI37" s="19"/>
      <c r="VKJ37" s="19"/>
      <c r="VKK37" s="19"/>
      <c r="VKL37" s="19"/>
      <c r="VKM37" s="19"/>
      <c r="VKN37" s="19"/>
      <c r="VKO37" s="19"/>
      <c r="VKP37" s="19"/>
      <c r="VKQ37" s="19"/>
      <c r="VKR37" s="19"/>
      <c r="VKS37" s="19"/>
      <c r="VKT37" s="19"/>
      <c r="VKU37" s="19"/>
      <c r="VKV37" s="19"/>
      <c r="VKW37" s="19"/>
      <c r="VKX37" s="19"/>
      <c r="VKY37" s="19"/>
      <c r="VKZ37" s="19"/>
      <c r="VLA37" s="19"/>
      <c r="VLB37" s="19"/>
      <c r="VLC37" s="19"/>
      <c r="VLD37" s="19"/>
      <c r="VLE37" s="19"/>
      <c r="VLF37" s="19"/>
      <c r="VLG37" s="19"/>
      <c r="VLH37" s="19"/>
      <c r="VLI37" s="19"/>
      <c r="VLJ37" s="19"/>
      <c r="VLK37" s="19"/>
      <c r="VLL37" s="19"/>
      <c r="VLM37" s="19"/>
      <c r="VLN37" s="19"/>
      <c r="VLO37" s="19"/>
      <c r="VLP37" s="19"/>
      <c r="VLQ37" s="19"/>
      <c r="VLR37" s="19"/>
      <c r="VLS37" s="19"/>
      <c r="VLT37" s="19"/>
      <c r="VLU37" s="19"/>
      <c r="VLV37" s="19"/>
      <c r="VLW37" s="19"/>
      <c r="VLX37" s="19"/>
      <c r="VLY37" s="19"/>
      <c r="VLZ37" s="19"/>
      <c r="VMA37" s="19"/>
      <c r="VMB37" s="19"/>
      <c r="VMC37" s="19"/>
      <c r="VMD37" s="19"/>
      <c r="VME37" s="19"/>
      <c r="VMF37" s="19"/>
      <c r="VMG37" s="19"/>
      <c r="VMH37" s="19"/>
      <c r="VMI37" s="19"/>
      <c r="VMJ37" s="19"/>
      <c r="VMK37" s="19"/>
      <c r="VML37" s="19"/>
      <c r="VMM37" s="19"/>
      <c r="VMN37" s="19"/>
      <c r="VMO37" s="19"/>
      <c r="VMP37" s="19"/>
      <c r="VMQ37" s="19"/>
      <c r="VMR37" s="19"/>
      <c r="VMS37" s="19"/>
      <c r="VMT37" s="19"/>
      <c r="VMU37" s="19"/>
      <c r="VMV37" s="19"/>
      <c r="VMW37" s="19"/>
      <c r="VMX37" s="19"/>
      <c r="VMY37" s="19"/>
      <c r="VMZ37" s="19"/>
      <c r="VNA37" s="19"/>
      <c r="VNB37" s="19"/>
      <c r="VNC37" s="19"/>
      <c r="VND37" s="19"/>
      <c r="VNE37" s="19"/>
      <c r="VNF37" s="19"/>
      <c r="VNG37" s="19"/>
      <c r="VNH37" s="19"/>
      <c r="VNI37" s="19"/>
      <c r="VNJ37" s="19"/>
      <c r="VNK37" s="19"/>
      <c r="VNL37" s="19"/>
      <c r="VNM37" s="19"/>
      <c r="VNN37" s="19"/>
      <c r="VNO37" s="19"/>
      <c r="VNP37" s="19"/>
      <c r="VNQ37" s="19"/>
      <c r="VNR37" s="19"/>
      <c r="VNS37" s="19"/>
      <c r="VNT37" s="19"/>
      <c r="VNU37" s="19"/>
      <c r="VNV37" s="19"/>
      <c r="VNW37" s="19"/>
      <c r="VNX37" s="19"/>
      <c r="VNY37" s="19"/>
      <c r="VNZ37" s="19"/>
      <c r="VOA37" s="19"/>
      <c r="VOB37" s="19"/>
      <c r="VOC37" s="19"/>
      <c r="VOD37" s="19"/>
      <c r="VOE37" s="19"/>
      <c r="VOF37" s="19"/>
      <c r="VOG37" s="19"/>
      <c r="VOH37" s="19"/>
      <c r="VOI37" s="19"/>
      <c r="VOJ37" s="19"/>
      <c r="VOK37" s="19"/>
      <c r="VOL37" s="19"/>
      <c r="VOM37" s="19"/>
      <c r="VON37" s="19"/>
      <c r="VOO37" s="19"/>
      <c r="VOP37" s="19"/>
      <c r="VOQ37" s="19"/>
      <c r="VOR37" s="19"/>
      <c r="VOS37" s="19"/>
      <c r="VOT37" s="19"/>
      <c r="VOU37" s="19"/>
      <c r="VOV37" s="19"/>
      <c r="VOW37" s="19"/>
      <c r="VOX37" s="19"/>
      <c r="VOY37" s="19"/>
      <c r="VOZ37" s="19"/>
      <c r="VPA37" s="19"/>
      <c r="VPB37" s="19"/>
      <c r="VPC37" s="19"/>
      <c r="VPD37" s="19"/>
      <c r="VPE37" s="19"/>
      <c r="VPF37" s="19"/>
      <c r="VPG37" s="19"/>
      <c r="VPH37" s="19"/>
      <c r="VPI37" s="19"/>
      <c r="VPJ37" s="19"/>
      <c r="VPK37" s="19"/>
      <c r="VPL37" s="19"/>
      <c r="VPM37" s="19"/>
      <c r="VPN37" s="19"/>
      <c r="VPO37" s="19"/>
      <c r="VPP37" s="19"/>
      <c r="VPQ37" s="19"/>
      <c r="VPR37" s="19"/>
      <c r="VPS37" s="19"/>
      <c r="VPT37" s="19"/>
      <c r="VPU37" s="19"/>
      <c r="VPV37" s="19"/>
      <c r="VPW37" s="19"/>
      <c r="VPX37" s="19"/>
      <c r="VPY37" s="19"/>
      <c r="VPZ37" s="19"/>
      <c r="VQA37" s="19"/>
      <c r="VQB37" s="19"/>
      <c r="VQC37" s="19"/>
      <c r="VQD37" s="19"/>
      <c r="VQE37" s="19"/>
      <c r="VQF37" s="19"/>
      <c r="VQG37" s="19"/>
      <c r="VQH37" s="19"/>
      <c r="VQI37" s="19"/>
      <c r="VQJ37" s="19"/>
      <c r="VQK37" s="19"/>
      <c r="VQL37" s="19"/>
      <c r="VQM37" s="19"/>
      <c r="VQN37" s="19"/>
      <c r="VQO37" s="19"/>
      <c r="VQP37" s="19"/>
      <c r="VQQ37" s="19"/>
      <c r="VQR37" s="19"/>
      <c r="VQS37" s="19"/>
      <c r="VQT37" s="19"/>
      <c r="VQU37" s="19"/>
      <c r="VQV37" s="19"/>
      <c r="VQW37" s="19"/>
      <c r="VQX37" s="19"/>
      <c r="VQY37" s="19"/>
      <c r="VQZ37" s="19"/>
      <c r="VRA37" s="19"/>
      <c r="VRB37" s="19"/>
      <c r="VRC37" s="19"/>
      <c r="VRD37" s="19"/>
      <c r="VRE37" s="19"/>
      <c r="VRF37" s="19"/>
      <c r="VRG37" s="19"/>
      <c r="VRH37" s="19"/>
      <c r="VRI37" s="19"/>
      <c r="VRJ37" s="19"/>
      <c r="VRK37" s="19"/>
      <c r="VRL37" s="19"/>
      <c r="VRM37" s="19"/>
      <c r="VRN37" s="19"/>
      <c r="VRO37" s="19"/>
      <c r="VRP37" s="19"/>
      <c r="VRQ37" s="19"/>
      <c r="VRR37" s="19"/>
      <c r="VRS37" s="19"/>
      <c r="VRT37" s="19"/>
      <c r="VRU37" s="19"/>
      <c r="VRV37" s="19"/>
      <c r="VRW37" s="19"/>
      <c r="VRX37" s="19"/>
      <c r="VRY37" s="19"/>
      <c r="VRZ37" s="19"/>
      <c r="VSA37" s="19"/>
      <c r="VSB37" s="19"/>
      <c r="VSC37" s="19"/>
      <c r="VSD37" s="19"/>
      <c r="VSE37" s="19"/>
      <c r="VSF37" s="19"/>
      <c r="VSG37" s="19"/>
      <c r="VSH37" s="19"/>
      <c r="VSI37" s="19"/>
      <c r="VSJ37" s="19"/>
      <c r="VSK37" s="19"/>
      <c r="VSL37" s="19"/>
      <c r="VSM37" s="19"/>
      <c r="VSN37" s="19"/>
      <c r="VSO37" s="19"/>
      <c r="VSP37" s="19"/>
      <c r="VSQ37" s="19"/>
      <c r="VSR37" s="19"/>
      <c r="VSS37" s="19"/>
      <c r="VST37" s="19"/>
      <c r="VSU37" s="19"/>
      <c r="VSV37" s="19"/>
      <c r="VSW37" s="19"/>
      <c r="VSX37" s="19"/>
      <c r="VSY37" s="19"/>
      <c r="VSZ37" s="19"/>
      <c r="VTA37" s="19"/>
      <c r="VTB37" s="19"/>
      <c r="VTC37" s="19"/>
      <c r="VTD37" s="19"/>
      <c r="VTE37" s="19"/>
      <c r="VTF37" s="19"/>
      <c r="VTG37" s="19"/>
      <c r="VTH37" s="19"/>
      <c r="VTI37" s="19"/>
      <c r="VTJ37" s="19"/>
      <c r="VTK37" s="19"/>
      <c r="VTL37" s="19"/>
      <c r="VTM37" s="19"/>
      <c r="VTN37" s="19"/>
      <c r="VTO37" s="19"/>
      <c r="VTP37" s="19"/>
      <c r="VTQ37" s="19"/>
      <c r="VTR37" s="19"/>
      <c r="VTS37" s="19"/>
      <c r="VTT37" s="19"/>
      <c r="VTU37" s="19"/>
      <c r="VTV37" s="19"/>
      <c r="VTW37" s="19"/>
      <c r="VTX37" s="19"/>
      <c r="VTY37" s="19"/>
      <c r="VTZ37" s="19"/>
      <c r="VUA37" s="19"/>
      <c r="VUB37" s="19"/>
      <c r="VUC37" s="19"/>
      <c r="VUD37" s="19"/>
      <c r="VUE37" s="19"/>
      <c r="VUF37" s="19"/>
      <c r="VUG37" s="19"/>
      <c r="VUH37" s="19"/>
      <c r="VUI37" s="19"/>
      <c r="VUJ37" s="19"/>
      <c r="VUK37" s="19"/>
      <c r="VUL37" s="19"/>
      <c r="VUM37" s="19"/>
      <c r="VUN37" s="19"/>
      <c r="VUO37" s="19"/>
      <c r="VUP37" s="19"/>
      <c r="VUQ37" s="19"/>
      <c r="VUR37" s="19"/>
      <c r="VUS37" s="19"/>
      <c r="VUT37" s="19"/>
      <c r="VUU37" s="19"/>
      <c r="VUV37" s="19"/>
      <c r="VUW37" s="19"/>
      <c r="VUX37" s="19"/>
      <c r="VUY37" s="19"/>
      <c r="VUZ37" s="19"/>
      <c r="VVA37" s="19"/>
      <c r="VVB37" s="19"/>
      <c r="VVC37" s="19"/>
      <c r="VVD37" s="19"/>
      <c r="VVE37" s="19"/>
      <c r="VVF37" s="19"/>
      <c r="VVG37" s="19"/>
      <c r="VVH37" s="19"/>
      <c r="VVI37" s="19"/>
      <c r="VVJ37" s="19"/>
      <c r="VVK37" s="19"/>
      <c r="VVL37" s="19"/>
      <c r="VVM37" s="19"/>
      <c r="VVN37" s="19"/>
      <c r="VVO37" s="19"/>
      <c r="VVP37" s="19"/>
      <c r="VVQ37" s="19"/>
      <c r="VVR37" s="19"/>
      <c r="VVS37" s="19"/>
      <c r="VVT37" s="19"/>
      <c r="VVU37" s="19"/>
      <c r="VVV37" s="19"/>
      <c r="VVW37" s="19"/>
      <c r="VVX37" s="19"/>
      <c r="VVY37" s="19"/>
      <c r="VVZ37" s="19"/>
      <c r="VWA37" s="19"/>
      <c r="VWB37" s="19"/>
      <c r="VWC37" s="19"/>
      <c r="VWD37" s="19"/>
      <c r="VWE37" s="19"/>
      <c r="VWF37" s="19"/>
      <c r="VWG37" s="19"/>
      <c r="VWH37" s="19"/>
      <c r="VWI37" s="19"/>
      <c r="VWJ37" s="19"/>
      <c r="VWK37" s="19"/>
      <c r="VWL37" s="19"/>
      <c r="VWM37" s="19"/>
      <c r="VWN37" s="19"/>
      <c r="VWO37" s="19"/>
      <c r="VWP37" s="19"/>
      <c r="VWQ37" s="19"/>
      <c r="VWR37" s="19"/>
      <c r="VWS37" s="19"/>
      <c r="VWT37" s="19"/>
      <c r="VWU37" s="19"/>
      <c r="VWV37" s="19"/>
      <c r="VWW37" s="19"/>
      <c r="VWX37" s="19"/>
      <c r="VWY37" s="19"/>
      <c r="VWZ37" s="19"/>
      <c r="VXA37" s="19"/>
      <c r="VXB37" s="19"/>
      <c r="VXC37" s="19"/>
      <c r="VXD37" s="19"/>
      <c r="VXE37" s="19"/>
      <c r="VXF37" s="19"/>
      <c r="VXG37" s="19"/>
      <c r="VXH37" s="19"/>
      <c r="VXI37" s="19"/>
      <c r="VXJ37" s="19"/>
      <c r="VXK37" s="19"/>
      <c r="VXL37" s="19"/>
      <c r="VXM37" s="19"/>
      <c r="VXN37" s="19"/>
      <c r="VXO37" s="19"/>
      <c r="VXP37" s="19"/>
      <c r="VXQ37" s="19"/>
      <c r="VXR37" s="19"/>
      <c r="VXS37" s="19"/>
      <c r="VXT37" s="19"/>
      <c r="VXU37" s="19"/>
      <c r="VXV37" s="19"/>
      <c r="VXW37" s="19"/>
      <c r="VXX37" s="19"/>
      <c r="VXY37" s="19"/>
      <c r="VXZ37" s="19"/>
      <c r="VYA37" s="19"/>
      <c r="VYB37" s="19"/>
      <c r="VYC37" s="19"/>
      <c r="VYD37" s="19"/>
      <c r="VYE37" s="19"/>
      <c r="VYF37" s="19"/>
      <c r="VYG37" s="19"/>
      <c r="VYH37" s="19"/>
      <c r="VYI37" s="19"/>
      <c r="VYJ37" s="19"/>
      <c r="VYK37" s="19"/>
      <c r="VYL37" s="19"/>
      <c r="VYM37" s="19"/>
      <c r="VYN37" s="19"/>
      <c r="VYO37" s="19"/>
      <c r="VYP37" s="19"/>
      <c r="VYQ37" s="19"/>
      <c r="VYR37" s="19"/>
      <c r="VYS37" s="19"/>
      <c r="VYT37" s="19"/>
      <c r="VYU37" s="19"/>
      <c r="VYV37" s="19"/>
      <c r="VYW37" s="19"/>
      <c r="VYX37" s="19"/>
      <c r="VYY37" s="19"/>
      <c r="VYZ37" s="19"/>
      <c r="VZA37" s="19"/>
      <c r="VZB37" s="19"/>
      <c r="VZC37" s="19"/>
      <c r="VZD37" s="19"/>
      <c r="VZE37" s="19"/>
      <c r="VZF37" s="19"/>
      <c r="VZG37" s="19"/>
      <c r="VZH37" s="19"/>
      <c r="VZI37" s="19"/>
      <c r="VZJ37" s="19"/>
      <c r="VZK37" s="19"/>
      <c r="VZL37" s="19"/>
      <c r="VZM37" s="19"/>
      <c r="VZN37" s="19"/>
      <c r="VZO37" s="19"/>
      <c r="VZP37" s="19"/>
      <c r="VZQ37" s="19"/>
      <c r="VZR37" s="19"/>
      <c r="VZS37" s="19"/>
      <c r="VZT37" s="19"/>
      <c r="VZU37" s="19"/>
      <c r="VZV37" s="19"/>
      <c r="VZW37" s="19"/>
      <c r="VZX37" s="19"/>
      <c r="VZY37" s="19"/>
      <c r="VZZ37" s="19"/>
      <c r="WAA37" s="19"/>
      <c r="WAB37" s="19"/>
      <c r="WAC37" s="19"/>
      <c r="WAD37" s="19"/>
      <c r="WAE37" s="19"/>
      <c r="WAF37" s="19"/>
      <c r="WAG37" s="19"/>
      <c r="WAH37" s="19"/>
      <c r="WAI37" s="19"/>
      <c r="WAJ37" s="19"/>
      <c r="WAK37" s="19"/>
      <c r="WAL37" s="19"/>
      <c r="WAM37" s="19"/>
      <c r="WAN37" s="19"/>
      <c r="WAO37" s="19"/>
      <c r="WAP37" s="19"/>
      <c r="WAQ37" s="19"/>
      <c r="WAR37" s="19"/>
      <c r="WAS37" s="19"/>
      <c r="WAT37" s="19"/>
      <c r="WAU37" s="19"/>
      <c r="WAV37" s="19"/>
      <c r="WAW37" s="19"/>
      <c r="WAX37" s="19"/>
      <c r="WAY37" s="19"/>
      <c r="WAZ37" s="19"/>
      <c r="WBA37" s="19"/>
      <c r="WBB37" s="19"/>
      <c r="WBC37" s="19"/>
      <c r="WBD37" s="19"/>
      <c r="WBE37" s="19"/>
      <c r="WBF37" s="19"/>
      <c r="WBG37" s="19"/>
      <c r="WBH37" s="19"/>
      <c r="WBI37" s="19"/>
      <c r="WBJ37" s="19"/>
      <c r="WBK37" s="19"/>
      <c r="WBL37" s="19"/>
      <c r="WBM37" s="19"/>
      <c r="WBN37" s="19"/>
      <c r="WBO37" s="19"/>
      <c r="WBP37" s="19"/>
      <c r="WBQ37" s="19"/>
      <c r="WBR37" s="19"/>
      <c r="WBS37" s="19"/>
      <c r="WBT37" s="19"/>
      <c r="WBU37" s="19"/>
      <c r="WBV37" s="19"/>
      <c r="WBW37" s="19"/>
      <c r="WBX37" s="19"/>
      <c r="WBY37" s="19"/>
      <c r="WBZ37" s="19"/>
      <c r="WCA37" s="19"/>
      <c r="WCB37" s="19"/>
      <c r="WCC37" s="19"/>
      <c r="WCD37" s="19"/>
      <c r="WCE37" s="19"/>
      <c r="WCF37" s="19"/>
      <c r="WCG37" s="19"/>
      <c r="WCH37" s="19"/>
      <c r="WCI37" s="19"/>
      <c r="WCJ37" s="19"/>
      <c r="WCK37" s="19"/>
      <c r="WCL37" s="19"/>
      <c r="WCM37" s="19"/>
      <c r="WCN37" s="19"/>
      <c r="WCO37" s="19"/>
      <c r="WCP37" s="19"/>
      <c r="WCQ37" s="19"/>
      <c r="WCR37" s="19"/>
      <c r="WCS37" s="19"/>
      <c r="WCT37" s="19"/>
      <c r="WCU37" s="19"/>
      <c r="WCV37" s="19"/>
      <c r="WCW37" s="19"/>
      <c r="WCX37" s="19"/>
      <c r="WCY37" s="19"/>
      <c r="WCZ37" s="19"/>
      <c r="WDA37" s="19"/>
      <c r="WDB37" s="19"/>
      <c r="WDC37" s="19"/>
      <c r="WDD37" s="19"/>
      <c r="WDE37" s="19"/>
      <c r="WDF37" s="19"/>
      <c r="WDG37" s="19"/>
      <c r="WDH37" s="19"/>
      <c r="WDI37" s="19"/>
      <c r="WDJ37" s="19"/>
      <c r="WDK37" s="19"/>
      <c r="WDL37" s="19"/>
      <c r="WDM37" s="19"/>
      <c r="WDN37" s="19"/>
      <c r="WDO37" s="19"/>
      <c r="WDP37" s="19"/>
      <c r="WDQ37" s="19"/>
      <c r="WDR37" s="19"/>
      <c r="WDS37" s="19"/>
      <c r="WDT37" s="19"/>
      <c r="WDU37" s="19"/>
      <c r="WDV37" s="19"/>
      <c r="WDW37" s="19"/>
      <c r="WDX37" s="19"/>
      <c r="WDY37" s="19"/>
      <c r="WDZ37" s="19"/>
      <c r="WEA37" s="19"/>
      <c r="WEB37" s="19"/>
      <c r="WEC37" s="19"/>
      <c r="WED37" s="19"/>
      <c r="WEE37" s="19"/>
      <c r="WEF37" s="19"/>
      <c r="WEG37" s="19"/>
      <c r="WEH37" s="19"/>
      <c r="WEI37" s="19"/>
      <c r="WEJ37" s="19"/>
      <c r="WEK37" s="19"/>
      <c r="WEL37" s="19"/>
      <c r="WEM37" s="19"/>
      <c r="WEN37" s="19"/>
      <c r="WEO37" s="19"/>
      <c r="WEP37" s="19"/>
      <c r="WEQ37" s="19"/>
      <c r="WER37" s="19"/>
      <c r="WES37" s="19"/>
      <c r="WET37" s="19"/>
      <c r="WEU37" s="19"/>
      <c r="WEV37" s="19"/>
      <c r="WEW37" s="19"/>
      <c r="WEX37" s="19"/>
      <c r="WEY37" s="19"/>
      <c r="WEZ37" s="19"/>
      <c r="WFA37" s="19"/>
      <c r="WFB37" s="19"/>
      <c r="WFC37" s="19"/>
      <c r="WFD37" s="19"/>
      <c r="WFE37" s="19"/>
      <c r="WFF37" s="19"/>
      <c r="WFG37" s="19"/>
      <c r="WFH37" s="19"/>
      <c r="WFI37" s="19"/>
      <c r="WFJ37" s="19"/>
      <c r="WFK37" s="19"/>
      <c r="WFL37" s="19"/>
      <c r="WFM37" s="19"/>
      <c r="WFN37" s="19"/>
      <c r="WFO37" s="19"/>
      <c r="WFP37" s="19"/>
      <c r="WFQ37" s="19"/>
      <c r="WFR37" s="19"/>
      <c r="WFS37" s="19"/>
      <c r="WFT37" s="19"/>
      <c r="WFU37" s="19"/>
      <c r="WFV37" s="19"/>
      <c r="WFW37" s="19"/>
      <c r="WFX37" s="19"/>
      <c r="WFY37" s="19"/>
      <c r="WFZ37" s="19"/>
      <c r="WGA37" s="19"/>
      <c r="WGB37" s="19"/>
      <c r="WGC37" s="19"/>
      <c r="WGD37" s="19"/>
      <c r="WGE37" s="19"/>
      <c r="WGF37" s="19"/>
      <c r="WGG37" s="19"/>
      <c r="WGH37" s="19"/>
      <c r="WGI37" s="19"/>
      <c r="WGJ37" s="19"/>
      <c r="WGK37" s="19"/>
      <c r="WGL37" s="19"/>
      <c r="WGM37" s="19"/>
      <c r="WGN37" s="19"/>
      <c r="WGO37" s="19"/>
      <c r="WGP37" s="19"/>
      <c r="WGQ37" s="19"/>
      <c r="WGR37" s="19"/>
      <c r="WGS37" s="19"/>
      <c r="WGT37" s="19"/>
      <c r="WGU37" s="19"/>
      <c r="WGV37" s="19"/>
      <c r="WGW37" s="19"/>
      <c r="WGX37" s="19"/>
      <c r="WGY37" s="19"/>
      <c r="WGZ37" s="19"/>
      <c r="WHA37" s="19"/>
      <c r="WHB37" s="19"/>
      <c r="WHC37" s="19"/>
      <c r="WHD37" s="19"/>
      <c r="WHE37" s="19"/>
      <c r="WHF37" s="19"/>
      <c r="WHG37" s="19"/>
      <c r="WHH37" s="19"/>
      <c r="WHI37" s="19"/>
      <c r="WHJ37" s="19"/>
      <c r="WHK37" s="19"/>
      <c r="WHL37" s="19"/>
      <c r="WHM37" s="19"/>
      <c r="WHN37" s="19"/>
      <c r="WHO37" s="19"/>
      <c r="WHP37" s="19"/>
      <c r="WHQ37" s="19"/>
      <c r="WHR37" s="19"/>
      <c r="WHS37" s="19"/>
      <c r="WHT37" s="19"/>
      <c r="WHU37" s="19"/>
      <c r="WHV37" s="19"/>
      <c r="WHW37" s="19"/>
      <c r="WHX37" s="19"/>
      <c r="WHY37" s="19"/>
      <c r="WHZ37" s="19"/>
      <c r="WIA37" s="19"/>
      <c r="WIB37" s="19"/>
      <c r="WIC37" s="19"/>
      <c r="WID37" s="19"/>
      <c r="WIE37" s="19"/>
      <c r="WIF37" s="19"/>
      <c r="WIG37" s="19"/>
      <c r="WIH37" s="19"/>
      <c r="WII37" s="19"/>
      <c r="WIJ37" s="19"/>
      <c r="WIK37" s="19"/>
      <c r="WIL37" s="19"/>
      <c r="WIM37" s="19"/>
      <c r="WIN37" s="19"/>
      <c r="WIO37" s="19"/>
      <c r="WIP37" s="19"/>
      <c r="WIQ37" s="19"/>
      <c r="WIR37" s="19"/>
      <c r="WIS37" s="19"/>
      <c r="WIT37" s="19"/>
      <c r="WIU37" s="19"/>
      <c r="WIV37" s="19"/>
      <c r="WIW37" s="19"/>
      <c r="WIX37" s="19"/>
      <c r="WIY37" s="19"/>
      <c r="WIZ37" s="19"/>
      <c r="WJA37" s="19"/>
      <c r="WJB37" s="19"/>
      <c r="WJC37" s="19"/>
      <c r="WJD37" s="19"/>
      <c r="WJE37" s="19"/>
      <c r="WJF37" s="19"/>
      <c r="WJG37" s="19"/>
      <c r="WJH37" s="19"/>
      <c r="WJI37" s="19"/>
      <c r="WJJ37" s="19"/>
      <c r="WJK37" s="19"/>
      <c r="WJL37" s="19"/>
      <c r="WJM37" s="19"/>
      <c r="WJN37" s="19"/>
      <c r="WJO37" s="19"/>
      <c r="WJP37" s="19"/>
      <c r="WJQ37" s="19"/>
      <c r="WJR37" s="19"/>
      <c r="WJS37" s="19"/>
      <c r="WJT37" s="19"/>
      <c r="WJU37" s="19"/>
      <c r="WJV37" s="19"/>
      <c r="WJW37" s="19"/>
      <c r="WJX37" s="19"/>
      <c r="WJY37" s="19"/>
      <c r="WJZ37" s="19"/>
      <c r="WKA37" s="19"/>
      <c r="WKB37" s="19"/>
      <c r="WKC37" s="19"/>
      <c r="WKD37" s="19"/>
      <c r="WKE37" s="19"/>
      <c r="WKF37" s="19"/>
      <c r="WKG37" s="19"/>
      <c r="WKH37" s="19"/>
      <c r="WKI37" s="19"/>
      <c r="WKJ37" s="19"/>
      <c r="WKK37" s="19"/>
      <c r="WKL37" s="19"/>
      <c r="WKM37" s="19"/>
      <c r="WKN37" s="19"/>
      <c r="WKO37" s="19"/>
      <c r="WKP37" s="19"/>
      <c r="WKQ37" s="19"/>
      <c r="WKR37" s="19"/>
      <c r="WKS37" s="19"/>
      <c r="WKT37" s="19"/>
      <c r="WKU37" s="19"/>
      <c r="WKV37" s="19"/>
      <c r="WKW37" s="19"/>
      <c r="WKX37" s="19"/>
      <c r="WKY37" s="19"/>
      <c r="WKZ37" s="19"/>
      <c r="WLA37" s="19"/>
      <c r="WLB37" s="19"/>
      <c r="WLC37" s="19"/>
      <c r="WLD37" s="19"/>
      <c r="WLE37" s="19"/>
      <c r="WLF37" s="19"/>
      <c r="WLG37" s="19"/>
      <c r="WLH37" s="19"/>
      <c r="WLI37" s="19"/>
      <c r="WLJ37" s="19"/>
      <c r="WLK37" s="19"/>
      <c r="WLL37" s="19"/>
      <c r="WLM37" s="19"/>
      <c r="WLN37" s="19"/>
      <c r="WLO37" s="19"/>
      <c r="WLP37" s="19"/>
      <c r="WLQ37" s="19"/>
      <c r="WLR37" s="19"/>
      <c r="WLS37" s="19"/>
      <c r="WLT37" s="19"/>
      <c r="WLU37" s="19"/>
      <c r="WLV37" s="19"/>
      <c r="WLW37" s="19"/>
      <c r="WLX37" s="19"/>
      <c r="WLY37" s="19"/>
      <c r="WLZ37" s="19"/>
      <c r="WMA37" s="19"/>
      <c r="WMB37" s="19"/>
      <c r="WMC37" s="19"/>
      <c r="WMD37" s="19"/>
      <c r="WME37" s="19"/>
      <c r="WMF37" s="19"/>
      <c r="WMG37" s="19"/>
      <c r="WMH37" s="19"/>
      <c r="WMI37" s="19"/>
      <c r="WMJ37" s="19"/>
      <c r="WMK37" s="19"/>
      <c r="WML37" s="19"/>
      <c r="WMM37" s="19"/>
      <c r="WMN37" s="19"/>
      <c r="WMO37" s="19"/>
      <c r="WMP37" s="19"/>
      <c r="WMQ37" s="19"/>
      <c r="WMR37" s="19"/>
      <c r="WMS37" s="19"/>
      <c r="WMT37" s="19"/>
      <c r="WMU37" s="19"/>
      <c r="WMV37" s="19"/>
      <c r="WMW37" s="19"/>
      <c r="WMX37" s="19"/>
      <c r="WMY37" s="19"/>
      <c r="WMZ37" s="19"/>
      <c r="WNA37" s="19"/>
      <c r="WNB37" s="19"/>
      <c r="WNC37" s="19"/>
      <c r="WND37" s="19"/>
      <c r="WNE37" s="19"/>
      <c r="WNF37" s="19"/>
      <c r="WNG37" s="19"/>
      <c r="WNH37" s="19"/>
      <c r="WNI37" s="19"/>
      <c r="WNJ37" s="19"/>
      <c r="WNK37" s="19"/>
      <c r="WNL37" s="19"/>
      <c r="WNM37" s="19"/>
      <c r="WNN37" s="19"/>
      <c r="WNO37" s="19"/>
      <c r="WNP37" s="19"/>
      <c r="WNQ37" s="19"/>
      <c r="WNR37" s="19"/>
      <c r="WNS37" s="19"/>
      <c r="WNT37" s="19"/>
      <c r="WNU37" s="19"/>
      <c r="WNV37" s="19"/>
      <c r="WNW37" s="19"/>
      <c r="WNX37" s="19"/>
      <c r="WNY37" s="19"/>
      <c r="WNZ37" s="19"/>
      <c r="WOA37" s="19"/>
      <c r="WOB37" s="19"/>
      <c r="WOC37" s="19"/>
      <c r="WOD37" s="19"/>
      <c r="WOE37" s="19"/>
      <c r="WOF37" s="19"/>
      <c r="WOG37" s="19"/>
      <c r="WOH37" s="19"/>
      <c r="WOI37" s="19"/>
      <c r="WOJ37" s="19"/>
      <c r="WOK37" s="19"/>
      <c r="WOL37" s="19"/>
      <c r="WOM37" s="19"/>
      <c r="WON37" s="19"/>
      <c r="WOO37" s="19"/>
      <c r="WOP37" s="19"/>
      <c r="WOQ37" s="19"/>
      <c r="WOR37" s="19"/>
      <c r="WOS37" s="19"/>
      <c r="WOT37" s="19"/>
      <c r="WOU37" s="19"/>
      <c r="WOV37" s="19"/>
      <c r="WOW37" s="19"/>
      <c r="WOX37" s="19"/>
      <c r="WOY37" s="19"/>
      <c r="WOZ37" s="19"/>
      <c r="WPA37" s="19"/>
      <c r="WPB37" s="19"/>
      <c r="WPC37" s="19"/>
      <c r="WPD37" s="19"/>
      <c r="WPE37" s="19"/>
      <c r="WPF37" s="19"/>
      <c r="WPG37" s="19"/>
      <c r="WPH37" s="19"/>
      <c r="WPI37" s="19"/>
      <c r="WPJ37" s="19"/>
      <c r="WPK37" s="19"/>
      <c r="WPL37" s="19"/>
      <c r="WPM37" s="19"/>
      <c r="WPN37" s="19"/>
      <c r="WPO37" s="19"/>
      <c r="WPP37" s="19"/>
      <c r="WPQ37" s="19"/>
      <c r="WPR37" s="19"/>
      <c r="WPS37" s="19"/>
      <c r="WPT37" s="19"/>
      <c r="WPU37" s="19"/>
      <c r="WPV37" s="19"/>
      <c r="WPW37" s="19"/>
      <c r="WPX37" s="19"/>
      <c r="WPY37" s="19"/>
      <c r="WPZ37" s="19"/>
      <c r="WQA37" s="19"/>
      <c r="WQB37" s="19"/>
      <c r="WQC37" s="19"/>
      <c r="WQD37" s="19"/>
      <c r="WQE37" s="19"/>
      <c r="WQF37" s="19"/>
      <c r="WQG37" s="19"/>
      <c r="WQH37" s="19"/>
      <c r="WQI37" s="19"/>
      <c r="WQJ37" s="19"/>
      <c r="WQK37" s="19"/>
      <c r="WQL37" s="19"/>
      <c r="WQM37" s="19"/>
      <c r="WQN37" s="19"/>
      <c r="WQO37" s="19"/>
      <c r="WQP37" s="19"/>
      <c r="WQQ37" s="19"/>
      <c r="WQR37" s="19"/>
      <c r="WQS37" s="19"/>
      <c r="WQT37" s="19"/>
      <c r="WQU37" s="19"/>
      <c r="WQV37" s="19"/>
      <c r="WQW37" s="19"/>
      <c r="WQX37" s="19"/>
      <c r="WQY37" s="19"/>
      <c r="WQZ37" s="19"/>
      <c r="WRA37" s="19"/>
      <c r="WRB37" s="19"/>
      <c r="WRC37" s="19"/>
      <c r="WRD37" s="19"/>
      <c r="WRE37" s="19"/>
      <c r="WRF37" s="19"/>
      <c r="WRG37" s="19"/>
      <c r="WRH37" s="19"/>
      <c r="WRI37" s="19"/>
      <c r="WRJ37" s="19"/>
      <c r="WRK37" s="19"/>
      <c r="WRL37" s="19"/>
      <c r="WRM37" s="19"/>
      <c r="WRN37" s="19"/>
      <c r="WRO37" s="19"/>
      <c r="WRP37" s="19"/>
      <c r="WRQ37" s="19"/>
      <c r="WRR37" s="19"/>
      <c r="WRS37" s="19"/>
      <c r="WRT37" s="19"/>
      <c r="WRU37" s="19"/>
      <c r="WRV37" s="19"/>
      <c r="WRW37" s="19"/>
      <c r="WRX37" s="19"/>
      <c r="WRY37" s="19"/>
      <c r="WRZ37" s="19"/>
      <c r="WSA37" s="19"/>
      <c r="WSB37" s="19"/>
      <c r="WSC37" s="19"/>
      <c r="WSD37" s="19"/>
      <c r="WSE37" s="19"/>
      <c r="WSF37" s="19"/>
      <c r="WSG37" s="19"/>
      <c r="WSH37" s="19"/>
      <c r="WSI37" s="19"/>
      <c r="WSJ37" s="19"/>
      <c r="WSK37" s="19"/>
      <c r="WSL37" s="19"/>
      <c r="WSM37" s="19"/>
      <c r="WSN37" s="19"/>
      <c r="WSO37" s="19"/>
      <c r="WSP37" s="19"/>
      <c r="WSQ37" s="19"/>
      <c r="WSR37" s="19"/>
      <c r="WSS37" s="19"/>
      <c r="WST37" s="19"/>
      <c r="WSU37" s="19"/>
      <c r="WSV37" s="19"/>
      <c r="WSW37" s="19"/>
      <c r="WSX37" s="19"/>
      <c r="WSY37" s="19"/>
      <c r="WSZ37" s="19"/>
      <c r="WTA37" s="19"/>
      <c r="WTB37" s="19"/>
      <c r="WTC37" s="19"/>
      <c r="WTD37" s="19"/>
      <c r="WTE37" s="19"/>
      <c r="WTF37" s="19"/>
      <c r="WTG37" s="19"/>
      <c r="WTH37" s="19"/>
      <c r="WTI37" s="19"/>
      <c r="WTJ37" s="19"/>
      <c r="WTK37" s="19"/>
      <c r="WTL37" s="19"/>
      <c r="WTM37" s="19"/>
      <c r="WTN37" s="19"/>
      <c r="WTO37" s="19"/>
      <c r="WTP37" s="19"/>
      <c r="WTQ37" s="19"/>
      <c r="WTR37" s="19"/>
      <c r="WTS37" s="19"/>
      <c r="WTT37" s="19"/>
      <c r="WTU37" s="19"/>
      <c r="WTV37" s="19"/>
      <c r="WTW37" s="19"/>
      <c r="WTX37" s="19"/>
      <c r="WTY37" s="19"/>
      <c r="WTZ37" s="19"/>
      <c r="WUA37" s="19"/>
      <c r="WUB37" s="19"/>
      <c r="WUC37" s="19"/>
      <c r="WUD37" s="19"/>
      <c r="WUE37" s="19"/>
      <c r="WUF37" s="19"/>
      <c r="WUG37" s="19"/>
      <c r="WUH37" s="19"/>
      <c r="WUI37" s="19"/>
      <c r="WUJ37" s="19"/>
      <c r="WUK37" s="19"/>
      <c r="WUL37" s="19"/>
      <c r="WUM37" s="19"/>
      <c r="WUN37" s="19"/>
      <c r="WUO37" s="19"/>
      <c r="WUP37" s="19"/>
      <c r="WUQ37" s="19"/>
      <c r="WUR37" s="19"/>
      <c r="WUS37" s="19"/>
      <c r="WUT37" s="19"/>
      <c r="WUU37" s="19"/>
      <c r="WUV37" s="19"/>
      <c r="WUW37" s="19"/>
      <c r="WUX37" s="19"/>
      <c r="WUY37" s="19"/>
      <c r="WUZ37" s="19"/>
      <c r="WVA37" s="19"/>
      <c r="WVB37" s="19"/>
      <c r="WVC37" s="19"/>
      <c r="WVD37" s="19"/>
      <c r="WVE37" s="19"/>
      <c r="WVF37" s="19"/>
      <c r="WVG37" s="19"/>
      <c r="WVH37" s="19"/>
      <c r="WVI37" s="19"/>
      <c r="WVJ37" s="19"/>
      <c r="WVK37" s="19"/>
      <c r="WVL37" s="19"/>
      <c r="WVM37" s="19"/>
      <c r="WVN37" s="19"/>
      <c r="WVO37" s="19"/>
      <c r="WVP37" s="19"/>
      <c r="WVQ37" s="19"/>
      <c r="WVR37" s="19"/>
      <c r="WVS37" s="19"/>
      <c r="WVT37" s="19"/>
      <c r="WVU37" s="19"/>
      <c r="WVV37" s="19"/>
      <c r="WVW37" s="19"/>
      <c r="WVX37" s="19"/>
      <c r="WVY37" s="19"/>
      <c r="WVZ37" s="19"/>
      <c r="WWA37" s="19"/>
      <c r="WWB37" s="19"/>
      <c r="WWC37" s="19"/>
      <c r="WWD37" s="19"/>
      <c r="WWE37" s="19"/>
      <c r="WWF37" s="19"/>
      <c r="WWG37" s="19"/>
      <c r="WWH37" s="19"/>
      <c r="WWI37" s="19"/>
      <c r="WWJ37" s="19"/>
      <c r="WWK37" s="19"/>
      <c r="WWL37" s="19"/>
      <c r="WWM37" s="19"/>
      <c r="WWN37" s="19"/>
      <c r="WWO37" s="19"/>
      <c r="WWP37" s="19"/>
      <c r="WWQ37" s="19"/>
      <c r="WWR37" s="19"/>
      <c r="WWS37" s="19"/>
      <c r="WWT37" s="19"/>
      <c r="WWU37" s="19"/>
      <c r="WWV37" s="19"/>
      <c r="WWW37" s="19"/>
      <c r="WWX37" s="19"/>
      <c r="WWY37" s="19"/>
      <c r="WWZ37" s="19"/>
      <c r="WXA37" s="19"/>
      <c r="WXB37" s="19"/>
      <c r="WXC37" s="19"/>
      <c r="WXD37" s="19"/>
      <c r="WXE37" s="19"/>
      <c r="WXF37" s="19"/>
      <c r="WXG37" s="19"/>
      <c r="WXH37" s="19"/>
      <c r="WXI37" s="19"/>
      <c r="WXJ37" s="19"/>
      <c r="WXK37" s="19"/>
      <c r="WXL37" s="19"/>
      <c r="WXM37" s="19"/>
      <c r="WXN37" s="19"/>
      <c r="WXO37" s="19"/>
      <c r="WXP37" s="19"/>
      <c r="WXQ37" s="19"/>
      <c r="WXR37" s="19"/>
      <c r="WXS37" s="19"/>
      <c r="WXT37" s="19"/>
      <c r="WXU37" s="19"/>
      <c r="WXV37" s="19"/>
      <c r="WXW37" s="19"/>
      <c r="WXX37" s="19"/>
      <c r="WXY37" s="19"/>
      <c r="WXZ37" s="19"/>
      <c r="WYA37" s="19"/>
      <c r="WYB37" s="19"/>
      <c r="WYC37" s="19"/>
      <c r="WYD37" s="19"/>
      <c r="WYE37" s="19"/>
      <c r="WYF37" s="19"/>
      <c r="WYG37" s="19"/>
      <c r="WYH37" s="19"/>
      <c r="WYI37" s="19"/>
      <c r="WYJ37" s="19"/>
      <c r="WYK37" s="19"/>
      <c r="WYL37" s="19"/>
      <c r="WYM37" s="19"/>
      <c r="WYN37" s="19"/>
      <c r="WYO37" s="19"/>
      <c r="WYP37" s="19"/>
      <c r="WYQ37" s="19"/>
      <c r="WYR37" s="19"/>
      <c r="WYS37" s="19"/>
      <c r="WYT37" s="19"/>
      <c r="WYU37" s="19"/>
      <c r="WYV37" s="19"/>
      <c r="WYW37" s="19"/>
      <c r="WYX37" s="19"/>
      <c r="WYY37" s="19"/>
      <c r="WYZ37" s="19"/>
      <c r="WZA37" s="19"/>
      <c r="WZB37" s="19"/>
      <c r="WZC37" s="19"/>
      <c r="WZD37" s="19"/>
      <c r="WZE37" s="19"/>
      <c r="WZF37" s="19"/>
      <c r="WZG37" s="19"/>
      <c r="WZH37" s="19"/>
      <c r="WZI37" s="19"/>
      <c r="WZJ37" s="19"/>
      <c r="WZK37" s="19"/>
      <c r="WZL37" s="19"/>
      <c r="WZM37" s="19"/>
      <c r="WZN37" s="19"/>
      <c r="WZO37" s="19"/>
      <c r="WZP37" s="19"/>
      <c r="WZQ37" s="19"/>
      <c r="WZR37" s="19"/>
      <c r="WZS37" s="19"/>
      <c r="WZT37" s="19"/>
      <c r="WZU37" s="19"/>
      <c r="WZV37" s="19"/>
      <c r="WZW37" s="19"/>
      <c r="WZX37" s="19"/>
      <c r="WZY37" s="19"/>
      <c r="WZZ37" s="19"/>
      <c r="XAA37" s="19"/>
      <c r="XAB37" s="19"/>
      <c r="XAC37" s="19"/>
      <c r="XAD37" s="19"/>
      <c r="XAE37" s="19"/>
      <c r="XAF37" s="19"/>
      <c r="XAG37" s="19"/>
      <c r="XAH37" s="19"/>
      <c r="XAI37" s="19"/>
      <c r="XAJ37" s="19"/>
      <c r="XAK37" s="19"/>
      <c r="XAL37" s="19"/>
      <c r="XAM37" s="19"/>
      <c r="XAN37" s="19"/>
      <c r="XAO37" s="19"/>
      <c r="XAP37" s="19"/>
      <c r="XAQ37" s="19"/>
      <c r="XAR37" s="19"/>
      <c r="XAS37" s="19"/>
      <c r="XAT37" s="19"/>
      <c r="XAU37" s="19"/>
      <c r="XAV37" s="19"/>
      <c r="XAW37" s="19"/>
      <c r="XAX37" s="19"/>
      <c r="XAY37" s="19"/>
      <c r="XAZ37" s="19"/>
      <c r="XBA37" s="19"/>
      <c r="XBB37" s="19"/>
      <c r="XBC37" s="19"/>
      <c r="XBD37" s="19"/>
      <c r="XBE37" s="19"/>
      <c r="XBF37" s="19"/>
      <c r="XBG37" s="19"/>
      <c r="XBH37" s="19"/>
      <c r="XBI37" s="19"/>
      <c r="XBJ37" s="19"/>
      <c r="XBK37" s="19"/>
      <c r="XBL37" s="19"/>
      <c r="XBM37" s="19"/>
      <c r="XBN37" s="19"/>
      <c r="XBO37" s="19"/>
      <c r="XBP37" s="19"/>
      <c r="XBQ37" s="19"/>
      <c r="XBR37" s="19"/>
      <c r="XBS37" s="19"/>
      <c r="XBT37" s="19"/>
      <c r="XBU37" s="19"/>
      <c r="XBV37" s="19"/>
      <c r="XBW37" s="19"/>
      <c r="XBX37" s="19"/>
      <c r="XBY37" s="19"/>
      <c r="XBZ37" s="19"/>
      <c r="XCA37" s="19"/>
      <c r="XCB37" s="19"/>
      <c r="XCC37" s="19"/>
      <c r="XCD37" s="19"/>
      <c r="XCE37" s="19"/>
      <c r="XCF37" s="19"/>
      <c r="XCG37" s="19"/>
      <c r="XCH37" s="19"/>
      <c r="XCI37" s="19"/>
      <c r="XCJ37" s="19"/>
      <c r="XCK37" s="19"/>
      <c r="XCL37" s="19"/>
      <c r="XCM37" s="19"/>
      <c r="XCN37" s="19"/>
      <c r="XCO37" s="19"/>
      <c r="XCP37" s="19"/>
      <c r="XCQ37" s="19"/>
      <c r="XCR37" s="19"/>
      <c r="XCS37" s="19"/>
      <c r="XCT37" s="19"/>
      <c r="XCU37" s="19"/>
      <c r="XCV37" s="19"/>
      <c r="XCW37" s="19"/>
      <c r="XCX37" s="19"/>
      <c r="XCY37" s="19"/>
      <c r="XCZ37" s="19"/>
      <c r="XDA37" s="19"/>
      <c r="XDB37" s="19"/>
      <c r="XDC37" s="19"/>
      <c r="XDD37" s="19"/>
      <c r="XDE37" s="19"/>
      <c r="XDF37" s="19"/>
      <c r="XDG37" s="19"/>
      <c r="XDH37" s="19"/>
      <c r="XDI37" s="19"/>
      <c r="XDJ37" s="19"/>
      <c r="XDK37" s="19"/>
      <c r="XDL37" s="19"/>
      <c r="XDM37" s="19"/>
      <c r="XDN37" s="19"/>
      <c r="XDO37" s="19"/>
      <c r="XDP37" s="19"/>
      <c r="XDQ37" s="19"/>
      <c r="XDR37" s="19"/>
      <c r="XDS37" s="19"/>
      <c r="XDT37" s="19"/>
      <c r="XDU37" s="19"/>
      <c r="XDV37" s="19"/>
      <c r="XDW37" s="19"/>
      <c r="XDX37" s="19"/>
      <c r="XDY37" s="19"/>
      <c r="XDZ37" s="19"/>
      <c r="XEA37" s="19"/>
      <c r="XEB37" s="19"/>
      <c r="XEC37" s="19"/>
      <c r="XED37" s="19"/>
      <c r="XEE37" s="19"/>
      <c r="XEF37" s="19"/>
      <c r="XEG37" s="19"/>
      <c r="XEH37" s="19"/>
      <c r="XEI37" s="19"/>
      <c r="XEJ37" s="19"/>
      <c r="XEK37" s="19"/>
      <c r="XEL37" s="19"/>
      <c r="XEM37" s="19"/>
      <c r="XEN37" s="19"/>
      <c r="XEO37" s="19"/>
      <c r="XEP37" s="19"/>
      <c r="XEQ37" s="19"/>
      <c r="XER37" s="19"/>
      <c r="XES37" s="19"/>
      <c r="XET37" s="19"/>
      <c r="XEU37" s="19"/>
      <c r="XEV37" s="19"/>
      <c r="XEW37" s="19"/>
      <c r="XEX37" s="19"/>
      <c r="XEY37" s="19"/>
      <c r="XEZ37" s="19"/>
      <c r="XFA37" s="19"/>
      <c r="XFB37" s="19"/>
      <c r="XFC37" s="19"/>
      <c r="XFD37" s="19"/>
    </row>
    <row r="38" ht="15.75" customHeight="1">
      <c r="A38" s="48" t="s">
        <v>168</v>
      </c>
      <c r="B38" s="535" t="s">
        <v>573</v>
      </c>
      <c r="C38" s="536" t="s">
        <v>38</v>
      </c>
      <c r="D38" s="537">
        <v>379.8</v>
      </c>
      <c r="E38" s="538" t="str">
        <f>+[57]APU!F857</f>
        <v>#ERROR!</v>
      </c>
      <c r="F38" s="527" t="str">
        <f>ROUND(D38*E38,0)</f>
        <v>#ERROR!</v>
      </c>
      <c r="G38" s="24" t="str">
        <f>+ROUND(F38*$G$6,0)</f>
        <v>#ERROR!</v>
      </c>
      <c r="H38" s="24" t="str">
        <f>+ROUND(SUM(F38:G38)*$H$6,0)</f>
        <v>#ERROR!</v>
      </c>
      <c r="I38" s="24" t="str">
        <f>SUM(F38:H38)</f>
        <v>#ERROR!</v>
      </c>
    </row>
    <row r="39" ht="15.75" customHeight="1">
      <c r="A39" s="530"/>
      <c r="B39" s="539"/>
      <c r="C39" s="540"/>
      <c r="D39" s="541"/>
      <c r="E39" s="534" t="s">
        <v>574</v>
      </c>
      <c r="F39" s="28" t="str">
        <f t="shared" ref="F39:I39" si="11">SUM(F38)</f>
        <v>#ERROR!</v>
      </c>
      <c r="G39" s="28" t="str">
        <f t="shared" si="11"/>
        <v>#ERROR!</v>
      </c>
      <c r="H39" s="28" t="str">
        <f t="shared" si="11"/>
        <v>#ERROR!</v>
      </c>
      <c r="I39" s="28" t="str">
        <f t="shared" si="11"/>
        <v>#ERROR!</v>
      </c>
      <c r="XFD39" s="146" t="str">
        <f>SUM(A39:XFC39)</f>
        <v>#ERROR!</v>
      </c>
    </row>
    <row r="40" ht="15.75" customHeight="1">
      <c r="A40" s="205" t="s">
        <v>173</v>
      </c>
      <c r="B40" s="294" t="s">
        <v>575</v>
      </c>
      <c r="C40" s="5"/>
      <c r="D40" s="5"/>
      <c r="E40" s="5"/>
      <c r="F40" s="5"/>
      <c r="G40" s="5"/>
      <c r="H40" s="5"/>
      <c r="I40" s="6"/>
    </row>
    <row r="41" ht="15.75" customHeight="1">
      <c r="A41" s="48" t="s">
        <v>175</v>
      </c>
      <c r="B41" s="91" t="s">
        <v>576</v>
      </c>
      <c r="C41" s="22" t="s">
        <v>207</v>
      </c>
      <c r="D41" s="23">
        <v>19.2</v>
      </c>
      <c r="E41" s="24">
        <v>44789.0</v>
      </c>
      <c r="F41" s="527">
        <f t="shared" ref="F41:F44" si="12">ROUND(D41*E41,0)</f>
        <v>859949</v>
      </c>
      <c r="G41" s="24">
        <f t="shared" ref="G41:G44" si="13">+ROUND(F41*$G$6,0)</f>
        <v>34398</v>
      </c>
      <c r="H41" s="24">
        <f t="shared" ref="H41:H44" si="14">+ROUND(SUM(F41:G41)*$H$6,0)</f>
        <v>313021</v>
      </c>
      <c r="I41" s="24">
        <f t="shared" ref="I41:I44" si="15">SUM(F41:H41)</f>
        <v>1207368</v>
      </c>
    </row>
    <row r="42" ht="15.75" customHeight="1">
      <c r="A42" s="48" t="s">
        <v>177</v>
      </c>
      <c r="B42" s="91" t="s">
        <v>558</v>
      </c>
      <c r="C42" s="50" t="s">
        <v>38</v>
      </c>
      <c r="D42" s="23">
        <v>32.0</v>
      </c>
      <c r="E42" s="24">
        <v>25923.0</v>
      </c>
      <c r="F42" s="527">
        <f t="shared" si="12"/>
        <v>829536</v>
      </c>
      <c r="G42" s="24">
        <f t="shared" si="13"/>
        <v>33181</v>
      </c>
      <c r="H42" s="24">
        <f t="shared" si="14"/>
        <v>301951</v>
      </c>
      <c r="I42" s="24">
        <f t="shared" si="15"/>
        <v>1164668</v>
      </c>
    </row>
    <row r="43" ht="15.75" customHeight="1">
      <c r="A43" s="48" t="s">
        <v>179</v>
      </c>
      <c r="B43" s="91" t="s">
        <v>577</v>
      </c>
      <c r="C43" s="50" t="s">
        <v>207</v>
      </c>
      <c r="D43" s="23">
        <v>6.4</v>
      </c>
      <c r="E43" s="24">
        <v>181896.0</v>
      </c>
      <c r="F43" s="527">
        <f t="shared" si="12"/>
        <v>1164134</v>
      </c>
      <c r="G43" s="24">
        <f t="shared" si="13"/>
        <v>46565</v>
      </c>
      <c r="H43" s="24">
        <f t="shared" si="14"/>
        <v>423745</v>
      </c>
      <c r="I43" s="24">
        <f t="shared" si="15"/>
        <v>1634444</v>
      </c>
    </row>
    <row r="44" ht="15.75" customHeight="1">
      <c r="A44" s="48" t="s">
        <v>181</v>
      </c>
      <c r="B44" s="91" t="s">
        <v>353</v>
      </c>
      <c r="C44" s="50" t="s">
        <v>207</v>
      </c>
      <c r="D44" s="23">
        <f>D41</f>
        <v>19.2</v>
      </c>
      <c r="E44" s="24">
        <v>77190.0</v>
      </c>
      <c r="F44" s="527">
        <f t="shared" si="12"/>
        <v>1482048</v>
      </c>
      <c r="G44" s="24">
        <f t="shared" si="13"/>
        <v>59282</v>
      </c>
      <c r="H44" s="24">
        <f t="shared" si="14"/>
        <v>539466</v>
      </c>
      <c r="I44" s="24">
        <f t="shared" si="15"/>
        <v>2080796</v>
      </c>
    </row>
    <row r="45" ht="15.75" customHeight="1">
      <c r="A45" s="67" t="s">
        <v>578</v>
      </c>
      <c r="B45" s="5"/>
      <c r="C45" s="5"/>
      <c r="D45" s="5"/>
      <c r="E45" s="6"/>
      <c r="F45" s="68">
        <f t="shared" ref="F45:I45" si="16">SUM(F41:F44)</f>
        <v>4335667</v>
      </c>
      <c r="G45" s="68">
        <f t="shared" si="16"/>
        <v>173426</v>
      </c>
      <c r="H45" s="68">
        <f t="shared" si="16"/>
        <v>1578183</v>
      </c>
      <c r="I45" s="68">
        <f t="shared" si="16"/>
        <v>6087276</v>
      </c>
    </row>
    <row r="46" ht="15.75" customHeight="1">
      <c r="A46" s="205" t="s">
        <v>183</v>
      </c>
      <c r="B46" s="294" t="s">
        <v>579</v>
      </c>
      <c r="C46" s="5"/>
      <c r="D46" s="5"/>
      <c r="E46" s="5"/>
      <c r="F46" s="5"/>
      <c r="G46" s="5"/>
      <c r="H46" s="5"/>
      <c r="I46" s="6"/>
    </row>
    <row r="47" ht="15.75" customHeight="1">
      <c r="A47" s="48" t="s">
        <v>185</v>
      </c>
      <c r="B47" s="91" t="s">
        <v>580</v>
      </c>
      <c r="C47" s="22" t="s">
        <v>38</v>
      </c>
      <c r="D47" s="23">
        <v>38.4</v>
      </c>
      <c r="E47" s="24">
        <v>44037.0</v>
      </c>
      <c r="F47" s="527">
        <f t="shared" ref="F47:F58" si="17">ROUND(D47*E47,0)</f>
        <v>1691021</v>
      </c>
      <c r="G47" s="24">
        <f t="shared" ref="G47:G58" si="18">+ROUND(F47*$G$6,0)</f>
        <v>67641</v>
      </c>
      <c r="H47" s="24">
        <f t="shared" ref="H47:H58" si="19">+ROUND(SUM(F47:G47)*$H$6,0)</f>
        <v>615532</v>
      </c>
      <c r="I47" s="24">
        <f t="shared" ref="I47:I58" si="20">SUM(F47:H47)</f>
        <v>2374194</v>
      </c>
    </row>
    <row r="48" ht="15.75" customHeight="1">
      <c r="A48" s="48" t="s">
        <v>187</v>
      </c>
      <c r="B48" s="91" t="s">
        <v>581</v>
      </c>
      <c r="C48" s="50" t="s">
        <v>207</v>
      </c>
      <c r="D48" s="23">
        <v>11.09</v>
      </c>
      <c r="E48" s="24">
        <v>1151831.0</v>
      </c>
      <c r="F48" s="527">
        <f t="shared" si="17"/>
        <v>12773806</v>
      </c>
      <c r="G48" s="24">
        <f t="shared" si="18"/>
        <v>510952</v>
      </c>
      <c r="H48" s="24">
        <f t="shared" si="19"/>
        <v>4649665</v>
      </c>
      <c r="I48" s="24">
        <f t="shared" si="20"/>
        <v>17934423</v>
      </c>
    </row>
    <row r="49" ht="15.75" customHeight="1">
      <c r="A49" s="48" t="s">
        <v>189</v>
      </c>
      <c r="B49" s="91" t="s">
        <v>582</v>
      </c>
      <c r="C49" s="50" t="s">
        <v>278</v>
      </c>
      <c r="D49" s="23">
        <v>1752.0</v>
      </c>
      <c r="E49" s="24">
        <v>8127.0</v>
      </c>
      <c r="F49" s="527">
        <f t="shared" si="17"/>
        <v>14238504</v>
      </c>
      <c r="G49" s="24">
        <f t="shared" si="18"/>
        <v>569540</v>
      </c>
      <c r="H49" s="24">
        <f t="shared" si="19"/>
        <v>5182815</v>
      </c>
      <c r="I49" s="24">
        <f t="shared" si="20"/>
        <v>19990859</v>
      </c>
    </row>
    <row r="50" ht="15.75" customHeight="1">
      <c r="A50" s="48" t="s">
        <v>191</v>
      </c>
      <c r="B50" s="91" t="s">
        <v>583</v>
      </c>
      <c r="C50" s="50" t="s">
        <v>207</v>
      </c>
      <c r="D50" s="23">
        <v>20.16</v>
      </c>
      <c r="E50" s="24">
        <v>1214891.0</v>
      </c>
      <c r="F50" s="527">
        <f t="shared" si="17"/>
        <v>24492203</v>
      </c>
      <c r="G50" s="24">
        <f t="shared" si="18"/>
        <v>979688</v>
      </c>
      <c r="H50" s="24">
        <f t="shared" si="19"/>
        <v>8915162</v>
      </c>
      <c r="I50" s="24">
        <f t="shared" si="20"/>
        <v>34387053</v>
      </c>
    </row>
    <row r="51" ht="15.75" customHeight="1">
      <c r="A51" s="48" t="s">
        <v>293</v>
      </c>
      <c r="B51" s="91" t="s">
        <v>582</v>
      </c>
      <c r="C51" s="22" t="s">
        <v>278</v>
      </c>
      <c r="D51" s="23">
        <v>2683.2</v>
      </c>
      <c r="E51" s="24">
        <v>8127.0</v>
      </c>
      <c r="F51" s="527">
        <f t="shared" si="17"/>
        <v>21806366</v>
      </c>
      <c r="G51" s="24">
        <f t="shared" si="18"/>
        <v>872255</v>
      </c>
      <c r="H51" s="24">
        <f t="shared" si="19"/>
        <v>7937517</v>
      </c>
      <c r="I51" s="24">
        <f t="shared" si="20"/>
        <v>30616138</v>
      </c>
    </row>
    <row r="52" ht="15.75" customHeight="1">
      <c r="A52" s="48" t="s">
        <v>321</v>
      </c>
      <c r="B52" s="91" t="s">
        <v>584</v>
      </c>
      <c r="C52" s="50" t="s">
        <v>207</v>
      </c>
      <c r="D52" s="23">
        <v>5.54</v>
      </c>
      <c r="E52" s="24" t="str">
        <f>+[58]APU!G307</f>
        <v>#ERROR!</v>
      </c>
      <c r="F52" s="527" t="str">
        <f t="shared" si="17"/>
        <v>#ERROR!</v>
      </c>
      <c r="G52" s="24" t="str">
        <f t="shared" si="18"/>
        <v>#ERROR!</v>
      </c>
      <c r="H52" s="24" t="str">
        <f t="shared" si="19"/>
        <v>#ERROR!</v>
      </c>
      <c r="I52" s="24" t="str">
        <f t="shared" si="20"/>
        <v>#ERROR!</v>
      </c>
    </row>
    <row r="53" ht="15.75" customHeight="1">
      <c r="A53" s="48" t="s">
        <v>324</v>
      </c>
      <c r="B53" s="91" t="s">
        <v>582</v>
      </c>
      <c r="C53" s="50" t="s">
        <v>278</v>
      </c>
      <c r="D53" s="23">
        <v>856.1999999999999</v>
      </c>
      <c r="E53" s="24">
        <v>8127.0</v>
      </c>
      <c r="F53" s="527">
        <f t="shared" si="17"/>
        <v>6958337</v>
      </c>
      <c r="G53" s="24">
        <f t="shared" si="18"/>
        <v>278333</v>
      </c>
      <c r="H53" s="24">
        <f t="shared" si="19"/>
        <v>2532835</v>
      </c>
      <c r="I53" s="24">
        <f t="shared" si="20"/>
        <v>9769505</v>
      </c>
    </row>
    <row r="54" ht="15.75" customHeight="1">
      <c r="A54" s="48" t="s">
        <v>492</v>
      </c>
      <c r="B54" s="91" t="s">
        <v>210</v>
      </c>
      <c r="C54" s="50" t="s">
        <v>207</v>
      </c>
      <c r="D54" s="23">
        <v>2818.7999999999997</v>
      </c>
      <c r="E54" s="24">
        <v>10752.0</v>
      </c>
      <c r="F54" s="527">
        <f t="shared" si="17"/>
        <v>30307738</v>
      </c>
      <c r="G54" s="24">
        <f t="shared" si="18"/>
        <v>1212310</v>
      </c>
      <c r="H54" s="24">
        <f t="shared" si="19"/>
        <v>11032017</v>
      </c>
      <c r="I54" s="24">
        <f t="shared" si="20"/>
        <v>42552065</v>
      </c>
    </row>
    <row r="55" ht="15.75" customHeight="1">
      <c r="A55" s="48" t="s">
        <v>494</v>
      </c>
      <c r="B55" s="91" t="s">
        <v>320</v>
      </c>
      <c r="C55" s="22" t="s">
        <v>21</v>
      </c>
      <c r="D55" s="23">
        <v>25.439999999999998</v>
      </c>
      <c r="E55" s="24">
        <v>90832.0</v>
      </c>
      <c r="F55" s="527">
        <f t="shared" si="17"/>
        <v>2310766</v>
      </c>
      <c r="G55" s="24">
        <f t="shared" si="18"/>
        <v>92431</v>
      </c>
      <c r="H55" s="24">
        <f t="shared" si="19"/>
        <v>841119</v>
      </c>
      <c r="I55" s="24">
        <f t="shared" si="20"/>
        <v>3244316</v>
      </c>
    </row>
    <row r="56" ht="15.75" customHeight="1">
      <c r="A56" s="48" t="s">
        <v>496</v>
      </c>
      <c r="B56" s="91" t="s">
        <v>585</v>
      </c>
      <c r="C56" s="50" t="s">
        <v>38</v>
      </c>
      <c r="D56" s="23">
        <v>89.96</v>
      </c>
      <c r="E56" s="24" t="str">
        <f>+[58]APU!G381</f>
        <v>#ERROR!</v>
      </c>
      <c r="F56" s="527" t="str">
        <f t="shared" si="17"/>
        <v>#ERROR!</v>
      </c>
      <c r="G56" s="24" t="str">
        <f t="shared" si="18"/>
        <v>#ERROR!</v>
      </c>
      <c r="H56" s="24" t="str">
        <f t="shared" si="19"/>
        <v>#ERROR!</v>
      </c>
      <c r="I56" s="24" t="str">
        <f t="shared" si="20"/>
        <v>#ERROR!</v>
      </c>
    </row>
    <row r="57" ht="15.75" customHeight="1">
      <c r="A57" s="48" t="s">
        <v>497</v>
      </c>
      <c r="B57" s="91" t="s">
        <v>586</v>
      </c>
      <c r="C57" s="50" t="s">
        <v>21</v>
      </c>
      <c r="D57" s="23">
        <v>26.88</v>
      </c>
      <c r="E57" s="24">
        <v>74374.0</v>
      </c>
      <c r="F57" s="527">
        <f t="shared" si="17"/>
        <v>1999173</v>
      </c>
      <c r="G57" s="24">
        <f t="shared" si="18"/>
        <v>79967</v>
      </c>
      <c r="H57" s="24">
        <f t="shared" si="19"/>
        <v>727699</v>
      </c>
      <c r="I57" s="24">
        <f t="shared" si="20"/>
        <v>2806839</v>
      </c>
    </row>
    <row r="58" ht="15.75" customHeight="1">
      <c r="A58" s="48" t="s">
        <v>587</v>
      </c>
      <c r="B58" s="91" t="s">
        <v>588</v>
      </c>
      <c r="C58" s="50" t="s">
        <v>21</v>
      </c>
      <c r="D58" s="23">
        <v>7.68</v>
      </c>
      <c r="E58" s="24">
        <v>49970.0</v>
      </c>
      <c r="F58" s="527">
        <f t="shared" si="17"/>
        <v>383770</v>
      </c>
      <c r="G58" s="24">
        <f t="shared" si="18"/>
        <v>15351</v>
      </c>
      <c r="H58" s="24">
        <f t="shared" si="19"/>
        <v>139692</v>
      </c>
      <c r="I58" s="24">
        <f t="shared" si="20"/>
        <v>538813</v>
      </c>
    </row>
    <row r="59" ht="15.75" customHeight="1">
      <c r="A59" s="67" t="s">
        <v>589</v>
      </c>
      <c r="B59" s="5"/>
      <c r="C59" s="5"/>
      <c r="D59" s="5"/>
      <c r="E59" s="6"/>
      <c r="F59" s="68" t="str">
        <f t="shared" ref="F59:I59" si="21">SUM(F47:F58)</f>
        <v>#ERROR!</v>
      </c>
      <c r="G59" s="68" t="str">
        <f t="shared" si="21"/>
        <v>#ERROR!</v>
      </c>
      <c r="H59" s="68" t="str">
        <f t="shared" si="21"/>
        <v>#ERROR!</v>
      </c>
      <c r="I59" s="68" t="str">
        <f t="shared" si="21"/>
        <v>#ERROR!</v>
      </c>
    </row>
    <row r="60" ht="15.75" customHeight="1">
      <c r="A60" s="205" t="s">
        <v>326</v>
      </c>
      <c r="B60" s="294" t="s">
        <v>590</v>
      </c>
      <c r="C60" s="5"/>
      <c r="D60" s="5"/>
      <c r="E60" s="5"/>
      <c r="F60" s="5"/>
      <c r="G60" s="5"/>
      <c r="H60" s="5"/>
      <c r="I60" s="6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  <c r="FQ60" s="19"/>
      <c r="FR60" s="19"/>
      <c r="FS60" s="19"/>
      <c r="FT60" s="19"/>
      <c r="FU60" s="19"/>
      <c r="FV60" s="19"/>
      <c r="FW60" s="19"/>
      <c r="FX60" s="19"/>
      <c r="FY60" s="19"/>
      <c r="FZ60" s="19"/>
      <c r="GA60" s="19"/>
      <c r="GB60" s="19"/>
      <c r="GC60" s="19"/>
      <c r="GD60" s="19"/>
      <c r="GE60" s="19"/>
      <c r="GF60" s="19"/>
      <c r="GG60" s="19"/>
      <c r="GH60" s="19"/>
      <c r="GI60" s="19"/>
      <c r="GJ60" s="19"/>
      <c r="GK60" s="19"/>
      <c r="GL60" s="19"/>
      <c r="GM60" s="19"/>
      <c r="GN60" s="19"/>
      <c r="GO60" s="19"/>
      <c r="GP60" s="19"/>
      <c r="GQ60" s="19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  <c r="IR60" s="19"/>
      <c r="IS60" s="19"/>
      <c r="IT60" s="19"/>
      <c r="IU60" s="19"/>
      <c r="IV60" s="19"/>
      <c r="IW60" s="19"/>
      <c r="IX60" s="19"/>
      <c r="IY60" s="19"/>
      <c r="IZ60" s="19"/>
      <c r="JA60" s="19"/>
      <c r="JB60" s="19"/>
      <c r="JC60" s="19"/>
      <c r="JD60" s="19"/>
      <c r="JE60" s="19"/>
      <c r="JF60" s="19"/>
      <c r="JG60" s="19"/>
      <c r="JH60" s="19"/>
      <c r="JI60" s="19"/>
      <c r="JJ60" s="19"/>
      <c r="JK60" s="19"/>
      <c r="JL60" s="19"/>
      <c r="JM60" s="19"/>
      <c r="JN60" s="19"/>
      <c r="JO60" s="19"/>
      <c r="JP60" s="19"/>
      <c r="JQ60" s="19"/>
      <c r="JR60" s="19"/>
      <c r="JS60" s="19"/>
      <c r="JT60" s="19"/>
      <c r="JU60" s="19"/>
      <c r="JV60" s="19"/>
      <c r="JW60" s="19"/>
      <c r="JX60" s="19"/>
      <c r="JY60" s="19"/>
      <c r="JZ60" s="19"/>
      <c r="KA60" s="19"/>
      <c r="KB60" s="19"/>
      <c r="KC60" s="19"/>
      <c r="KD60" s="19"/>
      <c r="KE60" s="19"/>
      <c r="KF60" s="19"/>
      <c r="KG60" s="19"/>
      <c r="KH60" s="19"/>
      <c r="KI60" s="19"/>
      <c r="KJ60" s="19"/>
      <c r="KK60" s="19"/>
      <c r="KL60" s="19"/>
      <c r="KM60" s="19"/>
      <c r="KN60" s="19"/>
      <c r="KO60" s="19"/>
      <c r="KP60" s="19"/>
      <c r="KQ60" s="19"/>
      <c r="KR60" s="19"/>
      <c r="KS60" s="19"/>
      <c r="KT60" s="19"/>
      <c r="KU60" s="19"/>
      <c r="KV60" s="19"/>
      <c r="KW60" s="19"/>
      <c r="KX60" s="19"/>
      <c r="KY60" s="19"/>
      <c r="KZ60" s="19"/>
      <c r="LA60" s="19"/>
      <c r="LB60" s="19"/>
      <c r="LC60" s="19"/>
      <c r="LD60" s="19"/>
      <c r="LE60" s="19"/>
      <c r="LF60" s="19"/>
      <c r="LG60" s="19"/>
      <c r="LH60" s="19"/>
      <c r="LI60" s="19"/>
      <c r="LJ60" s="19"/>
      <c r="LK60" s="19"/>
      <c r="LL60" s="19"/>
      <c r="LM60" s="19"/>
      <c r="LN60" s="19"/>
      <c r="LO60" s="19"/>
      <c r="LP60" s="19"/>
      <c r="LQ60" s="19"/>
      <c r="LR60" s="19"/>
      <c r="LS60" s="19"/>
      <c r="LT60" s="19"/>
      <c r="LU60" s="19"/>
      <c r="LV60" s="19"/>
      <c r="LW60" s="19"/>
      <c r="LX60" s="19"/>
      <c r="LY60" s="19"/>
      <c r="LZ60" s="19"/>
      <c r="MA60" s="19"/>
      <c r="MB60" s="19"/>
      <c r="MC60" s="19"/>
      <c r="MD60" s="19"/>
      <c r="ME60" s="19"/>
      <c r="MF60" s="19"/>
      <c r="MG60" s="19"/>
      <c r="MH60" s="19"/>
      <c r="MI60" s="19"/>
      <c r="MJ60" s="19"/>
      <c r="MK60" s="19"/>
      <c r="ML60" s="19"/>
      <c r="MM60" s="19"/>
      <c r="MN60" s="19"/>
      <c r="MO60" s="19"/>
      <c r="MP60" s="19"/>
      <c r="MQ60" s="19"/>
      <c r="MR60" s="19"/>
      <c r="MS60" s="19"/>
      <c r="MT60" s="19"/>
      <c r="MU60" s="19"/>
      <c r="MV60" s="19"/>
      <c r="MW60" s="19"/>
      <c r="MX60" s="19"/>
      <c r="MY60" s="19"/>
      <c r="MZ60" s="19"/>
      <c r="NA60" s="19"/>
      <c r="NB60" s="19"/>
      <c r="NC60" s="19"/>
      <c r="ND60" s="19"/>
      <c r="NE60" s="19"/>
      <c r="NF60" s="19"/>
      <c r="NG60" s="19"/>
      <c r="NH60" s="19"/>
      <c r="NI60" s="19"/>
      <c r="NJ60" s="19"/>
      <c r="NK60" s="19"/>
      <c r="NL60" s="19"/>
      <c r="NM60" s="19"/>
      <c r="NN60" s="19"/>
      <c r="NO60" s="19"/>
      <c r="NP60" s="19"/>
      <c r="NQ60" s="19"/>
      <c r="NR60" s="19"/>
      <c r="NS60" s="19"/>
      <c r="NT60" s="19"/>
      <c r="NU60" s="19"/>
      <c r="NV60" s="19"/>
      <c r="NW60" s="19"/>
      <c r="NX60" s="19"/>
      <c r="NY60" s="19"/>
      <c r="NZ60" s="19"/>
      <c r="OA60" s="19"/>
      <c r="OB60" s="19"/>
      <c r="OC60" s="19"/>
      <c r="OD60" s="19"/>
      <c r="OE60" s="19"/>
      <c r="OF60" s="19"/>
      <c r="OG60" s="19"/>
      <c r="OH60" s="19"/>
      <c r="OI60" s="19"/>
      <c r="OJ60" s="19"/>
      <c r="OK60" s="19"/>
      <c r="OL60" s="19"/>
      <c r="OM60" s="19"/>
      <c r="ON60" s="19"/>
      <c r="OO60" s="19"/>
      <c r="OP60" s="19"/>
      <c r="OQ60" s="19"/>
      <c r="OR60" s="19"/>
      <c r="OS60" s="19"/>
      <c r="OT60" s="19"/>
      <c r="OU60" s="19"/>
      <c r="OV60" s="19"/>
      <c r="OW60" s="19"/>
      <c r="OX60" s="19"/>
      <c r="OY60" s="19"/>
      <c r="OZ60" s="19"/>
      <c r="PA60" s="19"/>
      <c r="PB60" s="19"/>
      <c r="PC60" s="19"/>
      <c r="PD60" s="19"/>
      <c r="PE60" s="19"/>
      <c r="PF60" s="19"/>
      <c r="PG60" s="19"/>
      <c r="PH60" s="19"/>
      <c r="PI60" s="19"/>
      <c r="PJ60" s="19"/>
      <c r="PK60" s="19"/>
      <c r="PL60" s="19"/>
      <c r="PM60" s="19"/>
      <c r="PN60" s="19"/>
      <c r="PO60" s="19"/>
      <c r="PP60" s="19"/>
      <c r="PQ60" s="19"/>
      <c r="PR60" s="19"/>
      <c r="PS60" s="19"/>
      <c r="PT60" s="19"/>
      <c r="PU60" s="19"/>
      <c r="PV60" s="19"/>
      <c r="PW60" s="19"/>
      <c r="PX60" s="19"/>
      <c r="PY60" s="19"/>
      <c r="PZ60" s="19"/>
      <c r="QA60" s="19"/>
      <c r="QB60" s="19"/>
      <c r="QC60" s="19"/>
      <c r="QD60" s="19"/>
      <c r="QE60" s="19"/>
      <c r="QF60" s="19"/>
      <c r="QG60" s="19"/>
      <c r="QH60" s="19"/>
      <c r="QI60" s="19"/>
      <c r="QJ60" s="19"/>
      <c r="QK60" s="19"/>
      <c r="QL60" s="19"/>
      <c r="QM60" s="19"/>
      <c r="QN60" s="19"/>
      <c r="QO60" s="19"/>
      <c r="QP60" s="19"/>
      <c r="QQ60" s="19"/>
      <c r="QR60" s="19"/>
      <c r="QS60" s="19"/>
      <c r="QT60" s="19"/>
      <c r="QU60" s="19"/>
      <c r="QV60" s="19"/>
      <c r="QW60" s="19"/>
      <c r="QX60" s="19"/>
      <c r="QY60" s="19"/>
      <c r="QZ60" s="19"/>
      <c r="RA60" s="19"/>
      <c r="RB60" s="19"/>
      <c r="RC60" s="19"/>
      <c r="RD60" s="19"/>
      <c r="RE60" s="19"/>
      <c r="RF60" s="19"/>
      <c r="RG60" s="19"/>
      <c r="RH60" s="19"/>
      <c r="RI60" s="19"/>
      <c r="RJ60" s="19"/>
      <c r="RK60" s="19"/>
      <c r="RL60" s="19"/>
      <c r="RM60" s="19"/>
      <c r="RN60" s="19"/>
      <c r="RO60" s="19"/>
      <c r="RP60" s="19"/>
      <c r="RQ60" s="19"/>
      <c r="RR60" s="19"/>
      <c r="RS60" s="19"/>
      <c r="RT60" s="19"/>
      <c r="RU60" s="19"/>
      <c r="RV60" s="19"/>
      <c r="RW60" s="19"/>
      <c r="RX60" s="19"/>
      <c r="RY60" s="19"/>
      <c r="RZ60" s="19"/>
      <c r="SA60" s="19"/>
      <c r="SB60" s="19"/>
      <c r="SC60" s="19"/>
      <c r="SD60" s="19"/>
      <c r="SE60" s="19"/>
      <c r="SF60" s="19"/>
      <c r="SG60" s="19"/>
      <c r="SH60" s="19"/>
      <c r="SI60" s="19"/>
      <c r="SJ60" s="19"/>
      <c r="SK60" s="19"/>
      <c r="SL60" s="19"/>
      <c r="SM60" s="19"/>
      <c r="SN60" s="19"/>
      <c r="SO60" s="19"/>
      <c r="SP60" s="19"/>
      <c r="SQ60" s="19"/>
      <c r="SR60" s="19"/>
      <c r="SS60" s="19"/>
      <c r="ST60" s="19"/>
      <c r="SU60" s="19"/>
      <c r="SV60" s="19"/>
      <c r="SW60" s="19"/>
      <c r="SX60" s="19"/>
      <c r="SY60" s="19"/>
      <c r="SZ60" s="19"/>
      <c r="TA60" s="19"/>
      <c r="TB60" s="19"/>
      <c r="TC60" s="19"/>
      <c r="TD60" s="19"/>
      <c r="TE60" s="19"/>
      <c r="TF60" s="19"/>
      <c r="TG60" s="19"/>
      <c r="TH60" s="19"/>
      <c r="TI60" s="19"/>
      <c r="TJ60" s="19"/>
      <c r="TK60" s="19"/>
      <c r="TL60" s="19"/>
      <c r="TM60" s="19"/>
      <c r="TN60" s="19"/>
      <c r="TO60" s="19"/>
      <c r="TP60" s="19"/>
      <c r="TQ60" s="19"/>
      <c r="TR60" s="19"/>
      <c r="TS60" s="19"/>
      <c r="TT60" s="19"/>
      <c r="TU60" s="19"/>
      <c r="TV60" s="19"/>
      <c r="TW60" s="19"/>
      <c r="TX60" s="19"/>
      <c r="TY60" s="19"/>
      <c r="TZ60" s="19"/>
      <c r="UA60" s="19"/>
      <c r="UB60" s="19"/>
      <c r="UC60" s="19"/>
      <c r="UD60" s="19"/>
      <c r="UE60" s="19"/>
      <c r="UF60" s="19"/>
      <c r="UG60" s="19"/>
      <c r="UH60" s="19"/>
      <c r="UI60" s="19"/>
      <c r="UJ60" s="19"/>
      <c r="UK60" s="19"/>
      <c r="UL60" s="19"/>
      <c r="UM60" s="19"/>
      <c r="UN60" s="19"/>
      <c r="UO60" s="19"/>
      <c r="UP60" s="19"/>
      <c r="UQ60" s="19"/>
      <c r="UR60" s="19"/>
      <c r="US60" s="19"/>
      <c r="UT60" s="19"/>
      <c r="UU60" s="19"/>
      <c r="UV60" s="19"/>
      <c r="UW60" s="19"/>
      <c r="UX60" s="19"/>
      <c r="UY60" s="19"/>
      <c r="UZ60" s="19"/>
      <c r="VA60" s="19"/>
      <c r="VB60" s="19"/>
      <c r="VC60" s="19"/>
      <c r="VD60" s="19"/>
      <c r="VE60" s="19"/>
      <c r="VF60" s="19"/>
      <c r="VG60" s="19"/>
      <c r="VH60" s="19"/>
      <c r="VI60" s="19"/>
      <c r="VJ60" s="19"/>
      <c r="VK60" s="19"/>
      <c r="VL60" s="19"/>
      <c r="VM60" s="19"/>
      <c r="VN60" s="19"/>
      <c r="VO60" s="19"/>
      <c r="VP60" s="19"/>
      <c r="VQ60" s="19"/>
      <c r="VR60" s="19"/>
      <c r="VS60" s="19"/>
      <c r="VT60" s="19"/>
      <c r="VU60" s="19"/>
      <c r="VV60" s="19"/>
      <c r="VW60" s="19"/>
      <c r="VX60" s="19"/>
      <c r="VY60" s="19"/>
      <c r="VZ60" s="19"/>
      <c r="WA60" s="19"/>
      <c r="WB60" s="19"/>
      <c r="WC60" s="19"/>
      <c r="WD60" s="19"/>
      <c r="WE60" s="19"/>
      <c r="WF60" s="19"/>
      <c r="WG60" s="19"/>
      <c r="WH60" s="19"/>
      <c r="WI60" s="19"/>
      <c r="WJ60" s="19"/>
      <c r="WK60" s="19"/>
      <c r="WL60" s="19"/>
      <c r="WM60" s="19"/>
      <c r="WN60" s="19"/>
      <c r="WO60" s="19"/>
      <c r="WP60" s="19"/>
      <c r="WQ60" s="19"/>
      <c r="WR60" s="19"/>
      <c r="WS60" s="19"/>
      <c r="WT60" s="19"/>
      <c r="WU60" s="19"/>
      <c r="WV60" s="19"/>
      <c r="WW60" s="19"/>
      <c r="WX60" s="19"/>
      <c r="WY60" s="19"/>
      <c r="WZ60" s="19"/>
      <c r="XA60" s="19"/>
      <c r="XB60" s="19"/>
      <c r="XC60" s="19"/>
      <c r="XD60" s="19"/>
      <c r="XE60" s="19"/>
      <c r="XF60" s="19"/>
      <c r="XG60" s="19"/>
      <c r="XH60" s="19"/>
      <c r="XI60" s="19"/>
      <c r="XJ60" s="19"/>
      <c r="XK60" s="19"/>
      <c r="XL60" s="19"/>
      <c r="XM60" s="19"/>
      <c r="XN60" s="19"/>
      <c r="XO60" s="19"/>
      <c r="XP60" s="19"/>
      <c r="XQ60" s="19"/>
      <c r="XR60" s="19"/>
      <c r="XS60" s="19"/>
      <c r="XT60" s="19"/>
      <c r="XU60" s="19"/>
      <c r="XV60" s="19"/>
      <c r="XW60" s="19"/>
      <c r="XX60" s="19"/>
      <c r="XY60" s="19"/>
      <c r="XZ60" s="19"/>
      <c r="YA60" s="19"/>
      <c r="YB60" s="19"/>
      <c r="YC60" s="19"/>
      <c r="YD60" s="19"/>
      <c r="YE60" s="19"/>
      <c r="YF60" s="19"/>
      <c r="YG60" s="19"/>
      <c r="YH60" s="19"/>
      <c r="YI60" s="19"/>
      <c r="YJ60" s="19"/>
      <c r="YK60" s="19"/>
      <c r="YL60" s="19"/>
      <c r="YM60" s="19"/>
      <c r="YN60" s="19"/>
      <c r="YO60" s="19"/>
      <c r="YP60" s="19"/>
      <c r="YQ60" s="19"/>
      <c r="YR60" s="19"/>
      <c r="YS60" s="19"/>
      <c r="YT60" s="19"/>
      <c r="YU60" s="19"/>
      <c r="YV60" s="19"/>
      <c r="YW60" s="19"/>
      <c r="YX60" s="19"/>
      <c r="YY60" s="19"/>
      <c r="YZ60" s="19"/>
      <c r="ZA60" s="19"/>
      <c r="ZB60" s="19"/>
      <c r="ZC60" s="19"/>
      <c r="ZD60" s="19"/>
      <c r="ZE60" s="19"/>
      <c r="ZF60" s="19"/>
      <c r="ZG60" s="19"/>
      <c r="ZH60" s="19"/>
      <c r="ZI60" s="19"/>
      <c r="ZJ60" s="19"/>
      <c r="ZK60" s="19"/>
      <c r="ZL60" s="19"/>
      <c r="ZM60" s="19"/>
      <c r="ZN60" s="19"/>
      <c r="ZO60" s="19"/>
      <c r="ZP60" s="19"/>
      <c r="ZQ60" s="19"/>
      <c r="ZR60" s="19"/>
      <c r="ZS60" s="19"/>
      <c r="ZT60" s="19"/>
      <c r="ZU60" s="19"/>
      <c r="ZV60" s="19"/>
      <c r="ZW60" s="19"/>
      <c r="ZX60" s="19"/>
      <c r="ZY60" s="19"/>
      <c r="ZZ60" s="19"/>
      <c r="AAA60" s="19"/>
      <c r="AAB60" s="19"/>
      <c r="AAC60" s="19"/>
      <c r="AAD60" s="19"/>
      <c r="AAE60" s="19"/>
      <c r="AAF60" s="19"/>
      <c r="AAG60" s="19"/>
      <c r="AAH60" s="19"/>
      <c r="AAI60" s="19"/>
      <c r="AAJ60" s="19"/>
      <c r="AAK60" s="19"/>
      <c r="AAL60" s="19"/>
      <c r="AAM60" s="19"/>
      <c r="AAN60" s="19"/>
      <c r="AAO60" s="19"/>
      <c r="AAP60" s="19"/>
      <c r="AAQ60" s="19"/>
      <c r="AAR60" s="19"/>
      <c r="AAS60" s="19"/>
      <c r="AAT60" s="19"/>
      <c r="AAU60" s="19"/>
      <c r="AAV60" s="19"/>
      <c r="AAW60" s="19"/>
      <c r="AAX60" s="19"/>
      <c r="AAY60" s="19"/>
      <c r="AAZ60" s="19"/>
      <c r="ABA60" s="19"/>
      <c r="ABB60" s="19"/>
      <c r="ABC60" s="19"/>
      <c r="ABD60" s="19"/>
      <c r="ABE60" s="19"/>
      <c r="ABF60" s="19"/>
      <c r="ABG60" s="19"/>
      <c r="ABH60" s="19"/>
      <c r="ABI60" s="19"/>
      <c r="ABJ60" s="19"/>
      <c r="ABK60" s="19"/>
      <c r="ABL60" s="19"/>
      <c r="ABM60" s="19"/>
      <c r="ABN60" s="19"/>
      <c r="ABO60" s="19"/>
      <c r="ABP60" s="19"/>
      <c r="ABQ60" s="19"/>
      <c r="ABR60" s="19"/>
      <c r="ABS60" s="19"/>
      <c r="ABT60" s="19"/>
      <c r="ABU60" s="19"/>
      <c r="ABV60" s="19"/>
      <c r="ABW60" s="19"/>
      <c r="ABX60" s="19"/>
      <c r="ABY60" s="19"/>
      <c r="ABZ60" s="19"/>
      <c r="ACA60" s="19"/>
      <c r="ACB60" s="19"/>
      <c r="ACC60" s="19"/>
      <c r="ACD60" s="19"/>
      <c r="ACE60" s="19"/>
      <c r="ACF60" s="19"/>
      <c r="ACG60" s="19"/>
      <c r="ACH60" s="19"/>
      <c r="ACI60" s="19"/>
      <c r="ACJ60" s="19"/>
      <c r="ACK60" s="19"/>
      <c r="ACL60" s="19"/>
      <c r="ACM60" s="19"/>
      <c r="ACN60" s="19"/>
      <c r="ACO60" s="19"/>
      <c r="ACP60" s="19"/>
      <c r="ACQ60" s="19"/>
      <c r="ACR60" s="19"/>
      <c r="ACS60" s="19"/>
      <c r="ACT60" s="19"/>
      <c r="ACU60" s="19"/>
      <c r="ACV60" s="19"/>
      <c r="ACW60" s="19"/>
      <c r="ACX60" s="19"/>
      <c r="ACY60" s="19"/>
      <c r="ACZ60" s="19"/>
      <c r="ADA60" s="19"/>
      <c r="ADB60" s="19"/>
      <c r="ADC60" s="19"/>
      <c r="ADD60" s="19"/>
      <c r="ADE60" s="19"/>
      <c r="ADF60" s="19"/>
      <c r="ADG60" s="19"/>
      <c r="ADH60" s="19"/>
      <c r="ADI60" s="19"/>
      <c r="ADJ60" s="19"/>
      <c r="ADK60" s="19"/>
      <c r="ADL60" s="19"/>
      <c r="ADM60" s="19"/>
      <c r="ADN60" s="19"/>
      <c r="ADO60" s="19"/>
      <c r="ADP60" s="19"/>
      <c r="ADQ60" s="19"/>
      <c r="ADR60" s="19"/>
      <c r="ADS60" s="19"/>
      <c r="ADT60" s="19"/>
      <c r="ADU60" s="19"/>
      <c r="ADV60" s="19"/>
      <c r="ADW60" s="19"/>
      <c r="ADX60" s="19"/>
      <c r="ADY60" s="19"/>
      <c r="ADZ60" s="19"/>
      <c r="AEA60" s="19"/>
      <c r="AEB60" s="19"/>
      <c r="AEC60" s="19"/>
      <c r="AED60" s="19"/>
      <c r="AEE60" s="19"/>
      <c r="AEF60" s="19"/>
      <c r="AEG60" s="19"/>
      <c r="AEH60" s="19"/>
      <c r="AEI60" s="19"/>
      <c r="AEJ60" s="19"/>
      <c r="AEK60" s="19"/>
      <c r="AEL60" s="19"/>
      <c r="AEM60" s="19"/>
      <c r="AEN60" s="19"/>
      <c r="AEO60" s="19"/>
      <c r="AEP60" s="19"/>
      <c r="AEQ60" s="19"/>
      <c r="AER60" s="19"/>
      <c r="AES60" s="19"/>
      <c r="AET60" s="19"/>
      <c r="AEU60" s="19"/>
      <c r="AEV60" s="19"/>
      <c r="AEW60" s="19"/>
      <c r="AEX60" s="19"/>
      <c r="AEY60" s="19"/>
      <c r="AEZ60" s="19"/>
      <c r="AFA60" s="19"/>
      <c r="AFB60" s="19"/>
      <c r="AFC60" s="19"/>
      <c r="AFD60" s="19"/>
      <c r="AFE60" s="19"/>
      <c r="AFF60" s="19"/>
      <c r="AFG60" s="19"/>
      <c r="AFH60" s="19"/>
      <c r="AFI60" s="19"/>
      <c r="AFJ60" s="19"/>
      <c r="AFK60" s="19"/>
      <c r="AFL60" s="19"/>
      <c r="AFM60" s="19"/>
      <c r="AFN60" s="19"/>
      <c r="AFO60" s="19"/>
      <c r="AFP60" s="19"/>
      <c r="AFQ60" s="19"/>
      <c r="AFR60" s="19"/>
      <c r="AFS60" s="19"/>
      <c r="AFT60" s="19"/>
      <c r="AFU60" s="19"/>
      <c r="AFV60" s="19"/>
      <c r="AFW60" s="19"/>
      <c r="AFX60" s="19"/>
      <c r="AFY60" s="19"/>
      <c r="AFZ60" s="19"/>
      <c r="AGA60" s="19"/>
      <c r="AGB60" s="19"/>
      <c r="AGC60" s="19"/>
      <c r="AGD60" s="19"/>
      <c r="AGE60" s="19"/>
      <c r="AGF60" s="19"/>
      <c r="AGG60" s="19"/>
      <c r="AGH60" s="19"/>
      <c r="AGI60" s="19"/>
      <c r="AGJ60" s="19"/>
      <c r="AGK60" s="19"/>
      <c r="AGL60" s="19"/>
      <c r="AGM60" s="19"/>
      <c r="AGN60" s="19"/>
      <c r="AGO60" s="19"/>
      <c r="AGP60" s="19"/>
      <c r="AGQ60" s="19"/>
      <c r="AGR60" s="19"/>
      <c r="AGS60" s="19"/>
      <c r="AGT60" s="19"/>
      <c r="AGU60" s="19"/>
      <c r="AGV60" s="19"/>
      <c r="AGW60" s="19"/>
      <c r="AGX60" s="19"/>
      <c r="AGY60" s="19"/>
      <c r="AGZ60" s="19"/>
      <c r="AHA60" s="19"/>
      <c r="AHB60" s="19"/>
      <c r="AHC60" s="19"/>
      <c r="AHD60" s="19"/>
      <c r="AHE60" s="19"/>
      <c r="AHF60" s="19"/>
      <c r="AHG60" s="19"/>
      <c r="AHH60" s="19"/>
      <c r="AHI60" s="19"/>
      <c r="AHJ60" s="19"/>
      <c r="AHK60" s="19"/>
      <c r="AHL60" s="19"/>
      <c r="AHM60" s="19"/>
      <c r="AHN60" s="19"/>
      <c r="AHO60" s="19"/>
      <c r="AHP60" s="19"/>
      <c r="AHQ60" s="19"/>
      <c r="AHR60" s="19"/>
      <c r="AHS60" s="19"/>
      <c r="AHT60" s="19"/>
      <c r="AHU60" s="19"/>
      <c r="AHV60" s="19"/>
      <c r="AHW60" s="19"/>
      <c r="AHX60" s="19"/>
      <c r="AHY60" s="19"/>
      <c r="AHZ60" s="19"/>
      <c r="AIA60" s="19"/>
      <c r="AIB60" s="19"/>
      <c r="AIC60" s="19"/>
      <c r="AID60" s="19"/>
      <c r="AIE60" s="19"/>
      <c r="AIF60" s="19"/>
      <c r="AIG60" s="19"/>
      <c r="AIH60" s="19"/>
      <c r="AII60" s="19"/>
      <c r="AIJ60" s="19"/>
      <c r="AIK60" s="19"/>
      <c r="AIL60" s="19"/>
      <c r="AIM60" s="19"/>
      <c r="AIN60" s="19"/>
      <c r="AIO60" s="19"/>
      <c r="AIP60" s="19"/>
      <c r="AIQ60" s="19"/>
      <c r="AIR60" s="19"/>
      <c r="AIS60" s="19"/>
      <c r="AIT60" s="19"/>
      <c r="AIU60" s="19"/>
      <c r="AIV60" s="19"/>
      <c r="AIW60" s="19"/>
      <c r="AIX60" s="19"/>
      <c r="AIY60" s="19"/>
      <c r="AIZ60" s="19"/>
      <c r="AJA60" s="19"/>
      <c r="AJB60" s="19"/>
      <c r="AJC60" s="19"/>
      <c r="AJD60" s="19"/>
      <c r="AJE60" s="19"/>
      <c r="AJF60" s="19"/>
      <c r="AJG60" s="19"/>
      <c r="AJH60" s="19"/>
      <c r="AJI60" s="19"/>
      <c r="AJJ60" s="19"/>
      <c r="AJK60" s="19"/>
      <c r="AJL60" s="19"/>
      <c r="AJM60" s="19"/>
      <c r="AJN60" s="19"/>
      <c r="AJO60" s="19"/>
      <c r="AJP60" s="19"/>
      <c r="AJQ60" s="19"/>
      <c r="AJR60" s="19"/>
      <c r="AJS60" s="19"/>
      <c r="AJT60" s="19"/>
      <c r="AJU60" s="19"/>
      <c r="AJV60" s="19"/>
      <c r="AJW60" s="19"/>
      <c r="AJX60" s="19"/>
      <c r="AJY60" s="19"/>
      <c r="AJZ60" s="19"/>
      <c r="AKA60" s="19"/>
      <c r="AKB60" s="19"/>
      <c r="AKC60" s="19"/>
      <c r="AKD60" s="19"/>
      <c r="AKE60" s="19"/>
      <c r="AKF60" s="19"/>
      <c r="AKG60" s="19"/>
      <c r="AKH60" s="19"/>
      <c r="AKI60" s="19"/>
      <c r="AKJ60" s="19"/>
      <c r="AKK60" s="19"/>
      <c r="AKL60" s="19"/>
      <c r="AKM60" s="19"/>
      <c r="AKN60" s="19"/>
      <c r="AKO60" s="19"/>
      <c r="AKP60" s="19"/>
      <c r="AKQ60" s="19"/>
      <c r="AKR60" s="19"/>
      <c r="AKS60" s="19"/>
      <c r="AKT60" s="19"/>
      <c r="AKU60" s="19"/>
      <c r="AKV60" s="19"/>
      <c r="AKW60" s="19"/>
      <c r="AKX60" s="19"/>
      <c r="AKY60" s="19"/>
      <c r="AKZ60" s="19"/>
      <c r="ALA60" s="19"/>
      <c r="ALB60" s="19"/>
      <c r="ALC60" s="19"/>
      <c r="ALD60" s="19"/>
      <c r="ALE60" s="19"/>
      <c r="ALF60" s="19"/>
      <c r="ALG60" s="19"/>
      <c r="ALH60" s="19"/>
      <c r="ALI60" s="19"/>
      <c r="ALJ60" s="19"/>
      <c r="ALK60" s="19"/>
      <c r="ALL60" s="19"/>
      <c r="ALM60" s="19"/>
      <c r="ALN60" s="19"/>
      <c r="ALO60" s="19"/>
      <c r="ALP60" s="19"/>
      <c r="ALQ60" s="19"/>
      <c r="ALR60" s="19"/>
      <c r="ALS60" s="19"/>
      <c r="ALT60" s="19"/>
      <c r="ALU60" s="19"/>
      <c r="ALV60" s="19"/>
      <c r="ALW60" s="19"/>
      <c r="ALX60" s="19"/>
      <c r="ALY60" s="19"/>
      <c r="ALZ60" s="19"/>
      <c r="AMA60" s="19"/>
      <c r="AMB60" s="19"/>
      <c r="AMC60" s="19"/>
      <c r="AMD60" s="19"/>
      <c r="AME60" s="19"/>
      <c r="AMF60" s="19"/>
      <c r="AMG60" s="19"/>
      <c r="AMH60" s="19"/>
      <c r="AMI60" s="19"/>
      <c r="AMJ60" s="19"/>
      <c r="AMK60" s="19"/>
      <c r="AML60" s="19"/>
      <c r="AMM60" s="19"/>
      <c r="AMN60" s="19"/>
      <c r="AMO60" s="19"/>
      <c r="AMP60" s="19"/>
      <c r="AMQ60" s="19"/>
      <c r="AMR60" s="19"/>
      <c r="AMS60" s="19"/>
      <c r="AMT60" s="19"/>
      <c r="AMU60" s="19"/>
      <c r="AMV60" s="19"/>
      <c r="AMW60" s="19"/>
      <c r="AMX60" s="19"/>
      <c r="AMY60" s="19"/>
      <c r="AMZ60" s="19"/>
      <c r="ANA60" s="19"/>
      <c r="ANB60" s="19"/>
      <c r="ANC60" s="19"/>
      <c r="AND60" s="19"/>
      <c r="ANE60" s="19"/>
      <c r="ANF60" s="19"/>
      <c r="ANG60" s="19"/>
      <c r="ANH60" s="19"/>
      <c r="ANI60" s="19"/>
      <c r="ANJ60" s="19"/>
      <c r="ANK60" s="19"/>
      <c r="ANL60" s="19"/>
      <c r="ANM60" s="19"/>
      <c r="ANN60" s="19"/>
      <c r="ANO60" s="19"/>
      <c r="ANP60" s="19"/>
      <c r="ANQ60" s="19"/>
      <c r="ANR60" s="19"/>
      <c r="ANS60" s="19"/>
      <c r="ANT60" s="19"/>
      <c r="ANU60" s="19"/>
      <c r="ANV60" s="19"/>
      <c r="ANW60" s="19"/>
      <c r="ANX60" s="19"/>
      <c r="ANY60" s="19"/>
      <c r="ANZ60" s="19"/>
      <c r="AOA60" s="19"/>
      <c r="AOB60" s="19"/>
      <c r="AOC60" s="19"/>
      <c r="AOD60" s="19"/>
      <c r="AOE60" s="19"/>
      <c r="AOF60" s="19"/>
      <c r="AOG60" s="19"/>
      <c r="AOH60" s="19"/>
      <c r="AOI60" s="19"/>
      <c r="AOJ60" s="19"/>
      <c r="AOK60" s="19"/>
      <c r="AOL60" s="19"/>
      <c r="AOM60" s="19"/>
      <c r="AON60" s="19"/>
      <c r="AOO60" s="19"/>
      <c r="AOP60" s="19"/>
      <c r="AOQ60" s="19"/>
      <c r="AOR60" s="19"/>
      <c r="AOS60" s="19"/>
      <c r="AOT60" s="19"/>
      <c r="AOU60" s="19"/>
      <c r="AOV60" s="19"/>
      <c r="AOW60" s="19"/>
      <c r="AOX60" s="19"/>
      <c r="AOY60" s="19"/>
      <c r="AOZ60" s="19"/>
      <c r="APA60" s="19"/>
      <c r="APB60" s="19"/>
      <c r="APC60" s="19"/>
      <c r="APD60" s="19"/>
      <c r="APE60" s="19"/>
      <c r="APF60" s="19"/>
      <c r="APG60" s="19"/>
      <c r="APH60" s="19"/>
      <c r="API60" s="19"/>
      <c r="APJ60" s="19"/>
      <c r="APK60" s="19"/>
      <c r="APL60" s="19"/>
      <c r="APM60" s="19"/>
      <c r="APN60" s="19"/>
      <c r="APO60" s="19"/>
      <c r="APP60" s="19"/>
      <c r="APQ60" s="19"/>
      <c r="APR60" s="19"/>
      <c r="APS60" s="19"/>
      <c r="APT60" s="19"/>
      <c r="APU60" s="19"/>
      <c r="APV60" s="19"/>
      <c r="APW60" s="19"/>
      <c r="APX60" s="19"/>
      <c r="APY60" s="19"/>
      <c r="APZ60" s="19"/>
      <c r="AQA60" s="19"/>
      <c r="AQB60" s="19"/>
      <c r="AQC60" s="19"/>
      <c r="AQD60" s="19"/>
      <c r="AQE60" s="19"/>
      <c r="AQF60" s="19"/>
      <c r="AQG60" s="19"/>
      <c r="AQH60" s="19"/>
      <c r="AQI60" s="19"/>
      <c r="AQJ60" s="19"/>
      <c r="AQK60" s="19"/>
      <c r="AQL60" s="19"/>
      <c r="AQM60" s="19"/>
      <c r="AQN60" s="19"/>
      <c r="AQO60" s="19"/>
      <c r="AQP60" s="19"/>
      <c r="AQQ60" s="19"/>
      <c r="AQR60" s="19"/>
      <c r="AQS60" s="19"/>
      <c r="AQT60" s="19"/>
      <c r="AQU60" s="19"/>
      <c r="AQV60" s="19"/>
      <c r="AQW60" s="19"/>
      <c r="AQX60" s="19"/>
      <c r="AQY60" s="19"/>
      <c r="AQZ60" s="19"/>
      <c r="ARA60" s="19"/>
      <c r="ARB60" s="19"/>
      <c r="ARC60" s="19"/>
      <c r="ARD60" s="19"/>
      <c r="ARE60" s="19"/>
      <c r="ARF60" s="19"/>
      <c r="ARG60" s="19"/>
      <c r="ARH60" s="19"/>
      <c r="ARI60" s="19"/>
      <c r="ARJ60" s="19"/>
      <c r="ARK60" s="19"/>
      <c r="ARL60" s="19"/>
      <c r="ARM60" s="19"/>
      <c r="ARN60" s="19"/>
      <c r="ARO60" s="19"/>
      <c r="ARP60" s="19"/>
      <c r="ARQ60" s="19"/>
      <c r="ARR60" s="19"/>
      <c r="ARS60" s="19"/>
      <c r="ART60" s="19"/>
      <c r="ARU60" s="19"/>
      <c r="ARV60" s="19"/>
      <c r="ARW60" s="19"/>
      <c r="ARX60" s="19"/>
      <c r="ARY60" s="19"/>
      <c r="ARZ60" s="19"/>
      <c r="ASA60" s="19"/>
      <c r="ASB60" s="19"/>
      <c r="ASC60" s="19"/>
      <c r="ASD60" s="19"/>
      <c r="ASE60" s="19"/>
      <c r="ASF60" s="19"/>
      <c r="ASG60" s="19"/>
      <c r="ASH60" s="19"/>
      <c r="ASI60" s="19"/>
      <c r="ASJ60" s="19"/>
      <c r="ASK60" s="19"/>
      <c r="ASL60" s="19"/>
      <c r="ASM60" s="19"/>
      <c r="ASN60" s="19"/>
      <c r="ASO60" s="19"/>
      <c r="ASP60" s="19"/>
      <c r="ASQ60" s="19"/>
      <c r="ASR60" s="19"/>
      <c r="ASS60" s="19"/>
      <c r="AST60" s="19"/>
      <c r="ASU60" s="19"/>
      <c r="ASV60" s="19"/>
      <c r="ASW60" s="19"/>
      <c r="ASX60" s="19"/>
      <c r="ASY60" s="19"/>
      <c r="ASZ60" s="19"/>
      <c r="ATA60" s="19"/>
      <c r="ATB60" s="19"/>
      <c r="ATC60" s="19"/>
      <c r="ATD60" s="19"/>
      <c r="ATE60" s="19"/>
      <c r="ATF60" s="19"/>
      <c r="ATG60" s="19"/>
      <c r="ATH60" s="19"/>
      <c r="ATI60" s="19"/>
      <c r="ATJ60" s="19"/>
      <c r="ATK60" s="19"/>
      <c r="ATL60" s="19"/>
      <c r="ATM60" s="19"/>
      <c r="ATN60" s="19"/>
      <c r="ATO60" s="19"/>
      <c r="ATP60" s="19"/>
      <c r="ATQ60" s="19"/>
      <c r="ATR60" s="19"/>
      <c r="ATS60" s="19"/>
      <c r="ATT60" s="19"/>
      <c r="ATU60" s="19"/>
      <c r="ATV60" s="19"/>
      <c r="ATW60" s="19"/>
      <c r="ATX60" s="19"/>
      <c r="ATY60" s="19"/>
      <c r="ATZ60" s="19"/>
      <c r="AUA60" s="19"/>
      <c r="AUB60" s="19"/>
      <c r="AUC60" s="19"/>
      <c r="AUD60" s="19"/>
      <c r="AUE60" s="19"/>
      <c r="AUF60" s="19"/>
      <c r="AUG60" s="19"/>
      <c r="AUH60" s="19"/>
      <c r="AUI60" s="19"/>
      <c r="AUJ60" s="19"/>
      <c r="AUK60" s="19"/>
      <c r="AUL60" s="19"/>
      <c r="AUM60" s="19"/>
      <c r="AUN60" s="19"/>
      <c r="AUO60" s="19"/>
      <c r="AUP60" s="19"/>
      <c r="AUQ60" s="19"/>
      <c r="AUR60" s="19"/>
      <c r="AUS60" s="19"/>
      <c r="AUT60" s="19"/>
      <c r="AUU60" s="19"/>
      <c r="AUV60" s="19"/>
      <c r="AUW60" s="19"/>
      <c r="AUX60" s="19"/>
      <c r="AUY60" s="19"/>
      <c r="AUZ60" s="19"/>
      <c r="AVA60" s="19"/>
      <c r="AVB60" s="19"/>
      <c r="AVC60" s="19"/>
      <c r="AVD60" s="19"/>
      <c r="AVE60" s="19"/>
      <c r="AVF60" s="19"/>
      <c r="AVG60" s="19"/>
      <c r="AVH60" s="19"/>
      <c r="AVI60" s="19"/>
      <c r="AVJ60" s="19"/>
      <c r="AVK60" s="19"/>
      <c r="AVL60" s="19"/>
      <c r="AVM60" s="19"/>
      <c r="AVN60" s="19"/>
      <c r="AVO60" s="19"/>
      <c r="AVP60" s="19"/>
      <c r="AVQ60" s="19"/>
      <c r="AVR60" s="19"/>
      <c r="AVS60" s="19"/>
      <c r="AVT60" s="19"/>
      <c r="AVU60" s="19"/>
      <c r="AVV60" s="19"/>
      <c r="AVW60" s="19"/>
      <c r="AVX60" s="19"/>
      <c r="AVY60" s="19"/>
      <c r="AVZ60" s="19"/>
      <c r="AWA60" s="19"/>
      <c r="AWB60" s="19"/>
      <c r="AWC60" s="19"/>
      <c r="AWD60" s="19"/>
      <c r="AWE60" s="19"/>
      <c r="AWF60" s="19"/>
      <c r="AWG60" s="19"/>
      <c r="AWH60" s="19"/>
      <c r="AWI60" s="19"/>
      <c r="AWJ60" s="19"/>
      <c r="AWK60" s="19"/>
      <c r="AWL60" s="19"/>
      <c r="AWM60" s="19"/>
      <c r="AWN60" s="19"/>
      <c r="AWO60" s="19"/>
      <c r="AWP60" s="19"/>
      <c r="AWQ60" s="19"/>
      <c r="AWR60" s="19"/>
      <c r="AWS60" s="19"/>
      <c r="AWT60" s="19"/>
      <c r="AWU60" s="19"/>
      <c r="AWV60" s="19"/>
      <c r="AWW60" s="19"/>
      <c r="AWX60" s="19"/>
      <c r="AWY60" s="19"/>
      <c r="AWZ60" s="19"/>
      <c r="AXA60" s="19"/>
      <c r="AXB60" s="19"/>
      <c r="AXC60" s="19"/>
      <c r="AXD60" s="19"/>
      <c r="AXE60" s="19"/>
      <c r="AXF60" s="19"/>
      <c r="AXG60" s="19"/>
      <c r="AXH60" s="19"/>
      <c r="AXI60" s="19"/>
      <c r="AXJ60" s="19"/>
      <c r="AXK60" s="19"/>
      <c r="AXL60" s="19"/>
      <c r="AXM60" s="19"/>
      <c r="AXN60" s="19"/>
      <c r="AXO60" s="19"/>
      <c r="AXP60" s="19"/>
      <c r="AXQ60" s="19"/>
      <c r="AXR60" s="19"/>
      <c r="AXS60" s="19"/>
      <c r="AXT60" s="19"/>
      <c r="AXU60" s="19"/>
      <c r="AXV60" s="19"/>
      <c r="AXW60" s="19"/>
      <c r="AXX60" s="19"/>
      <c r="AXY60" s="19"/>
      <c r="AXZ60" s="19"/>
      <c r="AYA60" s="19"/>
      <c r="AYB60" s="19"/>
      <c r="AYC60" s="19"/>
      <c r="AYD60" s="19"/>
      <c r="AYE60" s="19"/>
      <c r="AYF60" s="19"/>
      <c r="AYG60" s="19"/>
      <c r="AYH60" s="19"/>
      <c r="AYI60" s="19"/>
      <c r="AYJ60" s="19"/>
      <c r="AYK60" s="19"/>
      <c r="AYL60" s="19"/>
      <c r="AYM60" s="19"/>
      <c r="AYN60" s="19"/>
      <c r="AYO60" s="19"/>
      <c r="AYP60" s="19"/>
      <c r="AYQ60" s="19"/>
      <c r="AYR60" s="19"/>
      <c r="AYS60" s="19"/>
      <c r="AYT60" s="19"/>
      <c r="AYU60" s="19"/>
      <c r="AYV60" s="19"/>
      <c r="AYW60" s="19"/>
      <c r="AYX60" s="19"/>
      <c r="AYY60" s="19"/>
      <c r="AYZ60" s="19"/>
      <c r="AZA60" s="19"/>
      <c r="AZB60" s="19"/>
      <c r="AZC60" s="19"/>
      <c r="AZD60" s="19"/>
      <c r="AZE60" s="19"/>
      <c r="AZF60" s="19"/>
      <c r="AZG60" s="19"/>
      <c r="AZH60" s="19"/>
      <c r="AZI60" s="19"/>
      <c r="AZJ60" s="19"/>
      <c r="AZK60" s="19"/>
      <c r="AZL60" s="19"/>
      <c r="AZM60" s="19"/>
      <c r="AZN60" s="19"/>
      <c r="AZO60" s="19"/>
      <c r="AZP60" s="19"/>
      <c r="AZQ60" s="19"/>
      <c r="AZR60" s="19"/>
      <c r="AZS60" s="19"/>
      <c r="AZT60" s="19"/>
      <c r="AZU60" s="19"/>
      <c r="AZV60" s="19"/>
      <c r="AZW60" s="19"/>
      <c r="AZX60" s="19"/>
      <c r="AZY60" s="19"/>
      <c r="AZZ60" s="19"/>
      <c r="BAA60" s="19"/>
      <c r="BAB60" s="19"/>
      <c r="BAC60" s="19"/>
      <c r="BAD60" s="19"/>
      <c r="BAE60" s="19"/>
      <c r="BAF60" s="19"/>
      <c r="BAG60" s="19"/>
      <c r="BAH60" s="19"/>
      <c r="BAI60" s="19"/>
      <c r="BAJ60" s="19"/>
      <c r="BAK60" s="19"/>
      <c r="BAL60" s="19"/>
      <c r="BAM60" s="19"/>
      <c r="BAN60" s="19"/>
      <c r="BAO60" s="19"/>
      <c r="BAP60" s="19"/>
      <c r="BAQ60" s="19"/>
      <c r="BAR60" s="19"/>
      <c r="BAS60" s="19"/>
      <c r="BAT60" s="19"/>
      <c r="BAU60" s="19"/>
      <c r="BAV60" s="19"/>
      <c r="BAW60" s="19"/>
      <c r="BAX60" s="19"/>
      <c r="BAY60" s="19"/>
      <c r="BAZ60" s="19"/>
      <c r="BBA60" s="19"/>
      <c r="BBB60" s="19"/>
      <c r="BBC60" s="19"/>
      <c r="BBD60" s="19"/>
      <c r="BBE60" s="19"/>
      <c r="BBF60" s="19"/>
      <c r="BBG60" s="19"/>
      <c r="BBH60" s="19"/>
      <c r="BBI60" s="19"/>
      <c r="BBJ60" s="19"/>
      <c r="BBK60" s="19"/>
      <c r="BBL60" s="19"/>
      <c r="BBM60" s="19"/>
      <c r="BBN60" s="19"/>
      <c r="BBO60" s="19"/>
      <c r="BBP60" s="19"/>
      <c r="BBQ60" s="19"/>
      <c r="BBR60" s="19"/>
      <c r="BBS60" s="19"/>
      <c r="BBT60" s="19"/>
      <c r="BBU60" s="19"/>
      <c r="BBV60" s="19"/>
      <c r="BBW60" s="19"/>
      <c r="BBX60" s="19"/>
      <c r="BBY60" s="19"/>
      <c r="BBZ60" s="19"/>
      <c r="BCA60" s="19"/>
      <c r="BCB60" s="19"/>
      <c r="BCC60" s="19"/>
      <c r="BCD60" s="19"/>
      <c r="BCE60" s="19"/>
      <c r="BCF60" s="19"/>
      <c r="BCG60" s="19"/>
      <c r="BCH60" s="19"/>
      <c r="BCI60" s="19"/>
      <c r="BCJ60" s="19"/>
      <c r="BCK60" s="19"/>
      <c r="BCL60" s="19"/>
      <c r="BCM60" s="19"/>
      <c r="BCN60" s="19"/>
      <c r="BCO60" s="19"/>
      <c r="BCP60" s="19"/>
      <c r="BCQ60" s="19"/>
      <c r="BCR60" s="19"/>
      <c r="BCS60" s="19"/>
      <c r="BCT60" s="19"/>
      <c r="BCU60" s="19"/>
      <c r="BCV60" s="19"/>
      <c r="BCW60" s="19"/>
      <c r="BCX60" s="19"/>
      <c r="BCY60" s="19"/>
      <c r="BCZ60" s="19"/>
      <c r="BDA60" s="19"/>
      <c r="BDB60" s="19"/>
      <c r="BDC60" s="19"/>
      <c r="BDD60" s="19"/>
      <c r="BDE60" s="19"/>
      <c r="BDF60" s="19"/>
      <c r="BDG60" s="19"/>
      <c r="BDH60" s="19"/>
      <c r="BDI60" s="19"/>
      <c r="BDJ60" s="19"/>
      <c r="BDK60" s="19"/>
      <c r="BDL60" s="19"/>
      <c r="BDM60" s="19"/>
      <c r="BDN60" s="19"/>
      <c r="BDO60" s="19"/>
      <c r="BDP60" s="19"/>
      <c r="BDQ60" s="19"/>
      <c r="BDR60" s="19"/>
      <c r="BDS60" s="19"/>
      <c r="BDT60" s="19"/>
      <c r="BDU60" s="19"/>
      <c r="BDV60" s="19"/>
      <c r="BDW60" s="19"/>
      <c r="BDX60" s="19"/>
      <c r="BDY60" s="19"/>
      <c r="BDZ60" s="19"/>
      <c r="BEA60" s="19"/>
      <c r="BEB60" s="19"/>
      <c r="BEC60" s="19"/>
      <c r="BED60" s="19"/>
      <c r="BEE60" s="19"/>
      <c r="BEF60" s="19"/>
      <c r="BEG60" s="19"/>
      <c r="BEH60" s="19"/>
      <c r="BEI60" s="19"/>
      <c r="BEJ60" s="19"/>
      <c r="BEK60" s="19"/>
      <c r="BEL60" s="19"/>
      <c r="BEM60" s="19"/>
      <c r="BEN60" s="19"/>
      <c r="BEO60" s="19"/>
      <c r="BEP60" s="19"/>
      <c r="BEQ60" s="19"/>
      <c r="BER60" s="19"/>
      <c r="BES60" s="19"/>
      <c r="BET60" s="19"/>
      <c r="BEU60" s="19"/>
      <c r="BEV60" s="19"/>
      <c r="BEW60" s="19"/>
      <c r="BEX60" s="19"/>
      <c r="BEY60" s="19"/>
      <c r="BEZ60" s="19"/>
      <c r="BFA60" s="19"/>
      <c r="BFB60" s="19"/>
      <c r="BFC60" s="19"/>
      <c r="BFD60" s="19"/>
      <c r="BFE60" s="19"/>
      <c r="BFF60" s="19"/>
      <c r="BFG60" s="19"/>
      <c r="BFH60" s="19"/>
      <c r="BFI60" s="19"/>
      <c r="BFJ60" s="19"/>
      <c r="BFK60" s="19"/>
      <c r="BFL60" s="19"/>
      <c r="BFM60" s="19"/>
      <c r="BFN60" s="19"/>
      <c r="BFO60" s="19"/>
      <c r="BFP60" s="19"/>
      <c r="BFQ60" s="19"/>
      <c r="BFR60" s="19"/>
      <c r="BFS60" s="19"/>
      <c r="BFT60" s="19"/>
      <c r="BFU60" s="19"/>
      <c r="BFV60" s="19"/>
      <c r="BFW60" s="19"/>
      <c r="BFX60" s="19"/>
      <c r="BFY60" s="19"/>
      <c r="BFZ60" s="19"/>
      <c r="BGA60" s="19"/>
      <c r="BGB60" s="19"/>
      <c r="BGC60" s="19"/>
      <c r="BGD60" s="19"/>
      <c r="BGE60" s="19"/>
      <c r="BGF60" s="19"/>
      <c r="BGG60" s="19"/>
      <c r="BGH60" s="19"/>
      <c r="BGI60" s="19"/>
      <c r="BGJ60" s="19"/>
      <c r="BGK60" s="19"/>
      <c r="BGL60" s="19"/>
      <c r="BGM60" s="19"/>
      <c r="BGN60" s="19"/>
      <c r="BGO60" s="19"/>
      <c r="BGP60" s="19"/>
      <c r="BGQ60" s="19"/>
      <c r="BGR60" s="19"/>
      <c r="BGS60" s="19"/>
      <c r="BGT60" s="19"/>
      <c r="BGU60" s="19"/>
      <c r="BGV60" s="19"/>
      <c r="BGW60" s="19"/>
      <c r="BGX60" s="19"/>
      <c r="BGY60" s="19"/>
      <c r="BGZ60" s="19"/>
      <c r="BHA60" s="19"/>
      <c r="BHB60" s="19"/>
      <c r="BHC60" s="19"/>
      <c r="BHD60" s="19"/>
      <c r="BHE60" s="19"/>
      <c r="BHF60" s="19"/>
      <c r="BHG60" s="19"/>
      <c r="BHH60" s="19"/>
      <c r="BHI60" s="19"/>
      <c r="BHJ60" s="19"/>
      <c r="BHK60" s="19"/>
      <c r="BHL60" s="19"/>
      <c r="BHM60" s="19"/>
      <c r="BHN60" s="19"/>
      <c r="BHO60" s="19"/>
      <c r="BHP60" s="19"/>
      <c r="BHQ60" s="19"/>
      <c r="BHR60" s="19"/>
      <c r="BHS60" s="19"/>
      <c r="BHT60" s="19"/>
      <c r="BHU60" s="19"/>
      <c r="BHV60" s="19"/>
      <c r="BHW60" s="19"/>
      <c r="BHX60" s="19"/>
      <c r="BHY60" s="19"/>
      <c r="BHZ60" s="19"/>
      <c r="BIA60" s="19"/>
      <c r="BIB60" s="19"/>
      <c r="BIC60" s="19"/>
      <c r="BID60" s="19"/>
      <c r="BIE60" s="19"/>
      <c r="BIF60" s="19"/>
      <c r="BIG60" s="19"/>
      <c r="BIH60" s="19"/>
      <c r="BII60" s="19"/>
      <c r="BIJ60" s="19"/>
      <c r="BIK60" s="19"/>
      <c r="BIL60" s="19"/>
      <c r="BIM60" s="19"/>
      <c r="BIN60" s="19"/>
      <c r="BIO60" s="19"/>
      <c r="BIP60" s="19"/>
      <c r="BIQ60" s="19"/>
      <c r="BIR60" s="19"/>
      <c r="BIS60" s="19"/>
      <c r="BIT60" s="19"/>
      <c r="BIU60" s="19"/>
      <c r="BIV60" s="19"/>
      <c r="BIW60" s="19"/>
      <c r="BIX60" s="19"/>
      <c r="BIY60" s="19"/>
      <c r="BIZ60" s="19"/>
      <c r="BJA60" s="19"/>
      <c r="BJB60" s="19"/>
      <c r="BJC60" s="19"/>
      <c r="BJD60" s="19"/>
      <c r="BJE60" s="19"/>
      <c r="BJF60" s="19"/>
      <c r="BJG60" s="19"/>
      <c r="BJH60" s="19"/>
      <c r="BJI60" s="19"/>
      <c r="BJJ60" s="19"/>
      <c r="BJK60" s="19"/>
      <c r="BJL60" s="19"/>
      <c r="BJM60" s="19"/>
      <c r="BJN60" s="19"/>
      <c r="BJO60" s="19"/>
      <c r="BJP60" s="19"/>
      <c r="BJQ60" s="19"/>
      <c r="BJR60" s="19"/>
      <c r="BJS60" s="19"/>
      <c r="BJT60" s="19"/>
      <c r="BJU60" s="19"/>
      <c r="BJV60" s="19"/>
      <c r="BJW60" s="19"/>
      <c r="BJX60" s="19"/>
      <c r="BJY60" s="19"/>
      <c r="BJZ60" s="19"/>
      <c r="BKA60" s="19"/>
      <c r="BKB60" s="19"/>
      <c r="BKC60" s="19"/>
      <c r="BKD60" s="19"/>
      <c r="BKE60" s="19"/>
      <c r="BKF60" s="19"/>
      <c r="BKG60" s="19"/>
      <c r="BKH60" s="19"/>
      <c r="BKI60" s="19"/>
      <c r="BKJ60" s="19"/>
      <c r="BKK60" s="19"/>
      <c r="BKL60" s="19"/>
      <c r="BKM60" s="19"/>
      <c r="BKN60" s="19"/>
      <c r="BKO60" s="19"/>
      <c r="BKP60" s="19"/>
      <c r="BKQ60" s="19"/>
      <c r="BKR60" s="19"/>
      <c r="BKS60" s="19"/>
      <c r="BKT60" s="19"/>
      <c r="BKU60" s="19"/>
      <c r="BKV60" s="19"/>
      <c r="BKW60" s="19"/>
      <c r="BKX60" s="19"/>
      <c r="BKY60" s="19"/>
      <c r="BKZ60" s="19"/>
      <c r="BLA60" s="19"/>
      <c r="BLB60" s="19"/>
      <c r="BLC60" s="19"/>
      <c r="BLD60" s="19"/>
      <c r="BLE60" s="19"/>
      <c r="BLF60" s="19"/>
      <c r="BLG60" s="19"/>
      <c r="BLH60" s="19"/>
      <c r="BLI60" s="19"/>
      <c r="BLJ60" s="19"/>
      <c r="BLK60" s="19"/>
      <c r="BLL60" s="19"/>
      <c r="BLM60" s="19"/>
      <c r="BLN60" s="19"/>
      <c r="BLO60" s="19"/>
      <c r="BLP60" s="19"/>
      <c r="BLQ60" s="19"/>
      <c r="BLR60" s="19"/>
      <c r="BLS60" s="19"/>
      <c r="BLT60" s="19"/>
      <c r="BLU60" s="19"/>
      <c r="BLV60" s="19"/>
      <c r="BLW60" s="19"/>
      <c r="BLX60" s="19"/>
      <c r="BLY60" s="19"/>
      <c r="BLZ60" s="19"/>
      <c r="BMA60" s="19"/>
      <c r="BMB60" s="19"/>
      <c r="BMC60" s="19"/>
      <c r="BMD60" s="19"/>
      <c r="BME60" s="19"/>
      <c r="BMF60" s="19"/>
      <c r="BMG60" s="19"/>
      <c r="BMH60" s="19"/>
      <c r="BMI60" s="19"/>
      <c r="BMJ60" s="19"/>
      <c r="BMK60" s="19"/>
      <c r="BML60" s="19"/>
      <c r="BMM60" s="19"/>
      <c r="BMN60" s="19"/>
      <c r="BMO60" s="19"/>
      <c r="BMP60" s="19"/>
      <c r="BMQ60" s="19"/>
      <c r="BMR60" s="19"/>
      <c r="BMS60" s="19"/>
      <c r="BMT60" s="19"/>
      <c r="BMU60" s="19"/>
      <c r="BMV60" s="19"/>
      <c r="BMW60" s="19"/>
      <c r="BMX60" s="19"/>
      <c r="BMY60" s="19"/>
      <c r="BMZ60" s="19"/>
      <c r="BNA60" s="19"/>
      <c r="BNB60" s="19"/>
      <c r="BNC60" s="19"/>
      <c r="BND60" s="19"/>
      <c r="BNE60" s="19"/>
      <c r="BNF60" s="19"/>
      <c r="BNG60" s="19"/>
      <c r="BNH60" s="19"/>
      <c r="BNI60" s="19"/>
      <c r="BNJ60" s="19"/>
      <c r="BNK60" s="19"/>
      <c r="BNL60" s="19"/>
      <c r="BNM60" s="19"/>
      <c r="BNN60" s="19"/>
      <c r="BNO60" s="19"/>
      <c r="BNP60" s="19"/>
      <c r="BNQ60" s="19"/>
      <c r="BNR60" s="19"/>
      <c r="BNS60" s="19"/>
      <c r="BNT60" s="19"/>
      <c r="BNU60" s="19"/>
      <c r="BNV60" s="19"/>
      <c r="BNW60" s="19"/>
      <c r="BNX60" s="19"/>
      <c r="BNY60" s="19"/>
      <c r="BNZ60" s="19"/>
      <c r="BOA60" s="19"/>
      <c r="BOB60" s="19"/>
      <c r="BOC60" s="19"/>
      <c r="BOD60" s="19"/>
      <c r="BOE60" s="19"/>
      <c r="BOF60" s="19"/>
      <c r="BOG60" s="19"/>
      <c r="BOH60" s="19"/>
      <c r="BOI60" s="19"/>
      <c r="BOJ60" s="19"/>
      <c r="BOK60" s="19"/>
      <c r="BOL60" s="19"/>
      <c r="BOM60" s="19"/>
      <c r="BON60" s="19"/>
      <c r="BOO60" s="19"/>
      <c r="BOP60" s="19"/>
      <c r="BOQ60" s="19"/>
      <c r="BOR60" s="19"/>
      <c r="BOS60" s="19"/>
      <c r="BOT60" s="19"/>
      <c r="BOU60" s="19"/>
      <c r="BOV60" s="19"/>
      <c r="BOW60" s="19"/>
      <c r="BOX60" s="19"/>
      <c r="BOY60" s="19"/>
      <c r="BOZ60" s="19"/>
      <c r="BPA60" s="19"/>
      <c r="BPB60" s="19"/>
      <c r="BPC60" s="19"/>
      <c r="BPD60" s="19"/>
      <c r="BPE60" s="19"/>
      <c r="BPF60" s="19"/>
      <c r="BPG60" s="19"/>
      <c r="BPH60" s="19"/>
      <c r="BPI60" s="19"/>
      <c r="BPJ60" s="19"/>
      <c r="BPK60" s="19"/>
      <c r="BPL60" s="19"/>
      <c r="BPM60" s="19"/>
      <c r="BPN60" s="19"/>
      <c r="BPO60" s="19"/>
      <c r="BPP60" s="19"/>
      <c r="BPQ60" s="19"/>
      <c r="BPR60" s="19"/>
      <c r="BPS60" s="19"/>
      <c r="BPT60" s="19"/>
      <c r="BPU60" s="19"/>
      <c r="BPV60" s="19"/>
      <c r="BPW60" s="19"/>
      <c r="BPX60" s="19"/>
      <c r="BPY60" s="19"/>
      <c r="BPZ60" s="19"/>
      <c r="BQA60" s="19"/>
      <c r="BQB60" s="19"/>
      <c r="BQC60" s="19"/>
      <c r="BQD60" s="19"/>
      <c r="BQE60" s="19"/>
      <c r="BQF60" s="19"/>
      <c r="BQG60" s="19"/>
      <c r="BQH60" s="19"/>
      <c r="BQI60" s="19"/>
      <c r="BQJ60" s="19"/>
      <c r="BQK60" s="19"/>
      <c r="BQL60" s="19"/>
      <c r="BQM60" s="19"/>
      <c r="BQN60" s="19"/>
      <c r="BQO60" s="19"/>
      <c r="BQP60" s="19"/>
      <c r="BQQ60" s="19"/>
      <c r="BQR60" s="19"/>
      <c r="BQS60" s="19"/>
      <c r="BQT60" s="19"/>
      <c r="BQU60" s="19"/>
      <c r="BQV60" s="19"/>
      <c r="BQW60" s="19"/>
      <c r="BQX60" s="19"/>
      <c r="BQY60" s="19"/>
      <c r="BQZ60" s="19"/>
      <c r="BRA60" s="19"/>
      <c r="BRB60" s="19"/>
      <c r="BRC60" s="19"/>
      <c r="BRD60" s="19"/>
      <c r="BRE60" s="19"/>
      <c r="BRF60" s="19"/>
      <c r="BRG60" s="19"/>
      <c r="BRH60" s="19"/>
      <c r="BRI60" s="19"/>
      <c r="BRJ60" s="19"/>
      <c r="BRK60" s="19"/>
      <c r="BRL60" s="19"/>
      <c r="BRM60" s="19"/>
      <c r="BRN60" s="19"/>
      <c r="BRO60" s="19"/>
      <c r="BRP60" s="19"/>
      <c r="BRQ60" s="19"/>
      <c r="BRR60" s="19"/>
      <c r="BRS60" s="19"/>
      <c r="BRT60" s="19"/>
      <c r="BRU60" s="19"/>
      <c r="BRV60" s="19"/>
      <c r="BRW60" s="19"/>
      <c r="BRX60" s="19"/>
      <c r="BRY60" s="19"/>
      <c r="BRZ60" s="19"/>
      <c r="BSA60" s="19"/>
      <c r="BSB60" s="19"/>
      <c r="BSC60" s="19"/>
      <c r="BSD60" s="19"/>
      <c r="BSE60" s="19"/>
      <c r="BSF60" s="19"/>
      <c r="BSG60" s="19"/>
      <c r="BSH60" s="19"/>
      <c r="BSI60" s="19"/>
      <c r="BSJ60" s="19"/>
      <c r="BSK60" s="19"/>
      <c r="BSL60" s="19"/>
      <c r="BSM60" s="19"/>
      <c r="BSN60" s="19"/>
      <c r="BSO60" s="19"/>
      <c r="BSP60" s="19"/>
      <c r="BSQ60" s="19"/>
      <c r="BSR60" s="19"/>
      <c r="BSS60" s="19"/>
      <c r="BST60" s="19"/>
      <c r="BSU60" s="19"/>
      <c r="BSV60" s="19"/>
      <c r="BSW60" s="19"/>
      <c r="BSX60" s="19"/>
      <c r="BSY60" s="19"/>
      <c r="BSZ60" s="19"/>
      <c r="BTA60" s="19"/>
      <c r="BTB60" s="19"/>
      <c r="BTC60" s="19"/>
      <c r="BTD60" s="19"/>
      <c r="BTE60" s="19"/>
      <c r="BTF60" s="19"/>
      <c r="BTG60" s="19"/>
      <c r="BTH60" s="19"/>
      <c r="BTI60" s="19"/>
      <c r="BTJ60" s="19"/>
      <c r="BTK60" s="19"/>
      <c r="BTL60" s="19"/>
      <c r="BTM60" s="19"/>
      <c r="BTN60" s="19"/>
      <c r="BTO60" s="19"/>
      <c r="BTP60" s="19"/>
      <c r="BTQ60" s="19"/>
      <c r="BTR60" s="19"/>
      <c r="BTS60" s="19"/>
      <c r="BTT60" s="19"/>
      <c r="BTU60" s="19"/>
      <c r="BTV60" s="19"/>
      <c r="BTW60" s="19"/>
      <c r="BTX60" s="19"/>
      <c r="BTY60" s="19"/>
      <c r="BTZ60" s="19"/>
      <c r="BUA60" s="19"/>
      <c r="BUB60" s="19"/>
      <c r="BUC60" s="19"/>
      <c r="BUD60" s="19"/>
      <c r="BUE60" s="19"/>
      <c r="BUF60" s="19"/>
      <c r="BUG60" s="19"/>
      <c r="BUH60" s="19"/>
      <c r="BUI60" s="19"/>
      <c r="BUJ60" s="19"/>
      <c r="BUK60" s="19"/>
      <c r="BUL60" s="19"/>
      <c r="BUM60" s="19"/>
      <c r="BUN60" s="19"/>
      <c r="BUO60" s="19"/>
      <c r="BUP60" s="19"/>
      <c r="BUQ60" s="19"/>
      <c r="BUR60" s="19"/>
      <c r="BUS60" s="19"/>
      <c r="BUT60" s="19"/>
      <c r="BUU60" s="19"/>
      <c r="BUV60" s="19"/>
      <c r="BUW60" s="19"/>
      <c r="BUX60" s="19"/>
      <c r="BUY60" s="19"/>
      <c r="BUZ60" s="19"/>
      <c r="BVA60" s="19"/>
      <c r="BVB60" s="19"/>
      <c r="BVC60" s="19"/>
      <c r="BVD60" s="19"/>
      <c r="BVE60" s="19"/>
      <c r="BVF60" s="19"/>
      <c r="BVG60" s="19"/>
      <c r="BVH60" s="19"/>
      <c r="BVI60" s="19"/>
      <c r="BVJ60" s="19"/>
      <c r="BVK60" s="19"/>
      <c r="BVL60" s="19"/>
      <c r="BVM60" s="19"/>
      <c r="BVN60" s="19"/>
      <c r="BVO60" s="19"/>
      <c r="BVP60" s="19"/>
      <c r="BVQ60" s="19"/>
      <c r="BVR60" s="19"/>
      <c r="BVS60" s="19"/>
      <c r="BVT60" s="19"/>
      <c r="BVU60" s="19"/>
      <c r="BVV60" s="19"/>
      <c r="BVW60" s="19"/>
      <c r="BVX60" s="19"/>
      <c r="BVY60" s="19"/>
      <c r="BVZ60" s="19"/>
      <c r="BWA60" s="19"/>
      <c r="BWB60" s="19"/>
      <c r="BWC60" s="19"/>
      <c r="BWD60" s="19"/>
      <c r="BWE60" s="19"/>
      <c r="BWF60" s="19"/>
      <c r="BWG60" s="19"/>
      <c r="BWH60" s="19"/>
      <c r="BWI60" s="19"/>
      <c r="BWJ60" s="19"/>
      <c r="BWK60" s="19"/>
      <c r="BWL60" s="19"/>
      <c r="BWM60" s="19"/>
      <c r="BWN60" s="19"/>
      <c r="BWO60" s="19"/>
      <c r="BWP60" s="19"/>
      <c r="BWQ60" s="19"/>
      <c r="BWR60" s="19"/>
      <c r="BWS60" s="19"/>
      <c r="BWT60" s="19"/>
      <c r="BWU60" s="19"/>
      <c r="BWV60" s="19"/>
      <c r="BWW60" s="19"/>
      <c r="BWX60" s="19"/>
      <c r="BWY60" s="19"/>
      <c r="BWZ60" s="19"/>
      <c r="BXA60" s="19"/>
      <c r="BXB60" s="19"/>
      <c r="BXC60" s="19"/>
      <c r="BXD60" s="19"/>
      <c r="BXE60" s="19"/>
      <c r="BXF60" s="19"/>
      <c r="BXG60" s="19"/>
      <c r="BXH60" s="19"/>
      <c r="BXI60" s="19"/>
      <c r="BXJ60" s="19"/>
      <c r="BXK60" s="19"/>
      <c r="BXL60" s="19"/>
      <c r="BXM60" s="19"/>
      <c r="BXN60" s="19"/>
      <c r="BXO60" s="19"/>
      <c r="BXP60" s="19"/>
      <c r="BXQ60" s="19"/>
      <c r="BXR60" s="19"/>
      <c r="BXS60" s="19"/>
      <c r="BXT60" s="19"/>
      <c r="BXU60" s="19"/>
      <c r="BXV60" s="19"/>
      <c r="BXW60" s="19"/>
      <c r="BXX60" s="19"/>
      <c r="BXY60" s="19"/>
      <c r="BXZ60" s="19"/>
      <c r="BYA60" s="19"/>
      <c r="BYB60" s="19"/>
      <c r="BYC60" s="19"/>
      <c r="BYD60" s="19"/>
      <c r="BYE60" s="19"/>
      <c r="BYF60" s="19"/>
      <c r="BYG60" s="19"/>
      <c r="BYH60" s="19"/>
      <c r="BYI60" s="19"/>
      <c r="BYJ60" s="19"/>
      <c r="BYK60" s="19"/>
      <c r="BYL60" s="19"/>
      <c r="BYM60" s="19"/>
      <c r="BYN60" s="19"/>
      <c r="BYO60" s="19"/>
      <c r="BYP60" s="19"/>
      <c r="BYQ60" s="19"/>
      <c r="BYR60" s="19"/>
      <c r="BYS60" s="19"/>
      <c r="BYT60" s="19"/>
      <c r="BYU60" s="19"/>
      <c r="BYV60" s="19"/>
      <c r="BYW60" s="19"/>
      <c r="BYX60" s="19"/>
      <c r="BYY60" s="19"/>
      <c r="BYZ60" s="19"/>
      <c r="BZA60" s="19"/>
      <c r="BZB60" s="19"/>
      <c r="BZC60" s="19"/>
      <c r="BZD60" s="19"/>
      <c r="BZE60" s="19"/>
      <c r="BZF60" s="19"/>
      <c r="BZG60" s="19"/>
      <c r="BZH60" s="19"/>
      <c r="BZI60" s="19"/>
      <c r="BZJ60" s="19"/>
      <c r="BZK60" s="19"/>
      <c r="BZL60" s="19"/>
      <c r="BZM60" s="19"/>
      <c r="BZN60" s="19"/>
      <c r="BZO60" s="19"/>
      <c r="BZP60" s="19"/>
      <c r="BZQ60" s="19"/>
      <c r="BZR60" s="19"/>
      <c r="BZS60" s="19"/>
      <c r="BZT60" s="19"/>
      <c r="BZU60" s="19"/>
      <c r="BZV60" s="19"/>
      <c r="BZW60" s="19"/>
      <c r="BZX60" s="19"/>
      <c r="BZY60" s="19"/>
      <c r="BZZ60" s="19"/>
      <c r="CAA60" s="19"/>
      <c r="CAB60" s="19"/>
      <c r="CAC60" s="19"/>
      <c r="CAD60" s="19"/>
      <c r="CAE60" s="19"/>
      <c r="CAF60" s="19"/>
      <c r="CAG60" s="19"/>
      <c r="CAH60" s="19"/>
      <c r="CAI60" s="19"/>
      <c r="CAJ60" s="19"/>
      <c r="CAK60" s="19"/>
      <c r="CAL60" s="19"/>
      <c r="CAM60" s="19"/>
      <c r="CAN60" s="19"/>
      <c r="CAO60" s="19"/>
      <c r="CAP60" s="19"/>
      <c r="CAQ60" s="19"/>
      <c r="CAR60" s="19"/>
      <c r="CAS60" s="19"/>
      <c r="CAT60" s="19"/>
      <c r="CAU60" s="19"/>
      <c r="CAV60" s="19"/>
      <c r="CAW60" s="19"/>
      <c r="CAX60" s="19"/>
      <c r="CAY60" s="19"/>
      <c r="CAZ60" s="19"/>
      <c r="CBA60" s="19"/>
      <c r="CBB60" s="19"/>
      <c r="CBC60" s="19"/>
      <c r="CBD60" s="19"/>
      <c r="CBE60" s="19"/>
      <c r="CBF60" s="19"/>
      <c r="CBG60" s="19"/>
      <c r="CBH60" s="19"/>
      <c r="CBI60" s="19"/>
      <c r="CBJ60" s="19"/>
      <c r="CBK60" s="19"/>
      <c r="CBL60" s="19"/>
      <c r="CBM60" s="19"/>
      <c r="CBN60" s="19"/>
      <c r="CBO60" s="19"/>
      <c r="CBP60" s="19"/>
      <c r="CBQ60" s="19"/>
      <c r="CBR60" s="19"/>
      <c r="CBS60" s="19"/>
      <c r="CBT60" s="19"/>
      <c r="CBU60" s="19"/>
      <c r="CBV60" s="19"/>
      <c r="CBW60" s="19"/>
      <c r="CBX60" s="19"/>
      <c r="CBY60" s="19"/>
      <c r="CBZ60" s="19"/>
      <c r="CCA60" s="19"/>
      <c r="CCB60" s="19"/>
      <c r="CCC60" s="19"/>
      <c r="CCD60" s="19"/>
      <c r="CCE60" s="19"/>
      <c r="CCF60" s="19"/>
      <c r="CCG60" s="19"/>
      <c r="CCH60" s="19"/>
      <c r="CCI60" s="19"/>
      <c r="CCJ60" s="19"/>
      <c r="CCK60" s="19"/>
      <c r="CCL60" s="19"/>
      <c r="CCM60" s="19"/>
      <c r="CCN60" s="19"/>
      <c r="CCO60" s="19"/>
      <c r="CCP60" s="19"/>
      <c r="CCQ60" s="19"/>
      <c r="CCR60" s="19"/>
      <c r="CCS60" s="19"/>
      <c r="CCT60" s="19"/>
      <c r="CCU60" s="19"/>
      <c r="CCV60" s="19"/>
      <c r="CCW60" s="19"/>
      <c r="CCX60" s="19"/>
      <c r="CCY60" s="19"/>
      <c r="CCZ60" s="19"/>
      <c r="CDA60" s="19"/>
      <c r="CDB60" s="19"/>
      <c r="CDC60" s="19"/>
      <c r="CDD60" s="19"/>
      <c r="CDE60" s="19"/>
      <c r="CDF60" s="19"/>
      <c r="CDG60" s="19"/>
      <c r="CDH60" s="19"/>
      <c r="CDI60" s="19"/>
      <c r="CDJ60" s="19"/>
      <c r="CDK60" s="19"/>
      <c r="CDL60" s="19"/>
      <c r="CDM60" s="19"/>
      <c r="CDN60" s="19"/>
      <c r="CDO60" s="19"/>
      <c r="CDP60" s="19"/>
      <c r="CDQ60" s="19"/>
      <c r="CDR60" s="19"/>
      <c r="CDS60" s="19"/>
      <c r="CDT60" s="19"/>
      <c r="CDU60" s="19"/>
      <c r="CDV60" s="19"/>
      <c r="CDW60" s="19"/>
      <c r="CDX60" s="19"/>
      <c r="CDY60" s="19"/>
      <c r="CDZ60" s="19"/>
      <c r="CEA60" s="19"/>
      <c r="CEB60" s="19"/>
      <c r="CEC60" s="19"/>
      <c r="CED60" s="19"/>
      <c r="CEE60" s="19"/>
      <c r="CEF60" s="19"/>
      <c r="CEG60" s="19"/>
      <c r="CEH60" s="19"/>
      <c r="CEI60" s="19"/>
      <c r="CEJ60" s="19"/>
      <c r="CEK60" s="19"/>
      <c r="CEL60" s="19"/>
      <c r="CEM60" s="19"/>
      <c r="CEN60" s="19"/>
      <c r="CEO60" s="19"/>
      <c r="CEP60" s="19"/>
      <c r="CEQ60" s="19"/>
      <c r="CER60" s="19"/>
      <c r="CES60" s="19"/>
      <c r="CET60" s="19"/>
      <c r="CEU60" s="19"/>
      <c r="CEV60" s="19"/>
      <c r="CEW60" s="19"/>
      <c r="CEX60" s="19"/>
      <c r="CEY60" s="19"/>
      <c r="CEZ60" s="19"/>
      <c r="CFA60" s="19"/>
      <c r="CFB60" s="19"/>
      <c r="CFC60" s="19"/>
      <c r="CFD60" s="19"/>
      <c r="CFE60" s="19"/>
      <c r="CFF60" s="19"/>
      <c r="CFG60" s="19"/>
      <c r="CFH60" s="19"/>
      <c r="CFI60" s="19"/>
      <c r="CFJ60" s="19"/>
      <c r="CFK60" s="19"/>
      <c r="CFL60" s="19"/>
      <c r="CFM60" s="19"/>
      <c r="CFN60" s="19"/>
      <c r="CFO60" s="19"/>
      <c r="CFP60" s="19"/>
      <c r="CFQ60" s="19"/>
      <c r="CFR60" s="19"/>
      <c r="CFS60" s="19"/>
      <c r="CFT60" s="19"/>
      <c r="CFU60" s="19"/>
      <c r="CFV60" s="19"/>
      <c r="CFW60" s="19"/>
      <c r="CFX60" s="19"/>
      <c r="CFY60" s="19"/>
      <c r="CFZ60" s="19"/>
      <c r="CGA60" s="19"/>
      <c r="CGB60" s="19"/>
      <c r="CGC60" s="19"/>
      <c r="CGD60" s="19"/>
      <c r="CGE60" s="19"/>
      <c r="CGF60" s="19"/>
      <c r="CGG60" s="19"/>
      <c r="CGH60" s="19"/>
      <c r="CGI60" s="19"/>
      <c r="CGJ60" s="19"/>
      <c r="CGK60" s="19"/>
      <c r="CGL60" s="19"/>
      <c r="CGM60" s="19"/>
      <c r="CGN60" s="19"/>
      <c r="CGO60" s="19"/>
      <c r="CGP60" s="19"/>
      <c r="CGQ60" s="19"/>
      <c r="CGR60" s="19"/>
      <c r="CGS60" s="19"/>
      <c r="CGT60" s="19"/>
      <c r="CGU60" s="19"/>
      <c r="CGV60" s="19"/>
      <c r="CGW60" s="19"/>
      <c r="CGX60" s="19"/>
      <c r="CGY60" s="19"/>
      <c r="CGZ60" s="19"/>
      <c r="CHA60" s="19"/>
      <c r="CHB60" s="19"/>
      <c r="CHC60" s="19"/>
      <c r="CHD60" s="19"/>
      <c r="CHE60" s="19"/>
      <c r="CHF60" s="19"/>
      <c r="CHG60" s="19"/>
      <c r="CHH60" s="19"/>
      <c r="CHI60" s="19"/>
      <c r="CHJ60" s="19"/>
      <c r="CHK60" s="19"/>
      <c r="CHL60" s="19"/>
      <c r="CHM60" s="19"/>
      <c r="CHN60" s="19"/>
      <c r="CHO60" s="19"/>
      <c r="CHP60" s="19"/>
      <c r="CHQ60" s="19"/>
      <c r="CHR60" s="19"/>
      <c r="CHS60" s="19"/>
      <c r="CHT60" s="19"/>
      <c r="CHU60" s="19"/>
      <c r="CHV60" s="19"/>
      <c r="CHW60" s="19"/>
      <c r="CHX60" s="19"/>
      <c r="CHY60" s="19"/>
      <c r="CHZ60" s="19"/>
      <c r="CIA60" s="19"/>
      <c r="CIB60" s="19"/>
      <c r="CIC60" s="19"/>
      <c r="CID60" s="19"/>
      <c r="CIE60" s="19"/>
      <c r="CIF60" s="19"/>
      <c r="CIG60" s="19"/>
      <c r="CIH60" s="19"/>
      <c r="CII60" s="19"/>
      <c r="CIJ60" s="19"/>
      <c r="CIK60" s="19"/>
      <c r="CIL60" s="19"/>
      <c r="CIM60" s="19"/>
      <c r="CIN60" s="19"/>
      <c r="CIO60" s="19"/>
      <c r="CIP60" s="19"/>
      <c r="CIQ60" s="19"/>
      <c r="CIR60" s="19"/>
      <c r="CIS60" s="19"/>
      <c r="CIT60" s="19"/>
      <c r="CIU60" s="19"/>
      <c r="CIV60" s="19"/>
      <c r="CIW60" s="19"/>
      <c r="CIX60" s="19"/>
      <c r="CIY60" s="19"/>
      <c r="CIZ60" s="19"/>
      <c r="CJA60" s="19"/>
      <c r="CJB60" s="19"/>
      <c r="CJC60" s="19"/>
      <c r="CJD60" s="19"/>
      <c r="CJE60" s="19"/>
      <c r="CJF60" s="19"/>
      <c r="CJG60" s="19"/>
      <c r="CJH60" s="19"/>
      <c r="CJI60" s="19"/>
      <c r="CJJ60" s="19"/>
      <c r="CJK60" s="19"/>
      <c r="CJL60" s="19"/>
      <c r="CJM60" s="19"/>
      <c r="CJN60" s="19"/>
      <c r="CJO60" s="19"/>
      <c r="CJP60" s="19"/>
      <c r="CJQ60" s="19"/>
      <c r="CJR60" s="19"/>
      <c r="CJS60" s="19"/>
      <c r="CJT60" s="19"/>
      <c r="CJU60" s="19"/>
      <c r="CJV60" s="19"/>
      <c r="CJW60" s="19"/>
      <c r="CJX60" s="19"/>
      <c r="CJY60" s="19"/>
      <c r="CJZ60" s="19"/>
      <c r="CKA60" s="19"/>
      <c r="CKB60" s="19"/>
      <c r="CKC60" s="19"/>
      <c r="CKD60" s="19"/>
      <c r="CKE60" s="19"/>
      <c r="CKF60" s="19"/>
      <c r="CKG60" s="19"/>
      <c r="CKH60" s="19"/>
      <c r="CKI60" s="19"/>
      <c r="CKJ60" s="19"/>
      <c r="CKK60" s="19"/>
      <c r="CKL60" s="19"/>
      <c r="CKM60" s="19"/>
      <c r="CKN60" s="19"/>
      <c r="CKO60" s="19"/>
      <c r="CKP60" s="19"/>
      <c r="CKQ60" s="19"/>
      <c r="CKR60" s="19"/>
      <c r="CKS60" s="19"/>
      <c r="CKT60" s="19"/>
      <c r="CKU60" s="19"/>
      <c r="CKV60" s="19"/>
      <c r="CKW60" s="19"/>
      <c r="CKX60" s="19"/>
      <c r="CKY60" s="19"/>
      <c r="CKZ60" s="19"/>
      <c r="CLA60" s="19"/>
      <c r="CLB60" s="19"/>
      <c r="CLC60" s="19"/>
      <c r="CLD60" s="19"/>
      <c r="CLE60" s="19"/>
      <c r="CLF60" s="19"/>
      <c r="CLG60" s="19"/>
      <c r="CLH60" s="19"/>
      <c r="CLI60" s="19"/>
      <c r="CLJ60" s="19"/>
      <c r="CLK60" s="19"/>
      <c r="CLL60" s="19"/>
      <c r="CLM60" s="19"/>
      <c r="CLN60" s="19"/>
      <c r="CLO60" s="19"/>
      <c r="CLP60" s="19"/>
      <c r="CLQ60" s="19"/>
      <c r="CLR60" s="19"/>
      <c r="CLS60" s="19"/>
      <c r="CLT60" s="19"/>
      <c r="CLU60" s="19"/>
      <c r="CLV60" s="19"/>
      <c r="CLW60" s="19"/>
      <c r="CLX60" s="19"/>
      <c r="CLY60" s="19"/>
      <c r="CLZ60" s="19"/>
      <c r="CMA60" s="19"/>
      <c r="CMB60" s="19"/>
      <c r="CMC60" s="19"/>
      <c r="CMD60" s="19"/>
      <c r="CME60" s="19"/>
      <c r="CMF60" s="19"/>
      <c r="CMG60" s="19"/>
      <c r="CMH60" s="19"/>
      <c r="CMI60" s="19"/>
      <c r="CMJ60" s="19"/>
      <c r="CMK60" s="19"/>
      <c r="CML60" s="19"/>
      <c r="CMM60" s="19"/>
      <c r="CMN60" s="19"/>
      <c r="CMO60" s="19"/>
      <c r="CMP60" s="19"/>
      <c r="CMQ60" s="19"/>
      <c r="CMR60" s="19"/>
      <c r="CMS60" s="19"/>
      <c r="CMT60" s="19"/>
      <c r="CMU60" s="19"/>
      <c r="CMV60" s="19"/>
      <c r="CMW60" s="19"/>
      <c r="CMX60" s="19"/>
      <c r="CMY60" s="19"/>
      <c r="CMZ60" s="19"/>
      <c r="CNA60" s="19"/>
      <c r="CNB60" s="19"/>
      <c r="CNC60" s="19"/>
      <c r="CND60" s="19"/>
      <c r="CNE60" s="19"/>
      <c r="CNF60" s="19"/>
      <c r="CNG60" s="19"/>
      <c r="CNH60" s="19"/>
      <c r="CNI60" s="19"/>
      <c r="CNJ60" s="19"/>
      <c r="CNK60" s="19"/>
      <c r="CNL60" s="19"/>
      <c r="CNM60" s="19"/>
      <c r="CNN60" s="19"/>
      <c r="CNO60" s="19"/>
      <c r="CNP60" s="19"/>
      <c r="CNQ60" s="19"/>
      <c r="CNR60" s="19"/>
      <c r="CNS60" s="19"/>
      <c r="CNT60" s="19"/>
      <c r="CNU60" s="19"/>
      <c r="CNV60" s="19"/>
      <c r="CNW60" s="19"/>
      <c r="CNX60" s="19"/>
      <c r="CNY60" s="19"/>
      <c r="CNZ60" s="19"/>
      <c r="COA60" s="19"/>
      <c r="COB60" s="19"/>
      <c r="COC60" s="19"/>
      <c r="COD60" s="19"/>
      <c r="COE60" s="19"/>
      <c r="COF60" s="19"/>
      <c r="COG60" s="19"/>
      <c r="COH60" s="19"/>
      <c r="COI60" s="19"/>
      <c r="COJ60" s="19"/>
      <c r="COK60" s="19"/>
      <c r="COL60" s="19"/>
      <c r="COM60" s="19"/>
      <c r="CON60" s="19"/>
      <c r="COO60" s="19"/>
      <c r="COP60" s="19"/>
      <c r="COQ60" s="19"/>
      <c r="COR60" s="19"/>
      <c r="COS60" s="19"/>
      <c r="COT60" s="19"/>
      <c r="COU60" s="19"/>
      <c r="COV60" s="19"/>
      <c r="COW60" s="19"/>
      <c r="COX60" s="19"/>
      <c r="COY60" s="19"/>
      <c r="COZ60" s="19"/>
      <c r="CPA60" s="19"/>
      <c r="CPB60" s="19"/>
      <c r="CPC60" s="19"/>
      <c r="CPD60" s="19"/>
      <c r="CPE60" s="19"/>
      <c r="CPF60" s="19"/>
      <c r="CPG60" s="19"/>
      <c r="CPH60" s="19"/>
      <c r="CPI60" s="19"/>
      <c r="CPJ60" s="19"/>
      <c r="CPK60" s="19"/>
      <c r="CPL60" s="19"/>
      <c r="CPM60" s="19"/>
      <c r="CPN60" s="19"/>
      <c r="CPO60" s="19"/>
      <c r="CPP60" s="19"/>
      <c r="CPQ60" s="19"/>
      <c r="CPR60" s="19"/>
      <c r="CPS60" s="19"/>
      <c r="CPT60" s="19"/>
      <c r="CPU60" s="19"/>
      <c r="CPV60" s="19"/>
      <c r="CPW60" s="19"/>
      <c r="CPX60" s="19"/>
      <c r="CPY60" s="19"/>
      <c r="CPZ60" s="19"/>
      <c r="CQA60" s="19"/>
      <c r="CQB60" s="19"/>
      <c r="CQC60" s="19"/>
      <c r="CQD60" s="19"/>
      <c r="CQE60" s="19"/>
      <c r="CQF60" s="19"/>
      <c r="CQG60" s="19"/>
      <c r="CQH60" s="19"/>
      <c r="CQI60" s="19"/>
      <c r="CQJ60" s="19"/>
      <c r="CQK60" s="19"/>
      <c r="CQL60" s="19"/>
      <c r="CQM60" s="19"/>
      <c r="CQN60" s="19"/>
      <c r="CQO60" s="19"/>
      <c r="CQP60" s="19"/>
      <c r="CQQ60" s="19"/>
      <c r="CQR60" s="19"/>
      <c r="CQS60" s="19"/>
      <c r="CQT60" s="19"/>
      <c r="CQU60" s="19"/>
      <c r="CQV60" s="19"/>
      <c r="CQW60" s="19"/>
      <c r="CQX60" s="19"/>
      <c r="CQY60" s="19"/>
      <c r="CQZ60" s="19"/>
      <c r="CRA60" s="19"/>
      <c r="CRB60" s="19"/>
      <c r="CRC60" s="19"/>
      <c r="CRD60" s="19"/>
      <c r="CRE60" s="19"/>
      <c r="CRF60" s="19"/>
      <c r="CRG60" s="19"/>
      <c r="CRH60" s="19"/>
      <c r="CRI60" s="19"/>
      <c r="CRJ60" s="19"/>
      <c r="CRK60" s="19"/>
      <c r="CRL60" s="19"/>
      <c r="CRM60" s="19"/>
      <c r="CRN60" s="19"/>
      <c r="CRO60" s="19"/>
      <c r="CRP60" s="19"/>
      <c r="CRQ60" s="19"/>
      <c r="CRR60" s="19"/>
      <c r="CRS60" s="19"/>
      <c r="CRT60" s="19"/>
      <c r="CRU60" s="19"/>
      <c r="CRV60" s="19"/>
      <c r="CRW60" s="19"/>
      <c r="CRX60" s="19"/>
      <c r="CRY60" s="19"/>
      <c r="CRZ60" s="19"/>
      <c r="CSA60" s="19"/>
      <c r="CSB60" s="19"/>
      <c r="CSC60" s="19"/>
      <c r="CSD60" s="19"/>
      <c r="CSE60" s="19"/>
      <c r="CSF60" s="19"/>
      <c r="CSG60" s="19"/>
      <c r="CSH60" s="19"/>
      <c r="CSI60" s="19"/>
      <c r="CSJ60" s="19"/>
      <c r="CSK60" s="19"/>
      <c r="CSL60" s="19"/>
      <c r="CSM60" s="19"/>
      <c r="CSN60" s="19"/>
      <c r="CSO60" s="19"/>
      <c r="CSP60" s="19"/>
      <c r="CSQ60" s="19"/>
      <c r="CSR60" s="19"/>
      <c r="CSS60" s="19"/>
      <c r="CST60" s="19"/>
      <c r="CSU60" s="19"/>
      <c r="CSV60" s="19"/>
      <c r="CSW60" s="19"/>
      <c r="CSX60" s="19"/>
      <c r="CSY60" s="19"/>
      <c r="CSZ60" s="19"/>
      <c r="CTA60" s="19"/>
      <c r="CTB60" s="19"/>
      <c r="CTC60" s="19"/>
      <c r="CTD60" s="19"/>
      <c r="CTE60" s="19"/>
      <c r="CTF60" s="19"/>
      <c r="CTG60" s="19"/>
      <c r="CTH60" s="19"/>
      <c r="CTI60" s="19"/>
      <c r="CTJ60" s="19"/>
      <c r="CTK60" s="19"/>
      <c r="CTL60" s="19"/>
      <c r="CTM60" s="19"/>
      <c r="CTN60" s="19"/>
      <c r="CTO60" s="19"/>
      <c r="CTP60" s="19"/>
      <c r="CTQ60" s="19"/>
      <c r="CTR60" s="19"/>
      <c r="CTS60" s="19"/>
      <c r="CTT60" s="19"/>
      <c r="CTU60" s="19"/>
      <c r="CTV60" s="19"/>
      <c r="CTW60" s="19"/>
      <c r="CTX60" s="19"/>
      <c r="CTY60" s="19"/>
      <c r="CTZ60" s="19"/>
      <c r="CUA60" s="19"/>
      <c r="CUB60" s="19"/>
      <c r="CUC60" s="19"/>
      <c r="CUD60" s="19"/>
      <c r="CUE60" s="19"/>
      <c r="CUF60" s="19"/>
      <c r="CUG60" s="19"/>
      <c r="CUH60" s="19"/>
      <c r="CUI60" s="19"/>
      <c r="CUJ60" s="19"/>
      <c r="CUK60" s="19"/>
      <c r="CUL60" s="19"/>
      <c r="CUM60" s="19"/>
      <c r="CUN60" s="19"/>
      <c r="CUO60" s="19"/>
      <c r="CUP60" s="19"/>
      <c r="CUQ60" s="19"/>
      <c r="CUR60" s="19"/>
      <c r="CUS60" s="19"/>
      <c r="CUT60" s="19"/>
      <c r="CUU60" s="19"/>
      <c r="CUV60" s="19"/>
      <c r="CUW60" s="19"/>
      <c r="CUX60" s="19"/>
      <c r="CUY60" s="19"/>
      <c r="CUZ60" s="19"/>
      <c r="CVA60" s="19"/>
      <c r="CVB60" s="19"/>
      <c r="CVC60" s="19"/>
      <c r="CVD60" s="19"/>
      <c r="CVE60" s="19"/>
      <c r="CVF60" s="19"/>
      <c r="CVG60" s="19"/>
      <c r="CVH60" s="19"/>
      <c r="CVI60" s="19"/>
      <c r="CVJ60" s="19"/>
      <c r="CVK60" s="19"/>
      <c r="CVL60" s="19"/>
      <c r="CVM60" s="19"/>
      <c r="CVN60" s="19"/>
      <c r="CVO60" s="19"/>
      <c r="CVP60" s="19"/>
      <c r="CVQ60" s="19"/>
      <c r="CVR60" s="19"/>
      <c r="CVS60" s="19"/>
      <c r="CVT60" s="19"/>
      <c r="CVU60" s="19"/>
      <c r="CVV60" s="19"/>
      <c r="CVW60" s="19"/>
      <c r="CVX60" s="19"/>
      <c r="CVY60" s="19"/>
      <c r="CVZ60" s="19"/>
      <c r="CWA60" s="19"/>
      <c r="CWB60" s="19"/>
      <c r="CWC60" s="19"/>
      <c r="CWD60" s="19"/>
      <c r="CWE60" s="19"/>
      <c r="CWF60" s="19"/>
      <c r="CWG60" s="19"/>
      <c r="CWH60" s="19"/>
      <c r="CWI60" s="19"/>
      <c r="CWJ60" s="19"/>
      <c r="CWK60" s="19"/>
      <c r="CWL60" s="19"/>
      <c r="CWM60" s="19"/>
      <c r="CWN60" s="19"/>
      <c r="CWO60" s="19"/>
      <c r="CWP60" s="19"/>
      <c r="CWQ60" s="19"/>
      <c r="CWR60" s="19"/>
      <c r="CWS60" s="19"/>
      <c r="CWT60" s="19"/>
      <c r="CWU60" s="19"/>
      <c r="CWV60" s="19"/>
      <c r="CWW60" s="19"/>
      <c r="CWX60" s="19"/>
      <c r="CWY60" s="19"/>
      <c r="CWZ60" s="19"/>
      <c r="CXA60" s="19"/>
      <c r="CXB60" s="19"/>
      <c r="CXC60" s="19"/>
      <c r="CXD60" s="19"/>
      <c r="CXE60" s="19"/>
      <c r="CXF60" s="19"/>
      <c r="CXG60" s="19"/>
      <c r="CXH60" s="19"/>
      <c r="CXI60" s="19"/>
      <c r="CXJ60" s="19"/>
      <c r="CXK60" s="19"/>
      <c r="CXL60" s="19"/>
      <c r="CXM60" s="19"/>
      <c r="CXN60" s="19"/>
      <c r="CXO60" s="19"/>
      <c r="CXP60" s="19"/>
      <c r="CXQ60" s="19"/>
      <c r="CXR60" s="19"/>
      <c r="CXS60" s="19"/>
      <c r="CXT60" s="19"/>
      <c r="CXU60" s="19"/>
      <c r="CXV60" s="19"/>
      <c r="CXW60" s="19"/>
      <c r="CXX60" s="19"/>
      <c r="CXY60" s="19"/>
      <c r="CXZ60" s="19"/>
      <c r="CYA60" s="19"/>
      <c r="CYB60" s="19"/>
      <c r="CYC60" s="19"/>
      <c r="CYD60" s="19"/>
      <c r="CYE60" s="19"/>
      <c r="CYF60" s="19"/>
      <c r="CYG60" s="19"/>
      <c r="CYH60" s="19"/>
      <c r="CYI60" s="19"/>
      <c r="CYJ60" s="19"/>
      <c r="CYK60" s="19"/>
      <c r="CYL60" s="19"/>
      <c r="CYM60" s="19"/>
      <c r="CYN60" s="19"/>
      <c r="CYO60" s="19"/>
      <c r="CYP60" s="19"/>
      <c r="CYQ60" s="19"/>
      <c r="CYR60" s="19"/>
      <c r="CYS60" s="19"/>
      <c r="CYT60" s="19"/>
      <c r="CYU60" s="19"/>
      <c r="CYV60" s="19"/>
      <c r="CYW60" s="19"/>
      <c r="CYX60" s="19"/>
      <c r="CYY60" s="19"/>
      <c r="CYZ60" s="19"/>
      <c r="CZA60" s="19"/>
      <c r="CZB60" s="19"/>
      <c r="CZC60" s="19"/>
      <c r="CZD60" s="19"/>
      <c r="CZE60" s="19"/>
      <c r="CZF60" s="19"/>
      <c r="CZG60" s="19"/>
      <c r="CZH60" s="19"/>
      <c r="CZI60" s="19"/>
      <c r="CZJ60" s="19"/>
      <c r="CZK60" s="19"/>
      <c r="CZL60" s="19"/>
      <c r="CZM60" s="19"/>
      <c r="CZN60" s="19"/>
      <c r="CZO60" s="19"/>
      <c r="CZP60" s="19"/>
      <c r="CZQ60" s="19"/>
      <c r="CZR60" s="19"/>
      <c r="CZS60" s="19"/>
      <c r="CZT60" s="19"/>
      <c r="CZU60" s="19"/>
      <c r="CZV60" s="19"/>
      <c r="CZW60" s="19"/>
      <c r="CZX60" s="19"/>
      <c r="CZY60" s="19"/>
      <c r="CZZ60" s="19"/>
      <c r="DAA60" s="19"/>
      <c r="DAB60" s="19"/>
      <c r="DAC60" s="19"/>
      <c r="DAD60" s="19"/>
      <c r="DAE60" s="19"/>
      <c r="DAF60" s="19"/>
      <c r="DAG60" s="19"/>
      <c r="DAH60" s="19"/>
      <c r="DAI60" s="19"/>
      <c r="DAJ60" s="19"/>
      <c r="DAK60" s="19"/>
      <c r="DAL60" s="19"/>
      <c r="DAM60" s="19"/>
      <c r="DAN60" s="19"/>
      <c r="DAO60" s="19"/>
      <c r="DAP60" s="19"/>
      <c r="DAQ60" s="19"/>
      <c r="DAR60" s="19"/>
      <c r="DAS60" s="19"/>
      <c r="DAT60" s="19"/>
      <c r="DAU60" s="19"/>
      <c r="DAV60" s="19"/>
      <c r="DAW60" s="19"/>
      <c r="DAX60" s="19"/>
      <c r="DAY60" s="19"/>
      <c r="DAZ60" s="19"/>
      <c r="DBA60" s="19"/>
      <c r="DBB60" s="19"/>
      <c r="DBC60" s="19"/>
      <c r="DBD60" s="19"/>
      <c r="DBE60" s="19"/>
      <c r="DBF60" s="19"/>
      <c r="DBG60" s="19"/>
      <c r="DBH60" s="19"/>
      <c r="DBI60" s="19"/>
      <c r="DBJ60" s="19"/>
      <c r="DBK60" s="19"/>
      <c r="DBL60" s="19"/>
      <c r="DBM60" s="19"/>
      <c r="DBN60" s="19"/>
      <c r="DBO60" s="19"/>
      <c r="DBP60" s="19"/>
      <c r="DBQ60" s="19"/>
      <c r="DBR60" s="19"/>
      <c r="DBS60" s="19"/>
      <c r="DBT60" s="19"/>
      <c r="DBU60" s="19"/>
      <c r="DBV60" s="19"/>
      <c r="DBW60" s="19"/>
      <c r="DBX60" s="19"/>
      <c r="DBY60" s="19"/>
      <c r="DBZ60" s="19"/>
      <c r="DCA60" s="19"/>
      <c r="DCB60" s="19"/>
      <c r="DCC60" s="19"/>
      <c r="DCD60" s="19"/>
      <c r="DCE60" s="19"/>
      <c r="DCF60" s="19"/>
      <c r="DCG60" s="19"/>
      <c r="DCH60" s="19"/>
      <c r="DCI60" s="19"/>
      <c r="DCJ60" s="19"/>
      <c r="DCK60" s="19"/>
      <c r="DCL60" s="19"/>
      <c r="DCM60" s="19"/>
      <c r="DCN60" s="19"/>
      <c r="DCO60" s="19"/>
      <c r="DCP60" s="19"/>
      <c r="DCQ60" s="19"/>
      <c r="DCR60" s="19"/>
      <c r="DCS60" s="19"/>
      <c r="DCT60" s="19"/>
      <c r="DCU60" s="19"/>
      <c r="DCV60" s="19"/>
      <c r="DCW60" s="19"/>
      <c r="DCX60" s="19"/>
      <c r="DCY60" s="19"/>
      <c r="DCZ60" s="19"/>
      <c r="DDA60" s="19"/>
      <c r="DDB60" s="19"/>
      <c r="DDC60" s="19"/>
      <c r="DDD60" s="19"/>
      <c r="DDE60" s="19"/>
      <c r="DDF60" s="19"/>
      <c r="DDG60" s="19"/>
      <c r="DDH60" s="19"/>
      <c r="DDI60" s="19"/>
      <c r="DDJ60" s="19"/>
      <c r="DDK60" s="19"/>
      <c r="DDL60" s="19"/>
      <c r="DDM60" s="19"/>
      <c r="DDN60" s="19"/>
      <c r="DDO60" s="19"/>
      <c r="DDP60" s="19"/>
      <c r="DDQ60" s="19"/>
      <c r="DDR60" s="19"/>
      <c r="DDS60" s="19"/>
      <c r="DDT60" s="19"/>
      <c r="DDU60" s="19"/>
      <c r="DDV60" s="19"/>
      <c r="DDW60" s="19"/>
      <c r="DDX60" s="19"/>
      <c r="DDY60" s="19"/>
      <c r="DDZ60" s="19"/>
      <c r="DEA60" s="19"/>
      <c r="DEB60" s="19"/>
      <c r="DEC60" s="19"/>
      <c r="DED60" s="19"/>
      <c r="DEE60" s="19"/>
      <c r="DEF60" s="19"/>
      <c r="DEG60" s="19"/>
      <c r="DEH60" s="19"/>
      <c r="DEI60" s="19"/>
      <c r="DEJ60" s="19"/>
      <c r="DEK60" s="19"/>
      <c r="DEL60" s="19"/>
      <c r="DEM60" s="19"/>
      <c r="DEN60" s="19"/>
      <c r="DEO60" s="19"/>
      <c r="DEP60" s="19"/>
      <c r="DEQ60" s="19"/>
      <c r="DER60" s="19"/>
      <c r="DES60" s="19"/>
      <c r="DET60" s="19"/>
      <c r="DEU60" s="19"/>
      <c r="DEV60" s="19"/>
      <c r="DEW60" s="19"/>
      <c r="DEX60" s="19"/>
      <c r="DEY60" s="19"/>
      <c r="DEZ60" s="19"/>
      <c r="DFA60" s="19"/>
      <c r="DFB60" s="19"/>
      <c r="DFC60" s="19"/>
      <c r="DFD60" s="19"/>
      <c r="DFE60" s="19"/>
      <c r="DFF60" s="19"/>
      <c r="DFG60" s="19"/>
      <c r="DFH60" s="19"/>
      <c r="DFI60" s="19"/>
      <c r="DFJ60" s="19"/>
      <c r="DFK60" s="19"/>
      <c r="DFL60" s="19"/>
      <c r="DFM60" s="19"/>
      <c r="DFN60" s="19"/>
      <c r="DFO60" s="19"/>
      <c r="DFP60" s="19"/>
      <c r="DFQ60" s="19"/>
      <c r="DFR60" s="19"/>
      <c r="DFS60" s="19"/>
      <c r="DFT60" s="19"/>
      <c r="DFU60" s="19"/>
      <c r="DFV60" s="19"/>
      <c r="DFW60" s="19"/>
      <c r="DFX60" s="19"/>
      <c r="DFY60" s="19"/>
      <c r="DFZ60" s="19"/>
      <c r="DGA60" s="19"/>
      <c r="DGB60" s="19"/>
      <c r="DGC60" s="19"/>
      <c r="DGD60" s="19"/>
      <c r="DGE60" s="19"/>
      <c r="DGF60" s="19"/>
      <c r="DGG60" s="19"/>
      <c r="DGH60" s="19"/>
      <c r="DGI60" s="19"/>
      <c r="DGJ60" s="19"/>
      <c r="DGK60" s="19"/>
      <c r="DGL60" s="19"/>
      <c r="DGM60" s="19"/>
      <c r="DGN60" s="19"/>
      <c r="DGO60" s="19"/>
      <c r="DGP60" s="19"/>
      <c r="DGQ60" s="19"/>
      <c r="DGR60" s="19"/>
      <c r="DGS60" s="19"/>
      <c r="DGT60" s="19"/>
      <c r="DGU60" s="19"/>
      <c r="DGV60" s="19"/>
      <c r="DGW60" s="19"/>
      <c r="DGX60" s="19"/>
      <c r="DGY60" s="19"/>
      <c r="DGZ60" s="19"/>
      <c r="DHA60" s="19"/>
      <c r="DHB60" s="19"/>
      <c r="DHC60" s="19"/>
      <c r="DHD60" s="19"/>
      <c r="DHE60" s="19"/>
      <c r="DHF60" s="19"/>
      <c r="DHG60" s="19"/>
      <c r="DHH60" s="19"/>
      <c r="DHI60" s="19"/>
      <c r="DHJ60" s="19"/>
      <c r="DHK60" s="19"/>
      <c r="DHL60" s="19"/>
      <c r="DHM60" s="19"/>
      <c r="DHN60" s="19"/>
      <c r="DHO60" s="19"/>
      <c r="DHP60" s="19"/>
      <c r="DHQ60" s="19"/>
      <c r="DHR60" s="19"/>
      <c r="DHS60" s="19"/>
      <c r="DHT60" s="19"/>
      <c r="DHU60" s="19"/>
      <c r="DHV60" s="19"/>
      <c r="DHW60" s="19"/>
      <c r="DHX60" s="19"/>
      <c r="DHY60" s="19"/>
      <c r="DHZ60" s="19"/>
      <c r="DIA60" s="19"/>
      <c r="DIB60" s="19"/>
      <c r="DIC60" s="19"/>
      <c r="DID60" s="19"/>
      <c r="DIE60" s="19"/>
      <c r="DIF60" s="19"/>
      <c r="DIG60" s="19"/>
      <c r="DIH60" s="19"/>
      <c r="DII60" s="19"/>
      <c r="DIJ60" s="19"/>
      <c r="DIK60" s="19"/>
      <c r="DIL60" s="19"/>
      <c r="DIM60" s="19"/>
      <c r="DIN60" s="19"/>
      <c r="DIO60" s="19"/>
      <c r="DIP60" s="19"/>
      <c r="DIQ60" s="19"/>
      <c r="DIR60" s="19"/>
      <c r="DIS60" s="19"/>
      <c r="DIT60" s="19"/>
      <c r="DIU60" s="19"/>
      <c r="DIV60" s="19"/>
      <c r="DIW60" s="19"/>
      <c r="DIX60" s="19"/>
      <c r="DIY60" s="19"/>
      <c r="DIZ60" s="19"/>
      <c r="DJA60" s="19"/>
      <c r="DJB60" s="19"/>
      <c r="DJC60" s="19"/>
      <c r="DJD60" s="19"/>
      <c r="DJE60" s="19"/>
      <c r="DJF60" s="19"/>
      <c r="DJG60" s="19"/>
      <c r="DJH60" s="19"/>
      <c r="DJI60" s="19"/>
      <c r="DJJ60" s="19"/>
      <c r="DJK60" s="19"/>
      <c r="DJL60" s="19"/>
      <c r="DJM60" s="19"/>
      <c r="DJN60" s="19"/>
      <c r="DJO60" s="19"/>
      <c r="DJP60" s="19"/>
      <c r="DJQ60" s="19"/>
      <c r="DJR60" s="19"/>
      <c r="DJS60" s="19"/>
      <c r="DJT60" s="19"/>
      <c r="DJU60" s="19"/>
      <c r="DJV60" s="19"/>
      <c r="DJW60" s="19"/>
      <c r="DJX60" s="19"/>
      <c r="DJY60" s="19"/>
      <c r="DJZ60" s="19"/>
      <c r="DKA60" s="19"/>
      <c r="DKB60" s="19"/>
      <c r="DKC60" s="19"/>
      <c r="DKD60" s="19"/>
      <c r="DKE60" s="19"/>
      <c r="DKF60" s="19"/>
      <c r="DKG60" s="19"/>
      <c r="DKH60" s="19"/>
      <c r="DKI60" s="19"/>
      <c r="DKJ60" s="19"/>
      <c r="DKK60" s="19"/>
      <c r="DKL60" s="19"/>
      <c r="DKM60" s="19"/>
      <c r="DKN60" s="19"/>
      <c r="DKO60" s="19"/>
      <c r="DKP60" s="19"/>
      <c r="DKQ60" s="19"/>
      <c r="DKR60" s="19"/>
      <c r="DKS60" s="19"/>
      <c r="DKT60" s="19"/>
      <c r="DKU60" s="19"/>
      <c r="DKV60" s="19"/>
      <c r="DKW60" s="19"/>
      <c r="DKX60" s="19"/>
      <c r="DKY60" s="19"/>
      <c r="DKZ60" s="19"/>
      <c r="DLA60" s="19"/>
      <c r="DLB60" s="19"/>
      <c r="DLC60" s="19"/>
      <c r="DLD60" s="19"/>
      <c r="DLE60" s="19"/>
      <c r="DLF60" s="19"/>
      <c r="DLG60" s="19"/>
      <c r="DLH60" s="19"/>
      <c r="DLI60" s="19"/>
      <c r="DLJ60" s="19"/>
      <c r="DLK60" s="19"/>
      <c r="DLL60" s="19"/>
      <c r="DLM60" s="19"/>
      <c r="DLN60" s="19"/>
      <c r="DLO60" s="19"/>
      <c r="DLP60" s="19"/>
      <c r="DLQ60" s="19"/>
      <c r="DLR60" s="19"/>
      <c r="DLS60" s="19"/>
      <c r="DLT60" s="19"/>
      <c r="DLU60" s="19"/>
      <c r="DLV60" s="19"/>
      <c r="DLW60" s="19"/>
      <c r="DLX60" s="19"/>
      <c r="DLY60" s="19"/>
      <c r="DLZ60" s="19"/>
      <c r="DMA60" s="19"/>
      <c r="DMB60" s="19"/>
      <c r="DMC60" s="19"/>
      <c r="DMD60" s="19"/>
      <c r="DME60" s="19"/>
      <c r="DMF60" s="19"/>
      <c r="DMG60" s="19"/>
      <c r="DMH60" s="19"/>
      <c r="DMI60" s="19"/>
      <c r="DMJ60" s="19"/>
      <c r="DMK60" s="19"/>
      <c r="DML60" s="19"/>
      <c r="DMM60" s="19"/>
      <c r="DMN60" s="19"/>
      <c r="DMO60" s="19"/>
      <c r="DMP60" s="19"/>
      <c r="DMQ60" s="19"/>
      <c r="DMR60" s="19"/>
      <c r="DMS60" s="19"/>
      <c r="DMT60" s="19"/>
      <c r="DMU60" s="19"/>
      <c r="DMV60" s="19"/>
      <c r="DMW60" s="19"/>
      <c r="DMX60" s="19"/>
      <c r="DMY60" s="19"/>
      <c r="DMZ60" s="19"/>
      <c r="DNA60" s="19"/>
      <c r="DNB60" s="19"/>
      <c r="DNC60" s="19"/>
      <c r="DND60" s="19"/>
      <c r="DNE60" s="19"/>
      <c r="DNF60" s="19"/>
      <c r="DNG60" s="19"/>
      <c r="DNH60" s="19"/>
      <c r="DNI60" s="19"/>
      <c r="DNJ60" s="19"/>
      <c r="DNK60" s="19"/>
      <c r="DNL60" s="19"/>
      <c r="DNM60" s="19"/>
      <c r="DNN60" s="19"/>
      <c r="DNO60" s="19"/>
      <c r="DNP60" s="19"/>
      <c r="DNQ60" s="19"/>
      <c r="DNR60" s="19"/>
      <c r="DNS60" s="19"/>
      <c r="DNT60" s="19"/>
      <c r="DNU60" s="19"/>
      <c r="DNV60" s="19"/>
      <c r="DNW60" s="19"/>
      <c r="DNX60" s="19"/>
      <c r="DNY60" s="19"/>
      <c r="DNZ60" s="19"/>
      <c r="DOA60" s="19"/>
      <c r="DOB60" s="19"/>
      <c r="DOC60" s="19"/>
      <c r="DOD60" s="19"/>
      <c r="DOE60" s="19"/>
      <c r="DOF60" s="19"/>
      <c r="DOG60" s="19"/>
      <c r="DOH60" s="19"/>
      <c r="DOI60" s="19"/>
      <c r="DOJ60" s="19"/>
      <c r="DOK60" s="19"/>
      <c r="DOL60" s="19"/>
      <c r="DOM60" s="19"/>
      <c r="DON60" s="19"/>
      <c r="DOO60" s="19"/>
      <c r="DOP60" s="19"/>
      <c r="DOQ60" s="19"/>
      <c r="DOR60" s="19"/>
      <c r="DOS60" s="19"/>
      <c r="DOT60" s="19"/>
      <c r="DOU60" s="19"/>
      <c r="DOV60" s="19"/>
      <c r="DOW60" s="19"/>
      <c r="DOX60" s="19"/>
      <c r="DOY60" s="19"/>
      <c r="DOZ60" s="19"/>
      <c r="DPA60" s="19"/>
      <c r="DPB60" s="19"/>
      <c r="DPC60" s="19"/>
      <c r="DPD60" s="19"/>
      <c r="DPE60" s="19"/>
      <c r="DPF60" s="19"/>
      <c r="DPG60" s="19"/>
      <c r="DPH60" s="19"/>
      <c r="DPI60" s="19"/>
      <c r="DPJ60" s="19"/>
      <c r="DPK60" s="19"/>
      <c r="DPL60" s="19"/>
      <c r="DPM60" s="19"/>
      <c r="DPN60" s="19"/>
      <c r="DPO60" s="19"/>
      <c r="DPP60" s="19"/>
      <c r="DPQ60" s="19"/>
      <c r="DPR60" s="19"/>
      <c r="DPS60" s="19"/>
      <c r="DPT60" s="19"/>
      <c r="DPU60" s="19"/>
      <c r="DPV60" s="19"/>
      <c r="DPW60" s="19"/>
      <c r="DPX60" s="19"/>
      <c r="DPY60" s="19"/>
      <c r="DPZ60" s="19"/>
      <c r="DQA60" s="19"/>
      <c r="DQB60" s="19"/>
      <c r="DQC60" s="19"/>
      <c r="DQD60" s="19"/>
      <c r="DQE60" s="19"/>
      <c r="DQF60" s="19"/>
      <c r="DQG60" s="19"/>
      <c r="DQH60" s="19"/>
      <c r="DQI60" s="19"/>
      <c r="DQJ60" s="19"/>
      <c r="DQK60" s="19"/>
      <c r="DQL60" s="19"/>
      <c r="DQM60" s="19"/>
      <c r="DQN60" s="19"/>
      <c r="DQO60" s="19"/>
      <c r="DQP60" s="19"/>
      <c r="DQQ60" s="19"/>
      <c r="DQR60" s="19"/>
      <c r="DQS60" s="19"/>
      <c r="DQT60" s="19"/>
      <c r="DQU60" s="19"/>
      <c r="DQV60" s="19"/>
      <c r="DQW60" s="19"/>
      <c r="DQX60" s="19"/>
      <c r="DQY60" s="19"/>
      <c r="DQZ60" s="19"/>
      <c r="DRA60" s="19"/>
      <c r="DRB60" s="19"/>
      <c r="DRC60" s="19"/>
      <c r="DRD60" s="19"/>
      <c r="DRE60" s="19"/>
      <c r="DRF60" s="19"/>
      <c r="DRG60" s="19"/>
      <c r="DRH60" s="19"/>
      <c r="DRI60" s="19"/>
      <c r="DRJ60" s="19"/>
      <c r="DRK60" s="19"/>
      <c r="DRL60" s="19"/>
      <c r="DRM60" s="19"/>
      <c r="DRN60" s="19"/>
      <c r="DRO60" s="19"/>
      <c r="DRP60" s="19"/>
      <c r="DRQ60" s="19"/>
      <c r="DRR60" s="19"/>
      <c r="DRS60" s="19"/>
      <c r="DRT60" s="19"/>
      <c r="DRU60" s="19"/>
      <c r="DRV60" s="19"/>
      <c r="DRW60" s="19"/>
      <c r="DRX60" s="19"/>
      <c r="DRY60" s="19"/>
      <c r="DRZ60" s="19"/>
      <c r="DSA60" s="19"/>
      <c r="DSB60" s="19"/>
      <c r="DSC60" s="19"/>
      <c r="DSD60" s="19"/>
      <c r="DSE60" s="19"/>
      <c r="DSF60" s="19"/>
      <c r="DSG60" s="19"/>
      <c r="DSH60" s="19"/>
      <c r="DSI60" s="19"/>
      <c r="DSJ60" s="19"/>
      <c r="DSK60" s="19"/>
      <c r="DSL60" s="19"/>
      <c r="DSM60" s="19"/>
      <c r="DSN60" s="19"/>
      <c r="DSO60" s="19"/>
      <c r="DSP60" s="19"/>
      <c r="DSQ60" s="19"/>
      <c r="DSR60" s="19"/>
      <c r="DSS60" s="19"/>
      <c r="DST60" s="19"/>
      <c r="DSU60" s="19"/>
      <c r="DSV60" s="19"/>
      <c r="DSW60" s="19"/>
      <c r="DSX60" s="19"/>
      <c r="DSY60" s="19"/>
      <c r="DSZ60" s="19"/>
      <c r="DTA60" s="19"/>
      <c r="DTB60" s="19"/>
      <c r="DTC60" s="19"/>
      <c r="DTD60" s="19"/>
      <c r="DTE60" s="19"/>
      <c r="DTF60" s="19"/>
      <c r="DTG60" s="19"/>
      <c r="DTH60" s="19"/>
      <c r="DTI60" s="19"/>
      <c r="DTJ60" s="19"/>
      <c r="DTK60" s="19"/>
      <c r="DTL60" s="19"/>
      <c r="DTM60" s="19"/>
      <c r="DTN60" s="19"/>
      <c r="DTO60" s="19"/>
      <c r="DTP60" s="19"/>
      <c r="DTQ60" s="19"/>
      <c r="DTR60" s="19"/>
      <c r="DTS60" s="19"/>
      <c r="DTT60" s="19"/>
      <c r="DTU60" s="19"/>
      <c r="DTV60" s="19"/>
      <c r="DTW60" s="19"/>
      <c r="DTX60" s="19"/>
      <c r="DTY60" s="19"/>
      <c r="DTZ60" s="19"/>
      <c r="DUA60" s="19"/>
      <c r="DUB60" s="19"/>
      <c r="DUC60" s="19"/>
      <c r="DUD60" s="19"/>
      <c r="DUE60" s="19"/>
      <c r="DUF60" s="19"/>
      <c r="DUG60" s="19"/>
      <c r="DUH60" s="19"/>
      <c r="DUI60" s="19"/>
      <c r="DUJ60" s="19"/>
      <c r="DUK60" s="19"/>
      <c r="DUL60" s="19"/>
      <c r="DUM60" s="19"/>
      <c r="DUN60" s="19"/>
      <c r="DUO60" s="19"/>
      <c r="DUP60" s="19"/>
      <c r="DUQ60" s="19"/>
      <c r="DUR60" s="19"/>
      <c r="DUS60" s="19"/>
      <c r="DUT60" s="19"/>
      <c r="DUU60" s="19"/>
      <c r="DUV60" s="19"/>
      <c r="DUW60" s="19"/>
      <c r="DUX60" s="19"/>
      <c r="DUY60" s="19"/>
      <c r="DUZ60" s="19"/>
      <c r="DVA60" s="19"/>
      <c r="DVB60" s="19"/>
      <c r="DVC60" s="19"/>
      <c r="DVD60" s="19"/>
      <c r="DVE60" s="19"/>
      <c r="DVF60" s="19"/>
      <c r="DVG60" s="19"/>
      <c r="DVH60" s="19"/>
      <c r="DVI60" s="19"/>
      <c r="DVJ60" s="19"/>
      <c r="DVK60" s="19"/>
      <c r="DVL60" s="19"/>
      <c r="DVM60" s="19"/>
      <c r="DVN60" s="19"/>
      <c r="DVO60" s="19"/>
      <c r="DVP60" s="19"/>
      <c r="DVQ60" s="19"/>
      <c r="DVR60" s="19"/>
      <c r="DVS60" s="19"/>
      <c r="DVT60" s="19"/>
      <c r="DVU60" s="19"/>
      <c r="DVV60" s="19"/>
      <c r="DVW60" s="19"/>
      <c r="DVX60" s="19"/>
      <c r="DVY60" s="19"/>
      <c r="DVZ60" s="19"/>
      <c r="DWA60" s="19"/>
      <c r="DWB60" s="19"/>
      <c r="DWC60" s="19"/>
      <c r="DWD60" s="19"/>
      <c r="DWE60" s="19"/>
      <c r="DWF60" s="19"/>
      <c r="DWG60" s="19"/>
      <c r="DWH60" s="19"/>
      <c r="DWI60" s="19"/>
      <c r="DWJ60" s="19"/>
      <c r="DWK60" s="19"/>
      <c r="DWL60" s="19"/>
      <c r="DWM60" s="19"/>
      <c r="DWN60" s="19"/>
      <c r="DWO60" s="19"/>
      <c r="DWP60" s="19"/>
      <c r="DWQ60" s="19"/>
      <c r="DWR60" s="19"/>
      <c r="DWS60" s="19"/>
      <c r="DWT60" s="19"/>
      <c r="DWU60" s="19"/>
      <c r="DWV60" s="19"/>
      <c r="DWW60" s="19"/>
      <c r="DWX60" s="19"/>
      <c r="DWY60" s="19"/>
      <c r="DWZ60" s="19"/>
      <c r="DXA60" s="19"/>
      <c r="DXB60" s="19"/>
      <c r="DXC60" s="19"/>
      <c r="DXD60" s="19"/>
      <c r="DXE60" s="19"/>
      <c r="DXF60" s="19"/>
      <c r="DXG60" s="19"/>
      <c r="DXH60" s="19"/>
      <c r="DXI60" s="19"/>
      <c r="DXJ60" s="19"/>
      <c r="DXK60" s="19"/>
      <c r="DXL60" s="19"/>
      <c r="DXM60" s="19"/>
      <c r="DXN60" s="19"/>
      <c r="DXO60" s="19"/>
      <c r="DXP60" s="19"/>
      <c r="DXQ60" s="19"/>
      <c r="DXR60" s="19"/>
      <c r="DXS60" s="19"/>
      <c r="DXT60" s="19"/>
      <c r="DXU60" s="19"/>
      <c r="DXV60" s="19"/>
      <c r="DXW60" s="19"/>
      <c r="DXX60" s="19"/>
      <c r="DXY60" s="19"/>
      <c r="DXZ60" s="19"/>
      <c r="DYA60" s="19"/>
      <c r="DYB60" s="19"/>
      <c r="DYC60" s="19"/>
      <c r="DYD60" s="19"/>
      <c r="DYE60" s="19"/>
      <c r="DYF60" s="19"/>
      <c r="DYG60" s="19"/>
      <c r="DYH60" s="19"/>
      <c r="DYI60" s="19"/>
      <c r="DYJ60" s="19"/>
      <c r="DYK60" s="19"/>
      <c r="DYL60" s="19"/>
      <c r="DYM60" s="19"/>
      <c r="DYN60" s="19"/>
      <c r="DYO60" s="19"/>
      <c r="DYP60" s="19"/>
      <c r="DYQ60" s="19"/>
      <c r="DYR60" s="19"/>
      <c r="DYS60" s="19"/>
      <c r="DYT60" s="19"/>
      <c r="DYU60" s="19"/>
      <c r="DYV60" s="19"/>
      <c r="DYW60" s="19"/>
      <c r="DYX60" s="19"/>
      <c r="DYY60" s="19"/>
      <c r="DYZ60" s="19"/>
      <c r="DZA60" s="19"/>
      <c r="DZB60" s="19"/>
      <c r="DZC60" s="19"/>
      <c r="DZD60" s="19"/>
      <c r="DZE60" s="19"/>
      <c r="DZF60" s="19"/>
      <c r="DZG60" s="19"/>
      <c r="DZH60" s="19"/>
      <c r="DZI60" s="19"/>
      <c r="DZJ60" s="19"/>
      <c r="DZK60" s="19"/>
      <c r="DZL60" s="19"/>
      <c r="DZM60" s="19"/>
      <c r="DZN60" s="19"/>
      <c r="DZO60" s="19"/>
      <c r="DZP60" s="19"/>
      <c r="DZQ60" s="19"/>
      <c r="DZR60" s="19"/>
      <c r="DZS60" s="19"/>
      <c r="DZT60" s="19"/>
      <c r="DZU60" s="19"/>
      <c r="DZV60" s="19"/>
      <c r="DZW60" s="19"/>
      <c r="DZX60" s="19"/>
      <c r="DZY60" s="19"/>
      <c r="DZZ60" s="19"/>
      <c r="EAA60" s="19"/>
      <c r="EAB60" s="19"/>
      <c r="EAC60" s="19"/>
      <c r="EAD60" s="19"/>
      <c r="EAE60" s="19"/>
      <c r="EAF60" s="19"/>
      <c r="EAG60" s="19"/>
      <c r="EAH60" s="19"/>
      <c r="EAI60" s="19"/>
      <c r="EAJ60" s="19"/>
      <c r="EAK60" s="19"/>
      <c r="EAL60" s="19"/>
      <c r="EAM60" s="19"/>
      <c r="EAN60" s="19"/>
      <c r="EAO60" s="19"/>
      <c r="EAP60" s="19"/>
      <c r="EAQ60" s="19"/>
      <c r="EAR60" s="19"/>
      <c r="EAS60" s="19"/>
      <c r="EAT60" s="19"/>
      <c r="EAU60" s="19"/>
      <c r="EAV60" s="19"/>
      <c r="EAW60" s="19"/>
      <c r="EAX60" s="19"/>
      <c r="EAY60" s="19"/>
      <c r="EAZ60" s="19"/>
      <c r="EBA60" s="19"/>
      <c r="EBB60" s="19"/>
      <c r="EBC60" s="19"/>
      <c r="EBD60" s="19"/>
      <c r="EBE60" s="19"/>
      <c r="EBF60" s="19"/>
      <c r="EBG60" s="19"/>
      <c r="EBH60" s="19"/>
      <c r="EBI60" s="19"/>
      <c r="EBJ60" s="19"/>
      <c r="EBK60" s="19"/>
      <c r="EBL60" s="19"/>
      <c r="EBM60" s="19"/>
      <c r="EBN60" s="19"/>
      <c r="EBO60" s="19"/>
      <c r="EBP60" s="19"/>
      <c r="EBQ60" s="19"/>
      <c r="EBR60" s="19"/>
      <c r="EBS60" s="19"/>
      <c r="EBT60" s="19"/>
      <c r="EBU60" s="19"/>
      <c r="EBV60" s="19"/>
      <c r="EBW60" s="19"/>
      <c r="EBX60" s="19"/>
      <c r="EBY60" s="19"/>
      <c r="EBZ60" s="19"/>
      <c r="ECA60" s="19"/>
      <c r="ECB60" s="19"/>
      <c r="ECC60" s="19"/>
      <c r="ECD60" s="19"/>
      <c r="ECE60" s="19"/>
      <c r="ECF60" s="19"/>
      <c r="ECG60" s="19"/>
      <c r="ECH60" s="19"/>
      <c r="ECI60" s="19"/>
      <c r="ECJ60" s="19"/>
      <c r="ECK60" s="19"/>
      <c r="ECL60" s="19"/>
      <c r="ECM60" s="19"/>
      <c r="ECN60" s="19"/>
      <c r="ECO60" s="19"/>
      <c r="ECP60" s="19"/>
      <c r="ECQ60" s="19"/>
      <c r="ECR60" s="19"/>
      <c r="ECS60" s="19"/>
      <c r="ECT60" s="19"/>
      <c r="ECU60" s="19"/>
      <c r="ECV60" s="19"/>
      <c r="ECW60" s="19"/>
      <c r="ECX60" s="19"/>
      <c r="ECY60" s="19"/>
      <c r="ECZ60" s="19"/>
      <c r="EDA60" s="19"/>
      <c r="EDB60" s="19"/>
      <c r="EDC60" s="19"/>
      <c r="EDD60" s="19"/>
      <c r="EDE60" s="19"/>
      <c r="EDF60" s="19"/>
      <c r="EDG60" s="19"/>
      <c r="EDH60" s="19"/>
      <c r="EDI60" s="19"/>
      <c r="EDJ60" s="19"/>
      <c r="EDK60" s="19"/>
      <c r="EDL60" s="19"/>
      <c r="EDM60" s="19"/>
      <c r="EDN60" s="19"/>
      <c r="EDO60" s="19"/>
      <c r="EDP60" s="19"/>
      <c r="EDQ60" s="19"/>
      <c r="EDR60" s="19"/>
      <c r="EDS60" s="19"/>
      <c r="EDT60" s="19"/>
      <c r="EDU60" s="19"/>
      <c r="EDV60" s="19"/>
      <c r="EDW60" s="19"/>
      <c r="EDX60" s="19"/>
      <c r="EDY60" s="19"/>
      <c r="EDZ60" s="19"/>
      <c r="EEA60" s="19"/>
      <c r="EEB60" s="19"/>
      <c r="EEC60" s="19"/>
      <c r="EED60" s="19"/>
      <c r="EEE60" s="19"/>
      <c r="EEF60" s="19"/>
      <c r="EEG60" s="19"/>
      <c r="EEH60" s="19"/>
      <c r="EEI60" s="19"/>
      <c r="EEJ60" s="19"/>
      <c r="EEK60" s="19"/>
      <c r="EEL60" s="19"/>
      <c r="EEM60" s="19"/>
      <c r="EEN60" s="19"/>
      <c r="EEO60" s="19"/>
      <c r="EEP60" s="19"/>
      <c r="EEQ60" s="19"/>
      <c r="EER60" s="19"/>
      <c r="EES60" s="19"/>
      <c r="EET60" s="19"/>
      <c r="EEU60" s="19"/>
      <c r="EEV60" s="19"/>
      <c r="EEW60" s="19"/>
      <c r="EEX60" s="19"/>
      <c r="EEY60" s="19"/>
      <c r="EEZ60" s="19"/>
      <c r="EFA60" s="19"/>
      <c r="EFB60" s="19"/>
      <c r="EFC60" s="19"/>
      <c r="EFD60" s="19"/>
      <c r="EFE60" s="19"/>
      <c r="EFF60" s="19"/>
      <c r="EFG60" s="19"/>
      <c r="EFH60" s="19"/>
      <c r="EFI60" s="19"/>
      <c r="EFJ60" s="19"/>
      <c r="EFK60" s="19"/>
      <c r="EFL60" s="19"/>
      <c r="EFM60" s="19"/>
      <c r="EFN60" s="19"/>
      <c r="EFO60" s="19"/>
      <c r="EFP60" s="19"/>
      <c r="EFQ60" s="19"/>
      <c r="EFR60" s="19"/>
      <c r="EFS60" s="19"/>
      <c r="EFT60" s="19"/>
      <c r="EFU60" s="19"/>
      <c r="EFV60" s="19"/>
      <c r="EFW60" s="19"/>
      <c r="EFX60" s="19"/>
      <c r="EFY60" s="19"/>
      <c r="EFZ60" s="19"/>
      <c r="EGA60" s="19"/>
      <c r="EGB60" s="19"/>
      <c r="EGC60" s="19"/>
      <c r="EGD60" s="19"/>
      <c r="EGE60" s="19"/>
      <c r="EGF60" s="19"/>
      <c r="EGG60" s="19"/>
      <c r="EGH60" s="19"/>
      <c r="EGI60" s="19"/>
      <c r="EGJ60" s="19"/>
      <c r="EGK60" s="19"/>
      <c r="EGL60" s="19"/>
      <c r="EGM60" s="19"/>
      <c r="EGN60" s="19"/>
      <c r="EGO60" s="19"/>
      <c r="EGP60" s="19"/>
      <c r="EGQ60" s="19"/>
      <c r="EGR60" s="19"/>
      <c r="EGS60" s="19"/>
      <c r="EGT60" s="19"/>
      <c r="EGU60" s="19"/>
      <c r="EGV60" s="19"/>
      <c r="EGW60" s="19"/>
      <c r="EGX60" s="19"/>
      <c r="EGY60" s="19"/>
      <c r="EGZ60" s="19"/>
      <c r="EHA60" s="19"/>
      <c r="EHB60" s="19"/>
      <c r="EHC60" s="19"/>
      <c r="EHD60" s="19"/>
      <c r="EHE60" s="19"/>
      <c r="EHF60" s="19"/>
      <c r="EHG60" s="19"/>
      <c r="EHH60" s="19"/>
      <c r="EHI60" s="19"/>
      <c r="EHJ60" s="19"/>
      <c r="EHK60" s="19"/>
      <c r="EHL60" s="19"/>
      <c r="EHM60" s="19"/>
      <c r="EHN60" s="19"/>
      <c r="EHO60" s="19"/>
      <c r="EHP60" s="19"/>
      <c r="EHQ60" s="19"/>
      <c r="EHR60" s="19"/>
      <c r="EHS60" s="19"/>
      <c r="EHT60" s="19"/>
      <c r="EHU60" s="19"/>
      <c r="EHV60" s="19"/>
      <c r="EHW60" s="19"/>
      <c r="EHX60" s="19"/>
      <c r="EHY60" s="19"/>
      <c r="EHZ60" s="19"/>
      <c r="EIA60" s="19"/>
      <c r="EIB60" s="19"/>
      <c r="EIC60" s="19"/>
      <c r="EID60" s="19"/>
      <c r="EIE60" s="19"/>
      <c r="EIF60" s="19"/>
      <c r="EIG60" s="19"/>
      <c r="EIH60" s="19"/>
      <c r="EII60" s="19"/>
      <c r="EIJ60" s="19"/>
      <c r="EIK60" s="19"/>
      <c r="EIL60" s="19"/>
      <c r="EIM60" s="19"/>
      <c r="EIN60" s="19"/>
      <c r="EIO60" s="19"/>
      <c r="EIP60" s="19"/>
      <c r="EIQ60" s="19"/>
      <c r="EIR60" s="19"/>
      <c r="EIS60" s="19"/>
      <c r="EIT60" s="19"/>
      <c r="EIU60" s="19"/>
      <c r="EIV60" s="19"/>
      <c r="EIW60" s="19"/>
      <c r="EIX60" s="19"/>
      <c r="EIY60" s="19"/>
      <c r="EIZ60" s="19"/>
      <c r="EJA60" s="19"/>
      <c r="EJB60" s="19"/>
      <c r="EJC60" s="19"/>
      <c r="EJD60" s="19"/>
      <c r="EJE60" s="19"/>
      <c r="EJF60" s="19"/>
      <c r="EJG60" s="19"/>
      <c r="EJH60" s="19"/>
      <c r="EJI60" s="19"/>
      <c r="EJJ60" s="19"/>
      <c r="EJK60" s="19"/>
      <c r="EJL60" s="19"/>
      <c r="EJM60" s="19"/>
      <c r="EJN60" s="19"/>
      <c r="EJO60" s="19"/>
      <c r="EJP60" s="19"/>
      <c r="EJQ60" s="19"/>
      <c r="EJR60" s="19"/>
      <c r="EJS60" s="19"/>
      <c r="EJT60" s="19"/>
      <c r="EJU60" s="19"/>
      <c r="EJV60" s="19"/>
      <c r="EJW60" s="19"/>
      <c r="EJX60" s="19"/>
      <c r="EJY60" s="19"/>
      <c r="EJZ60" s="19"/>
      <c r="EKA60" s="19"/>
      <c r="EKB60" s="19"/>
      <c r="EKC60" s="19"/>
      <c r="EKD60" s="19"/>
      <c r="EKE60" s="19"/>
      <c r="EKF60" s="19"/>
      <c r="EKG60" s="19"/>
      <c r="EKH60" s="19"/>
      <c r="EKI60" s="19"/>
      <c r="EKJ60" s="19"/>
      <c r="EKK60" s="19"/>
      <c r="EKL60" s="19"/>
      <c r="EKM60" s="19"/>
      <c r="EKN60" s="19"/>
      <c r="EKO60" s="19"/>
      <c r="EKP60" s="19"/>
      <c r="EKQ60" s="19"/>
      <c r="EKR60" s="19"/>
      <c r="EKS60" s="19"/>
      <c r="EKT60" s="19"/>
      <c r="EKU60" s="19"/>
      <c r="EKV60" s="19"/>
      <c r="EKW60" s="19"/>
      <c r="EKX60" s="19"/>
      <c r="EKY60" s="19"/>
      <c r="EKZ60" s="19"/>
      <c r="ELA60" s="19"/>
      <c r="ELB60" s="19"/>
      <c r="ELC60" s="19"/>
      <c r="ELD60" s="19"/>
      <c r="ELE60" s="19"/>
      <c r="ELF60" s="19"/>
      <c r="ELG60" s="19"/>
      <c r="ELH60" s="19"/>
      <c r="ELI60" s="19"/>
      <c r="ELJ60" s="19"/>
      <c r="ELK60" s="19"/>
      <c r="ELL60" s="19"/>
      <c r="ELM60" s="19"/>
      <c r="ELN60" s="19"/>
      <c r="ELO60" s="19"/>
      <c r="ELP60" s="19"/>
      <c r="ELQ60" s="19"/>
      <c r="ELR60" s="19"/>
      <c r="ELS60" s="19"/>
      <c r="ELT60" s="19"/>
      <c r="ELU60" s="19"/>
      <c r="ELV60" s="19"/>
      <c r="ELW60" s="19"/>
      <c r="ELX60" s="19"/>
      <c r="ELY60" s="19"/>
      <c r="ELZ60" s="19"/>
      <c r="EMA60" s="19"/>
      <c r="EMB60" s="19"/>
      <c r="EMC60" s="19"/>
      <c r="EMD60" s="19"/>
      <c r="EME60" s="19"/>
      <c r="EMF60" s="19"/>
      <c r="EMG60" s="19"/>
      <c r="EMH60" s="19"/>
      <c r="EMI60" s="19"/>
      <c r="EMJ60" s="19"/>
      <c r="EMK60" s="19"/>
      <c r="EML60" s="19"/>
      <c r="EMM60" s="19"/>
      <c r="EMN60" s="19"/>
      <c r="EMO60" s="19"/>
      <c r="EMP60" s="19"/>
      <c r="EMQ60" s="19"/>
      <c r="EMR60" s="19"/>
      <c r="EMS60" s="19"/>
      <c r="EMT60" s="19"/>
      <c r="EMU60" s="19"/>
      <c r="EMV60" s="19"/>
      <c r="EMW60" s="19"/>
      <c r="EMX60" s="19"/>
      <c r="EMY60" s="19"/>
      <c r="EMZ60" s="19"/>
      <c r="ENA60" s="19"/>
      <c r="ENB60" s="19"/>
      <c r="ENC60" s="19"/>
      <c r="END60" s="19"/>
      <c r="ENE60" s="19"/>
      <c r="ENF60" s="19"/>
      <c r="ENG60" s="19"/>
      <c r="ENH60" s="19"/>
      <c r="ENI60" s="19"/>
      <c r="ENJ60" s="19"/>
      <c r="ENK60" s="19"/>
      <c r="ENL60" s="19"/>
      <c r="ENM60" s="19"/>
      <c r="ENN60" s="19"/>
      <c r="ENO60" s="19"/>
      <c r="ENP60" s="19"/>
      <c r="ENQ60" s="19"/>
      <c r="ENR60" s="19"/>
      <c r="ENS60" s="19"/>
      <c r="ENT60" s="19"/>
      <c r="ENU60" s="19"/>
      <c r="ENV60" s="19"/>
      <c r="ENW60" s="19"/>
      <c r="ENX60" s="19"/>
      <c r="ENY60" s="19"/>
      <c r="ENZ60" s="19"/>
      <c r="EOA60" s="19"/>
      <c r="EOB60" s="19"/>
      <c r="EOC60" s="19"/>
      <c r="EOD60" s="19"/>
      <c r="EOE60" s="19"/>
      <c r="EOF60" s="19"/>
      <c r="EOG60" s="19"/>
      <c r="EOH60" s="19"/>
      <c r="EOI60" s="19"/>
      <c r="EOJ60" s="19"/>
      <c r="EOK60" s="19"/>
      <c r="EOL60" s="19"/>
      <c r="EOM60" s="19"/>
      <c r="EON60" s="19"/>
      <c r="EOO60" s="19"/>
      <c r="EOP60" s="19"/>
      <c r="EOQ60" s="19"/>
      <c r="EOR60" s="19"/>
      <c r="EOS60" s="19"/>
      <c r="EOT60" s="19"/>
      <c r="EOU60" s="19"/>
      <c r="EOV60" s="19"/>
      <c r="EOW60" s="19"/>
      <c r="EOX60" s="19"/>
      <c r="EOY60" s="19"/>
      <c r="EOZ60" s="19"/>
      <c r="EPA60" s="19"/>
      <c r="EPB60" s="19"/>
      <c r="EPC60" s="19"/>
      <c r="EPD60" s="19"/>
      <c r="EPE60" s="19"/>
      <c r="EPF60" s="19"/>
      <c r="EPG60" s="19"/>
      <c r="EPH60" s="19"/>
      <c r="EPI60" s="19"/>
      <c r="EPJ60" s="19"/>
      <c r="EPK60" s="19"/>
      <c r="EPL60" s="19"/>
      <c r="EPM60" s="19"/>
      <c r="EPN60" s="19"/>
      <c r="EPO60" s="19"/>
      <c r="EPP60" s="19"/>
      <c r="EPQ60" s="19"/>
      <c r="EPR60" s="19"/>
      <c r="EPS60" s="19"/>
      <c r="EPT60" s="19"/>
      <c r="EPU60" s="19"/>
      <c r="EPV60" s="19"/>
      <c r="EPW60" s="19"/>
      <c r="EPX60" s="19"/>
      <c r="EPY60" s="19"/>
      <c r="EPZ60" s="19"/>
      <c r="EQA60" s="19"/>
      <c r="EQB60" s="19"/>
      <c r="EQC60" s="19"/>
      <c r="EQD60" s="19"/>
      <c r="EQE60" s="19"/>
      <c r="EQF60" s="19"/>
      <c r="EQG60" s="19"/>
      <c r="EQH60" s="19"/>
      <c r="EQI60" s="19"/>
      <c r="EQJ60" s="19"/>
      <c r="EQK60" s="19"/>
      <c r="EQL60" s="19"/>
      <c r="EQM60" s="19"/>
      <c r="EQN60" s="19"/>
      <c r="EQO60" s="19"/>
      <c r="EQP60" s="19"/>
      <c r="EQQ60" s="19"/>
      <c r="EQR60" s="19"/>
      <c r="EQS60" s="19"/>
      <c r="EQT60" s="19"/>
      <c r="EQU60" s="19"/>
      <c r="EQV60" s="19"/>
      <c r="EQW60" s="19"/>
      <c r="EQX60" s="19"/>
      <c r="EQY60" s="19"/>
      <c r="EQZ60" s="19"/>
      <c r="ERA60" s="19"/>
      <c r="ERB60" s="19"/>
      <c r="ERC60" s="19"/>
      <c r="ERD60" s="19"/>
      <c r="ERE60" s="19"/>
      <c r="ERF60" s="19"/>
      <c r="ERG60" s="19"/>
      <c r="ERH60" s="19"/>
      <c r="ERI60" s="19"/>
      <c r="ERJ60" s="19"/>
      <c r="ERK60" s="19"/>
      <c r="ERL60" s="19"/>
      <c r="ERM60" s="19"/>
      <c r="ERN60" s="19"/>
      <c r="ERO60" s="19"/>
      <c r="ERP60" s="19"/>
      <c r="ERQ60" s="19"/>
      <c r="ERR60" s="19"/>
      <c r="ERS60" s="19"/>
      <c r="ERT60" s="19"/>
      <c r="ERU60" s="19"/>
      <c r="ERV60" s="19"/>
      <c r="ERW60" s="19"/>
      <c r="ERX60" s="19"/>
      <c r="ERY60" s="19"/>
      <c r="ERZ60" s="19"/>
      <c r="ESA60" s="19"/>
      <c r="ESB60" s="19"/>
      <c r="ESC60" s="19"/>
      <c r="ESD60" s="19"/>
      <c r="ESE60" s="19"/>
      <c r="ESF60" s="19"/>
      <c r="ESG60" s="19"/>
      <c r="ESH60" s="19"/>
      <c r="ESI60" s="19"/>
      <c r="ESJ60" s="19"/>
      <c r="ESK60" s="19"/>
      <c r="ESL60" s="19"/>
      <c r="ESM60" s="19"/>
      <c r="ESN60" s="19"/>
      <c r="ESO60" s="19"/>
      <c r="ESP60" s="19"/>
      <c r="ESQ60" s="19"/>
      <c r="ESR60" s="19"/>
      <c r="ESS60" s="19"/>
      <c r="EST60" s="19"/>
      <c r="ESU60" s="19"/>
      <c r="ESV60" s="19"/>
      <c r="ESW60" s="19"/>
      <c r="ESX60" s="19"/>
      <c r="ESY60" s="19"/>
      <c r="ESZ60" s="19"/>
      <c r="ETA60" s="19"/>
      <c r="ETB60" s="19"/>
      <c r="ETC60" s="19"/>
      <c r="ETD60" s="19"/>
      <c r="ETE60" s="19"/>
      <c r="ETF60" s="19"/>
      <c r="ETG60" s="19"/>
      <c r="ETH60" s="19"/>
      <c r="ETI60" s="19"/>
      <c r="ETJ60" s="19"/>
      <c r="ETK60" s="19"/>
      <c r="ETL60" s="19"/>
      <c r="ETM60" s="19"/>
      <c r="ETN60" s="19"/>
      <c r="ETO60" s="19"/>
      <c r="ETP60" s="19"/>
      <c r="ETQ60" s="19"/>
      <c r="ETR60" s="19"/>
      <c r="ETS60" s="19"/>
      <c r="ETT60" s="19"/>
      <c r="ETU60" s="19"/>
      <c r="ETV60" s="19"/>
      <c r="ETW60" s="19"/>
      <c r="ETX60" s="19"/>
      <c r="ETY60" s="19"/>
      <c r="ETZ60" s="19"/>
      <c r="EUA60" s="19"/>
      <c r="EUB60" s="19"/>
      <c r="EUC60" s="19"/>
      <c r="EUD60" s="19"/>
      <c r="EUE60" s="19"/>
      <c r="EUF60" s="19"/>
      <c r="EUG60" s="19"/>
      <c r="EUH60" s="19"/>
      <c r="EUI60" s="19"/>
      <c r="EUJ60" s="19"/>
      <c r="EUK60" s="19"/>
      <c r="EUL60" s="19"/>
      <c r="EUM60" s="19"/>
      <c r="EUN60" s="19"/>
      <c r="EUO60" s="19"/>
      <c r="EUP60" s="19"/>
      <c r="EUQ60" s="19"/>
      <c r="EUR60" s="19"/>
      <c r="EUS60" s="19"/>
      <c r="EUT60" s="19"/>
      <c r="EUU60" s="19"/>
      <c r="EUV60" s="19"/>
      <c r="EUW60" s="19"/>
      <c r="EUX60" s="19"/>
      <c r="EUY60" s="19"/>
      <c r="EUZ60" s="19"/>
      <c r="EVA60" s="19"/>
      <c r="EVB60" s="19"/>
      <c r="EVC60" s="19"/>
      <c r="EVD60" s="19"/>
      <c r="EVE60" s="19"/>
      <c r="EVF60" s="19"/>
      <c r="EVG60" s="19"/>
      <c r="EVH60" s="19"/>
      <c r="EVI60" s="19"/>
      <c r="EVJ60" s="19"/>
      <c r="EVK60" s="19"/>
      <c r="EVL60" s="19"/>
      <c r="EVM60" s="19"/>
      <c r="EVN60" s="19"/>
      <c r="EVO60" s="19"/>
      <c r="EVP60" s="19"/>
      <c r="EVQ60" s="19"/>
      <c r="EVR60" s="19"/>
      <c r="EVS60" s="19"/>
      <c r="EVT60" s="19"/>
      <c r="EVU60" s="19"/>
      <c r="EVV60" s="19"/>
      <c r="EVW60" s="19"/>
      <c r="EVX60" s="19"/>
      <c r="EVY60" s="19"/>
      <c r="EVZ60" s="19"/>
      <c r="EWA60" s="19"/>
      <c r="EWB60" s="19"/>
      <c r="EWC60" s="19"/>
      <c r="EWD60" s="19"/>
      <c r="EWE60" s="19"/>
      <c r="EWF60" s="19"/>
      <c r="EWG60" s="19"/>
      <c r="EWH60" s="19"/>
      <c r="EWI60" s="19"/>
      <c r="EWJ60" s="19"/>
      <c r="EWK60" s="19"/>
      <c r="EWL60" s="19"/>
      <c r="EWM60" s="19"/>
      <c r="EWN60" s="19"/>
      <c r="EWO60" s="19"/>
      <c r="EWP60" s="19"/>
      <c r="EWQ60" s="19"/>
      <c r="EWR60" s="19"/>
      <c r="EWS60" s="19"/>
      <c r="EWT60" s="19"/>
      <c r="EWU60" s="19"/>
      <c r="EWV60" s="19"/>
      <c r="EWW60" s="19"/>
      <c r="EWX60" s="19"/>
      <c r="EWY60" s="19"/>
      <c r="EWZ60" s="19"/>
      <c r="EXA60" s="19"/>
      <c r="EXB60" s="19"/>
      <c r="EXC60" s="19"/>
      <c r="EXD60" s="19"/>
      <c r="EXE60" s="19"/>
      <c r="EXF60" s="19"/>
      <c r="EXG60" s="19"/>
      <c r="EXH60" s="19"/>
      <c r="EXI60" s="19"/>
      <c r="EXJ60" s="19"/>
      <c r="EXK60" s="19"/>
      <c r="EXL60" s="19"/>
      <c r="EXM60" s="19"/>
      <c r="EXN60" s="19"/>
      <c r="EXO60" s="19"/>
      <c r="EXP60" s="19"/>
      <c r="EXQ60" s="19"/>
      <c r="EXR60" s="19"/>
      <c r="EXS60" s="19"/>
      <c r="EXT60" s="19"/>
      <c r="EXU60" s="19"/>
      <c r="EXV60" s="19"/>
      <c r="EXW60" s="19"/>
      <c r="EXX60" s="19"/>
      <c r="EXY60" s="19"/>
      <c r="EXZ60" s="19"/>
      <c r="EYA60" s="19"/>
      <c r="EYB60" s="19"/>
      <c r="EYC60" s="19"/>
      <c r="EYD60" s="19"/>
      <c r="EYE60" s="19"/>
      <c r="EYF60" s="19"/>
      <c r="EYG60" s="19"/>
      <c r="EYH60" s="19"/>
      <c r="EYI60" s="19"/>
      <c r="EYJ60" s="19"/>
      <c r="EYK60" s="19"/>
      <c r="EYL60" s="19"/>
      <c r="EYM60" s="19"/>
      <c r="EYN60" s="19"/>
      <c r="EYO60" s="19"/>
      <c r="EYP60" s="19"/>
      <c r="EYQ60" s="19"/>
      <c r="EYR60" s="19"/>
      <c r="EYS60" s="19"/>
      <c r="EYT60" s="19"/>
      <c r="EYU60" s="19"/>
      <c r="EYV60" s="19"/>
      <c r="EYW60" s="19"/>
      <c r="EYX60" s="19"/>
      <c r="EYY60" s="19"/>
      <c r="EYZ60" s="19"/>
      <c r="EZA60" s="19"/>
      <c r="EZB60" s="19"/>
      <c r="EZC60" s="19"/>
      <c r="EZD60" s="19"/>
      <c r="EZE60" s="19"/>
      <c r="EZF60" s="19"/>
      <c r="EZG60" s="19"/>
      <c r="EZH60" s="19"/>
      <c r="EZI60" s="19"/>
      <c r="EZJ60" s="19"/>
      <c r="EZK60" s="19"/>
      <c r="EZL60" s="19"/>
      <c r="EZM60" s="19"/>
      <c r="EZN60" s="19"/>
      <c r="EZO60" s="19"/>
      <c r="EZP60" s="19"/>
      <c r="EZQ60" s="19"/>
      <c r="EZR60" s="19"/>
      <c r="EZS60" s="19"/>
      <c r="EZT60" s="19"/>
      <c r="EZU60" s="19"/>
      <c r="EZV60" s="19"/>
      <c r="EZW60" s="19"/>
      <c r="EZX60" s="19"/>
      <c r="EZY60" s="19"/>
      <c r="EZZ60" s="19"/>
      <c r="FAA60" s="19"/>
      <c r="FAB60" s="19"/>
      <c r="FAC60" s="19"/>
      <c r="FAD60" s="19"/>
      <c r="FAE60" s="19"/>
      <c r="FAF60" s="19"/>
      <c r="FAG60" s="19"/>
      <c r="FAH60" s="19"/>
      <c r="FAI60" s="19"/>
      <c r="FAJ60" s="19"/>
      <c r="FAK60" s="19"/>
      <c r="FAL60" s="19"/>
      <c r="FAM60" s="19"/>
      <c r="FAN60" s="19"/>
      <c r="FAO60" s="19"/>
      <c r="FAP60" s="19"/>
      <c r="FAQ60" s="19"/>
      <c r="FAR60" s="19"/>
      <c r="FAS60" s="19"/>
      <c r="FAT60" s="19"/>
      <c r="FAU60" s="19"/>
      <c r="FAV60" s="19"/>
      <c r="FAW60" s="19"/>
      <c r="FAX60" s="19"/>
      <c r="FAY60" s="19"/>
      <c r="FAZ60" s="19"/>
      <c r="FBA60" s="19"/>
      <c r="FBB60" s="19"/>
      <c r="FBC60" s="19"/>
      <c r="FBD60" s="19"/>
      <c r="FBE60" s="19"/>
      <c r="FBF60" s="19"/>
      <c r="FBG60" s="19"/>
      <c r="FBH60" s="19"/>
      <c r="FBI60" s="19"/>
      <c r="FBJ60" s="19"/>
      <c r="FBK60" s="19"/>
      <c r="FBL60" s="19"/>
      <c r="FBM60" s="19"/>
      <c r="FBN60" s="19"/>
      <c r="FBO60" s="19"/>
      <c r="FBP60" s="19"/>
      <c r="FBQ60" s="19"/>
      <c r="FBR60" s="19"/>
      <c r="FBS60" s="19"/>
      <c r="FBT60" s="19"/>
      <c r="FBU60" s="19"/>
      <c r="FBV60" s="19"/>
      <c r="FBW60" s="19"/>
      <c r="FBX60" s="19"/>
      <c r="FBY60" s="19"/>
      <c r="FBZ60" s="19"/>
      <c r="FCA60" s="19"/>
      <c r="FCB60" s="19"/>
      <c r="FCC60" s="19"/>
      <c r="FCD60" s="19"/>
      <c r="FCE60" s="19"/>
      <c r="FCF60" s="19"/>
      <c r="FCG60" s="19"/>
      <c r="FCH60" s="19"/>
      <c r="FCI60" s="19"/>
      <c r="FCJ60" s="19"/>
      <c r="FCK60" s="19"/>
      <c r="FCL60" s="19"/>
      <c r="FCM60" s="19"/>
      <c r="FCN60" s="19"/>
      <c r="FCO60" s="19"/>
      <c r="FCP60" s="19"/>
      <c r="FCQ60" s="19"/>
      <c r="FCR60" s="19"/>
      <c r="FCS60" s="19"/>
      <c r="FCT60" s="19"/>
      <c r="FCU60" s="19"/>
      <c r="FCV60" s="19"/>
      <c r="FCW60" s="19"/>
      <c r="FCX60" s="19"/>
      <c r="FCY60" s="19"/>
      <c r="FCZ60" s="19"/>
      <c r="FDA60" s="19"/>
      <c r="FDB60" s="19"/>
      <c r="FDC60" s="19"/>
      <c r="FDD60" s="19"/>
      <c r="FDE60" s="19"/>
      <c r="FDF60" s="19"/>
      <c r="FDG60" s="19"/>
      <c r="FDH60" s="19"/>
      <c r="FDI60" s="19"/>
      <c r="FDJ60" s="19"/>
      <c r="FDK60" s="19"/>
      <c r="FDL60" s="19"/>
      <c r="FDM60" s="19"/>
      <c r="FDN60" s="19"/>
      <c r="FDO60" s="19"/>
      <c r="FDP60" s="19"/>
      <c r="FDQ60" s="19"/>
      <c r="FDR60" s="19"/>
      <c r="FDS60" s="19"/>
      <c r="FDT60" s="19"/>
      <c r="FDU60" s="19"/>
      <c r="FDV60" s="19"/>
      <c r="FDW60" s="19"/>
      <c r="FDX60" s="19"/>
      <c r="FDY60" s="19"/>
      <c r="FDZ60" s="19"/>
      <c r="FEA60" s="19"/>
      <c r="FEB60" s="19"/>
      <c r="FEC60" s="19"/>
      <c r="FED60" s="19"/>
      <c r="FEE60" s="19"/>
      <c r="FEF60" s="19"/>
      <c r="FEG60" s="19"/>
      <c r="FEH60" s="19"/>
      <c r="FEI60" s="19"/>
      <c r="FEJ60" s="19"/>
      <c r="FEK60" s="19"/>
      <c r="FEL60" s="19"/>
      <c r="FEM60" s="19"/>
      <c r="FEN60" s="19"/>
      <c r="FEO60" s="19"/>
      <c r="FEP60" s="19"/>
      <c r="FEQ60" s="19"/>
      <c r="FER60" s="19"/>
      <c r="FES60" s="19"/>
      <c r="FET60" s="19"/>
      <c r="FEU60" s="19"/>
      <c r="FEV60" s="19"/>
      <c r="FEW60" s="19"/>
      <c r="FEX60" s="19"/>
      <c r="FEY60" s="19"/>
      <c r="FEZ60" s="19"/>
      <c r="FFA60" s="19"/>
      <c r="FFB60" s="19"/>
      <c r="FFC60" s="19"/>
      <c r="FFD60" s="19"/>
      <c r="FFE60" s="19"/>
      <c r="FFF60" s="19"/>
      <c r="FFG60" s="19"/>
      <c r="FFH60" s="19"/>
      <c r="FFI60" s="19"/>
      <c r="FFJ60" s="19"/>
      <c r="FFK60" s="19"/>
      <c r="FFL60" s="19"/>
      <c r="FFM60" s="19"/>
      <c r="FFN60" s="19"/>
      <c r="FFO60" s="19"/>
      <c r="FFP60" s="19"/>
      <c r="FFQ60" s="19"/>
      <c r="FFR60" s="19"/>
      <c r="FFS60" s="19"/>
      <c r="FFT60" s="19"/>
      <c r="FFU60" s="19"/>
      <c r="FFV60" s="19"/>
      <c r="FFW60" s="19"/>
      <c r="FFX60" s="19"/>
      <c r="FFY60" s="19"/>
      <c r="FFZ60" s="19"/>
      <c r="FGA60" s="19"/>
      <c r="FGB60" s="19"/>
      <c r="FGC60" s="19"/>
      <c r="FGD60" s="19"/>
      <c r="FGE60" s="19"/>
      <c r="FGF60" s="19"/>
      <c r="FGG60" s="19"/>
      <c r="FGH60" s="19"/>
      <c r="FGI60" s="19"/>
      <c r="FGJ60" s="19"/>
      <c r="FGK60" s="19"/>
      <c r="FGL60" s="19"/>
      <c r="FGM60" s="19"/>
      <c r="FGN60" s="19"/>
      <c r="FGO60" s="19"/>
      <c r="FGP60" s="19"/>
      <c r="FGQ60" s="19"/>
      <c r="FGR60" s="19"/>
      <c r="FGS60" s="19"/>
      <c r="FGT60" s="19"/>
      <c r="FGU60" s="19"/>
      <c r="FGV60" s="19"/>
      <c r="FGW60" s="19"/>
      <c r="FGX60" s="19"/>
      <c r="FGY60" s="19"/>
      <c r="FGZ60" s="19"/>
      <c r="FHA60" s="19"/>
      <c r="FHB60" s="19"/>
      <c r="FHC60" s="19"/>
      <c r="FHD60" s="19"/>
      <c r="FHE60" s="19"/>
      <c r="FHF60" s="19"/>
      <c r="FHG60" s="19"/>
      <c r="FHH60" s="19"/>
      <c r="FHI60" s="19"/>
      <c r="FHJ60" s="19"/>
      <c r="FHK60" s="19"/>
      <c r="FHL60" s="19"/>
      <c r="FHM60" s="19"/>
      <c r="FHN60" s="19"/>
      <c r="FHO60" s="19"/>
      <c r="FHP60" s="19"/>
      <c r="FHQ60" s="19"/>
      <c r="FHR60" s="19"/>
      <c r="FHS60" s="19"/>
      <c r="FHT60" s="19"/>
      <c r="FHU60" s="19"/>
      <c r="FHV60" s="19"/>
      <c r="FHW60" s="19"/>
      <c r="FHX60" s="19"/>
      <c r="FHY60" s="19"/>
      <c r="FHZ60" s="19"/>
      <c r="FIA60" s="19"/>
      <c r="FIB60" s="19"/>
      <c r="FIC60" s="19"/>
      <c r="FID60" s="19"/>
      <c r="FIE60" s="19"/>
      <c r="FIF60" s="19"/>
      <c r="FIG60" s="19"/>
      <c r="FIH60" s="19"/>
      <c r="FII60" s="19"/>
      <c r="FIJ60" s="19"/>
      <c r="FIK60" s="19"/>
      <c r="FIL60" s="19"/>
      <c r="FIM60" s="19"/>
      <c r="FIN60" s="19"/>
      <c r="FIO60" s="19"/>
      <c r="FIP60" s="19"/>
      <c r="FIQ60" s="19"/>
      <c r="FIR60" s="19"/>
      <c r="FIS60" s="19"/>
      <c r="FIT60" s="19"/>
      <c r="FIU60" s="19"/>
      <c r="FIV60" s="19"/>
      <c r="FIW60" s="19"/>
      <c r="FIX60" s="19"/>
      <c r="FIY60" s="19"/>
      <c r="FIZ60" s="19"/>
      <c r="FJA60" s="19"/>
      <c r="FJB60" s="19"/>
      <c r="FJC60" s="19"/>
      <c r="FJD60" s="19"/>
      <c r="FJE60" s="19"/>
      <c r="FJF60" s="19"/>
      <c r="FJG60" s="19"/>
      <c r="FJH60" s="19"/>
      <c r="FJI60" s="19"/>
      <c r="FJJ60" s="19"/>
      <c r="FJK60" s="19"/>
      <c r="FJL60" s="19"/>
      <c r="FJM60" s="19"/>
      <c r="FJN60" s="19"/>
      <c r="FJO60" s="19"/>
      <c r="FJP60" s="19"/>
      <c r="FJQ60" s="19"/>
      <c r="FJR60" s="19"/>
      <c r="FJS60" s="19"/>
      <c r="FJT60" s="19"/>
      <c r="FJU60" s="19"/>
      <c r="FJV60" s="19"/>
      <c r="FJW60" s="19"/>
      <c r="FJX60" s="19"/>
      <c r="FJY60" s="19"/>
      <c r="FJZ60" s="19"/>
      <c r="FKA60" s="19"/>
      <c r="FKB60" s="19"/>
      <c r="FKC60" s="19"/>
      <c r="FKD60" s="19"/>
      <c r="FKE60" s="19"/>
      <c r="FKF60" s="19"/>
      <c r="FKG60" s="19"/>
      <c r="FKH60" s="19"/>
      <c r="FKI60" s="19"/>
      <c r="FKJ60" s="19"/>
      <c r="FKK60" s="19"/>
      <c r="FKL60" s="19"/>
      <c r="FKM60" s="19"/>
      <c r="FKN60" s="19"/>
      <c r="FKO60" s="19"/>
      <c r="FKP60" s="19"/>
      <c r="FKQ60" s="19"/>
      <c r="FKR60" s="19"/>
      <c r="FKS60" s="19"/>
      <c r="FKT60" s="19"/>
      <c r="FKU60" s="19"/>
      <c r="FKV60" s="19"/>
      <c r="FKW60" s="19"/>
      <c r="FKX60" s="19"/>
      <c r="FKY60" s="19"/>
      <c r="FKZ60" s="19"/>
      <c r="FLA60" s="19"/>
      <c r="FLB60" s="19"/>
      <c r="FLC60" s="19"/>
      <c r="FLD60" s="19"/>
      <c r="FLE60" s="19"/>
      <c r="FLF60" s="19"/>
      <c r="FLG60" s="19"/>
      <c r="FLH60" s="19"/>
      <c r="FLI60" s="19"/>
      <c r="FLJ60" s="19"/>
      <c r="FLK60" s="19"/>
      <c r="FLL60" s="19"/>
      <c r="FLM60" s="19"/>
      <c r="FLN60" s="19"/>
      <c r="FLO60" s="19"/>
      <c r="FLP60" s="19"/>
      <c r="FLQ60" s="19"/>
      <c r="FLR60" s="19"/>
      <c r="FLS60" s="19"/>
      <c r="FLT60" s="19"/>
      <c r="FLU60" s="19"/>
      <c r="FLV60" s="19"/>
      <c r="FLW60" s="19"/>
      <c r="FLX60" s="19"/>
      <c r="FLY60" s="19"/>
      <c r="FLZ60" s="19"/>
      <c r="FMA60" s="19"/>
      <c r="FMB60" s="19"/>
      <c r="FMC60" s="19"/>
      <c r="FMD60" s="19"/>
      <c r="FME60" s="19"/>
      <c r="FMF60" s="19"/>
      <c r="FMG60" s="19"/>
      <c r="FMH60" s="19"/>
      <c r="FMI60" s="19"/>
      <c r="FMJ60" s="19"/>
      <c r="FMK60" s="19"/>
      <c r="FML60" s="19"/>
      <c r="FMM60" s="19"/>
      <c r="FMN60" s="19"/>
      <c r="FMO60" s="19"/>
      <c r="FMP60" s="19"/>
      <c r="FMQ60" s="19"/>
      <c r="FMR60" s="19"/>
      <c r="FMS60" s="19"/>
      <c r="FMT60" s="19"/>
      <c r="FMU60" s="19"/>
      <c r="FMV60" s="19"/>
      <c r="FMW60" s="19"/>
      <c r="FMX60" s="19"/>
      <c r="FMY60" s="19"/>
      <c r="FMZ60" s="19"/>
      <c r="FNA60" s="19"/>
      <c r="FNB60" s="19"/>
      <c r="FNC60" s="19"/>
      <c r="FND60" s="19"/>
      <c r="FNE60" s="19"/>
      <c r="FNF60" s="19"/>
      <c r="FNG60" s="19"/>
      <c r="FNH60" s="19"/>
      <c r="FNI60" s="19"/>
      <c r="FNJ60" s="19"/>
      <c r="FNK60" s="19"/>
      <c r="FNL60" s="19"/>
      <c r="FNM60" s="19"/>
      <c r="FNN60" s="19"/>
      <c r="FNO60" s="19"/>
      <c r="FNP60" s="19"/>
      <c r="FNQ60" s="19"/>
      <c r="FNR60" s="19"/>
      <c r="FNS60" s="19"/>
      <c r="FNT60" s="19"/>
      <c r="FNU60" s="19"/>
      <c r="FNV60" s="19"/>
      <c r="FNW60" s="19"/>
      <c r="FNX60" s="19"/>
      <c r="FNY60" s="19"/>
      <c r="FNZ60" s="19"/>
      <c r="FOA60" s="19"/>
      <c r="FOB60" s="19"/>
      <c r="FOC60" s="19"/>
      <c r="FOD60" s="19"/>
      <c r="FOE60" s="19"/>
      <c r="FOF60" s="19"/>
      <c r="FOG60" s="19"/>
      <c r="FOH60" s="19"/>
      <c r="FOI60" s="19"/>
      <c r="FOJ60" s="19"/>
      <c r="FOK60" s="19"/>
      <c r="FOL60" s="19"/>
      <c r="FOM60" s="19"/>
      <c r="FON60" s="19"/>
      <c r="FOO60" s="19"/>
      <c r="FOP60" s="19"/>
      <c r="FOQ60" s="19"/>
      <c r="FOR60" s="19"/>
      <c r="FOS60" s="19"/>
      <c r="FOT60" s="19"/>
      <c r="FOU60" s="19"/>
      <c r="FOV60" s="19"/>
      <c r="FOW60" s="19"/>
      <c r="FOX60" s="19"/>
      <c r="FOY60" s="19"/>
      <c r="FOZ60" s="19"/>
      <c r="FPA60" s="19"/>
      <c r="FPB60" s="19"/>
      <c r="FPC60" s="19"/>
      <c r="FPD60" s="19"/>
      <c r="FPE60" s="19"/>
      <c r="FPF60" s="19"/>
      <c r="FPG60" s="19"/>
      <c r="FPH60" s="19"/>
      <c r="FPI60" s="19"/>
      <c r="FPJ60" s="19"/>
      <c r="FPK60" s="19"/>
      <c r="FPL60" s="19"/>
      <c r="FPM60" s="19"/>
      <c r="FPN60" s="19"/>
      <c r="FPO60" s="19"/>
      <c r="FPP60" s="19"/>
      <c r="FPQ60" s="19"/>
      <c r="FPR60" s="19"/>
      <c r="FPS60" s="19"/>
      <c r="FPT60" s="19"/>
      <c r="FPU60" s="19"/>
      <c r="FPV60" s="19"/>
      <c r="FPW60" s="19"/>
      <c r="FPX60" s="19"/>
      <c r="FPY60" s="19"/>
      <c r="FPZ60" s="19"/>
      <c r="FQA60" s="19"/>
      <c r="FQB60" s="19"/>
      <c r="FQC60" s="19"/>
      <c r="FQD60" s="19"/>
      <c r="FQE60" s="19"/>
      <c r="FQF60" s="19"/>
      <c r="FQG60" s="19"/>
      <c r="FQH60" s="19"/>
      <c r="FQI60" s="19"/>
      <c r="FQJ60" s="19"/>
      <c r="FQK60" s="19"/>
      <c r="FQL60" s="19"/>
      <c r="FQM60" s="19"/>
      <c r="FQN60" s="19"/>
      <c r="FQO60" s="19"/>
      <c r="FQP60" s="19"/>
      <c r="FQQ60" s="19"/>
      <c r="FQR60" s="19"/>
      <c r="FQS60" s="19"/>
      <c r="FQT60" s="19"/>
      <c r="FQU60" s="19"/>
      <c r="FQV60" s="19"/>
      <c r="FQW60" s="19"/>
      <c r="FQX60" s="19"/>
      <c r="FQY60" s="19"/>
      <c r="FQZ60" s="19"/>
      <c r="FRA60" s="19"/>
      <c r="FRB60" s="19"/>
      <c r="FRC60" s="19"/>
      <c r="FRD60" s="19"/>
      <c r="FRE60" s="19"/>
      <c r="FRF60" s="19"/>
      <c r="FRG60" s="19"/>
      <c r="FRH60" s="19"/>
      <c r="FRI60" s="19"/>
      <c r="FRJ60" s="19"/>
      <c r="FRK60" s="19"/>
      <c r="FRL60" s="19"/>
      <c r="FRM60" s="19"/>
      <c r="FRN60" s="19"/>
      <c r="FRO60" s="19"/>
      <c r="FRP60" s="19"/>
      <c r="FRQ60" s="19"/>
      <c r="FRR60" s="19"/>
      <c r="FRS60" s="19"/>
      <c r="FRT60" s="19"/>
      <c r="FRU60" s="19"/>
      <c r="FRV60" s="19"/>
      <c r="FRW60" s="19"/>
      <c r="FRX60" s="19"/>
      <c r="FRY60" s="19"/>
      <c r="FRZ60" s="19"/>
      <c r="FSA60" s="19"/>
      <c r="FSB60" s="19"/>
      <c r="FSC60" s="19"/>
      <c r="FSD60" s="19"/>
      <c r="FSE60" s="19"/>
      <c r="FSF60" s="19"/>
      <c r="FSG60" s="19"/>
      <c r="FSH60" s="19"/>
      <c r="FSI60" s="19"/>
      <c r="FSJ60" s="19"/>
      <c r="FSK60" s="19"/>
      <c r="FSL60" s="19"/>
      <c r="FSM60" s="19"/>
      <c r="FSN60" s="19"/>
      <c r="FSO60" s="19"/>
      <c r="FSP60" s="19"/>
      <c r="FSQ60" s="19"/>
      <c r="FSR60" s="19"/>
      <c r="FSS60" s="19"/>
      <c r="FST60" s="19"/>
      <c r="FSU60" s="19"/>
      <c r="FSV60" s="19"/>
      <c r="FSW60" s="19"/>
      <c r="FSX60" s="19"/>
      <c r="FSY60" s="19"/>
      <c r="FSZ60" s="19"/>
      <c r="FTA60" s="19"/>
      <c r="FTB60" s="19"/>
      <c r="FTC60" s="19"/>
      <c r="FTD60" s="19"/>
      <c r="FTE60" s="19"/>
      <c r="FTF60" s="19"/>
      <c r="FTG60" s="19"/>
      <c r="FTH60" s="19"/>
      <c r="FTI60" s="19"/>
      <c r="FTJ60" s="19"/>
      <c r="FTK60" s="19"/>
      <c r="FTL60" s="19"/>
      <c r="FTM60" s="19"/>
      <c r="FTN60" s="19"/>
      <c r="FTO60" s="19"/>
      <c r="FTP60" s="19"/>
      <c r="FTQ60" s="19"/>
      <c r="FTR60" s="19"/>
      <c r="FTS60" s="19"/>
      <c r="FTT60" s="19"/>
      <c r="FTU60" s="19"/>
      <c r="FTV60" s="19"/>
      <c r="FTW60" s="19"/>
      <c r="FTX60" s="19"/>
      <c r="FTY60" s="19"/>
      <c r="FTZ60" s="19"/>
      <c r="FUA60" s="19"/>
      <c r="FUB60" s="19"/>
      <c r="FUC60" s="19"/>
      <c r="FUD60" s="19"/>
      <c r="FUE60" s="19"/>
      <c r="FUF60" s="19"/>
      <c r="FUG60" s="19"/>
      <c r="FUH60" s="19"/>
      <c r="FUI60" s="19"/>
      <c r="FUJ60" s="19"/>
      <c r="FUK60" s="19"/>
      <c r="FUL60" s="19"/>
      <c r="FUM60" s="19"/>
      <c r="FUN60" s="19"/>
      <c r="FUO60" s="19"/>
      <c r="FUP60" s="19"/>
      <c r="FUQ60" s="19"/>
      <c r="FUR60" s="19"/>
      <c r="FUS60" s="19"/>
      <c r="FUT60" s="19"/>
      <c r="FUU60" s="19"/>
      <c r="FUV60" s="19"/>
      <c r="FUW60" s="19"/>
      <c r="FUX60" s="19"/>
      <c r="FUY60" s="19"/>
      <c r="FUZ60" s="19"/>
      <c r="FVA60" s="19"/>
      <c r="FVB60" s="19"/>
      <c r="FVC60" s="19"/>
      <c r="FVD60" s="19"/>
      <c r="FVE60" s="19"/>
      <c r="FVF60" s="19"/>
      <c r="FVG60" s="19"/>
      <c r="FVH60" s="19"/>
      <c r="FVI60" s="19"/>
      <c r="FVJ60" s="19"/>
      <c r="FVK60" s="19"/>
      <c r="FVL60" s="19"/>
      <c r="FVM60" s="19"/>
      <c r="FVN60" s="19"/>
      <c r="FVO60" s="19"/>
      <c r="FVP60" s="19"/>
      <c r="FVQ60" s="19"/>
      <c r="FVR60" s="19"/>
      <c r="FVS60" s="19"/>
      <c r="FVT60" s="19"/>
      <c r="FVU60" s="19"/>
      <c r="FVV60" s="19"/>
      <c r="FVW60" s="19"/>
      <c r="FVX60" s="19"/>
      <c r="FVY60" s="19"/>
      <c r="FVZ60" s="19"/>
      <c r="FWA60" s="19"/>
      <c r="FWB60" s="19"/>
      <c r="FWC60" s="19"/>
      <c r="FWD60" s="19"/>
      <c r="FWE60" s="19"/>
      <c r="FWF60" s="19"/>
      <c r="FWG60" s="19"/>
      <c r="FWH60" s="19"/>
      <c r="FWI60" s="19"/>
      <c r="FWJ60" s="19"/>
      <c r="FWK60" s="19"/>
      <c r="FWL60" s="19"/>
      <c r="FWM60" s="19"/>
      <c r="FWN60" s="19"/>
      <c r="FWO60" s="19"/>
      <c r="FWP60" s="19"/>
      <c r="FWQ60" s="19"/>
      <c r="FWR60" s="19"/>
      <c r="FWS60" s="19"/>
      <c r="FWT60" s="19"/>
      <c r="FWU60" s="19"/>
      <c r="FWV60" s="19"/>
      <c r="FWW60" s="19"/>
      <c r="FWX60" s="19"/>
      <c r="FWY60" s="19"/>
      <c r="FWZ60" s="19"/>
      <c r="FXA60" s="19"/>
      <c r="FXB60" s="19"/>
      <c r="FXC60" s="19"/>
      <c r="FXD60" s="19"/>
      <c r="FXE60" s="19"/>
      <c r="FXF60" s="19"/>
      <c r="FXG60" s="19"/>
      <c r="FXH60" s="19"/>
      <c r="FXI60" s="19"/>
      <c r="FXJ60" s="19"/>
      <c r="FXK60" s="19"/>
      <c r="FXL60" s="19"/>
      <c r="FXM60" s="19"/>
      <c r="FXN60" s="19"/>
      <c r="FXO60" s="19"/>
      <c r="FXP60" s="19"/>
      <c r="FXQ60" s="19"/>
      <c r="FXR60" s="19"/>
      <c r="FXS60" s="19"/>
      <c r="FXT60" s="19"/>
      <c r="FXU60" s="19"/>
      <c r="FXV60" s="19"/>
      <c r="FXW60" s="19"/>
      <c r="FXX60" s="19"/>
      <c r="FXY60" s="19"/>
      <c r="FXZ60" s="19"/>
      <c r="FYA60" s="19"/>
      <c r="FYB60" s="19"/>
      <c r="FYC60" s="19"/>
      <c r="FYD60" s="19"/>
      <c r="FYE60" s="19"/>
      <c r="FYF60" s="19"/>
      <c r="FYG60" s="19"/>
      <c r="FYH60" s="19"/>
      <c r="FYI60" s="19"/>
      <c r="FYJ60" s="19"/>
      <c r="FYK60" s="19"/>
      <c r="FYL60" s="19"/>
      <c r="FYM60" s="19"/>
      <c r="FYN60" s="19"/>
      <c r="FYO60" s="19"/>
      <c r="FYP60" s="19"/>
      <c r="FYQ60" s="19"/>
      <c r="FYR60" s="19"/>
      <c r="FYS60" s="19"/>
      <c r="FYT60" s="19"/>
      <c r="FYU60" s="19"/>
      <c r="FYV60" s="19"/>
      <c r="FYW60" s="19"/>
      <c r="FYX60" s="19"/>
      <c r="FYY60" s="19"/>
      <c r="FYZ60" s="19"/>
      <c r="FZA60" s="19"/>
      <c r="FZB60" s="19"/>
      <c r="FZC60" s="19"/>
      <c r="FZD60" s="19"/>
      <c r="FZE60" s="19"/>
      <c r="FZF60" s="19"/>
      <c r="FZG60" s="19"/>
      <c r="FZH60" s="19"/>
      <c r="FZI60" s="19"/>
      <c r="FZJ60" s="19"/>
      <c r="FZK60" s="19"/>
      <c r="FZL60" s="19"/>
      <c r="FZM60" s="19"/>
      <c r="FZN60" s="19"/>
      <c r="FZO60" s="19"/>
      <c r="FZP60" s="19"/>
      <c r="FZQ60" s="19"/>
      <c r="FZR60" s="19"/>
      <c r="FZS60" s="19"/>
      <c r="FZT60" s="19"/>
      <c r="FZU60" s="19"/>
      <c r="FZV60" s="19"/>
      <c r="FZW60" s="19"/>
      <c r="FZX60" s="19"/>
      <c r="FZY60" s="19"/>
      <c r="FZZ60" s="19"/>
      <c r="GAA60" s="19"/>
      <c r="GAB60" s="19"/>
      <c r="GAC60" s="19"/>
      <c r="GAD60" s="19"/>
      <c r="GAE60" s="19"/>
      <c r="GAF60" s="19"/>
      <c r="GAG60" s="19"/>
      <c r="GAH60" s="19"/>
      <c r="GAI60" s="19"/>
      <c r="GAJ60" s="19"/>
      <c r="GAK60" s="19"/>
      <c r="GAL60" s="19"/>
      <c r="GAM60" s="19"/>
      <c r="GAN60" s="19"/>
      <c r="GAO60" s="19"/>
      <c r="GAP60" s="19"/>
      <c r="GAQ60" s="19"/>
      <c r="GAR60" s="19"/>
      <c r="GAS60" s="19"/>
      <c r="GAT60" s="19"/>
      <c r="GAU60" s="19"/>
      <c r="GAV60" s="19"/>
      <c r="GAW60" s="19"/>
      <c r="GAX60" s="19"/>
      <c r="GAY60" s="19"/>
      <c r="GAZ60" s="19"/>
      <c r="GBA60" s="19"/>
      <c r="GBB60" s="19"/>
      <c r="GBC60" s="19"/>
      <c r="GBD60" s="19"/>
      <c r="GBE60" s="19"/>
      <c r="GBF60" s="19"/>
      <c r="GBG60" s="19"/>
      <c r="GBH60" s="19"/>
      <c r="GBI60" s="19"/>
      <c r="GBJ60" s="19"/>
      <c r="GBK60" s="19"/>
      <c r="GBL60" s="19"/>
      <c r="GBM60" s="19"/>
      <c r="GBN60" s="19"/>
      <c r="GBO60" s="19"/>
      <c r="GBP60" s="19"/>
      <c r="GBQ60" s="19"/>
      <c r="GBR60" s="19"/>
      <c r="GBS60" s="19"/>
      <c r="GBT60" s="19"/>
      <c r="GBU60" s="19"/>
      <c r="GBV60" s="19"/>
      <c r="GBW60" s="19"/>
      <c r="GBX60" s="19"/>
      <c r="GBY60" s="19"/>
      <c r="GBZ60" s="19"/>
      <c r="GCA60" s="19"/>
      <c r="GCB60" s="19"/>
      <c r="GCC60" s="19"/>
      <c r="GCD60" s="19"/>
      <c r="GCE60" s="19"/>
      <c r="GCF60" s="19"/>
      <c r="GCG60" s="19"/>
      <c r="GCH60" s="19"/>
      <c r="GCI60" s="19"/>
      <c r="GCJ60" s="19"/>
      <c r="GCK60" s="19"/>
      <c r="GCL60" s="19"/>
      <c r="GCM60" s="19"/>
      <c r="GCN60" s="19"/>
      <c r="GCO60" s="19"/>
      <c r="GCP60" s="19"/>
      <c r="GCQ60" s="19"/>
      <c r="GCR60" s="19"/>
      <c r="GCS60" s="19"/>
      <c r="GCT60" s="19"/>
      <c r="GCU60" s="19"/>
      <c r="GCV60" s="19"/>
      <c r="GCW60" s="19"/>
      <c r="GCX60" s="19"/>
      <c r="GCY60" s="19"/>
      <c r="GCZ60" s="19"/>
      <c r="GDA60" s="19"/>
      <c r="GDB60" s="19"/>
      <c r="GDC60" s="19"/>
      <c r="GDD60" s="19"/>
      <c r="GDE60" s="19"/>
      <c r="GDF60" s="19"/>
      <c r="GDG60" s="19"/>
      <c r="GDH60" s="19"/>
      <c r="GDI60" s="19"/>
      <c r="GDJ60" s="19"/>
      <c r="GDK60" s="19"/>
      <c r="GDL60" s="19"/>
      <c r="GDM60" s="19"/>
      <c r="GDN60" s="19"/>
      <c r="GDO60" s="19"/>
      <c r="GDP60" s="19"/>
      <c r="GDQ60" s="19"/>
      <c r="GDR60" s="19"/>
      <c r="GDS60" s="19"/>
      <c r="GDT60" s="19"/>
      <c r="GDU60" s="19"/>
      <c r="GDV60" s="19"/>
      <c r="GDW60" s="19"/>
      <c r="GDX60" s="19"/>
      <c r="GDY60" s="19"/>
      <c r="GDZ60" s="19"/>
      <c r="GEA60" s="19"/>
      <c r="GEB60" s="19"/>
      <c r="GEC60" s="19"/>
      <c r="GED60" s="19"/>
      <c r="GEE60" s="19"/>
      <c r="GEF60" s="19"/>
      <c r="GEG60" s="19"/>
      <c r="GEH60" s="19"/>
      <c r="GEI60" s="19"/>
      <c r="GEJ60" s="19"/>
      <c r="GEK60" s="19"/>
      <c r="GEL60" s="19"/>
      <c r="GEM60" s="19"/>
      <c r="GEN60" s="19"/>
      <c r="GEO60" s="19"/>
      <c r="GEP60" s="19"/>
      <c r="GEQ60" s="19"/>
      <c r="GER60" s="19"/>
      <c r="GES60" s="19"/>
      <c r="GET60" s="19"/>
      <c r="GEU60" s="19"/>
      <c r="GEV60" s="19"/>
      <c r="GEW60" s="19"/>
      <c r="GEX60" s="19"/>
      <c r="GEY60" s="19"/>
      <c r="GEZ60" s="19"/>
      <c r="GFA60" s="19"/>
      <c r="GFB60" s="19"/>
      <c r="GFC60" s="19"/>
      <c r="GFD60" s="19"/>
      <c r="GFE60" s="19"/>
      <c r="GFF60" s="19"/>
      <c r="GFG60" s="19"/>
      <c r="GFH60" s="19"/>
      <c r="GFI60" s="19"/>
      <c r="GFJ60" s="19"/>
      <c r="GFK60" s="19"/>
      <c r="GFL60" s="19"/>
      <c r="GFM60" s="19"/>
      <c r="GFN60" s="19"/>
      <c r="GFO60" s="19"/>
      <c r="GFP60" s="19"/>
      <c r="GFQ60" s="19"/>
      <c r="GFR60" s="19"/>
      <c r="GFS60" s="19"/>
      <c r="GFT60" s="19"/>
      <c r="GFU60" s="19"/>
      <c r="GFV60" s="19"/>
      <c r="GFW60" s="19"/>
      <c r="GFX60" s="19"/>
      <c r="GFY60" s="19"/>
      <c r="GFZ60" s="19"/>
      <c r="GGA60" s="19"/>
      <c r="GGB60" s="19"/>
      <c r="GGC60" s="19"/>
      <c r="GGD60" s="19"/>
      <c r="GGE60" s="19"/>
      <c r="GGF60" s="19"/>
      <c r="GGG60" s="19"/>
      <c r="GGH60" s="19"/>
      <c r="GGI60" s="19"/>
      <c r="GGJ60" s="19"/>
      <c r="GGK60" s="19"/>
      <c r="GGL60" s="19"/>
      <c r="GGM60" s="19"/>
      <c r="GGN60" s="19"/>
      <c r="GGO60" s="19"/>
      <c r="GGP60" s="19"/>
      <c r="GGQ60" s="19"/>
      <c r="GGR60" s="19"/>
      <c r="GGS60" s="19"/>
      <c r="GGT60" s="19"/>
      <c r="GGU60" s="19"/>
      <c r="GGV60" s="19"/>
      <c r="GGW60" s="19"/>
      <c r="GGX60" s="19"/>
      <c r="GGY60" s="19"/>
      <c r="GGZ60" s="19"/>
      <c r="GHA60" s="19"/>
      <c r="GHB60" s="19"/>
      <c r="GHC60" s="19"/>
      <c r="GHD60" s="19"/>
      <c r="GHE60" s="19"/>
      <c r="GHF60" s="19"/>
      <c r="GHG60" s="19"/>
      <c r="GHH60" s="19"/>
      <c r="GHI60" s="19"/>
      <c r="GHJ60" s="19"/>
      <c r="GHK60" s="19"/>
      <c r="GHL60" s="19"/>
      <c r="GHM60" s="19"/>
      <c r="GHN60" s="19"/>
      <c r="GHO60" s="19"/>
      <c r="GHP60" s="19"/>
      <c r="GHQ60" s="19"/>
      <c r="GHR60" s="19"/>
      <c r="GHS60" s="19"/>
      <c r="GHT60" s="19"/>
      <c r="GHU60" s="19"/>
      <c r="GHV60" s="19"/>
      <c r="GHW60" s="19"/>
      <c r="GHX60" s="19"/>
      <c r="GHY60" s="19"/>
      <c r="GHZ60" s="19"/>
      <c r="GIA60" s="19"/>
      <c r="GIB60" s="19"/>
      <c r="GIC60" s="19"/>
      <c r="GID60" s="19"/>
      <c r="GIE60" s="19"/>
      <c r="GIF60" s="19"/>
      <c r="GIG60" s="19"/>
      <c r="GIH60" s="19"/>
      <c r="GII60" s="19"/>
      <c r="GIJ60" s="19"/>
      <c r="GIK60" s="19"/>
      <c r="GIL60" s="19"/>
      <c r="GIM60" s="19"/>
      <c r="GIN60" s="19"/>
      <c r="GIO60" s="19"/>
      <c r="GIP60" s="19"/>
      <c r="GIQ60" s="19"/>
      <c r="GIR60" s="19"/>
      <c r="GIS60" s="19"/>
      <c r="GIT60" s="19"/>
      <c r="GIU60" s="19"/>
      <c r="GIV60" s="19"/>
      <c r="GIW60" s="19"/>
      <c r="GIX60" s="19"/>
      <c r="GIY60" s="19"/>
      <c r="GIZ60" s="19"/>
      <c r="GJA60" s="19"/>
      <c r="GJB60" s="19"/>
      <c r="GJC60" s="19"/>
      <c r="GJD60" s="19"/>
      <c r="GJE60" s="19"/>
      <c r="GJF60" s="19"/>
      <c r="GJG60" s="19"/>
      <c r="GJH60" s="19"/>
      <c r="GJI60" s="19"/>
      <c r="GJJ60" s="19"/>
      <c r="GJK60" s="19"/>
      <c r="GJL60" s="19"/>
      <c r="GJM60" s="19"/>
      <c r="GJN60" s="19"/>
      <c r="GJO60" s="19"/>
      <c r="GJP60" s="19"/>
      <c r="GJQ60" s="19"/>
      <c r="GJR60" s="19"/>
      <c r="GJS60" s="19"/>
      <c r="GJT60" s="19"/>
      <c r="GJU60" s="19"/>
      <c r="GJV60" s="19"/>
      <c r="GJW60" s="19"/>
      <c r="GJX60" s="19"/>
      <c r="GJY60" s="19"/>
      <c r="GJZ60" s="19"/>
      <c r="GKA60" s="19"/>
      <c r="GKB60" s="19"/>
      <c r="GKC60" s="19"/>
      <c r="GKD60" s="19"/>
      <c r="GKE60" s="19"/>
      <c r="GKF60" s="19"/>
      <c r="GKG60" s="19"/>
      <c r="GKH60" s="19"/>
      <c r="GKI60" s="19"/>
      <c r="GKJ60" s="19"/>
      <c r="GKK60" s="19"/>
      <c r="GKL60" s="19"/>
      <c r="GKM60" s="19"/>
      <c r="GKN60" s="19"/>
      <c r="GKO60" s="19"/>
      <c r="GKP60" s="19"/>
      <c r="GKQ60" s="19"/>
      <c r="GKR60" s="19"/>
      <c r="GKS60" s="19"/>
      <c r="GKT60" s="19"/>
      <c r="GKU60" s="19"/>
      <c r="GKV60" s="19"/>
      <c r="GKW60" s="19"/>
      <c r="GKX60" s="19"/>
      <c r="GKY60" s="19"/>
      <c r="GKZ60" s="19"/>
      <c r="GLA60" s="19"/>
      <c r="GLB60" s="19"/>
      <c r="GLC60" s="19"/>
      <c r="GLD60" s="19"/>
      <c r="GLE60" s="19"/>
      <c r="GLF60" s="19"/>
      <c r="GLG60" s="19"/>
      <c r="GLH60" s="19"/>
      <c r="GLI60" s="19"/>
      <c r="GLJ60" s="19"/>
      <c r="GLK60" s="19"/>
      <c r="GLL60" s="19"/>
      <c r="GLM60" s="19"/>
      <c r="GLN60" s="19"/>
      <c r="GLO60" s="19"/>
      <c r="GLP60" s="19"/>
      <c r="GLQ60" s="19"/>
      <c r="GLR60" s="19"/>
      <c r="GLS60" s="19"/>
      <c r="GLT60" s="19"/>
      <c r="GLU60" s="19"/>
      <c r="GLV60" s="19"/>
      <c r="GLW60" s="19"/>
      <c r="GLX60" s="19"/>
      <c r="GLY60" s="19"/>
      <c r="GLZ60" s="19"/>
      <c r="GMA60" s="19"/>
      <c r="GMB60" s="19"/>
      <c r="GMC60" s="19"/>
      <c r="GMD60" s="19"/>
      <c r="GME60" s="19"/>
      <c r="GMF60" s="19"/>
      <c r="GMG60" s="19"/>
      <c r="GMH60" s="19"/>
      <c r="GMI60" s="19"/>
      <c r="GMJ60" s="19"/>
      <c r="GMK60" s="19"/>
      <c r="GML60" s="19"/>
      <c r="GMM60" s="19"/>
      <c r="GMN60" s="19"/>
      <c r="GMO60" s="19"/>
      <c r="GMP60" s="19"/>
      <c r="GMQ60" s="19"/>
      <c r="GMR60" s="19"/>
      <c r="GMS60" s="19"/>
      <c r="GMT60" s="19"/>
      <c r="GMU60" s="19"/>
      <c r="GMV60" s="19"/>
      <c r="GMW60" s="19"/>
      <c r="GMX60" s="19"/>
      <c r="GMY60" s="19"/>
      <c r="GMZ60" s="19"/>
      <c r="GNA60" s="19"/>
      <c r="GNB60" s="19"/>
      <c r="GNC60" s="19"/>
      <c r="GND60" s="19"/>
      <c r="GNE60" s="19"/>
      <c r="GNF60" s="19"/>
      <c r="GNG60" s="19"/>
      <c r="GNH60" s="19"/>
      <c r="GNI60" s="19"/>
      <c r="GNJ60" s="19"/>
      <c r="GNK60" s="19"/>
      <c r="GNL60" s="19"/>
      <c r="GNM60" s="19"/>
      <c r="GNN60" s="19"/>
      <c r="GNO60" s="19"/>
      <c r="GNP60" s="19"/>
      <c r="GNQ60" s="19"/>
      <c r="GNR60" s="19"/>
      <c r="GNS60" s="19"/>
      <c r="GNT60" s="19"/>
      <c r="GNU60" s="19"/>
      <c r="GNV60" s="19"/>
      <c r="GNW60" s="19"/>
      <c r="GNX60" s="19"/>
      <c r="GNY60" s="19"/>
      <c r="GNZ60" s="19"/>
      <c r="GOA60" s="19"/>
      <c r="GOB60" s="19"/>
      <c r="GOC60" s="19"/>
      <c r="GOD60" s="19"/>
      <c r="GOE60" s="19"/>
      <c r="GOF60" s="19"/>
      <c r="GOG60" s="19"/>
      <c r="GOH60" s="19"/>
      <c r="GOI60" s="19"/>
      <c r="GOJ60" s="19"/>
      <c r="GOK60" s="19"/>
      <c r="GOL60" s="19"/>
      <c r="GOM60" s="19"/>
      <c r="GON60" s="19"/>
      <c r="GOO60" s="19"/>
      <c r="GOP60" s="19"/>
      <c r="GOQ60" s="19"/>
      <c r="GOR60" s="19"/>
      <c r="GOS60" s="19"/>
      <c r="GOT60" s="19"/>
      <c r="GOU60" s="19"/>
      <c r="GOV60" s="19"/>
      <c r="GOW60" s="19"/>
      <c r="GOX60" s="19"/>
      <c r="GOY60" s="19"/>
      <c r="GOZ60" s="19"/>
      <c r="GPA60" s="19"/>
      <c r="GPB60" s="19"/>
      <c r="GPC60" s="19"/>
      <c r="GPD60" s="19"/>
      <c r="GPE60" s="19"/>
      <c r="GPF60" s="19"/>
      <c r="GPG60" s="19"/>
      <c r="GPH60" s="19"/>
      <c r="GPI60" s="19"/>
      <c r="GPJ60" s="19"/>
      <c r="GPK60" s="19"/>
      <c r="GPL60" s="19"/>
      <c r="GPM60" s="19"/>
      <c r="GPN60" s="19"/>
      <c r="GPO60" s="19"/>
      <c r="GPP60" s="19"/>
      <c r="GPQ60" s="19"/>
      <c r="GPR60" s="19"/>
      <c r="GPS60" s="19"/>
      <c r="GPT60" s="19"/>
      <c r="GPU60" s="19"/>
      <c r="GPV60" s="19"/>
      <c r="GPW60" s="19"/>
      <c r="GPX60" s="19"/>
      <c r="GPY60" s="19"/>
      <c r="GPZ60" s="19"/>
      <c r="GQA60" s="19"/>
      <c r="GQB60" s="19"/>
      <c r="GQC60" s="19"/>
      <c r="GQD60" s="19"/>
      <c r="GQE60" s="19"/>
      <c r="GQF60" s="19"/>
      <c r="GQG60" s="19"/>
      <c r="GQH60" s="19"/>
      <c r="GQI60" s="19"/>
      <c r="GQJ60" s="19"/>
      <c r="GQK60" s="19"/>
      <c r="GQL60" s="19"/>
      <c r="GQM60" s="19"/>
      <c r="GQN60" s="19"/>
      <c r="GQO60" s="19"/>
      <c r="GQP60" s="19"/>
      <c r="GQQ60" s="19"/>
      <c r="GQR60" s="19"/>
      <c r="GQS60" s="19"/>
      <c r="GQT60" s="19"/>
      <c r="GQU60" s="19"/>
      <c r="GQV60" s="19"/>
      <c r="GQW60" s="19"/>
      <c r="GQX60" s="19"/>
      <c r="GQY60" s="19"/>
      <c r="GQZ60" s="19"/>
      <c r="GRA60" s="19"/>
      <c r="GRB60" s="19"/>
      <c r="GRC60" s="19"/>
      <c r="GRD60" s="19"/>
      <c r="GRE60" s="19"/>
      <c r="GRF60" s="19"/>
      <c r="GRG60" s="19"/>
      <c r="GRH60" s="19"/>
      <c r="GRI60" s="19"/>
      <c r="GRJ60" s="19"/>
      <c r="GRK60" s="19"/>
      <c r="GRL60" s="19"/>
      <c r="GRM60" s="19"/>
      <c r="GRN60" s="19"/>
      <c r="GRO60" s="19"/>
      <c r="GRP60" s="19"/>
      <c r="GRQ60" s="19"/>
      <c r="GRR60" s="19"/>
      <c r="GRS60" s="19"/>
      <c r="GRT60" s="19"/>
      <c r="GRU60" s="19"/>
      <c r="GRV60" s="19"/>
      <c r="GRW60" s="19"/>
      <c r="GRX60" s="19"/>
      <c r="GRY60" s="19"/>
      <c r="GRZ60" s="19"/>
      <c r="GSA60" s="19"/>
      <c r="GSB60" s="19"/>
      <c r="GSC60" s="19"/>
      <c r="GSD60" s="19"/>
      <c r="GSE60" s="19"/>
      <c r="GSF60" s="19"/>
      <c r="GSG60" s="19"/>
      <c r="GSH60" s="19"/>
      <c r="GSI60" s="19"/>
      <c r="GSJ60" s="19"/>
      <c r="GSK60" s="19"/>
      <c r="GSL60" s="19"/>
      <c r="GSM60" s="19"/>
      <c r="GSN60" s="19"/>
      <c r="GSO60" s="19"/>
      <c r="GSP60" s="19"/>
      <c r="GSQ60" s="19"/>
      <c r="GSR60" s="19"/>
      <c r="GSS60" s="19"/>
      <c r="GST60" s="19"/>
      <c r="GSU60" s="19"/>
      <c r="GSV60" s="19"/>
      <c r="GSW60" s="19"/>
      <c r="GSX60" s="19"/>
      <c r="GSY60" s="19"/>
      <c r="GSZ60" s="19"/>
      <c r="GTA60" s="19"/>
      <c r="GTB60" s="19"/>
      <c r="GTC60" s="19"/>
      <c r="GTD60" s="19"/>
      <c r="GTE60" s="19"/>
      <c r="GTF60" s="19"/>
      <c r="GTG60" s="19"/>
      <c r="GTH60" s="19"/>
      <c r="GTI60" s="19"/>
      <c r="GTJ60" s="19"/>
      <c r="GTK60" s="19"/>
      <c r="GTL60" s="19"/>
      <c r="GTM60" s="19"/>
      <c r="GTN60" s="19"/>
      <c r="GTO60" s="19"/>
      <c r="GTP60" s="19"/>
      <c r="GTQ60" s="19"/>
      <c r="GTR60" s="19"/>
      <c r="GTS60" s="19"/>
      <c r="GTT60" s="19"/>
      <c r="GTU60" s="19"/>
      <c r="GTV60" s="19"/>
      <c r="GTW60" s="19"/>
      <c r="GTX60" s="19"/>
      <c r="GTY60" s="19"/>
      <c r="GTZ60" s="19"/>
      <c r="GUA60" s="19"/>
      <c r="GUB60" s="19"/>
      <c r="GUC60" s="19"/>
      <c r="GUD60" s="19"/>
      <c r="GUE60" s="19"/>
      <c r="GUF60" s="19"/>
      <c r="GUG60" s="19"/>
      <c r="GUH60" s="19"/>
      <c r="GUI60" s="19"/>
      <c r="GUJ60" s="19"/>
      <c r="GUK60" s="19"/>
      <c r="GUL60" s="19"/>
      <c r="GUM60" s="19"/>
      <c r="GUN60" s="19"/>
      <c r="GUO60" s="19"/>
      <c r="GUP60" s="19"/>
      <c r="GUQ60" s="19"/>
      <c r="GUR60" s="19"/>
      <c r="GUS60" s="19"/>
      <c r="GUT60" s="19"/>
      <c r="GUU60" s="19"/>
      <c r="GUV60" s="19"/>
      <c r="GUW60" s="19"/>
      <c r="GUX60" s="19"/>
      <c r="GUY60" s="19"/>
      <c r="GUZ60" s="19"/>
      <c r="GVA60" s="19"/>
      <c r="GVB60" s="19"/>
      <c r="GVC60" s="19"/>
      <c r="GVD60" s="19"/>
      <c r="GVE60" s="19"/>
      <c r="GVF60" s="19"/>
      <c r="GVG60" s="19"/>
      <c r="GVH60" s="19"/>
      <c r="GVI60" s="19"/>
      <c r="GVJ60" s="19"/>
      <c r="GVK60" s="19"/>
      <c r="GVL60" s="19"/>
      <c r="GVM60" s="19"/>
      <c r="GVN60" s="19"/>
      <c r="GVO60" s="19"/>
      <c r="GVP60" s="19"/>
      <c r="GVQ60" s="19"/>
      <c r="GVR60" s="19"/>
      <c r="GVS60" s="19"/>
      <c r="GVT60" s="19"/>
      <c r="GVU60" s="19"/>
      <c r="GVV60" s="19"/>
      <c r="GVW60" s="19"/>
      <c r="GVX60" s="19"/>
      <c r="GVY60" s="19"/>
      <c r="GVZ60" s="19"/>
      <c r="GWA60" s="19"/>
      <c r="GWB60" s="19"/>
      <c r="GWC60" s="19"/>
      <c r="GWD60" s="19"/>
      <c r="GWE60" s="19"/>
      <c r="GWF60" s="19"/>
      <c r="GWG60" s="19"/>
      <c r="GWH60" s="19"/>
      <c r="GWI60" s="19"/>
      <c r="GWJ60" s="19"/>
      <c r="GWK60" s="19"/>
      <c r="GWL60" s="19"/>
      <c r="GWM60" s="19"/>
      <c r="GWN60" s="19"/>
      <c r="GWO60" s="19"/>
      <c r="GWP60" s="19"/>
      <c r="GWQ60" s="19"/>
      <c r="GWR60" s="19"/>
      <c r="GWS60" s="19"/>
      <c r="GWT60" s="19"/>
      <c r="GWU60" s="19"/>
      <c r="GWV60" s="19"/>
      <c r="GWW60" s="19"/>
      <c r="GWX60" s="19"/>
      <c r="GWY60" s="19"/>
      <c r="GWZ60" s="19"/>
      <c r="GXA60" s="19"/>
      <c r="GXB60" s="19"/>
      <c r="GXC60" s="19"/>
      <c r="GXD60" s="19"/>
      <c r="GXE60" s="19"/>
      <c r="GXF60" s="19"/>
      <c r="GXG60" s="19"/>
      <c r="GXH60" s="19"/>
      <c r="GXI60" s="19"/>
      <c r="GXJ60" s="19"/>
      <c r="GXK60" s="19"/>
      <c r="GXL60" s="19"/>
      <c r="GXM60" s="19"/>
      <c r="GXN60" s="19"/>
      <c r="GXO60" s="19"/>
      <c r="GXP60" s="19"/>
      <c r="GXQ60" s="19"/>
      <c r="GXR60" s="19"/>
      <c r="GXS60" s="19"/>
      <c r="GXT60" s="19"/>
      <c r="GXU60" s="19"/>
      <c r="GXV60" s="19"/>
      <c r="GXW60" s="19"/>
      <c r="GXX60" s="19"/>
      <c r="GXY60" s="19"/>
      <c r="GXZ60" s="19"/>
      <c r="GYA60" s="19"/>
      <c r="GYB60" s="19"/>
      <c r="GYC60" s="19"/>
      <c r="GYD60" s="19"/>
      <c r="GYE60" s="19"/>
      <c r="GYF60" s="19"/>
      <c r="GYG60" s="19"/>
      <c r="GYH60" s="19"/>
      <c r="GYI60" s="19"/>
      <c r="GYJ60" s="19"/>
      <c r="GYK60" s="19"/>
      <c r="GYL60" s="19"/>
      <c r="GYM60" s="19"/>
      <c r="GYN60" s="19"/>
      <c r="GYO60" s="19"/>
      <c r="GYP60" s="19"/>
      <c r="GYQ60" s="19"/>
      <c r="GYR60" s="19"/>
      <c r="GYS60" s="19"/>
      <c r="GYT60" s="19"/>
      <c r="GYU60" s="19"/>
      <c r="GYV60" s="19"/>
      <c r="GYW60" s="19"/>
      <c r="GYX60" s="19"/>
      <c r="GYY60" s="19"/>
      <c r="GYZ60" s="19"/>
      <c r="GZA60" s="19"/>
      <c r="GZB60" s="19"/>
      <c r="GZC60" s="19"/>
      <c r="GZD60" s="19"/>
      <c r="GZE60" s="19"/>
      <c r="GZF60" s="19"/>
      <c r="GZG60" s="19"/>
      <c r="GZH60" s="19"/>
      <c r="GZI60" s="19"/>
      <c r="GZJ60" s="19"/>
      <c r="GZK60" s="19"/>
      <c r="GZL60" s="19"/>
      <c r="GZM60" s="19"/>
      <c r="GZN60" s="19"/>
      <c r="GZO60" s="19"/>
      <c r="GZP60" s="19"/>
      <c r="GZQ60" s="19"/>
      <c r="GZR60" s="19"/>
      <c r="GZS60" s="19"/>
      <c r="GZT60" s="19"/>
      <c r="GZU60" s="19"/>
      <c r="GZV60" s="19"/>
      <c r="GZW60" s="19"/>
      <c r="GZX60" s="19"/>
      <c r="GZY60" s="19"/>
      <c r="GZZ60" s="19"/>
      <c r="HAA60" s="19"/>
      <c r="HAB60" s="19"/>
      <c r="HAC60" s="19"/>
      <c r="HAD60" s="19"/>
      <c r="HAE60" s="19"/>
      <c r="HAF60" s="19"/>
      <c r="HAG60" s="19"/>
      <c r="HAH60" s="19"/>
      <c r="HAI60" s="19"/>
      <c r="HAJ60" s="19"/>
      <c r="HAK60" s="19"/>
      <c r="HAL60" s="19"/>
      <c r="HAM60" s="19"/>
      <c r="HAN60" s="19"/>
      <c r="HAO60" s="19"/>
      <c r="HAP60" s="19"/>
      <c r="HAQ60" s="19"/>
      <c r="HAR60" s="19"/>
      <c r="HAS60" s="19"/>
      <c r="HAT60" s="19"/>
      <c r="HAU60" s="19"/>
      <c r="HAV60" s="19"/>
      <c r="HAW60" s="19"/>
      <c r="HAX60" s="19"/>
      <c r="HAY60" s="19"/>
      <c r="HAZ60" s="19"/>
      <c r="HBA60" s="19"/>
      <c r="HBB60" s="19"/>
      <c r="HBC60" s="19"/>
      <c r="HBD60" s="19"/>
      <c r="HBE60" s="19"/>
      <c r="HBF60" s="19"/>
      <c r="HBG60" s="19"/>
      <c r="HBH60" s="19"/>
      <c r="HBI60" s="19"/>
      <c r="HBJ60" s="19"/>
      <c r="HBK60" s="19"/>
      <c r="HBL60" s="19"/>
      <c r="HBM60" s="19"/>
      <c r="HBN60" s="19"/>
      <c r="HBO60" s="19"/>
      <c r="HBP60" s="19"/>
      <c r="HBQ60" s="19"/>
      <c r="HBR60" s="19"/>
      <c r="HBS60" s="19"/>
      <c r="HBT60" s="19"/>
      <c r="HBU60" s="19"/>
      <c r="HBV60" s="19"/>
      <c r="HBW60" s="19"/>
      <c r="HBX60" s="19"/>
      <c r="HBY60" s="19"/>
      <c r="HBZ60" s="19"/>
      <c r="HCA60" s="19"/>
      <c r="HCB60" s="19"/>
      <c r="HCC60" s="19"/>
      <c r="HCD60" s="19"/>
      <c r="HCE60" s="19"/>
      <c r="HCF60" s="19"/>
      <c r="HCG60" s="19"/>
      <c r="HCH60" s="19"/>
      <c r="HCI60" s="19"/>
      <c r="HCJ60" s="19"/>
      <c r="HCK60" s="19"/>
      <c r="HCL60" s="19"/>
      <c r="HCM60" s="19"/>
      <c r="HCN60" s="19"/>
      <c r="HCO60" s="19"/>
      <c r="HCP60" s="19"/>
      <c r="HCQ60" s="19"/>
      <c r="HCR60" s="19"/>
      <c r="HCS60" s="19"/>
      <c r="HCT60" s="19"/>
      <c r="HCU60" s="19"/>
      <c r="HCV60" s="19"/>
      <c r="HCW60" s="19"/>
      <c r="HCX60" s="19"/>
      <c r="HCY60" s="19"/>
      <c r="HCZ60" s="19"/>
      <c r="HDA60" s="19"/>
      <c r="HDB60" s="19"/>
      <c r="HDC60" s="19"/>
      <c r="HDD60" s="19"/>
      <c r="HDE60" s="19"/>
      <c r="HDF60" s="19"/>
      <c r="HDG60" s="19"/>
      <c r="HDH60" s="19"/>
      <c r="HDI60" s="19"/>
      <c r="HDJ60" s="19"/>
      <c r="HDK60" s="19"/>
      <c r="HDL60" s="19"/>
      <c r="HDM60" s="19"/>
      <c r="HDN60" s="19"/>
      <c r="HDO60" s="19"/>
      <c r="HDP60" s="19"/>
      <c r="HDQ60" s="19"/>
      <c r="HDR60" s="19"/>
      <c r="HDS60" s="19"/>
      <c r="HDT60" s="19"/>
      <c r="HDU60" s="19"/>
      <c r="HDV60" s="19"/>
      <c r="HDW60" s="19"/>
      <c r="HDX60" s="19"/>
      <c r="HDY60" s="19"/>
      <c r="HDZ60" s="19"/>
      <c r="HEA60" s="19"/>
      <c r="HEB60" s="19"/>
      <c r="HEC60" s="19"/>
      <c r="HED60" s="19"/>
      <c r="HEE60" s="19"/>
      <c r="HEF60" s="19"/>
      <c r="HEG60" s="19"/>
      <c r="HEH60" s="19"/>
      <c r="HEI60" s="19"/>
      <c r="HEJ60" s="19"/>
      <c r="HEK60" s="19"/>
      <c r="HEL60" s="19"/>
      <c r="HEM60" s="19"/>
      <c r="HEN60" s="19"/>
      <c r="HEO60" s="19"/>
      <c r="HEP60" s="19"/>
      <c r="HEQ60" s="19"/>
      <c r="HER60" s="19"/>
      <c r="HES60" s="19"/>
      <c r="HET60" s="19"/>
      <c r="HEU60" s="19"/>
      <c r="HEV60" s="19"/>
      <c r="HEW60" s="19"/>
      <c r="HEX60" s="19"/>
      <c r="HEY60" s="19"/>
      <c r="HEZ60" s="19"/>
      <c r="HFA60" s="19"/>
      <c r="HFB60" s="19"/>
      <c r="HFC60" s="19"/>
      <c r="HFD60" s="19"/>
      <c r="HFE60" s="19"/>
      <c r="HFF60" s="19"/>
      <c r="HFG60" s="19"/>
      <c r="HFH60" s="19"/>
      <c r="HFI60" s="19"/>
      <c r="HFJ60" s="19"/>
      <c r="HFK60" s="19"/>
      <c r="HFL60" s="19"/>
      <c r="HFM60" s="19"/>
      <c r="HFN60" s="19"/>
      <c r="HFO60" s="19"/>
      <c r="HFP60" s="19"/>
      <c r="HFQ60" s="19"/>
      <c r="HFR60" s="19"/>
      <c r="HFS60" s="19"/>
      <c r="HFT60" s="19"/>
      <c r="HFU60" s="19"/>
      <c r="HFV60" s="19"/>
      <c r="HFW60" s="19"/>
      <c r="HFX60" s="19"/>
      <c r="HFY60" s="19"/>
      <c r="HFZ60" s="19"/>
      <c r="HGA60" s="19"/>
      <c r="HGB60" s="19"/>
      <c r="HGC60" s="19"/>
      <c r="HGD60" s="19"/>
      <c r="HGE60" s="19"/>
      <c r="HGF60" s="19"/>
      <c r="HGG60" s="19"/>
      <c r="HGH60" s="19"/>
      <c r="HGI60" s="19"/>
      <c r="HGJ60" s="19"/>
      <c r="HGK60" s="19"/>
      <c r="HGL60" s="19"/>
      <c r="HGM60" s="19"/>
      <c r="HGN60" s="19"/>
      <c r="HGO60" s="19"/>
      <c r="HGP60" s="19"/>
      <c r="HGQ60" s="19"/>
      <c r="HGR60" s="19"/>
      <c r="HGS60" s="19"/>
      <c r="HGT60" s="19"/>
      <c r="HGU60" s="19"/>
      <c r="HGV60" s="19"/>
      <c r="HGW60" s="19"/>
      <c r="HGX60" s="19"/>
      <c r="HGY60" s="19"/>
      <c r="HGZ60" s="19"/>
      <c r="HHA60" s="19"/>
      <c r="HHB60" s="19"/>
      <c r="HHC60" s="19"/>
      <c r="HHD60" s="19"/>
      <c r="HHE60" s="19"/>
      <c r="HHF60" s="19"/>
      <c r="HHG60" s="19"/>
      <c r="HHH60" s="19"/>
      <c r="HHI60" s="19"/>
      <c r="HHJ60" s="19"/>
      <c r="HHK60" s="19"/>
      <c r="HHL60" s="19"/>
      <c r="HHM60" s="19"/>
      <c r="HHN60" s="19"/>
      <c r="HHO60" s="19"/>
      <c r="HHP60" s="19"/>
      <c r="HHQ60" s="19"/>
      <c r="HHR60" s="19"/>
      <c r="HHS60" s="19"/>
      <c r="HHT60" s="19"/>
      <c r="HHU60" s="19"/>
      <c r="HHV60" s="19"/>
      <c r="HHW60" s="19"/>
      <c r="HHX60" s="19"/>
      <c r="HHY60" s="19"/>
      <c r="HHZ60" s="19"/>
      <c r="HIA60" s="19"/>
      <c r="HIB60" s="19"/>
      <c r="HIC60" s="19"/>
      <c r="HID60" s="19"/>
      <c r="HIE60" s="19"/>
      <c r="HIF60" s="19"/>
      <c r="HIG60" s="19"/>
      <c r="HIH60" s="19"/>
      <c r="HII60" s="19"/>
      <c r="HIJ60" s="19"/>
      <c r="HIK60" s="19"/>
      <c r="HIL60" s="19"/>
      <c r="HIM60" s="19"/>
      <c r="HIN60" s="19"/>
      <c r="HIO60" s="19"/>
      <c r="HIP60" s="19"/>
      <c r="HIQ60" s="19"/>
      <c r="HIR60" s="19"/>
      <c r="HIS60" s="19"/>
      <c r="HIT60" s="19"/>
      <c r="HIU60" s="19"/>
      <c r="HIV60" s="19"/>
      <c r="HIW60" s="19"/>
      <c r="HIX60" s="19"/>
      <c r="HIY60" s="19"/>
      <c r="HIZ60" s="19"/>
      <c r="HJA60" s="19"/>
      <c r="HJB60" s="19"/>
      <c r="HJC60" s="19"/>
      <c r="HJD60" s="19"/>
      <c r="HJE60" s="19"/>
      <c r="HJF60" s="19"/>
      <c r="HJG60" s="19"/>
      <c r="HJH60" s="19"/>
      <c r="HJI60" s="19"/>
      <c r="HJJ60" s="19"/>
      <c r="HJK60" s="19"/>
      <c r="HJL60" s="19"/>
      <c r="HJM60" s="19"/>
      <c r="HJN60" s="19"/>
      <c r="HJO60" s="19"/>
      <c r="HJP60" s="19"/>
      <c r="HJQ60" s="19"/>
      <c r="HJR60" s="19"/>
      <c r="HJS60" s="19"/>
      <c r="HJT60" s="19"/>
      <c r="HJU60" s="19"/>
      <c r="HJV60" s="19"/>
      <c r="HJW60" s="19"/>
      <c r="HJX60" s="19"/>
      <c r="HJY60" s="19"/>
      <c r="HJZ60" s="19"/>
      <c r="HKA60" s="19"/>
      <c r="HKB60" s="19"/>
      <c r="HKC60" s="19"/>
      <c r="HKD60" s="19"/>
      <c r="HKE60" s="19"/>
      <c r="HKF60" s="19"/>
      <c r="HKG60" s="19"/>
      <c r="HKH60" s="19"/>
      <c r="HKI60" s="19"/>
      <c r="HKJ60" s="19"/>
      <c r="HKK60" s="19"/>
      <c r="HKL60" s="19"/>
      <c r="HKM60" s="19"/>
      <c r="HKN60" s="19"/>
      <c r="HKO60" s="19"/>
      <c r="HKP60" s="19"/>
      <c r="HKQ60" s="19"/>
      <c r="HKR60" s="19"/>
      <c r="HKS60" s="19"/>
      <c r="HKT60" s="19"/>
      <c r="HKU60" s="19"/>
      <c r="HKV60" s="19"/>
      <c r="HKW60" s="19"/>
      <c r="HKX60" s="19"/>
      <c r="HKY60" s="19"/>
      <c r="HKZ60" s="19"/>
      <c r="HLA60" s="19"/>
      <c r="HLB60" s="19"/>
      <c r="HLC60" s="19"/>
      <c r="HLD60" s="19"/>
      <c r="HLE60" s="19"/>
      <c r="HLF60" s="19"/>
      <c r="HLG60" s="19"/>
      <c r="HLH60" s="19"/>
      <c r="HLI60" s="19"/>
      <c r="HLJ60" s="19"/>
      <c r="HLK60" s="19"/>
      <c r="HLL60" s="19"/>
      <c r="HLM60" s="19"/>
      <c r="HLN60" s="19"/>
      <c r="HLO60" s="19"/>
      <c r="HLP60" s="19"/>
      <c r="HLQ60" s="19"/>
      <c r="HLR60" s="19"/>
      <c r="HLS60" s="19"/>
      <c r="HLT60" s="19"/>
      <c r="HLU60" s="19"/>
      <c r="HLV60" s="19"/>
      <c r="HLW60" s="19"/>
      <c r="HLX60" s="19"/>
      <c r="HLY60" s="19"/>
      <c r="HLZ60" s="19"/>
      <c r="HMA60" s="19"/>
      <c r="HMB60" s="19"/>
      <c r="HMC60" s="19"/>
      <c r="HMD60" s="19"/>
      <c r="HME60" s="19"/>
      <c r="HMF60" s="19"/>
      <c r="HMG60" s="19"/>
      <c r="HMH60" s="19"/>
      <c r="HMI60" s="19"/>
      <c r="HMJ60" s="19"/>
      <c r="HMK60" s="19"/>
      <c r="HML60" s="19"/>
      <c r="HMM60" s="19"/>
      <c r="HMN60" s="19"/>
      <c r="HMO60" s="19"/>
      <c r="HMP60" s="19"/>
      <c r="HMQ60" s="19"/>
      <c r="HMR60" s="19"/>
      <c r="HMS60" s="19"/>
      <c r="HMT60" s="19"/>
      <c r="HMU60" s="19"/>
      <c r="HMV60" s="19"/>
      <c r="HMW60" s="19"/>
      <c r="HMX60" s="19"/>
      <c r="HMY60" s="19"/>
      <c r="HMZ60" s="19"/>
      <c r="HNA60" s="19"/>
      <c r="HNB60" s="19"/>
      <c r="HNC60" s="19"/>
      <c r="HND60" s="19"/>
      <c r="HNE60" s="19"/>
      <c r="HNF60" s="19"/>
      <c r="HNG60" s="19"/>
      <c r="HNH60" s="19"/>
      <c r="HNI60" s="19"/>
      <c r="HNJ60" s="19"/>
      <c r="HNK60" s="19"/>
      <c r="HNL60" s="19"/>
      <c r="HNM60" s="19"/>
      <c r="HNN60" s="19"/>
      <c r="HNO60" s="19"/>
      <c r="HNP60" s="19"/>
      <c r="HNQ60" s="19"/>
      <c r="HNR60" s="19"/>
      <c r="HNS60" s="19"/>
      <c r="HNT60" s="19"/>
      <c r="HNU60" s="19"/>
      <c r="HNV60" s="19"/>
      <c r="HNW60" s="19"/>
      <c r="HNX60" s="19"/>
      <c r="HNY60" s="19"/>
      <c r="HNZ60" s="19"/>
      <c r="HOA60" s="19"/>
      <c r="HOB60" s="19"/>
      <c r="HOC60" s="19"/>
      <c r="HOD60" s="19"/>
      <c r="HOE60" s="19"/>
      <c r="HOF60" s="19"/>
      <c r="HOG60" s="19"/>
      <c r="HOH60" s="19"/>
      <c r="HOI60" s="19"/>
      <c r="HOJ60" s="19"/>
      <c r="HOK60" s="19"/>
      <c r="HOL60" s="19"/>
      <c r="HOM60" s="19"/>
      <c r="HON60" s="19"/>
      <c r="HOO60" s="19"/>
      <c r="HOP60" s="19"/>
      <c r="HOQ60" s="19"/>
      <c r="HOR60" s="19"/>
      <c r="HOS60" s="19"/>
      <c r="HOT60" s="19"/>
      <c r="HOU60" s="19"/>
      <c r="HOV60" s="19"/>
      <c r="HOW60" s="19"/>
      <c r="HOX60" s="19"/>
      <c r="HOY60" s="19"/>
      <c r="HOZ60" s="19"/>
      <c r="HPA60" s="19"/>
      <c r="HPB60" s="19"/>
      <c r="HPC60" s="19"/>
      <c r="HPD60" s="19"/>
      <c r="HPE60" s="19"/>
      <c r="HPF60" s="19"/>
      <c r="HPG60" s="19"/>
      <c r="HPH60" s="19"/>
      <c r="HPI60" s="19"/>
      <c r="HPJ60" s="19"/>
      <c r="HPK60" s="19"/>
      <c r="HPL60" s="19"/>
      <c r="HPM60" s="19"/>
      <c r="HPN60" s="19"/>
      <c r="HPO60" s="19"/>
      <c r="HPP60" s="19"/>
      <c r="HPQ60" s="19"/>
      <c r="HPR60" s="19"/>
      <c r="HPS60" s="19"/>
      <c r="HPT60" s="19"/>
      <c r="HPU60" s="19"/>
      <c r="HPV60" s="19"/>
      <c r="HPW60" s="19"/>
      <c r="HPX60" s="19"/>
      <c r="HPY60" s="19"/>
      <c r="HPZ60" s="19"/>
      <c r="HQA60" s="19"/>
      <c r="HQB60" s="19"/>
      <c r="HQC60" s="19"/>
      <c r="HQD60" s="19"/>
      <c r="HQE60" s="19"/>
      <c r="HQF60" s="19"/>
      <c r="HQG60" s="19"/>
      <c r="HQH60" s="19"/>
      <c r="HQI60" s="19"/>
      <c r="HQJ60" s="19"/>
      <c r="HQK60" s="19"/>
      <c r="HQL60" s="19"/>
      <c r="HQM60" s="19"/>
      <c r="HQN60" s="19"/>
      <c r="HQO60" s="19"/>
      <c r="HQP60" s="19"/>
      <c r="HQQ60" s="19"/>
      <c r="HQR60" s="19"/>
      <c r="HQS60" s="19"/>
      <c r="HQT60" s="19"/>
      <c r="HQU60" s="19"/>
      <c r="HQV60" s="19"/>
      <c r="HQW60" s="19"/>
      <c r="HQX60" s="19"/>
      <c r="HQY60" s="19"/>
      <c r="HQZ60" s="19"/>
      <c r="HRA60" s="19"/>
      <c r="HRB60" s="19"/>
      <c r="HRC60" s="19"/>
      <c r="HRD60" s="19"/>
      <c r="HRE60" s="19"/>
      <c r="HRF60" s="19"/>
      <c r="HRG60" s="19"/>
      <c r="HRH60" s="19"/>
      <c r="HRI60" s="19"/>
      <c r="HRJ60" s="19"/>
      <c r="HRK60" s="19"/>
      <c r="HRL60" s="19"/>
      <c r="HRM60" s="19"/>
      <c r="HRN60" s="19"/>
      <c r="HRO60" s="19"/>
      <c r="HRP60" s="19"/>
      <c r="HRQ60" s="19"/>
      <c r="HRR60" s="19"/>
      <c r="HRS60" s="19"/>
      <c r="HRT60" s="19"/>
      <c r="HRU60" s="19"/>
      <c r="HRV60" s="19"/>
      <c r="HRW60" s="19"/>
      <c r="HRX60" s="19"/>
      <c r="HRY60" s="19"/>
      <c r="HRZ60" s="19"/>
      <c r="HSA60" s="19"/>
      <c r="HSB60" s="19"/>
      <c r="HSC60" s="19"/>
      <c r="HSD60" s="19"/>
      <c r="HSE60" s="19"/>
      <c r="HSF60" s="19"/>
      <c r="HSG60" s="19"/>
      <c r="HSH60" s="19"/>
      <c r="HSI60" s="19"/>
      <c r="HSJ60" s="19"/>
      <c r="HSK60" s="19"/>
      <c r="HSL60" s="19"/>
      <c r="HSM60" s="19"/>
      <c r="HSN60" s="19"/>
      <c r="HSO60" s="19"/>
      <c r="HSP60" s="19"/>
      <c r="HSQ60" s="19"/>
      <c r="HSR60" s="19"/>
      <c r="HSS60" s="19"/>
      <c r="HST60" s="19"/>
      <c r="HSU60" s="19"/>
      <c r="HSV60" s="19"/>
      <c r="HSW60" s="19"/>
      <c r="HSX60" s="19"/>
      <c r="HSY60" s="19"/>
      <c r="HSZ60" s="19"/>
      <c r="HTA60" s="19"/>
      <c r="HTB60" s="19"/>
      <c r="HTC60" s="19"/>
      <c r="HTD60" s="19"/>
      <c r="HTE60" s="19"/>
      <c r="HTF60" s="19"/>
      <c r="HTG60" s="19"/>
      <c r="HTH60" s="19"/>
      <c r="HTI60" s="19"/>
      <c r="HTJ60" s="19"/>
      <c r="HTK60" s="19"/>
      <c r="HTL60" s="19"/>
      <c r="HTM60" s="19"/>
      <c r="HTN60" s="19"/>
      <c r="HTO60" s="19"/>
      <c r="HTP60" s="19"/>
      <c r="HTQ60" s="19"/>
      <c r="HTR60" s="19"/>
      <c r="HTS60" s="19"/>
      <c r="HTT60" s="19"/>
      <c r="HTU60" s="19"/>
      <c r="HTV60" s="19"/>
      <c r="HTW60" s="19"/>
      <c r="HTX60" s="19"/>
      <c r="HTY60" s="19"/>
      <c r="HTZ60" s="19"/>
      <c r="HUA60" s="19"/>
      <c r="HUB60" s="19"/>
      <c r="HUC60" s="19"/>
      <c r="HUD60" s="19"/>
      <c r="HUE60" s="19"/>
      <c r="HUF60" s="19"/>
      <c r="HUG60" s="19"/>
      <c r="HUH60" s="19"/>
      <c r="HUI60" s="19"/>
      <c r="HUJ60" s="19"/>
      <c r="HUK60" s="19"/>
      <c r="HUL60" s="19"/>
      <c r="HUM60" s="19"/>
      <c r="HUN60" s="19"/>
      <c r="HUO60" s="19"/>
      <c r="HUP60" s="19"/>
      <c r="HUQ60" s="19"/>
      <c r="HUR60" s="19"/>
      <c r="HUS60" s="19"/>
      <c r="HUT60" s="19"/>
      <c r="HUU60" s="19"/>
      <c r="HUV60" s="19"/>
      <c r="HUW60" s="19"/>
      <c r="HUX60" s="19"/>
      <c r="HUY60" s="19"/>
      <c r="HUZ60" s="19"/>
      <c r="HVA60" s="19"/>
      <c r="HVB60" s="19"/>
      <c r="HVC60" s="19"/>
      <c r="HVD60" s="19"/>
      <c r="HVE60" s="19"/>
      <c r="HVF60" s="19"/>
      <c r="HVG60" s="19"/>
      <c r="HVH60" s="19"/>
      <c r="HVI60" s="19"/>
      <c r="HVJ60" s="19"/>
      <c r="HVK60" s="19"/>
      <c r="HVL60" s="19"/>
      <c r="HVM60" s="19"/>
      <c r="HVN60" s="19"/>
      <c r="HVO60" s="19"/>
      <c r="HVP60" s="19"/>
      <c r="HVQ60" s="19"/>
      <c r="HVR60" s="19"/>
      <c r="HVS60" s="19"/>
      <c r="HVT60" s="19"/>
      <c r="HVU60" s="19"/>
      <c r="HVV60" s="19"/>
      <c r="HVW60" s="19"/>
      <c r="HVX60" s="19"/>
      <c r="HVY60" s="19"/>
      <c r="HVZ60" s="19"/>
      <c r="HWA60" s="19"/>
      <c r="HWB60" s="19"/>
      <c r="HWC60" s="19"/>
      <c r="HWD60" s="19"/>
      <c r="HWE60" s="19"/>
      <c r="HWF60" s="19"/>
      <c r="HWG60" s="19"/>
      <c r="HWH60" s="19"/>
      <c r="HWI60" s="19"/>
      <c r="HWJ60" s="19"/>
      <c r="HWK60" s="19"/>
      <c r="HWL60" s="19"/>
      <c r="HWM60" s="19"/>
      <c r="HWN60" s="19"/>
      <c r="HWO60" s="19"/>
      <c r="HWP60" s="19"/>
      <c r="HWQ60" s="19"/>
      <c r="HWR60" s="19"/>
      <c r="HWS60" s="19"/>
      <c r="HWT60" s="19"/>
      <c r="HWU60" s="19"/>
      <c r="HWV60" s="19"/>
      <c r="HWW60" s="19"/>
      <c r="HWX60" s="19"/>
      <c r="HWY60" s="19"/>
      <c r="HWZ60" s="19"/>
      <c r="HXA60" s="19"/>
      <c r="HXB60" s="19"/>
      <c r="HXC60" s="19"/>
      <c r="HXD60" s="19"/>
      <c r="HXE60" s="19"/>
      <c r="HXF60" s="19"/>
      <c r="HXG60" s="19"/>
      <c r="HXH60" s="19"/>
      <c r="HXI60" s="19"/>
      <c r="HXJ60" s="19"/>
      <c r="HXK60" s="19"/>
      <c r="HXL60" s="19"/>
      <c r="HXM60" s="19"/>
      <c r="HXN60" s="19"/>
      <c r="HXO60" s="19"/>
      <c r="HXP60" s="19"/>
      <c r="HXQ60" s="19"/>
      <c r="HXR60" s="19"/>
      <c r="HXS60" s="19"/>
      <c r="HXT60" s="19"/>
      <c r="HXU60" s="19"/>
      <c r="HXV60" s="19"/>
      <c r="HXW60" s="19"/>
      <c r="HXX60" s="19"/>
      <c r="HXY60" s="19"/>
      <c r="HXZ60" s="19"/>
      <c r="HYA60" s="19"/>
      <c r="HYB60" s="19"/>
      <c r="HYC60" s="19"/>
      <c r="HYD60" s="19"/>
      <c r="HYE60" s="19"/>
      <c r="HYF60" s="19"/>
      <c r="HYG60" s="19"/>
      <c r="HYH60" s="19"/>
      <c r="HYI60" s="19"/>
      <c r="HYJ60" s="19"/>
      <c r="HYK60" s="19"/>
      <c r="HYL60" s="19"/>
      <c r="HYM60" s="19"/>
      <c r="HYN60" s="19"/>
      <c r="HYO60" s="19"/>
      <c r="HYP60" s="19"/>
      <c r="HYQ60" s="19"/>
      <c r="HYR60" s="19"/>
      <c r="HYS60" s="19"/>
      <c r="HYT60" s="19"/>
      <c r="HYU60" s="19"/>
      <c r="HYV60" s="19"/>
      <c r="HYW60" s="19"/>
      <c r="HYX60" s="19"/>
      <c r="HYY60" s="19"/>
      <c r="HYZ60" s="19"/>
      <c r="HZA60" s="19"/>
      <c r="HZB60" s="19"/>
      <c r="HZC60" s="19"/>
      <c r="HZD60" s="19"/>
      <c r="HZE60" s="19"/>
      <c r="HZF60" s="19"/>
      <c r="HZG60" s="19"/>
      <c r="HZH60" s="19"/>
      <c r="HZI60" s="19"/>
      <c r="HZJ60" s="19"/>
      <c r="HZK60" s="19"/>
      <c r="HZL60" s="19"/>
      <c r="HZM60" s="19"/>
      <c r="HZN60" s="19"/>
      <c r="HZO60" s="19"/>
      <c r="HZP60" s="19"/>
      <c r="HZQ60" s="19"/>
      <c r="HZR60" s="19"/>
      <c r="HZS60" s="19"/>
      <c r="HZT60" s="19"/>
      <c r="HZU60" s="19"/>
      <c r="HZV60" s="19"/>
      <c r="HZW60" s="19"/>
      <c r="HZX60" s="19"/>
      <c r="HZY60" s="19"/>
      <c r="HZZ60" s="19"/>
      <c r="IAA60" s="19"/>
      <c r="IAB60" s="19"/>
      <c r="IAC60" s="19"/>
      <c r="IAD60" s="19"/>
      <c r="IAE60" s="19"/>
      <c r="IAF60" s="19"/>
      <c r="IAG60" s="19"/>
      <c r="IAH60" s="19"/>
      <c r="IAI60" s="19"/>
      <c r="IAJ60" s="19"/>
      <c r="IAK60" s="19"/>
      <c r="IAL60" s="19"/>
      <c r="IAM60" s="19"/>
      <c r="IAN60" s="19"/>
      <c r="IAO60" s="19"/>
      <c r="IAP60" s="19"/>
      <c r="IAQ60" s="19"/>
      <c r="IAR60" s="19"/>
      <c r="IAS60" s="19"/>
      <c r="IAT60" s="19"/>
      <c r="IAU60" s="19"/>
      <c r="IAV60" s="19"/>
      <c r="IAW60" s="19"/>
      <c r="IAX60" s="19"/>
      <c r="IAY60" s="19"/>
      <c r="IAZ60" s="19"/>
      <c r="IBA60" s="19"/>
      <c r="IBB60" s="19"/>
      <c r="IBC60" s="19"/>
      <c r="IBD60" s="19"/>
      <c r="IBE60" s="19"/>
      <c r="IBF60" s="19"/>
      <c r="IBG60" s="19"/>
      <c r="IBH60" s="19"/>
      <c r="IBI60" s="19"/>
      <c r="IBJ60" s="19"/>
      <c r="IBK60" s="19"/>
      <c r="IBL60" s="19"/>
      <c r="IBM60" s="19"/>
      <c r="IBN60" s="19"/>
      <c r="IBO60" s="19"/>
      <c r="IBP60" s="19"/>
      <c r="IBQ60" s="19"/>
      <c r="IBR60" s="19"/>
      <c r="IBS60" s="19"/>
      <c r="IBT60" s="19"/>
      <c r="IBU60" s="19"/>
      <c r="IBV60" s="19"/>
      <c r="IBW60" s="19"/>
      <c r="IBX60" s="19"/>
      <c r="IBY60" s="19"/>
      <c r="IBZ60" s="19"/>
      <c r="ICA60" s="19"/>
      <c r="ICB60" s="19"/>
      <c r="ICC60" s="19"/>
      <c r="ICD60" s="19"/>
      <c r="ICE60" s="19"/>
      <c r="ICF60" s="19"/>
      <c r="ICG60" s="19"/>
      <c r="ICH60" s="19"/>
      <c r="ICI60" s="19"/>
      <c r="ICJ60" s="19"/>
      <c r="ICK60" s="19"/>
      <c r="ICL60" s="19"/>
      <c r="ICM60" s="19"/>
      <c r="ICN60" s="19"/>
      <c r="ICO60" s="19"/>
      <c r="ICP60" s="19"/>
      <c r="ICQ60" s="19"/>
      <c r="ICR60" s="19"/>
      <c r="ICS60" s="19"/>
      <c r="ICT60" s="19"/>
      <c r="ICU60" s="19"/>
      <c r="ICV60" s="19"/>
      <c r="ICW60" s="19"/>
      <c r="ICX60" s="19"/>
      <c r="ICY60" s="19"/>
      <c r="ICZ60" s="19"/>
      <c r="IDA60" s="19"/>
      <c r="IDB60" s="19"/>
      <c r="IDC60" s="19"/>
      <c r="IDD60" s="19"/>
      <c r="IDE60" s="19"/>
      <c r="IDF60" s="19"/>
      <c r="IDG60" s="19"/>
      <c r="IDH60" s="19"/>
      <c r="IDI60" s="19"/>
      <c r="IDJ60" s="19"/>
      <c r="IDK60" s="19"/>
      <c r="IDL60" s="19"/>
      <c r="IDM60" s="19"/>
      <c r="IDN60" s="19"/>
      <c r="IDO60" s="19"/>
      <c r="IDP60" s="19"/>
      <c r="IDQ60" s="19"/>
      <c r="IDR60" s="19"/>
      <c r="IDS60" s="19"/>
      <c r="IDT60" s="19"/>
      <c r="IDU60" s="19"/>
      <c r="IDV60" s="19"/>
      <c r="IDW60" s="19"/>
      <c r="IDX60" s="19"/>
      <c r="IDY60" s="19"/>
      <c r="IDZ60" s="19"/>
      <c r="IEA60" s="19"/>
      <c r="IEB60" s="19"/>
      <c r="IEC60" s="19"/>
      <c r="IED60" s="19"/>
      <c r="IEE60" s="19"/>
      <c r="IEF60" s="19"/>
      <c r="IEG60" s="19"/>
      <c r="IEH60" s="19"/>
      <c r="IEI60" s="19"/>
      <c r="IEJ60" s="19"/>
      <c r="IEK60" s="19"/>
      <c r="IEL60" s="19"/>
      <c r="IEM60" s="19"/>
      <c r="IEN60" s="19"/>
      <c r="IEO60" s="19"/>
      <c r="IEP60" s="19"/>
      <c r="IEQ60" s="19"/>
      <c r="IER60" s="19"/>
      <c r="IES60" s="19"/>
      <c r="IET60" s="19"/>
      <c r="IEU60" s="19"/>
      <c r="IEV60" s="19"/>
      <c r="IEW60" s="19"/>
      <c r="IEX60" s="19"/>
      <c r="IEY60" s="19"/>
      <c r="IEZ60" s="19"/>
      <c r="IFA60" s="19"/>
      <c r="IFB60" s="19"/>
      <c r="IFC60" s="19"/>
      <c r="IFD60" s="19"/>
      <c r="IFE60" s="19"/>
      <c r="IFF60" s="19"/>
      <c r="IFG60" s="19"/>
      <c r="IFH60" s="19"/>
      <c r="IFI60" s="19"/>
      <c r="IFJ60" s="19"/>
      <c r="IFK60" s="19"/>
      <c r="IFL60" s="19"/>
      <c r="IFM60" s="19"/>
      <c r="IFN60" s="19"/>
      <c r="IFO60" s="19"/>
      <c r="IFP60" s="19"/>
      <c r="IFQ60" s="19"/>
      <c r="IFR60" s="19"/>
      <c r="IFS60" s="19"/>
      <c r="IFT60" s="19"/>
      <c r="IFU60" s="19"/>
      <c r="IFV60" s="19"/>
      <c r="IFW60" s="19"/>
      <c r="IFX60" s="19"/>
      <c r="IFY60" s="19"/>
      <c r="IFZ60" s="19"/>
      <c r="IGA60" s="19"/>
      <c r="IGB60" s="19"/>
      <c r="IGC60" s="19"/>
      <c r="IGD60" s="19"/>
      <c r="IGE60" s="19"/>
      <c r="IGF60" s="19"/>
      <c r="IGG60" s="19"/>
      <c r="IGH60" s="19"/>
      <c r="IGI60" s="19"/>
      <c r="IGJ60" s="19"/>
      <c r="IGK60" s="19"/>
      <c r="IGL60" s="19"/>
      <c r="IGM60" s="19"/>
      <c r="IGN60" s="19"/>
      <c r="IGO60" s="19"/>
      <c r="IGP60" s="19"/>
      <c r="IGQ60" s="19"/>
      <c r="IGR60" s="19"/>
      <c r="IGS60" s="19"/>
      <c r="IGT60" s="19"/>
      <c r="IGU60" s="19"/>
      <c r="IGV60" s="19"/>
      <c r="IGW60" s="19"/>
      <c r="IGX60" s="19"/>
      <c r="IGY60" s="19"/>
      <c r="IGZ60" s="19"/>
      <c r="IHA60" s="19"/>
      <c r="IHB60" s="19"/>
      <c r="IHC60" s="19"/>
      <c r="IHD60" s="19"/>
      <c r="IHE60" s="19"/>
      <c r="IHF60" s="19"/>
      <c r="IHG60" s="19"/>
      <c r="IHH60" s="19"/>
      <c r="IHI60" s="19"/>
      <c r="IHJ60" s="19"/>
      <c r="IHK60" s="19"/>
      <c r="IHL60" s="19"/>
      <c r="IHM60" s="19"/>
      <c r="IHN60" s="19"/>
      <c r="IHO60" s="19"/>
      <c r="IHP60" s="19"/>
      <c r="IHQ60" s="19"/>
      <c r="IHR60" s="19"/>
      <c r="IHS60" s="19"/>
      <c r="IHT60" s="19"/>
      <c r="IHU60" s="19"/>
      <c r="IHV60" s="19"/>
      <c r="IHW60" s="19"/>
      <c r="IHX60" s="19"/>
      <c r="IHY60" s="19"/>
      <c r="IHZ60" s="19"/>
      <c r="IIA60" s="19"/>
      <c r="IIB60" s="19"/>
      <c r="IIC60" s="19"/>
      <c r="IID60" s="19"/>
      <c r="IIE60" s="19"/>
      <c r="IIF60" s="19"/>
      <c r="IIG60" s="19"/>
      <c r="IIH60" s="19"/>
      <c r="III60" s="19"/>
      <c r="IIJ60" s="19"/>
      <c r="IIK60" s="19"/>
      <c r="IIL60" s="19"/>
      <c r="IIM60" s="19"/>
      <c r="IIN60" s="19"/>
      <c r="IIO60" s="19"/>
      <c r="IIP60" s="19"/>
      <c r="IIQ60" s="19"/>
      <c r="IIR60" s="19"/>
      <c r="IIS60" s="19"/>
      <c r="IIT60" s="19"/>
      <c r="IIU60" s="19"/>
      <c r="IIV60" s="19"/>
      <c r="IIW60" s="19"/>
      <c r="IIX60" s="19"/>
      <c r="IIY60" s="19"/>
      <c r="IIZ60" s="19"/>
      <c r="IJA60" s="19"/>
      <c r="IJB60" s="19"/>
      <c r="IJC60" s="19"/>
      <c r="IJD60" s="19"/>
      <c r="IJE60" s="19"/>
      <c r="IJF60" s="19"/>
      <c r="IJG60" s="19"/>
      <c r="IJH60" s="19"/>
      <c r="IJI60" s="19"/>
      <c r="IJJ60" s="19"/>
      <c r="IJK60" s="19"/>
      <c r="IJL60" s="19"/>
      <c r="IJM60" s="19"/>
      <c r="IJN60" s="19"/>
      <c r="IJO60" s="19"/>
      <c r="IJP60" s="19"/>
      <c r="IJQ60" s="19"/>
      <c r="IJR60" s="19"/>
      <c r="IJS60" s="19"/>
      <c r="IJT60" s="19"/>
      <c r="IJU60" s="19"/>
      <c r="IJV60" s="19"/>
      <c r="IJW60" s="19"/>
      <c r="IJX60" s="19"/>
      <c r="IJY60" s="19"/>
      <c r="IJZ60" s="19"/>
      <c r="IKA60" s="19"/>
      <c r="IKB60" s="19"/>
      <c r="IKC60" s="19"/>
      <c r="IKD60" s="19"/>
      <c r="IKE60" s="19"/>
      <c r="IKF60" s="19"/>
      <c r="IKG60" s="19"/>
      <c r="IKH60" s="19"/>
      <c r="IKI60" s="19"/>
      <c r="IKJ60" s="19"/>
      <c r="IKK60" s="19"/>
      <c r="IKL60" s="19"/>
      <c r="IKM60" s="19"/>
      <c r="IKN60" s="19"/>
      <c r="IKO60" s="19"/>
      <c r="IKP60" s="19"/>
      <c r="IKQ60" s="19"/>
      <c r="IKR60" s="19"/>
      <c r="IKS60" s="19"/>
      <c r="IKT60" s="19"/>
      <c r="IKU60" s="19"/>
      <c r="IKV60" s="19"/>
      <c r="IKW60" s="19"/>
      <c r="IKX60" s="19"/>
      <c r="IKY60" s="19"/>
      <c r="IKZ60" s="19"/>
      <c r="ILA60" s="19"/>
      <c r="ILB60" s="19"/>
      <c r="ILC60" s="19"/>
      <c r="ILD60" s="19"/>
      <c r="ILE60" s="19"/>
      <c r="ILF60" s="19"/>
      <c r="ILG60" s="19"/>
      <c r="ILH60" s="19"/>
      <c r="ILI60" s="19"/>
      <c r="ILJ60" s="19"/>
      <c r="ILK60" s="19"/>
      <c r="ILL60" s="19"/>
      <c r="ILM60" s="19"/>
      <c r="ILN60" s="19"/>
      <c r="ILO60" s="19"/>
      <c r="ILP60" s="19"/>
      <c r="ILQ60" s="19"/>
      <c r="ILR60" s="19"/>
      <c r="ILS60" s="19"/>
      <c r="ILT60" s="19"/>
      <c r="ILU60" s="19"/>
      <c r="ILV60" s="19"/>
      <c r="ILW60" s="19"/>
      <c r="ILX60" s="19"/>
      <c r="ILY60" s="19"/>
      <c r="ILZ60" s="19"/>
      <c r="IMA60" s="19"/>
      <c r="IMB60" s="19"/>
      <c r="IMC60" s="19"/>
      <c r="IMD60" s="19"/>
      <c r="IME60" s="19"/>
      <c r="IMF60" s="19"/>
      <c r="IMG60" s="19"/>
      <c r="IMH60" s="19"/>
      <c r="IMI60" s="19"/>
      <c r="IMJ60" s="19"/>
      <c r="IMK60" s="19"/>
      <c r="IML60" s="19"/>
      <c r="IMM60" s="19"/>
      <c r="IMN60" s="19"/>
      <c r="IMO60" s="19"/>
      <c r="IMP60" s="19"/>
      <c r="IMQ60" s="19"/>
      <c r="IMR60" s="19"/>
      <c r="IMS60" s="19"/>
      <c r="IMT60" s="19"/>
      <c r="IMU60" s="19"/>
      <c r="IMV60" s="19"/>
      <c r="IMW60" s="19"/>
      <c r="IMX60" s="19"/>
      <c r="IMY60" s="19"/>
      <c r="IMZ60" s="19"/>
      <c r="INA60" s="19"/>
      <c r="INB60" s="19"/>
      <c r="INC60" s="19"/>
      <c r="IND60" s="19"/>
      <c r="INE60" s="19"/>
      <c r="INF60" s="19"/>
      <c r="ING60" s="19"/>
      <c r="INH60" s="19"/>
      <c r="INI60" s="19"/>
      <c r="INJ60" s="19"/>
      <c r="INK60" s="19"/>
      <c r="INL60" s="19"/>
      <c r="INM60" s="19"/>
      <c r="INN60" s="19"/>
      <c r="INO60" s="19"/>
      <c r="INP60" s="19"/>
      <c r="INQ60" s="19"/>
      <c r="INR60" s="19"/>
      <c r="INS60" s="19"/>
      <c r="INT60" s="19"/>
      <c r="INU60" s="19"/>
      <c r="INV60" s="19"/>
      <c r="INW60" s="19"/>
      <c r="INX60" s="19"/>
      <c r="INY60" s="19"/>
      <c r="INZ60" s="19"/>
      <c r="IOA60" s="19"/>
      <c r="IOB60" s="19"/>
      <c r="IOC60" s="19"/>
      <c r="IOD60" s="19"/>
      <c r="IOE60" s="19"/>
      <c r="IOF60" s="19"/>
      <c r="IOG60" s="19"/>
      <c r="IOH60" s="19"/>
      <c r="IOI60" s="19"/>
      <c r="IOJ60" s="19"/>
      <c r="IOK60" s="19"/>
      <c r="IOL60" s="19"/>
      <c r="IOM60" s="19"/>
      <c r="ION60" s="19"/>
      <c r="IOO60" s="19"/>
      <c r="IOP60" s="19"/>
      <c r="IOQ60" s="19"/>
      <c r="IOR60" s="19"/>
      <c r="IOS60" s="19"/>
      <c r="IOT60" s="19"/>
      <c r="IOU60" s="19"/>
      <c r="IOV60" s="19"/>
      <c r="IOW60" s="19"/>
      <c r="IOX60" s="19"/>
      <c r="IOY60" s="19"/>
      <c r="IOZ60" s="19"/>
      <c r="IPA60" s="19"/>
      <c r="IPB60" s="19"/>
      <c r="IPC60" s="19"/>
      <c r="IPD60" s="19"/>
      <c r="IPE60" s="19"/>
      <c r="IPF60" s="19"/>
      <c r="IPG60" s="19"/>
      <c r="IPH60" s="19"/>
      <c r="IPI60" s="19"/>
      <c r="IPJ60" s="19"/>
      <c r="IPK60" s="19"/>
      <c r="IPL60" s="19"/>
      <c r="IPM60" s="19"/>
      <c r="IPN60" s="19"/>
      <c r="IPO60" s="19"/>
      <c r="IPP60" s="19"/>
      <c r="IPQ60" s="19"/>
      <c r="IPR60" s="19"/>
      <c r="IPS60" s="19"/>
      <c r="IPT60" s="19"/>
      <c r="IPU60" s="19"/>
      <c r="IPV60" s="19"/>
      <c r="IPW60" s="19"/>
      <c r="IPX60" s="19"/>
      <c r="IPY60" s="19"/>
      <c r="IPZ60" s="19"/>
      <c r="IQA60" s="19"/>
      <c r="IQB60" s="19"/>
      <c r="IQC60" s="19"/>
      <c r="IQD60" s="19"/>
      <c r="IQE60" s="19"/>
      <c r="IQF60" s="19"/>
      <c r="IQG60" s="19"/>
      <c r="IQH60" s="19"/>
      <c r="IQI60" s="19"/>
      <c r="IQJ60" s="19"/>
      <c r="IQK60" s="19"/>
      <c r="IQL60" s="19"/>
      <c r="IQM60" s="19"/>
      <c r="IQN60" s="19"/>
      <c r="IQO60" s="19"/>
      <c r="IQP60" s="19"/>
      <c r="IQQ60" s="19"/>
      <c r="IQR60" s="19"/>
      <c r="IQS60" s="19"/>
      <c r="IQT60" s="19"/>
      <c r="IQU60" s="19"/>
      <c r="IQV60" s="19"/>
      <c r="IQW60" s="19"/>
      <c r="IQX60" s="19"/>
      <c r="IQY60" s="19"/>
      <c r="IQZ60" s="19"/>
      <c r="IRA60" s="19"/>
      <c r="IRB60" s="19"/>
      <c r="IRC60" s="19"/>
      <c r="IRD60" s="19"/>
      <c r="IRE60" s="19"/>
      <c r="IRF60" s="19"/>
      <c r="IRG60" s="19"/>
      <c r="IRH60" s="19"/>
      <c r="IRI60" s="19"/>
      <c r="IRJ60" s="19"/>
      <c r="IRK60" s="19"/>
      <c r="IRL60" s="19"/>
      <c r="IRM60" s="19"/>
      <c r="IRN60" s="19"/>
      <c r="IRO60" s="19"/>
      <c r="IRP60" s="19"/>
      <c r="IRQ60" s="19"/>
      <c r="IRR60" s="19"/>
      <c r="IRS60" s="19"/>
      <c r="IRT60" s="19"/>
      <c r="IRU60" s="19"/>
      <c r="IRV60" s="19"/>
      <c r="IRW60" s="19"/>
      <c r="IRX60" s="19"/>
      <c r="IRY60" s="19"/>
      <c r="IRZ60" s="19"/>
      <c r="ISA60" s="19"/>
      <c r="ISB60" s="19"/>
      <c r="ISC60" s="19"/>
      <c r="ISD60" s="19"/>
      <c r="ISE60" s="19"/>
      <c r="ISF60" s="19"/>
      <c r="ISG60" s="19"/>
      <c r="ISH60" s="19"/>
      <c r="ISI60" s="19"/>
      <c r="ISJ60" s="19"/>
      <c r="ISK60" s="19"/>
      <c r="ISL60" s="19"/>
      <c r="ISM60" s="19"/>
      <c r="ISN60" s="19"/>
      <c r="ISO60" s="19"/>
      <c r="ISP60" s="19"/>
      <c r="ISQ60" s="19"/>
      <c r="ISR60" s="19"/>
      <c r="ISS60" s="19"/>
      <c r="IST60" s="19"/>
      <c r="ISU60" s="19"/>
      <c r="ISV60" s="19"/>
      <c r="ISW60" s="19"/>
      <c r="ISX60" s="19"/>
      <c r="ISY60" s="19"/>
      <c r="ISZ60" s="19"/>
      <c r="ITA60" s="19"/>
      <c r="ITB60" s="19"/>
      <c r="ITC60" s="19"/>
      <c r="ITD60" s="19"/>
      <c r="ITE60" s="19"/>
      <c r="ITF60" s="19"/>
      <c r="ITG60" s="19"/>
      <c r="ITH60" s="19"/>
      <c r="ITI60" s="19"/>
      <c r="ITJ60" s="19"/>
      <c r="ITK60" s="19"/>
      <c r="ITL60" s="19"/>
      <c r="ITM60" s="19"/>
      <c r="ITN60" s="19"/>
      <c r="ITO60" s="19"/>
      <c r="ITP60" s="19"/>
      <c r="ITQ60" s="19"/>
      <c r="ITR60" s="19"/>
      <c r="ITS60" s="19"/>
      <c r="ITT60" s="19"/>
      <c r="ITU60" s="19"/>
      <c r="ITV60" s="19"/>
      <c r="ITW60" s="19"/>
      <c r="ITX60" s="19"/>
      <c r="ITY60" s="19"/>
      <c r="ITZ60" s="19"/>
      <c r="IUA60" s="19"/>
      <c r="IUB60" s="19"/>
      <c r="IUC60" s="19"/>
      <c r="IUD60" s="19"/>
      <c r="IUE60" s="19"/>
      <c r="IUF60" s="19"/>
      <c r="IUG60" s="19"/>
      <c r="IUH60" s="19"/>
      <c r="IUI60" s="19"/>
      <c r="IUJ60" s="19"/>
      <c r="IUK60" s="19"/>
      <c r="IUL60" s="19"/>
      <c r="IUM60" s="19"/>
      <c r="IUN60" s="19"/>
      <c r="IUO60" s="19"/>
      <c r="IUP60" s="19"/>
      <c r="IUQ60" s="19"/>
      <c r="IUR60" s="19"/>
      <c r="IUS60" s="19"/>
      <c r="IUT60" s="19"/>
      <c r="IUU60" s="19"/>
      <c r="IUV60" s="19"/>
      <c r="IUW60" s="19"/>
      <c r="IUX60" s="19"/>
      <c r="IUY60" s="19"/>
      <c r="IUZ60" s="19"/>
      <c r="IVA60" s="19"/>
      <c r="IVB60" s="19"/>
      <c r="IVC60" s="19"/>
      <c r="IVD60" s="19"/>
      <c r="IVE60" s="19"/>
      <c r="IVF60" s="19"/>
      <c r="IVG60" s="19"/>
      <c r="IVH60" s="19"/>
      <c r="IVI60" s="19"/>
      <c r="IVJ60" s="19"/>
      <c r="IVK60" s="19"/>
      <c r="IVL60" s="19"/>
      <c r="IVM60" s="19"/>
      <c r="IVN60" s="19"/>
      <c r="IVO60" s="19"/>
      <c r="IVP60" s="19"/>
      <c r="IVQ60" s="19"/>
      <c r="IVR60" s="19"/>
      <c r="IVS60" s="19"/>
      <c r="IVT60" s="19"/>
      <c r="IVU60" s="19"/>
      <c r="IVV60" s="19"/>
      <c r="IVW60" s="19"/>
      <c r="IVX60" s="19"/>
      <c r="IVY60" s="19"/>
      <c r="IVZ60" s="19"/>
      <c r="IWA60" s="19"/>
      <c r="IWB60" s="19"/>
      <c r="IWC60" s="19"/>
      <c r="IWD60" s="19"/>
      <c r="IWE60" s="19"/>
      <c r="IWF60" s="19"/>
      <c r="IWG60" s="19"/>
      <c r="IWH60" s="19"/>
      <c r="IWI60" s="19"/>
      <c r="IWJ60" s="19"/>
      <c r="IWK60" s="19"/>
      <c r="IWL60" s="19"/>
      <c r="IWM60" s="19"/>
      <c r="IWN60" s="19"/>
      <c r="IWO60" s="19"/>
      <c r="IWP60" s="19"/>
      <c r="IWQ60" s="19"/>
      <c r="IWR60" s="19"/>
      <c r="IWS60" s="19"/>
      <c r="IWT60" s="19"/>
      <c r="IWU60" s="19"/>
      <c r="IWV60" s="19"/>
      <c r="IWW60" s="19"/>
      <c r="IWX60" s="19"/>
      <c r="IWY60" s="19"/>
      <c r="IWZ60" s="19"/>
      <c r="IXA60" s="19"/>
      <c r="IXB60" s="19"/>
      <c r="IXC60" s="19"/>
      <c r="IXD60" s="19"/>
      <c r="IXE60" s="19"/>
      <c r="IXF60" s="19"/>
      <c r="IXG60" s="19"/>
      <c r="IXH60" s="19"/>
      <c r="IXI60" s="19"/>
      <c r="IXJ60" s="19"/>
      <c r="IXK60" s="19"/>
      <c r="IXL60" s="19"/>
      <c r="IXM60" s="19"/>
      <c r="IXN60" s="19"/>
      <c r="IXO60" s="19"/>
      <c r="IXP60" s="19"/>
      <c r="IXQ60" s="19"/>
      <c r="IXR60" s="19"/>
      <c r="IXS60" s="19"/>
      <c r="IXT60" s="19"/>
      <c r="IXU60" s="19"/>
      <c r="IXV60" s="19"/>
      <c r="IXW60" s="19"/>
      <c r="IXX60" s="19"/>
      <c r="IXY60" s="19"/>
      <c r="IXZ60" s="19"/>
      <c r="IYA60" s="19"/>
      <c r="IYB60" s="19"/>
      <c r="IYC60" s="19"/>
      <c r="IYD60" s="19"/>
      <c r="IYE60" s="19"/>
      <c r="IYF60" s="19"/>
      <c r="IYG60" s="19"/>
      <c r="IYH60" s="19"/>
      <c r="IYI60" s="19"/>
      <c r="IYJ60" s="19"/>
      <c r="IYK60" s="19"/>
      <c r="IYL60" s="19"/>
      <c r="IYM60" s="19"/>
      <c r="IYN60" s="19"/>
      <c r="IYO60" s="19"/>
      <c r="IYP60" s="19"/>
      <c r="IYQ60" s="19"/>
      <c r="IYR60" s="19"/>
      <c r="IYS60" s="19"/>
      <c r="IYT60" s="19"/>
      <c r="IYU60" s="19"/>
      <c r="IYV60" s="19"/>
      <c r="IYW60" s="19"/>
      <c r="IYX60" s="19"/>
      <c r="IYY60" s="19"/>
      <c r="IYZ60" s="19"/>
      <c r="IZA60" s="19"/>
      <c r="IZB60" s="19"/>
      <c r="IZC60" s="19"/>
      <c r="IZD60" s="19"/>
      <c r="IZE60" s="19"/>
      <c r="IZF60" s="19"/>
      <c r="IZG60" s="19"/>
      <c r="IZH60" s="19"/>
      <c r="IZI60" s="19"/>
      <c r="IZJ60" s="19"/>
      <c r="IZK60" s="19"/>
      <c r="IZL60" s="19"/>
      <c r="IZM60" s="19"/>
      <c r="IZN60" s="19"/>
      <c r="IZO60" s="19"/>
      <c r="IZP60" s="19"/>
      <c r="IZQ60" s="19"/>
      <c r="IZR60" s="19"/>
      <c r="IZS60" s="19"/>
      <c r="IZT60" s="19"/>
      <c r="IZU60" s="19"/>
      <c r="IZV60" s="19"/>
      <c r="IZW60" s="19"/>
      <c r="IZX60" s="19"/>
      <c r="IZY60" s="19"/>
      <c r="IZZ60" s="19"/>
      <c r="JAA60" s="19"/>
      <c r="JAB60" s="19"/>
      <c r="JAC60" s="19"/>
      <c r="JAD60" s="19"/>
      <c r="JAE60" s="19"/>
      <c r="JAF60" s="19"/>
      <c r="JAG60" s="19"/>
      <c r="JAH60" s="19"/>
      <c r="JAI60" s="19"/>
      <c r="JAJ60" s="19"/>
      <c r="JAK60" s="19"/>
      <c r="JAL60" s="19"/>
      <c r="JAM60" s="19"/>
      <c r="JAN60" s="19"/>
      <c r="JAO60" s="19"/>
      <c r="JAP60" s="19"/>
      <c r="JAQ60" s="19"/>
      <c r="JAR60" s="19"/>
      <c r="JAS60" s="19"/>
      <c r="JAT60" s="19"/>
      <c r="JAU60" s="19"/>
      <c r="JAV60" s="19"/>
      <c r="JAW60" s="19"/>
      <c r="JAX60" s="19"/>
      <c r="JAY60" s="19"/>
      <c r="JAZ60" s="19"/>
      <c r="JBA60" s="19"/>
      <c r="JBB60" s="19"/>
      <c r="JBC60" s="19"/>
      <c r="JBD60" s="19"/>
      <c r="JBE60" s="19"/>
      <c r="JBF60" s="19"/>
      <c r="JBG60" s="19"/>
      <c r="JBH60" s="19"/>
      <c r="JBI60" s="19"/>
      <c r="JBJ60" s="19"/>
      <c r="JBK60" s="19"/>
      <c r="JBL60" s="19"/>
      <c r="JBM60" s="19"/>
      <c r="JBN60" s="19"/>
      <c r="JBO60" s="19"/>
      <c r="JBP60" s="19"/>
      <c r="JBQ60" s="19"/>
      <c r="JBR60" s="19"/>
      <c r="JBS60" s="19"/>
      <c r="JBT60" s="19"/>
      <c r="JBU60" s="19"/>
      <c r="JBV60" s="19"/>
      <c r="JBW60" s="19"/>
      <c r="JBX60" s="19"/>
      <c r="JBY60" s="19"/>
      <c r="JBZ60" s="19"/>
      <c r="JCA60" s="19"/>
      <c r="JCB60" s="19"/>
      <c r="JCC60" s="19"/>
      <c r="JCD60" s="19"/>
      <c r="JCE60" s="19"/>
      <c r="JCF60" s="19"/>
      <c r="JCG60" s="19"/>
      <c r="JCH60" s="19"/>
      <c r="JCI60" s="19"/>
      <c r="JCJ60" s="19"/>
      <c r="JCK60" s="19"/>
      <c r="JCL60" s="19"/>
      <c r="JCM60" s="19"/>
      <c r="JCN60" s="19"/>
      <c r="JCO60" s="19"/>
      <c r="JCP60" s="19"/>
      <c r="JCQ60" s="19"/>
      <c r="JCR60" s="19"/>
      <c r="JCS60" s="19"/>
      <c r="JCT60" s="19"/>
      <c r="JCU60" s="19"/>
      <c r="JCV60" s="19"/>
      <c r="JCW60" s="19"/>
      <c r="JCX60" s="19"/>
      <c r="JCY60" s="19"/>
      <c r="JCZ60" s="19"/>
      <c r="JDA60" s="19"/>
      <c r="JDB60" s="19"/>
      <c r="JDC60" s="19"/>
      <c r="JDD60" s="19"/>
      <c r="JDE60" s="19"/>
      <c r="JDF60" s="19"/>
      <c r="JDG60" s="19"/>
      <c r="JDH60" s="19"/>
      <c r="JDI60" s="19"/>
      <c r="JDJ60" s="19"/>
      <c r="JDK60" s="19"/>
      <c r="JDL60" s="19"/>
      <c r="JDM60" s="19"/>
      <c r="JDN60" s="19"/>
      <c r="JDO60" s="19"/>
      <c r="JDP60" s="19"/>
      <c r="JDQ60" s="19"/>
      <c r="JDR60" s="19"/>
      <c r="JDS60" s="19"/>
      <c r="JDT60" s="19"/>
      <c r="JDU60" s="19"/>
      <c r="JDV60" s="19"/>
      <c r="JDW60" s="19"/>
      <c r="JDX60" s="19"/>
      <c r="JDY60" s="19"/>
      <c r="JDZ60" s="19"/>
      <c r="JEA60" s="19"/>
      <c r="JEB60" s="19"/>
      <c r="JEC60" s="19"/>
      <c r="JED60" s="19"/>
      <c r="JEE60" s="19"/>
      <c r="JEF60" s="19"/>
      <c r="JEG60" s="19"/>
      <c r="JEH60" s="19"/>
      <c r="JEI60" s="19"/>
      <c r="JEJ60" s="19"/>
      <c r="JEK60" s="19"/>
      <c r="JEL60" s="19"/>
      <c r="JEM60" s="19"/>
      <c r="JEN60" s="19"/>
      <c r="JEO60" s="19"/>
      <c r="JEP60" s="19"/>
      <c r="JEQ60" s="19"/>
      <c r="JER60" s="19"/>
      <c r="JES60" s="19"/>
      <c r="JET60" s="19"/>
      <c r="JEU60" s="19"/>
      <c r="JEV60" s="19"/>
      <c r="JEW60" s="19"/>
      <c r="JEX60" s="19"/>
      <c r="JEY60" s="19"/>
      <c r="JEZ60" s="19"/>
      <c r="JFA60" s="19"/>
      <c r="JFB60" s="19"/>
      <c r="JFC60" s="19"/>
      <c r="JFD60" s="19"/>
      <c r="JFE60" s="19"/>
      <c r="JFF60" s="19"/>
      <c r="JFG60" s="19"/>
      <c r="JFH60" s="19"/>
      <c r="JFI60" s="19"/>
      <c r="JFJ60" s="19"/>
      <c r="JFK60" s="19"/>
      <c r="JFL60" s="19"/>
      <c r="JFM60" s="19"/>
      <c r="JFN60" s="19"/>
      <c r="JFO60" s="19"/>
      <c r="JFP60" s="19"/>
      <c r="JFQ60" s="19"/>
      <c r="JFR60" s="19"/>
      <c r="JFS60" s="19"/>
      <c r="JFT60" s="19"/>
      <c r="JFU60" s="19"/>
      <c r="JFV60" s="19"/>
      <c r="JFW60" s="19"/>
      <c r="JFX60" s="19"/>
      <c r="JFY60" s="19"/>
      <c r="JFZ60" s="19"/>
      <c r="JGA60" s="19"/>
      <c r="JGB60" s="19"/>
      <c r="JGC60" s="19"/>
      <c r="JGD60" s="19"/>
      <c r="JGE60" s="19"/>
      <c r="JGF60" s="19"/>
      <c r="JGG60" s="19"/>
      <c r="JGH60" s="19"/>
      <c r="JGI60" s="19"/>
      <c r="JGJ60" s="19"/>
      <c r="JGK60" s="19"/>
      <c r="JGL60" s="19"/>
      <c r="JGM60" s="19"/>
      <c r="JGN60" s="19"/>
      <c r="JGO60" s="19"/>
      <c r="JGP60" s="19"/>
      <c r="JGQ60" s="19"/>
      <c r="JGR60" s="19"/>
      <c r="JGS60" s="19"/>
      <c r="JGT60" s="19"/>
      <c r="JGU60" s="19"/>
      <c r="JGV60" s="19"/>
      <c r="JGW60" s="19"/>
      <c r="JGX60" s="19"/>
      <c r="JGY60" s="19"/>
      <c r="JGZ60" s="19"/>
      <c r="JHA60" s="19"/>
      <c r="JHB60" s="19"/>
      <c r="JHC60" s="19"/>
      <c r="JHD60" s="19"/>
      <c r="JHE60" s="19"/>
      <c r="JHF60" s="19"/>
      <c r="JHG60" s="19"/>
      <c r="JHH60" s="19"/>
      <c r="JHI60" s="19"/>
      <c r="JHJ60" s="19"/>
      <c r="JHK60" s="19"/>
      <c r="JHL60" s="19"/>
      <c r="JHM60" s="19"/>
      <c r="JHN60" s="19"/>
      <c r="JHO60" s="19"/>
      <c r="JHP60" s="19"/>
      <c r="JHQ60" s="19"/>
      <c r="JHR60" s="19"/>
      <c r="JHS60" s="19"/>
      <c r="JHT60" s="19"/>
      <c r="JHU60" s="19"/>
      <c r="JHV60" s="19"/>
      <c r="JHW60" s="19"/>
      <c r="JHX60" s="19"/>
      <c r="JHY60" s="19"/>
      <c r="JHZ60" s="19"/>
      <c r="JIA60" s="19"/>
      <c r="JIB60" s="19"/>
      <c r="JIC60" s="19"/>
      <c r="JID60" s="19"/>
      <c r="JIE60" s="19"/>
      <c r="JIF60" s="19"/>
      <c r="JIG60" s="19"/>
      <c r="JIH60" s="19"/>
      <c r="JII60" s="19"/>
      <c r="JIJ60" s="19"/>
      <c r="JIK60" s="19"/>
      <c r="JIL60" s="19"/>
      <c r="JIM60" s="19"/>
      <c r="JIN60" s="19"/>
      <c r="JIO60" s="19"/>
      <c r="JIP60" s="19"/>
      <c r="JIQ60" s="19"/>
      <c r="JIR60" s="19"/>
      <c r="JIS60" s="19"/>
      <c r="JIT60" s="19"/>
      <c r="JIU60" s="19"/>
      <c r="JIV60" s="19"/>
      <c r="JIW60" s="19"/>
      <c r="JIX60" s="19"/>
      <c r="JIY60" s="19"/>
      <c r="JIZ60" s="19"/>
      <c r="JJA60" s="19"/>
      <c r="JJB60" s="19"/>
      <c r="JJC60" s="19"/>
      <c r="JJD60" s="19"/>
      <c r="JJE60" s="19"/>
      <c r="JJF60" s="19"/>
      <c r="JJG60" s="19"/>
      <c r="JJH60" s="19"/>
      <c r="JJI60" s="19"/>
      <c r="JJJ60" s="19"/>
      <c r="JJK60" s="19"/>
      <c r="JJL60" s="19"/>
      <c r="JJM60" s="19"/>
      <c r="JJN60" s="19"/>
      <c r="JJO60" s="19"/>
      <c r="JJP60" s="19"/>
      <c r="JJQ60" s="19"/>
      <c r="JJR60" s="19"/>
      <c r="JJS60" s="19"/>
      <c r="JJT60" s="19"/>
      <c r="JJU60" s="19"/>
      <c r="JJV60" s="19"/>
      <c r="JJW60" s="19"/>
      <c r="JJX60" s="19"/>
      <c r="JJY60" s="19"/>
      <c r="JJZ60" s="19"/>
      <c r="JKA60" s="19"/>
      <c r="JKB60" s="19"/>
      <c r="JKC60" s="19"/>
      <c r="JKD60" s="19"/>
      <c r="JKE60" s="19"/>
      <c r="JKF60" s="19"/>
      <c r="JKG60" s="19"/>
      <c r="JKH60" s="19"/>
      <c r="JKI60" s="19"/>
      <c r="JKJ60" s="19"/>
      <c r="JKK60" s="19"/>
      <c r="JKL60" s="19"/>
      <c r="JKM60" s="19"/>
      <c r="JKN60" s="19"/>
      <c r="JKO60" s="19"/>
      <c r="JKP60" s="19"/>
      <c r="JKQ60" s="19"/>
      <c r="JKR60" s="19"/>
      <c r="JKS60" s="19"/>
      <c r="JKT60" s="19"/>
      <c r="JKU60" s="19"/>
      <c r="JKV60" s="19"/>
      <c r="JKW60" s="19"/>
      <c r="JKX60" s="19"/>
      <c r="JKY60" s="19"/>
      <c r="JKZ60" s="19"/>
      <c r="JLA60" s="19"/>
      <c r="JLB60" s="19"/>
      <c r="JLC60" s="19"/>
      <c r="JLD60" s="19"/>
      <c r="JLE60" s="19"/>
      <c r="JLF60" s="19"/>
      <c r="JLG60" s="19"/>
      <c r="JLH60" s="19"/>
      <c r="JLI60" s="19"/>
      <c r="JLJ60" s="19"/>
      <c r="JLK60" s="19"/>
      <c r="JLL60" s="19"/>
      <c r="JLM60" s="19"/>
      <c r="JLN60" s="19"/>
      <c r="JLO60" s="19"/>
      <c r="JLP60" s="19"/>
      <c r="JLQ60" s="19"/>
      <c r="JLR60" s="19"/>
      <c r="JLS60" s="19"/>
      <c r="JLT60" s="19"/>
      <c r="JLU60" s="19"/>
      <c r="JLV60" s="19"/>
      <c r="JLW60" s="19"/>
      <c r="JLX60" s="19"/>
      <c r="JLY60" s="19"/>
      <c r="JLZ60" s="19"/>
      <c r="JMA60" s="19"/>
      <c r="JMB60" s="19"/>
      <c r="JMC60" s="19"/>
      <c r="JMD60" s="19"/>
      <c r="JME60" s="19"/>
      <c r="JMF60" s="19"/>
      <c r="JMG60" s="19"/>
      <c r="JMH60" s="19"/>
      <c r="JMI60" s="19"/>
      <c r="JMJ60" s="19"/>
      <c r="JMK60" s="19"/>
      <c r="JML60" s="19"/>
      <c r="JMM60" s="19"/>
      <c r="JMN60" s="19"/>
      <c r="JMO60" s="19"/>
      <c r="JMP60" s="19"/>
      <c r="JMQ60" s="19"/>
      <c r="JMR60" s="19"/>
      <c r="JMS60" s="19"/>
      <c r="JMT60" s="19"/>
      <c r="JMU60" s="19"/>
      <c r="JMV60" s="19"/>
      <c r="JMW60" s="19"/>
      <c r="JMX60" s="19"/>
      <c r="JMY60" s="19"/>
      <c r="JMZ60" s="19"/>
      <c r="JNA60" s="19"/>
      <c r="JNB60" s="19"/>
      <c r="JNC60" s="19"/>
      <c r="JND60" s="19"/>
      <c r="JNE60" s="19"/>
      <c r="JNF60" s="19"/>
      <c r="JNG60" s="19"/>
      <c r="JNH60" s="19"/>
      <c r="JNI60" s="19"/>
      <c r="JNJ60" s="19"/>
      <c r="JNK60" s="19"/>
      <c r="JNL60" s="19"/>
      <c r="JNM60" s="19"/>
      <c r="JNN60" s="19"/>
      <c r="JNO60" s="19"/>
      <c r="JNP60" s="19"/>
      <c r="JNQ60" s="19"/>
      <c r="JNR60" s="19"/>
      <c r="JNS60" s="19"/>
      <c r="JNT60" s="19"/>
      <c r="JNU60" s="19"/>
      <c r="JNV60" s="19"/>
      <c r="JNW60" s="19"/>
      <c r="JNX60" s="19"/>
      <c r="JNY60" s="19"/>
      <c r="JNZ60" s="19"/>
      <c r="JOA60" s="19"/>
      <c r="JOB60" s="19"/>
      <c r="JOC60" s="19"/>
      <c r="JOD60" s="19"/>
      <c r="JOE60" s="19"/>
      <c r="JOF60" s="19"/>
      <c r="JOG60" s="19"/>
      <c r="JOH60" s="19"/>
      <c r="JOI60" s="19"/>
      <c r="JOJ60" s="19"/>
      <c r="JOK60" s="19"/>
      <c r="JOL60" s="19"/>
      <c r="JOM60" s="19"/>
      <c r="JON60" s="19"/>
      <c r="JOO60" s="19"/>
      <c r="JOP60" s="19"/>
      <c r="JOQ60" s="19"/>
      <c r="JOR60" s="19"/>
      <c r="JOS60" s="19"/>
      <c r="JOT60" s="19"/>
      <c r="JOU60" s="19"/>
      <c r="JOV60" s="19"/>
      <c r="JOW60" s="19"/>
      <c r="JOX60" s="19"/>
      <c r="JOY60" s="19"/>
      <c r="JOZ60" s="19"/>
      <c r="JPA60" s="19"/>
      <c r="JPB60" s="19"/>
      <c r="JPC60" s="19"/>
      <c r="JPD60" s="19"/>
      <c r="JPE60" s="19"/>
      <c r="JPF60" s="19"/>
      <c r="JPG60" s="19"/>
      <c r="JPH60" s="19"/>
      <c r="JPI60" s="19"/>
      <c r="JPJ60" s="19"/>
      <c r="JPK60" s="19"/>
      <c r="JPL60" s="19"/>
      <c r="JPM60" s="19"/>
      <c r="JPN60" s="19"/>
      <c r="JPO60" s="19"/>
      <c r="JPP60" s="19"/>
      <c r="JPQ60" s="19"/>
      <c r="JPR60" s="19"/>
      <c r="JPS60" s="19"/>
      <c r="JPT60" s="19"/>
      <c r="JPU60" s="19"/>
      <c r="JPV60" s="19"/>
      <c r="JPW60" s="19"/>
      <c r="JPX60" s="19"/>
      <c r="JPY60" s="19"/>
      <c r="JPZ60" s="19"/>
      <c r="JQA60" s="19"/>
      <c r="JQB60" s="19"/>
      <c r="JQC60" s="19"/>
      <c r="JQD60" s="19"/>
      <c r="JQE60" s="19"/>
      <c r="JQF60" s="19"/>
      <c r="JQG60" s="19"/>
      <c r="JQH60" s="19"/>
      <c r="JQI60" s="19"/>
      <c r="JQJ60" s="19"/>
      <c r="JQK60" s="19"/>
      <c r="JQL60" s="19"/>
      <c r="JQM60" s="19"/>
      <c r="JQN60" s="19"/>
      <c r="JQO60" s="19"/>
      <c r="JQP60" s="19"/>
      <c r="JQQ60" s="19"/>
      <c r="JQR60" s="19"/>
      <c r="JQS60" s="19"/>
      <c r="JQT60" s="19"/>
      <c r="JQU60" s="19"/>
      <c r="JQV60" s="19"/>
      <c r="JQW60" s="19"/>
      <c r="JQX60" s="19"/>
      <c r="JQY60" s="19"/>
      <c r="JQZ60" s="19"/>
      <c r="JRA60" s="19"/>
      <c r="JRB60" s="19"/>
      <c r="JRC60" s="19"/>
      <c r="JRD60" s="19"/>
      <c r="JRE60" s="19"/>
      <c r="JRF60" s="19"/>
      <c r="JRG60" s="19"/>
      <c r="JRH60" s="19"/>
      <c r="JRI60" s="19"/>
      <c r="JRJ60" s="19"/>
      <c r="JRK60" s="19"/>
      <c r="JRL60" s="19"/>
      <c r="JRM60" s="19"/>
      <c r="JRN60" s="19"/>
      <c r="JRO60" s="19"/>
      <c r="JRP60" s="19"/>
      <c r="JRQ60" s="19"/>
      <c r="JRR60" s="19"/>
      <c r="JRS60" s="19"/>
      <c r="JRT60" s="19"/>
      <c r="JRU60" s="19"/>
      <c r="JRV60" s="19"/>
      <c r="JRW60" s="19"/>
      <c r="JRX60" s="19"/>
      <c r="JRY60" s="19"/>
      <c r="JRZ60" s="19"/>
      <c r="JSA60" s="19"/>
      <c r="JSB60" s="19"/>
      <c r="JSC60" s="19"/>
      <c r="JSD60" s="19"/>
      <c r="JSE60" s="19"/>
      <c r="JSF60" s="19"/>
      <c r="JSG60" s="19"/>
      <c r="JSH60" s="19"/>
      <c r="JSI60" s="19"/>
      <c r="JSJ60" s="19"/>
      <c r="JSK60" s="19"/>
      <c r="JSL60" s="19"/>
      <c r="JSM60" s="19"/>
      <c r="JSN60" s="19"/>
      <c r="JSO60" s="19"/>
      <c r="JSP60" s="19"/>
      <c r="JSQ60" s="19"/>
      <c r="JSR60" s="19"/>
      <c r="JSS60" s="19"/>
      <c r="JST60" s="19"/>
      <c r="JSU60" s="19"/>
      <c r="JSV60" s="19"/>
      <c r="JSW60" s="19"/>
      <c r="JSX60" s="19"/>
      <c r="JSY60" s="19"/>
      <c r="JSZ60" s="19"/>
      <c r="JTA60" s="19"/>
      <c r="JTB60" s="19"/>
      <c r="JTC60" s="19"/>
      <c r="JTD60" s="19"/>
      <c r="JTE60" s="19"/>
      <c r="JTF60" s="19"/>
      <c r="JTG60" s="19"/>
      <c r="JTH60" s="19"/>
      <c r="JTI60" s="19"/>
      <c r="JTJ60" s="19"/>
      <c r="JTK60" s="19"/>
      <c r="JTL60" s="19"/>
      <c r="JTM60" s="19"/>
      <c r="JTN60" s="19"/>
      <c r="JTO60" s="19"/>
      <c r="JTP60" s="19"/>
      <c r="JTQ60" s="19"/>
      <c r="JTR60" s="19"/>
      <c r="JTS60" s="19"/>
      <c r="JTT60" s="19"/>
      <c r="JTU60" s="19"/>
      <c r="JTV60" s="19"/>
      <c r="JTW60" s="19"/>
      <c r="JTX60" s="19"/>
      <c r="JTY60" s="19"/>
      <c r="JTZ60" s="19"/>
      <c r="JUA60" s="19"/>
      <c r="JUB60" s="19"/>
      <c r="JUC60" s="19"/>
      <c r="JUD60" s="19"/>
      <c r="JUE60" s="19"/>
      <c r="JUF60" s="19"/>
      <c r="JUG60" s="19"/>
      <c r="JUH60" s="19"/>
      <c r="JUI60" s="19"/>
      <c r="JUJ60" s="19"/>
      <c r="JUK60" s="19"/>
      <c r="JUL60" s="19"/>
      <c r="JUM60" s="19"/>
      <c r="JUN60" s="19"/>
      <c r="JUO60" s="19"/>
      <c r="JUP60" s="19"/>
      <c r="JUQ60" s="19"/>
      <c r="JUR60" s="19"/>
      <c r="JUS60" s="19"/>
      <c r="JUT60" s="19"/>
      <c r="JUU60" s="19"/>
      <c r="JUV60" s="19"/>
      <c r="JUW60" s="19"/>
      <c r="JUX60" s="19"/>
      <c r="JUY60" s="19"/>
      <c r="JUZ60" s="19"/>
      <c r="JVA60" s="19"/>
      <c r="JVB60" s="19"/>
      <c r="JVC60" s="19"/>
      <c r="JVD60" s="19"/>
      <c r="JVE60" s="19"/>
      <c r="JVF60" s="19"/>
      <c r="JVG60" s="19"/>
      <c r="JVH60" s="19"/>
      <c r="JVI60" s="19"/>
      <c r="JVJ60" s="19"/>
      <c r="JVK60" s="19"/>
      <c r="JVL60" s="19"/>
      <c r="JVM60" s="19"/>
      <c r="JVN60" s="19"/>
      <c r="JVO60" s="19"/>
      <c r="JVP60" s="19"/>
      <c r="JVQ60" s="19"/>
      <c r="JVR60" s="19"/>
      <c r="JVS60" s="19"/>
      <c r="JVT60" s="19"/>
      <c r="JVU60" s="19"/>
      <c r="JVV60" s="19"/>
      <c r="JVW60" s="19"/>
      <c r="JVX60" s="19"/>
      <c r="JVY60" s="19"/>
      <c r="JVZ60" s="19"/>
      <c r="JWA60" s="19"/>
      <c r="JWB60" s="19"/>
      <c r="JWC60" s="19"/>
      <c r="JWD60" s="19"/>
      <c r="JWE60" s="19"/>
      <c r="JWF60" s="19"/>
      <c r="JWG60" s="19"/>
      <c r="JWH60" s="19"/>
      <c r="JWI60" s="19"/>
      <c r="JWJ60" s="19"/>
      <c r="JWK60" s="19"/>
      <c r="JWL60" s="19"/>
      <c r="JWM60" s="19"/>
      <c r="JWN60" s="19"/>
      <c r="JWO60" s="19"/>
      <c r="JWP60" s="19"/>
      <c r="JWQ60" s="19"/>
      <c r="JWR60" s="19"/>
      <c r="JWS60" s="19"/>
      <c r="JWT60" s="19"/>
      <c r="JWU60" s="19"/>
      <c r="JWV60" s="19"/>
      <c r="JWW60" s="19"/>
      <c r="JWX60" s="19"/>
      <c r="JWY60" s="19"/>
      <c r="JWZ60" s="19"/>
      <c r="JXA60" s="19"/>
      <c r="JXB60" s="19"/>
      <c r="JXC60" s="19"/>
      <c r="JXD60" s="19"/>
      <c r="JXE60" s="19"/>
      <c r="JXF60" s="19"/>
      <c r="JXG60" s="19"/>
      <c r="JXH60" s="19"/>
      <c r="JXI60" s="19"/>
      <c r="JXJ60" s="19"/>
      <c r="JXK60" s="19"/>
      <c r="JXL60" s="19"/>
      <c r="JXM60" s="19"/>
      <c r="JXN60" s="19"/>
      <c r="JXO60" s="19"/>
      <c r="JXP60" s="19"/>
      <c r="JXQ60" s="19"/>
      <c r="JXR60" s="19"/>
      <c r="JXS60" s="19"/>
      <c r="JXT60" s="19"/>
      <c r="JXU60" s="19"/>
      <c r="JXV60" s="19"/>
      <c r="JXW60" s="19"/>
      <c r="JXX60" s="19"/>
      <c r="JXY60" s="19"/>
      <c r="JXZ60" s="19"/>
      <c r="JYA60" s="19"/>
      <c r="JYB60" s="19"/>
      <c r="JYC60" s="19"/>
      <c r="JYD60" s="19"/>
      <c r="JYE60" s="19"/>
      <c r="JYF60" s="19"/>
      <c r="JYG60" s="19"/>
      <c r="JYH60" s="19"/>
      <c r="JYI60" s="19"/>
      <c r="JYJ60" s="19"/>
      <c r="JYK60" s="19"/>
      <c r="JYL60" s="19"/>
      <c r="JYM60" s="19"/>
      <c r="JYN60" s="19"/>
      <c r="JYO60" s="19"/>
      <c r="JYP60" s="19"/>
      <c r="JYQ60" s="19"/>
      <c r="JYR60" s="19"/>
      <c r="JYS60" s="19"/>
      <c r="JYT60" s="19"/>
      <c r="JYU60" s="19"/>
      <c r="JYV60" s="19"/>
      <c r="JYW60" s="19"/>
      <c r="JYX60" s="19"/>
      <c r="JYY60" s="19"/>
      <c r="JYZ60" s="19"/>
      <c r="JZA60" s="19"/>
      <c r="JZB60" s="19"/>
      <c r="JZC60" s="19"/>
      <c r="JZD60" s="19"/>
      <c r="JZE60" s="19"/>
      <c r="JZF60" s="19"/>
      <c r="JZG60" s="19"/>
      <c r="JZH60" s="19"/>
      <c r="JZI60" s="19"/>
      <c r="JZJ60" s="19"/>
      <c r="JZK60" s="19"/>
      <c r="JZL60" s="19"/>
      <c r="JZM60" s="19"/>
      <c r="JZN60" s="19"/>
      <c r="JZO60" s="19"/>
      <c r="JZP60" s="19"/>
      <c r="JZQ60" s="19"/>
      <c r="JZR60" s="19"/>
      <c r="JZS60" s="19"/>
      <c r="JZT60" s="19"/>
      <c r="JZU60" s="19"/>
      <c r="JZV60" s="19"/>
      <c r="JZW60" s="19"/>
      <c r="JZX60" s="19"/>
      <c r="JZY60" s="19"/>
      <c r="JZZ60" s="19"/>
      <c r="KAA60" s="19"/>
      <c r="KAB60" s="19"/>
      <c r="KAC60" s="19"/>
      <c r="KAD60" s="19"/>
      <c r="KAE60" s="19"/>
      <c r="KAF60" s="19"/>
      <c r="KAG60" s="19"/>
      <c r="KAH60" s="19"/>
      <c r="KAI60" s="19"/>
      <c r="KAJ60" s="19"/>
      <c r="KAK60" s="19"/>
      <c r="KAL60" s="19"/>
      <c r="KAM60" s="19"/>
      <c r="KAN60" s="19"/>
      <c r="KAO60" s="19"/>
      <c r="KAP60" s="19"/>
      <c r="KAQ60" s="19"/>
      <c r="KAR60" s="19"/>
      <c r="KAS60" s="19"/>
      <c r="KAT60" s="19"/>
      <c r="KAU60" s="19"/>
      <c r="KAV60" s="19"/>
      <c r="KAW60" s="19"/>
      <c r="KAX60" s="19"/>
      <c r="KAY60" s="19"/>
      <c r="KAZ60" s="19"/>
      <c r="KBA60" s="19"/>
      <c r="KBB60" s="19"/>
      <c r="KBC60" s="19"/>
      <c r="KBD60" s="19"/>
      <c r="KBE60" s="19"/>
      <c r="KBF60" s="19"/>
      <c r="KBG60" s="19"/>
      <c r="KBH60" s="19"/>
      <c r="KBI60" s="19"/>
      <c r="KBJ60" s="19"/>
      <c r="KBK60" s="19"/>
      <c r="KBL60" s="19"/>
      <c r="KBM60" s="19"/>
      <c r="KBN60" s="19"/>
      <c r="KBO60" s="19"/>
      <c r="KBP60" s="19"/>
      <c r="KBQ60" s="19"/>
      <c r="KBR60" s="19"/>
      <c r="KBS60" s="19"/>
      <c r="KBT60" s="19"/>
      <c r="KBU60" s="19"/>
      <c r="KBV60" s="19"/>
      <c r="KBW60" s="19"/>
      <c r="KBX60" s="19"/>
      <c r="KBY60" s="19"/>
      <c r="KBZ60" s="19"/>
      <c r="KCA60" s="19"/>
      <c r="KCB60" s="19"/>
      <c r="KCC60" s="19"/>
      <c r="KCD60" s="19"/>
      <c r="KCE60" s="19"/>
      <c r="KCF60" s="19"/>
      <c r="KCG60" s="19"/>
      <c r="KCH60" s="19"/>
      <c r="KCI60" s="19"/>
      <c r="KCJ60" s="19"/>
      <c r="KCK60" s="19"/>
      <c r="KCL60" s="19"/>
      <c r="KCM60" s="19"/>
      <c r="KCN60" s="19"/>
      <c r="KCO60" s="19"/>
      <c r="KCP60" s="19"/>
      <c r="KCQ60" s="19"/>
      <c r="KCR60" s="19"/>
      <c r="KCS60" s="19"/>
      <c r="KCT60" s="19"/>
      <c r="KCU60" s="19"/>
      <c r="KCV60" s="19"/>
      <c r="KCW60" s="19"/>
      <c r="KCX60" s="19"/>
      <c r="KCY60" s="19"/>
      <c r="KCZ60" s="19"/>
      <c r="KDA60" s="19"/>
      <c r="KDB60" s="19"/>
      <c r="KDC60" s="19"/>
      <c r="KDD60" s="19"/>
      <c r="KDE60" s="19"/>
      <c r="KDF60" s="19"/>
      <c r="KDG60" s="19"/>
      <c r="KDH60" s="19"/>
      <c r="KDI60" s="19"/>
      <c r="KDJ60" s="19"/>
      <c r="KDK60" s="19"/>
      <c r="KDL60" s="19"/>
      <c r="KDM60" s="19"/>
      <c r="KDN60" s="19"/>
      <c r="KDO60" s="19"/>
      <c r="KDP60" s="19"/>
      <c r="KDQ60" s="19"/>
      <c r="KDR60" s="19"/>
      <c r="KDS60" s="19"/>
      <c r="KDT60" s="19"/>
      <c r="KDU60" s="19"/>
      <c r="KDV60" s="19"/>
      <c r="KDW60" s="19"/>
      <c r="KDX60" s="19"/>
      <c r="KDY60" s="19"/>
      <c r="KDZ60" s="19"/>
      <c r="KEA60" s="19"/>
      <c r="KEB60" s="19"/>
      <c r="KEC60" s="19"/>
      <c r="KED60" s="19"/>
      <c r="KEE60" s="19"/>
      <c r="KEF60" s="19"/>
      <c r="KEG60" s="19"/>
      <c r="KEH60" s="19"/>
      <c r="KEI60" s="19"/>
      <c r="KEJ60" s="19"/>
      <c r="KEK60" s="19"/>
      <c r="KEL60" s="19"/>
      <c r="KEM60" s="19"/>
      <c r="KEN60" s="19"/>
      <c r="KEO60" s="19"/>
      <c r="KEP60" s="19"/>
      <c r="KEQ60" s="19"/>
      <c r="KER60" s="19"/>
      <c r="KES60" s="19"/>
      <c r="KET60" s="19"/>
      <c r="KEU60" s="19"/>
      <c r="KEV60" s="19"/>
      <c r="KEW60" s="19"/>
      <c r="KEX60" s="19"/>
      <c r="KEY60" s="19"/>
      <c r="KEZ60" s="19"/>
      <c r="KFA60" s="19"/>
      <c r="KFB60" s="19"/>
      <c r="KFC60" s="19"/>
      <c r="KFD60" s="19"/>
      <c r="KFE60" s="19"/>
      <c r="KFF60" s="19"/>
      <c r="KFG60" s="19"/>
      <c r="KFH60" s="19"/>
      <c r="KFI60" s="19"/>
      <c r="KFJ60" s="19"/>
      <c r="KFK60" s="19"/>
      <c r="KFL60" s="19"/>
      <c r="KFM60" s="19"/>
      <c r="KFN60" s="19"/>
      <c r="KFO60" s="19"/>
      <c r="KFP60" s="19"/>
      <c r="KFQ60" s="19"/>
      <c r="KFR60" s="19"/>
      <c r="KFS60" s="19"/>
      <c r="KFT60" s="19"/>
      <c r="KFU60" s="19"/>
      <c r="KFV60" s="19"/>
      <c r="KFW60" s="19"/>
      <c r="KFX60" s="19"/>
      <c r="KFY60" s="19"/>
      <c r="KFZ60" s="19"/>
      <c r="KGA60" s="19"/>
      <c r="KGB60" s="19"/>
      <c r="KGC60" s="19"/>
      <c r="KGD60" s="19"/>
      <c r="KGE60" s="19"/>
      <c r="KGF60" s="19"/>
      <c r="KGG60" s="19"/>
      <c r="KGH60" s="19"/>
      <c r="KGI60" s="19"/>
      <c r="KGJ60" s="19"/>
      <c r="KGK60" s="19"/>
      <c r="KGL60" s="19"/>
      <c r="KGM60" s="19"/>
      <c r="KGN60" s="19"/>
      <c r="KGO60" s="19"/>
      <c r="KGP60" s="19"/>
      <c r="KGQ60" s="19"/>
      <c r="KGR60" s="19"/>
      <c r="KGS60" s="19"/>
      <c r="KGT60" s="19"/>
      <c r="KGU60" s="19"/>
      <c r="KGV60" s="19"/>
      <c r="KGW60" s="19"/>
      <c r="KGX60" s="19"/>
      <c r="KGY60" s="19"/>
      <c r="KGZ60" s="19"/>
      <c r="KHA60" s="19"/>
      <c r="KHB60" s="19"/>
      <c r="KHC60" s="19"/>
      <c r="KHD60" s="19"/>
      <c r="KHE60" s="19"/>
      <c r="KHF60" s="19"/>
      <c r="KHG60" s="19"/>
      <c r="KHH60" s="19"/>
      <c r="KHI60" s="19"/>
      <c r="KHJ60" s="19"/>
      <c r="KHK60" s="19"/>
      <c r="KHL60" s="19"/>
      <c r="KHM60" s="19"/>
      <c r="KHN60" s="19"/>
      <c r="KHO60" s="19"/>
      <c r="KHP60" s="19"/>
      <c r="KHQ60" s="19"/>
      <c r="KHR60" s="19"/>
      <c r="KHS60" s="19"/>
      <c r="KHT60" s="19"/>
      <c r="KHU60" s="19"/>
      <c r="KHV60" s="19"/>
      <c r="KHW60" s="19"/>
      <c r="KHX60" s="19"/>
      <c r="KHY60" s="19"/>
      <c r="KHZ60" s="19"/>
      <c r="KIA60" s="19"/>
      <c r="KIB60" s="19"/>
      <c r="KIC60" s="19"/>
      <c r="KID60" s="19"/>
      <c r="KIE60" s="19"/>
      <c r="KIF60" s="19"/>
      <c r="KIG60" s="19"/>
      <c r="KIH60" s="19"/>
      <c r="KII60" s="19"/>
      <c r="KIJ60" s="19"/>
      <c r="KIK60" s="19"/>
      <c r="KIL60" s="19"/>
      <c r="KIM60" s="19"/>
      <c r="KIN60" s="19"/>
      <c r="KIO60" s="19"/>
      <c r="KIP60" s="19"/>
      <c r="KIQ60" s="19"/>
      <c r="KIR60" s="19"/>
      <c r="KIS60" s="19"/>
      <c r="KIT60" s="19"/>
      <c r="KIU60" s="19"/>
      <c r="KIV60" s="19"/>
      <c r="KIW60" s="19"/>
      <c r="KIX60" s="19"/>
      <c r="KIY60" s="19"/>
      <c r="KIZ60" s="19"/>
      <c r="KJA60" s="19"/>
      <c r="KJB60" s="19"/>
      <c r="KJC60" s="19"/>
      <c r="KJD60" s="19"/>
      <c r="KJE60" s="19"/>
      <c r="KJF60" s="19"/>
      <c r="KJG60" s="19"/>
      <c r="KJH60" s="19"/>
      <c r="KJI60" s="19"/>
      <c r="KJJ60" s="19"/>
      <c r="KJK60" s="19"/>
      <c r="KJL60" s="19"/>
      <c r="KJM60" s="19"/>
      <c r="KJN60" s="19"/>
      <c r="KJO60" s="19"/>
      <c r="KJP60" s="19"/>
      <c r="KJQ60" s="19"/>
      <c r="KJR60" s="19"/>
      <c r="KJS60" s="19"/>
      <c r="KJT60" s="19"/>
      <c r="KJU60" s="19"/>
      <c r="KJV60" s="19"/>
      <c r="KJW60" s="19"/>
      <c r="KJX60" s="19"/>
      <c r="KJY60" s="19"/>
      <c r="KJZ60" s="19"/>
      <c r="KKA60" s="19"/>
      <c r="KKB60" s="19"/>
      <c r="KKC60" s="19"/>
      <c r="KKD60" s="19"/>
      <c r="KKE60" s="19"/>
      <c r="KKF60" s="19"/>
      <c r="KKG60" s="19"/>
      <c r="KKH60" s="19"/>
      <c r="KKI60" s="19"/>
      <c r="KKJ60" s="19"/>
      <c r="KKK60" s="19"/>
      <c r="KKL60" s="19"/>
      <c r="KKM60" s="19"/>
      <c r="KKN60" s="19"/>
      <c r="KKO60" s="19"/>
      <c r="KKP60" s="19"/>
      <c r="KKQ60" s="19"/>
      <c r="KKR60" s="19"/>
      <c r="KKS60" s="19"/>
      <c r="KKT60" s="19"/>
      <c r="KKU60" s="19"/>
      <c r="KKV60" s="19"/>
      <c r="KKW60" s="19"/>
      <c r="KKX60" s="19"/>
      <c r="KKY60" s="19"/>
      <c r="KKZ60" s="19"/>
      <c r="KLA60" s="19"/>
      <c r="KLB60" s="19"/>
      <c r="KLC60" s="19"/>
      <c r="KLD60" s="19"/>
      <c r="KLE60" s="19"/>
      <c r="KLF60" s="19"/>
      <c r="KLG60" s="19"/>
      <c r="KLH60" s="19"/>
      <c r="KLI60" s="19"/>
      <c r="KLJ60" s="19"/>
      <c r="KLK60" s="19"/>
      <c r="KLL60" s="19"/>
      <c r="KLM60" s="19"/>
      <c r="KLN60" s="19"/>
      <c r="KLO60" s="19"/>
      <c r="KLP60" s="19"/>
      <c r="KLQ60" s="19"/>
      <c r="KLR60" s="19"/>
      <c r="KLS60" s="19"/>
      <c r="KLT60" s="19"/>
      <c r="KLU60" s="19"/>
      <c r="KLV60" s="19"/>
      <c r="KLW60" s="19"/>
      <c r="KLX60" s="19"/>
      <c r="KLY60" s="19"/>
      <c r="KLZ60" s="19"/>
      <c r="KMA60" s="19"/>
      <c r="KMB60" s="19"/>
      <c r="KMC60" s="19"/>
      <c r="KMD60" s="19"/>
      <c r="KME60" s="19"/>
      <c r="KMF60" s="19"/>
      <c r="KMG60" s="19"/>
      <c r="KMH60" s="19"/>
      <c r="KMI60" s="19"/>
      <c r="KMJ60" s="19"/>
      <c r="KMK60" s="19"/>
      <c r="KML60" s="19"/>
      <c r="KMM60" s="19"/>
      <c r="KMN60" s="19"/>
      <c r="KMO60" s="19"/>
      <c r="KMP60" s="19"/>
      <c r="KMQ60" s="19"/>
      <c r="KMR60" s="19"/>
      <c r="KMS60" s="19"/>
      <c r="KMT60" s="19"/>
      <c r="KMU60" s="19"/>
      <c r="KMV60" s="19"/>
      <c r="KMW60" s="19"/>
      <c r="KMX60" s="19"/>
      <c r="KMY60" s="19"/>
      <c r="KMZ60" s="19"/>
      <c r="KNA60" s="19"/>
      <c r="KNB60" s="19"/>
      <c r="KNC60" s="19"/>
      <c r="KND60" s="19"/>
      <c r="KNE60" s="19"/>
      <c r="KNF60" s="19"/>
      <c r="KNG60" s="19"/>
      <c r="KNH60" s="19"/>
      <c r="KNI60" s="19"/>
      <c r="KNJ60" s="19"/>
      <c r="KNK60" s="19"/>
      <c r="KNL60" s="19"/>
      <c r="KNM60" s="19"/>
      <c r="KNN60" s="19"/>
      <c r="KNO60" s="19"/>
      <c r="KNP60" s="19"/>
      <c r="KNQ60" s="19"/>
      <c r="KNR60" s="19"/>
      <c r="KNS60" s="19"/>
      <c r="KNT60" s="19"/>
      <c r="KNU60" s="19"/>
      <c r="KNV60" s="19"/>
      <c r="KNW60" s="19"/>
      <c r="KNX60" s="19"/>
      <c r="KNY60" s="19"/>
      <c r="KNZ60" s="19"/>
      <c r="KOA60" s="19"/>
      <c r="KOB60" s="19"/>
      <c r="KOC60" s="19"/>
      <c r="KOD60" s="19"/>
      <c r="KOE60" s="19"/>
      <c r="KOF60" s="19"/>
      <c r="KOG60" s="19"/>
      <c r="KOH60" s="19"/>
      <c r="KOI60" s="19"/>
      <c r="KOJ60" s="19"/>
      <c r="KOK60" s="19"/>
      <c r="KOL60" s="19"/>
      <c r="KOM60" s="19"/>
      <c r="KON60" s="19"/>
      <c r="KOO60" s="19"/>
      <c r="KOP60" s="19"/>
      <c r="KOQ60" s="19"/>
      <c r="KOR60" s="19"/>
      <c r="KOS60" s="19"/>
      <c r="KOT60" s="19"/>
      <c r="KOU60" s="19"/>
      <c r="KOV60" s="19"/>
      <c r="KOW60" s="19"/>
      <c r="KOX60" s="19"/>
      <c r="KOY60" s="19"/>
      <c r="KOZ60" s="19"/>
      <c r="KPA60" s="19"/>
      <c r="KPB60" s="19"/>
      <c r="KPC60" s="19"/>
      <c r="KPD60" s="19"/>
      <c r="KPE60" s="19"/>
      <c r="KPF60" s="19"/>
      <c r="KPG60" s="19"/>
      <c r="KPH60" s="19"/>
      <c r="KPI60" s="19"/>
      <c r="KPJ60" s="19"/>
      <c r="KPK60" s="19"/>
      <c r="KPL60" s="19"/>
      <c r="KPM60" s="19"/>
      <c r="KPN60" s="19"/>
      <c r="KPO60" s="19"/>
      <c r="KPP60" s="19"/>
      <c r="KPQ60" s="19"/>
      <c r="KPR60" s="19"/>
      <c r="KPS60" s="19"/>
      <c r="KPT60" s="19"/>
      <c r="KPU60" s="19"/>
      <c r="KPV60" s="19"/>
      <c r="KPW60" s="19"/>
      <c r="KPX60" s="19"/>
      <c r="KPY60" s="19"/>
      <c r="KPZ60" s="19"/>
      <c r="KQA60" s="19"/>
      <c r="KQB60" s="19"/>
      <c r="KQC60" s="19"/>
      <c r="KQD60" s="19"/>
      <c r="KQE60" s="19"/>
      <c r="KQF60" s="19"/>
      <c r="KQG60" s="19"/>
      <c r="KQH60" s="19"/>
      <c r="KQI60" s="19"/>
      <c r="KQJ60" s="19"/>
      <c r="KQK60" s="19"/>
      <c r="KQL60" s="19"/>
      <c r="KQM60" s="19"/>
      <c r="KQN60" s="19"/>
      <c r="KQO60" s="19"/>
      <c r="KQP60" s="19"/>
      <c r="KQQ60" s="19"/>
      <c r="KQR60" s="19"/>
      <c r="KQS60" s="19"/>
      <c r="KQT60" s="19"/>
      <c r="KQU60" s="19"/>
      <c r="KQV60" s="19"/>
      <c r="KQW60" s="19"/>
      <c r="KQX60" s="19"/>
      <c r="KQY60" s="19"/>
      <c r="KQZ60" s="19"/>
      <c r="KRA60" s="19"/>
      <c r="KRB60" s="19"/>
      <c r="KRC60" s="19"/>
      <c r="KRD60" s="19"/>
      <c r="KRE60" s="19"/>
      <c r="KRF60" s="19"/>
      <c r="KRG60" s="19"/>
      <c r="KRH60" s="19"/>
      <c r="KRI60" s="19"/>
      <c r="KRJ60" s="19"/>
      <c r="KRK60" s="19"/>
      <c r="KRL60" s="19"/>
      <c r="KRM60" s="19"/>
      <c r="KRN60" s="19"/>
      <c r="KRO60" s="19"/>
      <c r="KRP60" s="19"/>
      <c r="KRQ60" s="19"/>
      <c r="KRR60" s="19"/>
      <c r="KRS60" s="19"/>
      <c r="KRT60" s="19"/>
      <c r="KRU60" s="19"/>
      <c r="KRV60" s="19"/>
      <c r="KRW60" s="19"/>
      <c r="KRX60" s="19"/>
      <c r="KRY60" s="19"/>
      <c r="KRZ60" s="19"/>
      <c r="KSA60" s="19"/>
      <c r="KSB60" s="19"/>
      <c r="KSC60" s="19"/>
      <c r="KSD60" s="19"/>
      <c r="KSE60" s="19"/>
      <c r="KSF60" s="19"/>
      <c r="KSG60" s="19"/>
      <c r="KSH60" s="19"/>
      <c r="KSI60" s="19"/>
      <c r="KSJ60" s="19"/>
      <c r="KSK60" s="19"/>
      <c r="KSL60" s="19"/>
      <c r="KSM60" s="19"/>
      <c r="KSN60" s="19"/>
      <c r="KSO60" s="19"/>
      <c r="KSP60" s="19"/>
      <c r="KSQ60" s="19"/>
      <c r="KSR60" s="19"/>
      <c r="KSS60" s="19"/>
      <c r="KST60" s="19"/>
      <c r="KSU60" s="19"/>
      <c r="KSV60" s="19"/>
      <c r="KSW60" s="19"/>
      <c r="KSX60" s="19"/>
      <c r="KSY60" s="19"/>
      <c r="KSZ60" s="19"/>
      <c r="KTA60" s="19"/>
      <c r="KTB60" s="19"/>
      <c r="KTC60" s="19"/>
      <c r="KTD60" s="19"/>
      <c r="KTE60" s="19"/>
      <c r="KTF60" s="19"/>
      <c r="KTG60" s="19"/>
      <c r="KTH60" s="19"/>
      <c r="KTI60" s="19"/>
      <c r="KTJ60" s="19"/>
      <c r="KTK60" s="19"/>
      <c r="KTL60" s="19"/>
      <c r="KTM60" s="19"/>
      <c r="KTN60" s="19"/>
      <c r="KTO60" s="19"/>
      <c r="KTP60" s="19"/>
      <c r="KTQ60" s="19"/>
      <c r="KTR60" s="19"/>
      <c r="KTS60" s="19"/>
      <c r="KTT60" s="19"/>
      <c r="KTU60" s="19"/>
      <c r="KTV60" s="19"/>
      <c r="KTW60" s="19"/>
      <c r="KTX60" s="19"/>
      <c r="KTY60" s="19"/>
      <c r="KTZ60" s="19"/>
      <c r="KUA60" s="19"/>
      <c r="KUB60" s="19"/>
      <c r="KUC60" s="19"/>
      <c r="KUD60" s="19"/>
      <c r="KUE60" s="19"/>
      <c r="KUF60" s="19"/>
      <c r="KUG60" s="19"/>
      <c r="KUH60" s="19"/>
      <c r="KUI60" s="19"/>
      <c r="KUJ60" s="19"/>
      <c r="KUK60" s="19"/>
      <c r="KUL60" s="19"/>
      <c r="KUM60" s="19"/>
      <c r="KUN60" s="19"/>
      <c r="KUO60" s="19"/>
      <c r="KUP60" s="19"/>
      <c r="KUQ60" s="19"/>
      <c r="KUR60" s="19"/>
      <c r="KUS60" s="19"/>
      <c r="KUT60" s="19"/>
      <c r="KUU60" s="19"/>
      <c r="KUV60" s="19"/>
      <c r="KUW60" s="19"/>
      <c r="KUX60" s="19"/>
      <c r="KUY60" s="19"/>
      <c r="KUZ60" s="19"/>
      <c r="KVA60" s="19"/>
      <c r="KVB60" s="19"/>
      <c r="KVC60" s="19"/>
      <c r="KVD60" s="19"/>
      <c r="KVE60" s="19"/>
      <c r="KVF60" s="19"/>
      <c r="KVG60" s="19"/>
      <c r="KVH60" s="19"/>
      <c r="KVI60" s="19"/>
      <c r="KVJ60" s="19"/>
      <c r="KVK60" s="19"/>
      <c r="KVL60" s="19"/>
      <c r="KVM60" s="19"/>
      <c r="KVN60" s="19"/>
      <c r="KVO60" s="19"/>
      <c r="KVP60" s="19"/>
      <c r="KVQ60" s="19"/>
      <c r="KVR60" s="19"/>
      <c r="KVS60" s="19"/>
      <c r="KVT60" s="19"/>
      <c r="KVU60" s="19"/>
      <c r="KVV60" s="19"/>
      <c r="KVW60" s="19"/>
      <c r="KVX60" s="19"/>
      <c r="KVY60" s="19"/>
      <c r="KVZ60" s="19"/>
      <c r="KWA60" s="19"/>
      <c r="KWB60" s="19"/>
      <c r="KWC60" s="19"/>
      <c r="KWD60" s="19"/>
      <c r="KWE60" s="19"/>
      <c r="KWF60" s="19"/>
      <c r="KWG60" s="19"/>
      <c r="KWH60" s="19"/>
      <c r="KWI60" s="19"/>
      <c r="KWJ60" s="19"/>
      <c r="KWK60" s="19"/>
      <c r="KWL60" s="19"/>
      <c r="KWM60" s="19"/>
      <c r="KWN60" s="19"/>
      <c r="KWO60" s="19"/>
      <c r="KWP60" s="19"/>
      <c r="KWQ60" s="19"/>
      <c r="KWR60" s="19"/>
      <c r="KWS60" s="19"/>
      <c r="KWT60" s="19"/>
      <c r="KWU60" s="19"/>
      <c r="KWV60" s="19"/>
      <c r="KWW60" s="19"/>
      <c r="KWX60" s="19"/>
      <c r="KWY60" s="19"/>
      <c r="KWZ60" s="19"/>
      <c r="KXA60" s="19"/>
      <c r="KXB60" s="19"/>
      <c r="KXC60" s="19"/>
      <c r="KXD60" s="19"/>
      <c r="KXE60" s="19"/>
      <c r="KXF60" s="19"/>
      <c r="KXG60" s="19"/>
      <c r="KXH60" s="19"/>
      <c r="KXI60" s="19"/>
      <c r="KXJ60" s="19"/>
      <c r="KXK60" s="19"/>
      <c r="KXL60" s="19"/>
      <c r="KXM60" s="19"/>
      <c r="KXN60" s="19"/>
      <c r="KXO60" s="19"/>
      <c r="KXP60" s="19"/>
      <c r="KXQ60" s="19"/>
      <c r="KXR60" s="19"/>
      <c r="KXS60" s="19"/>
      <c r="KXT60" s="19"/>
      <c r="KXU60" s="19"/>
      <c r="KXV60" s="19"/>
      <c r="KXW60" s="19"/>
      <c r="KXX60" s="19"/>
      <c r="KXY60" s="19"/>
      <c r="KXZ60" s="19"/>
      <c r="KYA60" s="19"/>
      <c r="KYB60" s="19"/>
      <c r="KYC60" s="19"/>
      <c r="KYD60" s="19"/>
      <c r="KYE60" s="19"/>
      <c r="KYF60" s="19"/>
      <c r="KYG60" s="19"/>
      <c r="KYH60" s="19"/>
      <c r="KYI60" s="19"/>
      <c r="KYJ60" s="19"/>
      <c r="KYK60" s="19"/>
      <c r="KYL60" s="19"/>
      <c r="KYM60" s="19"/>
      <c r="KYN60" s="19"/>
      <c r="KYO60" s="19"/>
      <c r="KYP60" s="19"/>
      <c r="KYQ60" s="19"/>
      <c r="KYR60" s="19"/>
      <c r="KYS60" s="19"/>
      <c r="KYT60" s="19"/>
      <c r="KYU60" s="19"/>
      <c r="KYV60" s="19"/>
      <c r="KYW60" s="19"/>
      <c r="KYX60" s="19"/>
      <c r="KYY60" s="19"/>
      <c r="KYZ60" s="19"/>
      <c r="KZA60" s="19"/>
      <c r="KZB60" s="19"/>
      <c r="KZC60" s="19"/>
      <c r="KZD60" s="19"/>
      <c r="KZE60" s="19"/>
      <c r="KZF60" s="19"/>
      <c r="KZG60" s="19"/>
      <c r="KZH60" s="19"/>
      <c r="KZI60" s="19"/>
      <c r="KZJ60" s="19"/>
      <c r="KZK60" s="19"/>
      <c r="KZL60" s="19"/>
      <c r="KZM60" s="19"/>
      <c r="KZN60" s="19"/>
      <c r="KZO60" s="19"/>
      <c r="KZP60" s="19"/>
      <c r="KZQ60" s="19"/>
      <c r="KZR60" s="19"/>
      <c r="KZS60" s="19"/>
      <c r="KZT60" s="19"/>
      <c r="KZU60" s="19"/>
      <c r="KZV60" s="19"/>
      <c r="KZW60" s="19"/>
      <c r="KZX60" s="19"/>
      <c r="KZY60" s="19"/>
      <c r="KZZ60" s="19"/>
      <c r="LAA60" s="19"/>
      <c r="LAB60" s="19"/>
      <c r="LAC60" s="19"/>
      <c r="LAD60" s="19"/>
      <c r="LAE60" s="19"/>
      <c r="LAF60" s="19"/>
      <c r="LAG60" s="19"/>
      <c r="LAH60" s="19"/>
      <c r="LAI60" s="19"/>
      <c r="LAJ60" s="19"/>
      <c r="LAK60" s="19"/>
      <c r="LAL60" s="19"/>
      <c r="LAM60" s="19"/>
      <c r="LAN60" s="19"/>
      <c r="LAO60" s="19"/>
      <c r="LAP60" s="19"/>
      <c r="LAQ60" s="19"/>
      <c r="LAR60" s="19"/>
      <c r="LAS60" s="19"/>
      <c r="LAT60" s="19"/>
      <c r="LAU60" s="19"/>
      <c r="LAV60" s="19"/>
      <c r="LAW60" s="19"/>
      <c r="LAX60" s="19"/>
      <c r="LAY60" s="19"/>
      <c r="LAZ60" s="19"/>
      <c r="LBA60" s="19"/>
      <c r="LBB60" s="19"/>
      <c r="LBC60" s="19"/>
      <c r="LBD60" s="19"/>
      <c r="LBE60" s="19"/>
      <c r="LBF60" s="19"/>
      <c r="LBG60" s="19"/>
      <c r="LBH60" s="19"/>
      <c r="LBI60" s="19"/>
      <c r="LBJ60" s="19"/>
      <c r="LBK60" s="19"/>
      <c r="LBL60" s="19"/>
      <c r="LBM60" s="19"/>
      <c r="LBN60" s="19"/>
      <c r="LBO60" s="19"/>
      <c r="LBP60" s="19"/>
      <c r="LBQ60" s="19"/>
      <c r="LBR60" s="19"/>
      <c r="LBS60" s="19"/>
      <c r="LBT60" s="19"/>
      <c r="LBU60" s="19"/>
      <c r="LBV60" s="19"/>
      <c r="LBW60" s="19"/>
      <c r="LBX60" s="19"/>
      <c r="LBY60" s="19"/>
      <c r="LBZ60" s="19"/>
      <c r="LCA60" s="19"/>
      <c r="LCB60" s="19"/>
      <c r="LCC60" s="19"/>
      <c r="LCD60" s="19"/>
      <c r="LCE60" s="19"/>
      <c r="LCF60" s="19"/>
      <c r="LCG60" s="19"/>
      <c r="LCH60" s="19"/>
      <c r="LCI60" s="19"/>
      <c r="LCJ60" s="19"/>
      <c r="LCK60" s="19"/>
      <c r="LCL60" s="19"/>
      <c r="LCM60" s="19"/>
      <c r="LCN60" s="19"/>
      <c r="LCO60" s="19"/>
      <c r="LCP60" s="19"/>
      <c r="LCQ60" s="19"/>
      <c r="LCR60" s="19"/>
      <c r="LCS60" s="19"/>
      <c r="LCT60" s="19"/>
      <c r="LCU60" s="19"/>
      <c r="LCV60" s="19"/>
      <c r="LCW60" s="19"/>
      <c r="LCX60" s="19"/>
      <c r="LCY60" s="19"/>
      <c r="LCZ60" s="19"/>
      <c r="LDA60" s="19"/>
      <c r="LDB60" s="19"/>
      <c r="LDC60" s="19"/>
      <c r="LDD60" s="19"/>
      <c r="LDE60" s="19"/>
      <c r="LDF60" s="19"/>
      <c r="LDG60" s="19"/>
      <c r="LDH60" s="19"/>
      <c r="LDI60" s="19"/>
      <c r="LDJ60" s="19"/>
      <c r="LDK60" s="19"/>
      <c r="LDL60" s="19"/>
      <c r="LDM60" s="19"/>
      <c r="LDN60" s="19"/>
      <c r="LDO60" s="19"/>
      <c r="LDP60" s="19"/>
      <c r="LDQ60" s="19"/>
      <c r="LDR60" s="19"/>
      <c r="LDS60" s="19"/>
      <c r="LDT60" s="19"/>
      <c r="LDU60" s="19"/>
      <c r="LDV60" s="19"/>
      <c r="LDW60" s="19"/>
      <c r="LDX60" s="19"/>
      <c r="LDY60" s="19"/>
      <c r="LDZ60" s="19"/>
      <c r="LEA60" s="19"/>
      <c r="LEB60" s="19"/>
      <c r="LEC60" s="19"/>
      <c r="LED60" s="19"/>
      <c r="LEE60" s="19"/>
      <c r="LEF60" s="19"/>
      <c r="LEG60" s="19"/>
      <c r="LEH60" s="19"/>
      <c r="LEI60" s="19"/>
      <c r="LEJ60" s="19"/>
      <c r="LEK60" s="19"/>
      <c r="LEL60" s="19"/>
      <c r="LEM60" s="19"/>
      <c r="LEN60" s="19"/>
      <c r="LEO60" s="19"/>
      <c r="LEP60" s="19"/>
      <c r="LEQ60" s="19"/>
      <c r="LER60" s="19"/>
      <c r="LES60" s="19"/>
      <c r="LET60" s="19"/>
      <c r="LEU60" s="19"/>
      <c r="LEV60" s="19"/>
      <c r="LEW60" s="19"/>
      <c r="LEX60" s="19"/>
      <c r="LEY60" s="19"/>
      <c r="LEZ60" s="19"/>
      <c r="LFA60" s="19"/>
      <c r="LFB60" s="19"/>
      <c r="LFC60" s="19"/>
      <c r="LFD60" s="19"/>
      <c r="LFE60" s="19"/>
      <c r="LFF60" s="19"/>
      <c r="LFG60" s="19"/>
      <c r="LFH60" s="19"/>
      <c r="LFI60" s="19"/>
      <c r="LFJ60" s="19"/>
      <c r="LFK60" s="19"/>
      <c r="LFL60" s="19"/>
      <c r="LFM60" s="19"/>
      <c r="LFN60" s="19"/>
      <c r="LFO60" s="19"/>
      <c r="LFP60" s="19"/>
      <c r="LFQ60" s="19"/>
      <c r="LFR60" s="19"/>
      <c r="LFS60" s="19"/>
      <c r="LFT60" s="19"/>
      <c r="LFU60" s="19"/>
      <c r="LFV60" s="19"/>
      <c r="LFW60" s="19"/>
      <c r="LFX60" s="19"/>
      <c r="LFY60" s="19"/>
      <c r="LFZ60" s="19"/>
      <c r="LGA60" s="19"/>
      <c r="LGB60" s="19"/>
      <c r="LGC60" s="19"/>
      <c r="LGD60" s="19"/>
      <c r="LGE60" s="19"/>
      <c r="LGF60" s="19"/>
      <c r="LGG60" s="19"/>
      <c r="LGH60" s="19"/>
      <c r="LGI60" s="19"/>
      <c r="LGJ60" s="19"/>
      <c r="LGK60" s="19"/>
      <c r="LGL60" s="19"/>
      <c r="LGM60" s="19"/>
      <c r="LGN60" s="19"/>
      <c r="LGO60" s="19"/>
      <c r="LGP60" s="19"/>
      <c r="LGQ60" s="19"/>
      <c r="LGR60" s="19"/>
      <c r="LGS60" s="19"/>
      <c r="LGT60" s="19"/>
      <c r="LGU60" s="19"/>
      <c r="LGV60" s="19"/>
      <c r="LGW60" s="19"/>
      <c r="LGX60" s="19"/>
      <c r="LGY60" s="19"/>
      <c r="LGZ60" s="19"/>
      <c r="LHA60" s="19"/>
      <c r="LHB60" s="19"/>
      <c r="LHC60" s="19"/>
      <c r="LHD60" s="19"/>
      <c r="LHE60" s="19"/>
      <c r="LHF60" s="19"/>
      <c r="LHG60" s="19"/>
      <c r="LHH60" s="19"/>
      <c r="LHI60" s="19"/>
      <c r="LHJ60" s="19"/>
      <c r="LHK60" s="19"/>
      <c r="LHL60" s="19"/>
      <c r="LHM60" s="19"/>
      <c r="LHN60" s="19"/>
      <c r="LHO60" s="19"/>
      <c r="LHP60" s="19"/>
      <c r="LHQ60" s="19"/>
      <c r="LHR60" s="19"/>
      <c r="LHS60" s="19"/>
      <c r="LHT60" s="19"/>
      <c r="LHU60" s="19"/>
      <c r="LHV60" s="19"/>
      <c r="LHW60" s="19"/>
      <c r="LHX60" s="19"/>
      <c r="LHY60" s="19"/>
      <c r="LHZ60" s="19"/>
      <c r="LIA60" s="19"/>
      <c r="LIB60" s="19"/>
      <c r="LIC60" s="19"/>
      <c r="LID60" s="19"/>
      <c r="LIE60" s="19"/>
      <c r="LIF60" s="19"/>
      <c r="LIG60" s="19"/>
      <c r="LIH60" s="19"/>
      <c r="LII60" s="19"/>
      <c r="LIJ60" s="19"/>
      <c r="LIK60" s="19"/>
      <c r="LIL60" s="19"/>
      <c r="LIM60" s="19"/>
      <c r="LIN60" s="19"/>
      <c r="LIO60" s="19"/>
      <c r="LIP60" s="19"/>
      <c r="LIQ60" s="19"/>
      <c r="LIR60" s="19"/>
      <c r="LIS60" s="19"/>
      <c r="LIT60" s="19"/>
      <c r="LIU60" s="19"/>
      <c r="LIV60" s="19"/>
      <c r="LIW60" s="19"/>
      <c r="LIX60" s="19"/>
      <c r="LIY60" s="19"/>
      <c r="LIZ60" s="19"/>
      <c r="LJA60" s="19"/>
      <c r="LJB60" s="19"/>
      <c r="LJC60" s="19"/>
      <c r="LJD60" s="19"/>
      <c r="LJE60" s="19"/>
      <c r="LJF60" s="19"/>
      <c r="LJG60" s="19"/>
      <c r="LJH60" s="19"/>
      <c r="LJI60" s="19"/>
      <c r="LJJ60" s="19"/>
      <c r="LJK60" s="19"/>
      <c r="LJL60" s="19"/>
      <c r="LJM60" s="19"/>
      <c r="LJN60" s="19"/>
      <c r="LJO60" s="19"/>
      <c r="LJP60" s="19"/>
      <c r="LJQ60" s="19"/>
      <c r="LJR60" s="19"/>
      <c r="LJS60" s="19"/>
      <c r="LJT60" s="19"/>
      <c r="LJU60" s="19"/>
      <c r="LJV60" s="19"/>
      <c r="LJW60" s="19"/>
      <c r="LJX60" s="19"/>
      <c r="LJY60" s="19"/>
      <c r="LJZ60" s="19"/>
      <c r="LKA60" s="19"/>
      <c r="LKB60" s="19"/>
      <c r="LKC60" s="19"/>
      <c r="LKD60" s="19"/>
      <c r="LKE60" s="19"/>
      <c r="LKF60" s="19"/>
      <c r="LKG60" s="19"/>
      <c r="LKH60" s="19"/>
      <c r="LKI60" s="19"/>
      <c r="LKJ60" s="19"/>
      <c r="LKK60" s="19"/>
      <c r="LKL60" s="19"/>
      <c r="LKM60" s="19"/>
      <c r="LKN60" s="19"/>
      <c r="LKO60" s="19"/>
      <c r="LKP60" s="19"/>
      <c r="LKQ60" s="19"/>
      <c r="LKR60" s="19"/>
      <c r="LKS60" s="19"/>
      <c r="LKT60" s="19"/>
      <c r="LKU60" s="19"/>
      <c r="LKV60" s="19"/>
      <c r="LKW60" s="19"/>
      <c r="LKX60" s="19"/>
      <c r="LKY60" s="19"/>
      <c r="LKZ60" s="19"/>
      <c r="LLA60" s="19"/>
      <c r="LLB60" s="19"/>
      <c r="LLC60" s="19"/>
      <c r="LLD60" s="19"/>
      <c r="LLE60" s="19"/>
      <c r="LLF60" s="19"/>
      <c r="LLG60" s="19"/>
      <c r="LLH60" s="19"/>
      <c r="LLI60" s="19"/>
      <c r="LLJ60" s="19"/>
      <c r="LLK60" s="19"/>
      <c r="LLL60" s="19"/>
      <c r="LLM60" s="19"/>
      <c r="LLN60" s="19"/>
      <c r="LLO60" s="19"/>
      <c r="LLP60" s="19"/>
      <c r="LLQ60" s="19"/>
      <c r="LLR60" s="19"/>
      <c r="LLS60" s="19"/>
      <c r="LLT60" s="19"/>
      <c r="LLU60" s="19"/>
      <c r="LLV60" s="19"/>
      <c r="LLW60" s="19"/>
      <c r="LLX60" s="19"/>
      <c r="LLY60" s="19"/>
      <c r="LLZ60" s="19"/>
      <c r="LMA60" s="19"/>
      <c r="LMB60" s="19"/>
      <c r="LMC60" s="19"/>
      <c r="LMD60" s="19"/>
      <c r="LME60" s="19"/>
      <c r="LMF60" s="19"/>
      <c r="LMG60" s="19"/>
      <c r="LMH60" s="19"/>
      <c r="LMI60" s="19"/>
      <c r="LMJ60" s="19"/>
      <c r="LMK60" s="19"/>
      <c r="LML60" s="19"/>
      <c r="LMM60" s="19"/>
      <c r="LMN60" s="19"/>
      <c r="LMO60" s="19"/>
      <c r="LMP60" s="19"/>
      <c r="LMQ60" s="19"/>
      <c r="LMR60" s="19"/>
      <c r="LMS60" s="19"/>
      <c r="LMT60" s="19"/>
      <c r="LMU60" s="19"/>
      <c r="LMV60" s="19"/>
      <c r="LMW60" s="19"/>
      <c r="LMX60" s="19"/>
      <c r="LMY60" s="19"/>
      <c r="LMZ60" s="19"/>
      <c r="LNA60" s="19"/>
      <c r="LNB60" s="19"/>
      <c r="LNC60" s="19"/>
      <c r="LND60" s="19"/>
      <c r="LNE60" s="19"/>
      <c r="LNF60" s="19"/>
      <c r="LNG60" s="19"/>
      <c r="LNH60" s="19"/>
      <c r="LNI60" s="19"/>
      <c r="LNJ60" s="19"/>
      <c r="LNK60" s="19"/>
      <c r="LNL60" s="19"/>
      <c r="LNM60" s="19"/>
      <c r="LNN60" s="19"/>
      <c r="LNO60" s="19"/>
      <c r="LNP60" s="19"/>
      <c r="LNQ60" s="19"/>
      <c r="LNR60" s="19"/>
      <c r="LNS60" s="19"/>
      <c r="LNT60" s="19"/>
      <c r="LNU60" s="19"/>
      <c r="LNV60" s="19"/>
      <c r="LNW60" s="19"/>
      <c r="LNX60" s="19"/>
      <c r="LNY60" s="19"/>
      <c r="LNZ60" s="19"/>
      <c r="LOA60" s="19"/>
      <c r="LOB60" s="19"/>
      <c r="LOC60" s="19"/>
      <c r="LOD60" s="19"/>
      <c r="LOE60" s="19"/>
      <c r="LOF60" s="19"/>
      <c r="LOG60" s="19"/>
      <c r="LOH60" s="19"/>
      <c r="LOI60" s="19"/>
      <c r="LOJ60" s="19"/>
      <c r="LOK60" s="19"/>
      <c r="LOL60" s="19"/>
      <c r="LOM60" s="19"/>
      <c r="LON60" s="19"/>
      <c r="LOO60" s="19"/>
      <c r="LOP60" s="19"/>
      <c r="LOQ60" s="19"/>
      <c r="LOR60" s="19"/>
      <c r="LOS60" s="19"/>
      <c r="LOT60" s="19"/>
      <c r="LOU60" s="19"/>
      <c r="LOV60" s="19"/>
      <c r="LOW60" s="19"/>
      <c r="LOX60" s="19"/>
      <c r="LOY60" s="19"/>
      <c r="LOZ60" s="19"/>
      <c r="LPA60" s="19"/>
      <c r="LPB60" s="19"/>
      <c r="LPC60" s="19"/>
      <c r="LPD60" s="19"/>
      <c r="LPE60" s="19"/>
      <c r="LPF60" s="19"/>
      <c r="LPG60" s="19"/>
      <c r="LPH60" s="19"/>
      <c r="LPI60" s="19"/>
      <c r="LPJ60" s="19"/>
      <c r="LPK60" s="19"/>
      <c r="LPL60" s="19"/>
      <c r="LPM60" s="19"/>
      <c r="LPN60" s="19"/>
      <c r="LPO60" s="19"/>
      <c r="LPP60" s="19"/>
      <c r="LPQ60" s="19"/>
      <c r="LPR60" s="19"/>
      <c r="LPS60" s="19"/>
      <c r="LPT60" s="19"/>
      <c r="LPU60" s="19"/>
      <c r="LPV60" s="19"/>
      <c r="LPW60" s="19"/>
      <c r="LPX60" s="19"/>
      <c r="LPY60" s="19"/>
      <c r="LPZ60" s="19"/>
      <c r="LQA60" s="19"/>
      <c r="LQB60" s="19"/>
      <c r="LQC60" s="19"/>
      <c r="LQD60" s="19"/>
      <c r="LQE60" s="19"/>
      <c r="LQF60" s="19"/>
      <c r="LQG60" s="19"/>
      <c r="LQH60" s="19"/>
      <c r="LQI60" s="19"/>
      <c r="LQJ60" s="19"/>
      <c r="LQK60" s="19"/>
      <c r="LQL60" s="19"/>
      <c r="LQM60" s="19"/>
      <c r="LQN60" s="19"/>
      <c r="LQO60" s="19"/>
      <c r="LQP60" s="19"/>
      <c r="LQQ60" s="19"/>
      <c r="LQR60" s="19"/>
      <c r="LQS60" s="19"/>
      <c r="LQT60" s="19"/>
      <c r="LQU60" s="19"/>
      <c r="LQV60" s="19"/>
      <c r="LQW60" s="19"/>
      <c r="LQX60" s="19"/>
      <c r="LQY60" s="19"/>
      <c r="LQZ60" s="19"/>
      <c r="LRA60" s="19"/>
      <c r="LRB60" s="19"/>
      <c r="LRC60" s="19"/>
      <c r="LRD60" s="19"/>
      <c r="LRE60" s="19"/>
      <c r="LRF60" s="19"/>
      <c r="LRG60" s="19"/>
      <c r="LRH60" s="19"/>
      <c r="LRI60" s="19"/>
      <c r="LRJ60" s="19"/>
      <c r="LRK60" s="19"/>
      <c r="LRL60" s="19"/>
      <c r="LRM60" s="19"/>
      <c r="LRN60" s="19"/>
      <c r="LRO60" s="19"/>
      <c r="LRP60" s="19"/>
      <c r="LRQ60" s="19"/>
      <c r="LRR60" s="19"/>
      <c r="LRS60" s="19"/>
      <c r="LRT60" s="19"/>
      <c r="LRU60" s="19"/>
      <c r="LRV60" s="19"/>
      <c r="LRW60" s="19"/>
      <c r="LRX60" s="19"/>
      <c r="LRY60" s="19"/>
      <c r="LRZ60" s="19"/>
      <c r="LSA60" s="19"/>
      <c r="LSB60" s="19"/>
      <c r="LSC60" s="19"/>
      <c r="LSD60" s="19"/>
      <c r="LSE60" s="19"/>
      <c r="LSF60" s="19"/>
      <c r="LSG60" s="19"/>
      <c r="LSH60" s="19"/>
      <c r="LSI60" s="19"/>
      <c r="LSJ60" s="19"/>
      <c r="LSK60" s="19"/>
      <c r="LSL60" s="19"/>
      <c r="LSM60" s="19"/>
      <c r="LSN60" s="19"/>
      <c r="LSO60" s="19"/>
      <c r="LSP60" s="19"/>
      <c r="LSQ60" s="19"/>
      <c r="LSR60" s="19"/>
      <c r="LSS60" s="19"/>
      <c r="LST60" s="19"/>
      <c r="LSU60" s="19"/>
      <c r="LSV60" s="19"/>
      <c r="LSW60" s="19"/>
      <c r="LSX60" s="19"/>
      <c r="LSY60" s="19"/>
      <c r="LSZ60" s="19"/>
      <c r="LTA60" s="19"/>
      <c r="LTB60" s="19"/>
      <c r="LTC60" s="19"/>
      <c r="LTD60" s="19"/>
      <c r="LTE60" s="19"/>
      <c r="LTF60" s="19"/>
      <c r="LTG60" s="19"/>
      <c r="LTH60" s="19"/>
      <c r="LTI60" s="19"/>
      <c r="LTJ60" s="19"/>
      <c r="LTK60" s="19"/>
      <c r="LTL60" s="19"/>
      <c r="LTM60" s="19"/>
      <c r="LTN60" s="19"/>
      <c r="LTO60" s="19"/>
      <c r="LTP60" s="19"/>
      <c r="LTQ60" s="19"/>
      <c r="LTR60" s="19"/>
      <c r="LTS60" s="19"/>
      <c r="LTT60" s="19"/>
      <c r="LTU60" s="19"/>
      <c r="LTV60" s="19"/>
      <c r="LTW60" s="19"/>
      <c r="LTX60" s="19"/>
      <c r="LTY60" s="19"/>
      <c r="LTZ60" s="19"/>
      <c r="LUA60" s="19"/>
      <c r="LUB60" s="19"/>
      <c r="LUC60" s="19"/>
      <c r="LUD60" s="19"/>
      <c r="LUE60" s="19"/>
      <c r="LUF60" s="19"/>
      <c r="LUG60" s="19"/>
      <c r="LUH60" s="19"/>
      <c r="LUI60" s="19"/>
      <c r="LUJ60" s="19"/>
      <c r="LUK60" s="19"/>
      <c r="LUL60" s="19"/>
      <c r="LUM60" s="19"/>
      <c r="LUN60" s="19"/>
      <c r="LUO60" s="19"/>
      <c r="LUP60" s="19"/>
      <c r="LUQ60" s="19"/>
      <c r="LUR60" s="19"/>
      <c r="LUS60" s="19"/>
      <c r="LUT60" s="19"/>
      <c r="LUU60" s="19"/>
      <c r="LUV60" s="19"/>
      <c r="LUW60" s="19"/>
      <c r="LUX60" s="19"/>
      <c r="LUY60" s="19"/>
      <c r="LUZ60" s="19"/>
      <c r="LVA60" s="19"/>
      <c r="LVB60" s="19"/>
      <c r="LVC60" s="19"/>
      <c r="LVD60" s="19"/>
      <c r="LVE60" s="19"/>
      <c r="LVF60" s="19"/>
      <c r="LVG60" s="19"/>
      <c r="LVH60" s="19"/>
      <c r="LVI60" s="19"/>
      <c r="LVJ60" s="19"/>
      <c r="LVK60" s="19"/>
      <c r="LVL60" s="19"/>
      <c r="LVM60" s="19"/>
      <c r="LVN60" s="19"/>
      <c r="LVO60" s="19"/>
      <c r="LVP60" s="19"/>
      <c r="LVQ60" s="19"/>
      <c r="LVR60" s="19"/>
      <c r="LVS60" s="19"/>
      <c r="LVT60" s="19"/>
      <c r="LVU60" s="19"/>
      <c r="LVV60" s="19"/>
      <c r="LVW60" s="19"/>
      <c r="LVX60" s="19"/>
      <c r="LVY60" s="19"/>
      <c r="LVZ60" s="19"/>
      <c r="LWA60" s="19"/>
      <c r="LWB60" s="19"/>
      <c r="LWC60" s="19"/>
      <c r="LWD60" s="19"/>
      <c r="LWE60" s="19"/>
      <c r="LWF60" s="19"/>
      <c r="LWG60" s="19"/>
      <c r="LWH60" s="19"/>
      <c r="LWI60" s="19"/>
      <c r="LWJ60" s="19"/>
      <c r="LWK60" s="19"/>
      <c r="LWL60" s="19"/>
      <c r="LWM60" s="19"/>
      <c r="LWN60" s="19"/>
      <c r="LWO60" s="19"/>
      <c r="LWP60" s="19"/>
      <c r="LWQ60" s="19"/>
      <c r="LWR60" s="19"/>
      <c r="LWS60" s="19"/>
      <c r="LWT60" s="19"/>
      <c r="LWU60" s="19"/>
      <c r="LWV60" s="19"/>
      <c r="LWW60" s="19"/>
      <c r="LWX60" s="19"/>
      <c r="LWY60" s="19"/>
      <c r="LWZ60" s="19"/>
      <c r="LXA60" s="19"/>
      <c r="LXB60" s="19"/>
      <c r="LXC60" s="19"/>
      <c r="LXD60" s="19"/>
      <c r="LXE60" s="19"/>
      <c r="LXF60" s="19"/>
      <c r="LXG60" s="19"/>
      <c r="LXH60" s="19"/>
      <c r="LXI60" s="19"/>
      <c r="LXJ60" s="19"/>
      <c r="LXK60" s="19"/>
      <c r="LXL60" s="19"/>
      <c r="LXM60" s="19"/>
      <c r="LXN60" s="19"/>
      <c r="LXO60" s="19"/>
      <c r="LXP60" s="19"/>
      <c r="LXQ60" s="19"/>
      <c r="LXR60" s="19"/>
      <c r="LXS60" s="19"/>
      <c r="LXT60" s="19"/>
      <c r="LXU60" s="19"/>
      <c r="LXV60" s="19"/>
      <c r="LXW60" s="19"/>
      <c r="LXX60" s="19"/>
      <c r="LXY60" s="19"/>
      <c r="LXZ60" s="19"/>
      <c r="LYA60" s="19"/>
      <c r="LYB60" s="19"/>
      <c r="LYC60" s="19"/>
      <c r="LYD60" s="19"/>
      <c r="LYE60" s="19"/>
      <c r="LYF60" s="19"/>
      <c r="LYG60" s="19"/>
      <c r="LYH60" s="19"/>
      <c r="LYI60" s="19"/>
      <c r="LYJ60" s="19"/>
      <c r="LYK60" s="19"/>
      <c r="LYL60" s="19"/>
      <c r="LYM60" s="19"/>
      <c r="LYN60" s="19"/>
      <c r="LYO60" s="19"/>
      <c r="LYP60" s="19"/>
      <c r="LYQ60" s="19"/>
      <c r="LYR60" s="19"/>
      <c r="LYS60" s="19"/>
      <c r="LYT60" s="19"/>
      <c r="LYU60" s="19"/>
      <c r="LYV60" s="19"/>
      <c r="LYW60" s="19"/>
      <c r="LYX60" s="19"/>
      <c r="LYY60" s="19"/>
      <c r="LYZ60" s="19"/>
      <c r="LZA60" s="19"/>
      <c r="LZB60" s="19"/>
      <c r="LZC60" s="19"/>
      <c r="LZD60" s="19"/>
      <c r="LZE60" s="19"/>
      <c r="LZF60" s="19"/>
      <c r="LZG60" s="19"/>
      <c r="LZH60" s="19"/>
      <c r="LZI60" s="19"/>
      <c r="LZJ60" s="19"/>
      <c r="LZK60" s="19"/>
      <c r="LZL60" s="19"/>
      <c r="LZM60" s="19"/>
      <c r="LZN60" s="19"/>
      <c r="LZO60" s="19"/>
      <c r="LZP60" s="19"/>
      <c r="LZQ60" s="19"/>
      <c r="LZR60" s="19"/>
      <c r="LZS60" s="19"/>
      <c r="LZT60" s="19"/>
      <c r="LZU60" s="19"/>
      <c r="LZV60" s="19"/>
      <c r="LZW60" s="19"/>
      <c r="LZX60" s="19"/>
      <c r="LZY60" s="19"/>
      <c r="LZZ60" s="19"/>
      <c r="MAA60" s="19"/>
      <c r="MAB60" s="19"/>
      <c r="MAC60" s="19"/>
      <c r="MAD60" s="19"/>
      <c r="MAE60" s="19"/>
      <c r="MAF60" s="19"/>
      <c r="MAG60" s="19"/>
      <c r="MAH60" s="19"/>
      <c r="MAI60" s="19"/>
      <c r="MAJ60" s="19"/>
      <c r="MAK60" s="19"/>
      <c r="MAL60" s="19"/>
      <c r="MAM60" s="19"/>
      <c r="MAN60" s="19"/>
      <c r="MAO60" s="19"/>
      <c r="MAP60" s="19"/>
      <c r="MAQ60" s="19"/>
      <c r="MAR60" s="19"/>
      <c r="MAS60" s="19"/>
      <c r="MAT60" s="19"/>
      <c r="MAU60" s="19"/>
      <c r="MAV60" s="19"/>
      <c r="MAW60" s="19"/>
      <c r="MAX60" s="19"/>
      <c r="MAY60" s="19"/>
      <c r="MAZ60" s="19"/>
      <c r="MBA60" s="19"/>
      <c r="MBB60" s="19"/>
      <c r="MBC60" s="19"/>
      <c r="MBD60" s="19"/>
      <c r="MBE60" s="19"/>
      <c r="MBF60" s="19"/>
      <c r="MBG60" s="19"/>
      <c r="MBH60" s="19"/>
      <c r="MBI60" s="19"/>
      <c r="MBJ60" s="19"/>
      <c r="MBK60" s="19"/>
      <c r="MBL60" s="19"/>
      <c r="MBM60" s="19"/>
      <c r="MBN60" s="19"/>
      <c r="MBO60" s="19"/>
      <c r="MBP60" s="19"/>
      <c r="MBQ60" s="19"/>
      <c r="MBR60" s="19"/>
      <c r="MBS60" s="19"/>
      <c r="MBT60" s="19"/>
      <c r="MBU60" s="19"/>
      <c r="MBV60" s="19"/>
      <c r="MBW60" s="19"/>
      <c r="MBX60" s="19"/>
      <c r="MBY60" s="19"/>
      <c r="MBZ60" s="19"/>
      <c r="MCA60" s="19"/>
      <c r="MCB60" s="19"/>
      <c r="MCC60" s="19"/>
      <c r="MCD60" s="19"/>
      <c r="MCE60" s="19"/>
      <c r="MCF60" s="19"/>
      <c r="MCG60" s="19"/>
      <c r="MCH60" s="19"/>
      <c r="MCI60" s="19"/>
      <c r="MCJ60" s="19"/>
      <c r="MCK60" s="19"/>
      <c r="MCL60" s="19"/>
      <c r="MCM60" s="19"/>
      <c r="MCN60" s="19"/>
      <c r="MCO60" s="19"/>
      <c r="MCP60" s="19"/>
      <c r="MCQ60" s="19"/>
      <c r="MCR60" s="19"/>
      <c r="MCS60" s="19"/>
      <c r="MCT60" s="19"/>
      <c r="MCU60" s="19"/>
      <c r="MCV60" s="19"/>
      <c r="MCW60" s="19"/>
      <c r="MCX60" s="19"/>
      <c r="MCY60" s="19"/>
      <c r="MCZ60" s="19"/>
      <c r="MDA60" s="19"/>
      <c r="MDB60" s="19"/>
      <c r="MDC60" s="19"/>
      <c r="MDD60" s="19"/>
      <c r="MDE60" s="19"/>
      <c r="MDF60" s="19"/>
      <c r="MDG60" s="19"/>
      <c r="MDH60" s="19"/>
      <c r="MDI60" s="19"/>
      <c r="MDJ60" s="19"/>
      <c r="MDK60" s="19"/>
      <c r="MDL60" s="19"/>
      <c r="MDM60" s="19"/>
      <c r="MDN60" s="19"/>
      <c r="MDO60" s="19"/>
      <c r="MDP60" s="19"/>
      <c r="MDQ60" s="19"/>
      <c r="MDR60" s="19"/>
      <c r="MDS60" s="19"/>
      <c r="MDT60" s="19"/>
      <c r="MDU60" s="19"/>
      <c r="MDV60" s="19"/>
      <c r="MDW60" s="19"/>
      <c r="MDX60" s="19"/>
      <c r="MDY60" s="19"/>
      <c r="MDZ60" s="19"/>
      <c r="MEA60" s="19"/>
      <c r="MEB60" s="19"/>
      <c r="MEC60" s="19"/>
      <c r="MED60" s="19"/>
      <c r="MEE60" s="19"/>
      <c r="MEF60" s="19"/>
      <c r="MEG60" s="19"/>
      <c r="MEH60" s="19"/>
      <c r="MEI60" s="19"/>
      <c r="MEJ60" s="19"/>
      <c r="MEK60" s="19"/>
      <c r="MEL60" s="19"/>
      <c r="MEM60" s="19"/>
      <c r="MEN60" s="19"/>
      <c r="MEO60" s="19"/>
      <c r="MEP60" s="19"/>
      <c r="MEQ60" s="19"/>
      <c r="MER60" s="19"/>
      <c r="MES60" s="19"/>
      <c r="MET60" s="19"/>
      <c r="MEU60" s="19"/>
      <c r="MEV60" s="19"/>
      <c r="MEW60" s="19"/>
      <c r="MEX60" s="19"/>
      <c r="MEY60" s="19"/>
      <c r="MEZ60" s="19"/>
      <c r="MFA60" s="19"/>
      <c r="MFB60" s="19"/>
      <c r="MFC60" s="19"/>
      <c r="MFD60" s="19"/>
      <c r="MFE60" s="19"/>
      <c r="MFF60" s="19"/>
      <c r="MFG60" s="19"/>
      <c r="MFH60" s="19"/>
      <c r="MFI60" s="19"/>
      <c r="MFJ60" s="19"/>
      <c r="MFK60" s="19"/>
      <c r="MFL60" s="19"/>
      <c r="MFM60" s="19"/>
      <c r="MFN60" s="19"/>
      <c r="MFO60" s="19"/>
      <c r="MFP60" s="19"/>
      <c r="MFQ60" s="19"/>
      <c r="MFR60" s="19"/>
      <c r="MFS60" s="19"/>
      <c r="MFT60" s="19"/>
      <c r="MFU60" s="19"/>
      <c r="MFV60" s="19"/>
      <c r="MFW60" s="19"/>
      <c r="MFX60" s="19"/>
      <c r="MFY60" s="19"/>
      <c r="MFZ60" s="19"/>
      <c r="MGA60" s="19"/>
      <c r="MGB60" s="19"/>
      <c r="MGC60" s="19"/>
      <c r="MGD60" s="19"/>
      <c r="MGE60" s="19"/>
      <c r="MGF60" s="19"/>
      <c r="MGG60" s="19"/>
      <c r="MGH60" s="19"/>
      <c r="MGI60" s="19"/>
      <c r="MGJ60" s="19"/>
      <c r="MGK60" s="19"/>
      <c r="MGL60" s="19"/>
      <c r="MGM60" s="19"/>
      <c r="MGN60" s="19"/>
      <c r="MGO60" s="19"/>
      <c r="MGP60" s="19"/>
      <c r="MGQ60" s="19"/>
      <c r="MGR60" s="19"/>
      <c r="MGS60" s="19"/>
      <c r="MGT60" s="19"/>
      <c r="MGU60" s="19"/>
      <c r="MGV60" s="19"/>
      <c r="MGW60" s="19"/>
      <c r="MGX60" s="19"/>
      <c r="MGY60" s="19"/>
      <c r="MGZ60" s="19"/>
      <c r="MHA60" s="19"/>
      <c r="MHB60" s="19"/>
      <c r="MHC60" s="19"/>
      <c r="MHD60" s="19"/>
      <c r="MHE60" s="19"/>
      <c r="MHF60" s="19"/>
      <c r="MHG60" s="19"/>
      <c r="MHH60" s="19"/>
      <c r="MHI60" s="19"/>
      <c r="MHJ60" s="19"/>
      <c r="MHK60" s="19"/>
      <c r="MHL60" s="19"/>
      <c r="MHM60" s="19"/>
      <c r="MHN60" s="19"/>
      <c r="MHO60" s="19"/>
      <c r="MHP60" s="19"/>
      <c r="MHQ60" s="19"/>
      <c r="MHR60" s="19"/>
      <c r="MHS60" s="19"/>
      <c r="MHT60" s="19"/>
      <c r="MHU60" s="19"/>
      <c r="MHV60" s="19"/>
      <c r="MHW60" s="19"/>
      <c r="MHX60" s="19"/>
      <c r="MHY60" s="19"/>
      <c r="MHZ60" s="19"/>
      <c r="MIA60" s="19"/>
      <c r="MIB60" s="19"/>
      <c r="MIC60" s="19"/>
      <c r="MID60" s="19"/>
      <c r="MIE60" s="19"/>
      <c r="MIF60" s="19"/>
      <c r="MIG60" s="19"/>
      <c r="MIH60" s="19"/>
      <c r="MII60" s="19"/>
      <c r="MIJ60" s="19"/>
      <c r="MIK60" s="19"/>
      <c r="MIL60" s="19"/>
      <c r="MIM60" s="19"/>
      <c r="MIN60" s="19"/>
      <c r="MIO60" s="19"/>
      <c r="MIP60" s="19"/>
      <c r="MIQ60" s="19"/>
      <c r="MIR60" s="19"/>
      <c r="MIS60" s="19"/>
      <c r="MIT60" s="19"/>
      <c r="MIU60" s="19"/>
      <c r="MIV60" s="19"/>
      <c r="MIW60" s="19"/>
      <c r="MIX60" s="19"/>
      <c r="MIY60" s="19"/>
      <c r="MIZ60" s="19"/>
      <c r="MJA60" s="19"/>
      <c r="MJB60" s="19"/>
      <c r="MJC60" s="19"/>
      <c r="MJD60" s="19"/>
      <c r="MJE60" s="19"/>
      <c r="MJF60" s="19"/>
      <c r="MJG60" s="19"/>
      <c r="MJH60" s="19"/>
      <c r="MJI60" s="19"/>
      <c r="MJJ60" s="19"/>
      <c r="MJK60" s="19"/>
      <c r="MJL60" s="19"/>
      <c r="MJM60" s="19"/>
      <c r="MJN60" s="19"/>
      <c r="MJO60" s="19"/>
      <c r="MJP60" s="19"/>
      <c r="MJQ60" s="19"/>
      <c r="MJR60" s="19"/>
      <c r="MJS60" s="19"/>
      <c r="MJT60" s="19"/>
      <c r="MJU60" s="19"/>
      <c r="MJV60" s="19"/>
      <c r="MJW60" s="19"/>
      <c r="MJX60" s="19"/>
      <c r="MJY60" s="19"/>
      <c r="MJZ60" s="19"/>
      <c r="MKA60" s="19"/>
      <c r="MKB60" s="19"/>
      <c r="MKC60" s="19"/>
      <c r="MKD60" s="19"/>
      <c r="MKE60" s="19"/>
      <c r="MKF60" s="19"/>
      <c r="MKG60" s="19"/>
      <c r="MKH60" s="19"/>
      <c r="MKI60" s="19"/>
      <c r="MKJ60" s="19"/>
      <c r="MKK60" s="19"/>
      <c r="MKL60" s="19"/>
      <c r="MKM60" s="19"/>
      <c r="MKN60" s="19"/>
      <c r="MKO60" s="19"/>
      <c r="MKP60" s="19"/>
      <c r="MKQ60" s="19"/>
      <c r="MKR60" s="19"/>
      <c r="MKS60" s="19"/>
      <c r="MKT60" s="19"/>
      <c r="MKU60" s="19"/>
      <c r="MKV60" s="19"/>
      <c r="MKW60" s="19"/>
      <c r="MKX60" s="19"/>
      <c r="MKY60" s="19"/>
      <c r="MKZ60" s="19"/>
      <c r="MLA60" s="19"/>
      <c r="MLB60" s="19"/>
      <c r="MLC60" s="19"/>
      <c r="MLD60" s="19"/>
      <c r="MLE60" s="19"/>
      <c r="MLF60" s="19"/>
      <c r="MLG60" s="19"/>
      <c r="MLH60" s="19"/>
      <c r="MLI60" s="19"/>
      <c r="MLJ60" s="19"/>
      <c r="MLK60" s="19"/>
      <c r="MLL60" s="19"/>
      <c r="MLM60" s="19"/>
      <c r="MLN60" s="19"/>
      <c r="MLO60" s="19"/>
      <c r="MLP60" s="19"/>
      <c r="MLQ60" s="19"/>
      <c r="MLR60" s="19"/>
      <c r="MLS60" s="19"/>
      <c r="MLT60" s="19"/>
      <c r="MLU60" s="19"/>
      <c r="MLV60" s="19"/>
      <c r="MLW60" s="19"/>
      <c r="MLX60" s="19"/>
      <c r="MLY60" s="19"/>
      <c r="MLZ60" s="19"/>
      <c r="MMA60" s="19"/>
      <c r="MMB60" s="19"/>
      <c r="MMC60" s="19"/>
      <c r="MMD60" s="19"/>
      <c r="MME60" s="19"/>
      <c r="MMF60" s="19"/>
      <c r="MMG60" s="19"/>
      <c r="MMH60" s="19"/>
      <c r="MMI60" s="19"/>
      <c r="MMJ60" s="19"/>
      <c r="MMK60" s="19"/>
      <c r="MML60" s="19"/>
      <c r="MMM60" s="19"/>
      <c r="MMN60" s="19"/>
      <c r="MMO60" s="19"/>
      <c r="MMP60" s="19"/>
      <c r="MMQ60" s="19"/>
      <c r="MMR60" s="19"/>
      <c r="MMS60" s="19"/>
      <c r="MMT60" s="19"/>
      <c r="MMU60" s="19"/>
      <c r="MMV60" s="19"/>
      <c r="MMW60" s="19"/>
      <c r="MMX60" s="19"/>
      <c r="MMY60" s="19"/>
      <c r="MMZ60" s="19"/>
      <c r="MNA60" s="19"/>
      <c r="MNB60" s="19"/>
      <c r="MNC60" s="19"/>
      <c r="MND60" s="19"/>
      <c r="MNE60" s="19"/>
      <c r="MNF60" s="19"/>
      <c r="MNG60" s="19"/>
      <c r="MNH60" s="19"/>
      <c r="MNI60" s="19"/>
      <c r="MNJ60" s="19"/>
      <c r="MNK60" s="19"/>
      <c r="MNL60" s="19"/>
      <c r="MNM60" s="19"/>
      <c r="MNN60" s="19"/>
      <c r="MNO60" s="19"/>
      <c r="MNP60" s="19"/>
      <c r="MNQ60" s="19"/>
      <c r="MNR60" s="19"/>
      <c r="MNS60" s="19"/>
      <c r="MNT60" s="19"/>
      <c r="MNU60" s="19"/>
      <c r="MNV60" s="19"/>
      <c r="MNW60" s="19"/>
      <c r="MNX60" s="19"/>
      <c r="MNY60" s="19"/>
      <c r="MNZ60" s="19"/>
      <c r="MOA60" s="19"/>
      <c r="MOB60" s="19"/>
      <c r="MOC60" s="19"/>
      <c r="MOD60" s="19"/>
      <c r="MOE60" s="19"/>
      <c r="MOF60" s="19"/>
      <c r="MOG60" s="19"/>
      <c r="MOH60" s="19"/>
      <c r="MOI60" s="19"/>
      <c r="MOJ60" s="19"/>
      <c r="MOK60" s="19"/>
      <c r="MOL60" s="19"/>
      <c r="MOM60" s="19"/>
      <c r="MON60" s="19"/>
      <c r="MOO60" s="19"/>
      <c r="MOP60" s="19"/>
      <c r="MOQ60" s="19"/>
      <c r="MOR60" s="19"/>
      <c r="MOS60" s="19"/>
      <c r="MOT60" s="19"/>
      <c r="MOU60" s="19"/>
      <c r="MOV60" s="19"/>
      <c r="MOW60" s="19"/>
      <c r="MOX60" s="19"/>
      <c r="MOY60" s="19"/>
      <c r="MOZ60" s="19"/>
      <c r="MPA60" s="19"/>
      <c r="MPB60" s="19"/>
      <c r="MPC60" s="19"/>
      <c r="MPD60" s="19"/>
      <c r="MPE60" s="19"/>
      <c r="MPF60" s="19"/>
      <c r="MPG60" s="19"/>
      <c r="MPH60" s="19"/>
      <c r="MPI60" s="19"/>
      <c r="MPJ60" s="19"/>
      <c r="MPK60" s="19"/>
      <c r="MPL60" s="19"/>
      <c r="MPM60" s="19"/>
      <c r="MPN60" s="19"/>
      <c r="MPO60" s="19"/>
      <c r="MPP60" s="19"/>
      <c r="MPQ60" s="19"/>
      <c r="MPR60" s="19"/>
      <c r="MPS60" s="19"/>
      <c r="MPT60" s="19"/>
      <c r="MPU60" s="19"/>
      <c r="MPV60" s="19"/>
      <c r="MPW60" s="19"/>
      <c r="MPX60" s="19"/>
      <c r="MPY60" s="19"/>
      <c r="MPZ60" s="19"/>
      <c r="MQA60" s="19"/>
      <c r="MQB60" s="19"/>
      <c r="MQC60" s="19"/>
      <c r="MQD60" s="19"/>
      <c r="MQE60" s="19"/>
      <c r="MQF60" s="19"/>
      <c r="MQG60" s="19"/>
      <c r="MQH60" s="19"/>
      <c r="MQI60" s="19"/>
      <c r="MQJ60" s="19"/>
      <c r="MQK60" s="19"/>
      <c r="MQL60" s="19"/>
      <c r="MQM60" s="19"/>
      <c r="MQN60" s="19"/>
      <c r="MQO60" s="19"/>
      <c r="MQP60" s="19"/>
      <c r="MQQ60" s="19"/>
      <c r="MQR60" s="19"/>
      <c r="MQS60" s="19"/>
      <c r="MQT60" s="19"/>
      <c r="MQU60" s="19"/>
      <c r="MQV60" s="19"/>
      <c r="MQW60" s="19"/>
      <c r="MQX60" s="19"/>
      <c r="MQY60" s="19"/>
      <c r="MQZ60" s="19"/>
      <c r="MRA60" s="19"/>
      <c r="MRB60" s="19"/>
      <c r="MRC60" s="19"/>
      <c r="MRD60" s="19"/>
      <c r="MRE60" s="19"/>
      <c r="MRF60" s="19"/>
      <c r="MRG60" s="19"/>
      <c r="MRH60" s="19"/>
      <c r="MRI60" s="19"/>
      <c r="MRJ60" s="19"/>
      <c r="MRK60" s="19"/>
      <c r="MRL60" s="19"/>
      <c r="MRM60" s="19"/>
      <c r="MRN60" s="19"/>
      <c r="MRO60" s="19"/>
      <c r="MRP60" s="19"/>
      <c r="MRQ60" s="19"/>
      <c r="MRR60" s="19"/>
      <c r="MRS60" s="19"/>
      <c r="MRT60" s="19"/>
      <c r="MRU60" s="19"/>
      <c r="MRV60" s="19"/>
      <c r="MRW60" s="19"/>
      <c r="MRX60" s="19"/>
      <c r="MRY60" s="19"/>
      <c r="MRZ60" s="19"/>
      <c r="MSA60" s="19"/>
      <c r="MSB60" s="19"/>
      <c r="MSC60" s="19"/>
      <c r="MSD60" s="19"/>
      <c r="MSE60" s="19"/>
      <c r="MSF60" s="19"/>
      <c r="MSG60" s="19"/>
      <c r="MSH60" s="19"/>
      <c r="MSI60" s="19"/>
      <c r="MSJ60" s="19"/>
      <c r="MSK60" s="19"/>
      <c r="MSL60" s="19"/>
      <c r="MSM60" s="19"/>
      <c r="MSN60" s="19"/>
      <c r="MSO60" s="19"/>
      <c r="MSP60" s="19"/>
      <c r="MSQ60" s="19"/>
      <c r="MSR60" s="19"/>
      <c r="MSS60" s="19"/>
      <c r="MST60" s="19"/>
      <c r="MSU60" s="19"/>
      <c r="MSV60" s="19"/>
      <c r="MSW60" s="19"/>
      <c r="MSX60" s="19"/>
      <c r="MSY60" s="19"/>
      <c r="MSZ60" s="19"/>
      <c r="MTA60" s="19"/>
      <c r="MTB60" s="19"/>
      <c r="MTC60" s="19"/>
      <c r="MTD60" s="19"/>
      <c r="MTE60" s="19"/>
      <c r="MTF60" s="19"/>
      <c r="MTG60" s="19"/>
      <c r="MTH60" s="19"/>
      <c r="MTI60" s="19"/>
      <c r="MTJ60" s="19"/>
      <c r="MTK60" s="19"/>
      <c r="MTL60" s="19"/>
      <c r="MTM60" s="19"/>
      <c r="MTN60" s="19"/>
      <c r="MTO60" s="19"/>
      <c r="MTP60" s="19"/>
      <c r="MTQ60" s="19"/>
      <c r="MTR60" s="19"/>
      <c r="MTS60" s="19"/>
      <c r="MTT60" s="19"/>
      <c r="MTU60" s="19"/>
      <c r="MTV60" s="19"/>
      <c r="MTW60" s="19"/>
      <c r="MTX60" s="19"/>
      <c r="MTY60" s="19"/>
      <c r="MTZ60" s="19"/>
      <c r="MUA60" s="19"/>
      <c r="MUB60" s="19"/>
      <c r="MUC60" s="19"/>
      <c r="MUD60" s="19"/>
      <c r="MUE60" s="19"/>
      <c r="MUF60" s="19"/>
      <c r="MUG60" s="19"/>
      <c r="MUH60" s="19"/>
      <c r="MUI60" s="19"/>
      <c r="MUJ60" s="19"/>
      <c r="MUK60" s="19"/>
      <c r="MUL60" s="19"/>
      <c r="MUM60" s="19"/>
      <c r="MUN60" s="19"/>
      <c r="MUO60" s="19"/>
      <c r="MUP60" s="19"/>
      <c r="MUQ60" s="19"/>
      <c r="MUR60" s="19"/>
      <c r="MUS60" s="19"/>
      <c r="MUT60" s="19"/>
      <c r="MUU60" s="19"/>
      <c r="MUV60" s="19"/>
      <c r="MUW60" s="19"/>
      <c r="MUX60" s="19"/>
      <c r="MUY60" s="19"/>
      <c r="MUZ60" s="19"/>
      <c r="MVA60" s="19"/>
      <c r="MVB60" s="19"/>
      <c r="MVC60" s="19"/>
      <c r="MVD60" s="19"/>
      <c r="MVE60" s="19"/>
      <c r="MVF60" s="19"/>
      <c r="MVG60" s="19"/>
      <c r="MVH60" s="19"/>
      <c r="MVI60" s="19"/>
      <c r="MVJ60" s="19"/>
      <c r="MVK60" s="19"/>
      <c r="MVL60" s="19"/>
      <c r="MVM60" s="19"/>
      <c r="MVN60" s="19"/>
      <c r="MVO60" s="19"/>
      <c r="MVP60" s="19"/>
      <c r="MVQ60" s="19"/>
      <c r="MVR60" s="19"/>
      <c r="MVS60" s="19"/>
      <c r="MVT60" s="19"/>
      <c r="MVU60" s="19"/>
      <c r="MVV60" s="19"/>
      <c r="MVW60" s="19"/>
      <c r="MVX60" s="19"/>
      <c r="MVY60" s="19"/>
      <c r="MVZ60" s="19"/>
      <c r="MWA60" s="19"/>
      <c r="MWB60" s="19"/>
      <c r="MWC60" s="19"/>
      <c r="MWD60" s="19"/>
      <c r="MWE60" s="19"/>
      <c r="MWF60" s="19"/>
      <c r="MWG60" s="19"/>
      <c r="MWH60" s="19"/>
      <c r="MWI60" s="19"/>
      <c r="MWJ60" s="19"/>
      <c r="MWK60" s="19"/>
      <c r="MWL60" s="19"/>
      <c r="MWM60" s="19"/>
      <c r="MWN60" s="19"/>
      <c r="MWO60" s="19"/>
      <c r="MWP60" s="19"/>
      <c r="MWQ60" s="19"/>
      <c r="MWR60" s="19"/>
      <c r="MWS60" s="19"/>
      <c r="MWT60" s="19"/>
      <c r="MWU60" s="19"/>
      <c r="MWV60" s="19"/>
      <c r="MWW60" s="19"/>
      <c r="MWX60" s="19"/>
      <c r="MWY60" s="19"/>
      <c r="MWZ60" s="19"/>
      <c r="MXA60" s="19"/>
      <c r="MXB60" s="19"/>
      <c r="MXC60" s="19"/>
      <c r="MXD60" s="19"/>
      <c r="MXE60" s="19"/>
      <c r="MXF60" s="19"/>
      <c r="MXG60" s="19"/>
      <c r="MXH60" s="19"/>
      <c r="MXI60" s="19"/>
      <c r="MXJ60" s="19"/>
      <c r="MXK60" s="19"/>
      <c r="MXL60" s="19"/>
      <c r="MXM60" s="19"/>
      <c r="MXN60" s="19"/>
      <c r="MXO60" s="19"/>
      <c r="MXP60" s="19"/>
      <c r="MXQ60" s="19"/>
      <c r="MXR60" s="19"/>
      <c r="MXS60" s="19"/>
      <c r="MXT60" s="19"/>
      <c r="MXU60" s="19"/>
      <c r="MXV60" s="19"/>
      <c r="MXW60" s="19"/>
      <c r="MXX60" s="19"/>
      <c r="MXY60" s="19"/>
      <c r="MXZ60" s="19"/>
      <c r="MYA60" s="19"/>
      <c r="MYB60" s="19"/>
      <c r="MYC60" s="19"/>
      <c r="MYD60" s="19"/>
      <c r="MYE60" s="19"/>
      <c r="MYF60" s="19"/>
      <c r="MYG60" s="19"/>
      <c r="MYH60" s="19"/>
      <c r="MYI60" s="19"/>
      <c r="MYJ60" s="19"/>
      <c r="MYK60" s="19"/>
      <c r="MYL60" s="19"/>
      <c r="MYM60" s="19"/>
      <c r="MYN60" s="19"/>
      <c r="MYO60" s="19"/>
      <c r="MYP60" s="19"/>
      <c r="MYQ60" s="19"/>
      <c r="MYR60" s="19"/>
      <c r="MYS60" s="19"/>
      <c r="MYT60" s="19"/>
      <c r="MYU60" s="19"/>
      <c r="MYV60" s="19"/>
      <c r="MYW60" s="19"/>
      <c r="MYX60" s="19"/>
      <c r="MYY60" s="19"/>
      <c r="MYZ60" s="19"/>
      <c r="MZA60" s="19"/>
      <c r="MZB60" s="19"/>
      <c r="MZC60" s="19"/>
      <c r="MZD60" s="19"/>
      <c r="MZE60" s="19"/>
      <c r="MZF60" s="19"/>
      <c r="MZG60" s="19"/>
      <c r="MZH60" s="19"/>
      <c r="MZI60" s="19"/>
      <c r="MZJ60" s="19"/>
      <c r="MZK60" s="19"/>
      <c r="MZL60" s="19"/>
      <c r="MZM60" s="19"/>
      <c r="MZN60" s="19"/>
      <c r="MZO60" s="19"/>
      <c r="MZP60" s="19"/>
      <c r="MZQ60" s="19"/>
      <c r="MZR60" s="19"/>
      <c r="MZS60" s="19"/>
      <c r="MZT60" s="19"/>
      <c r="MZU60" s="19"/>
      <c r="MZV60" s="19"/>
      <c r="MZW60" s="19"/>
      <c r="MZX60" s="19"/>
      <c r="MZY60" s="19"/>
      <c r="MZZ60" s="19"/>
      <c r="NAA60" s="19"/>
      <c r="NAB60" s="19"/>
      <c r="NAC60" s="19"/>
      <c r="NAD60" s="19"/>
      <c r="NAE60" s="19"/>
      <c r="NAF60" s="19"/>
      <c r="NAG60" s="19"/>
      <c r="NAH60" s="19"/>
      <c r="NAI60" s="19"/>
      <c r="NAJ60" s="19"/>
      <c r="NAK60" s="19"/>
      <c r="NAL60" s="19"/>
      <c r="NAM60" s="19"/>
      <c r="NAN60" s="19"/>
      <c r="NAO60" s="19"/>
      <c r="NAP60" s="19"/>
      <c r="NAQ60" s="19"/>
      <c r="NAR60" s="19"/>
      <c r="NAS60" s="19"/>
      <c r="NAT60" s="19"/>
      <c r="NAU60" s="19"/>
      <c r="NAV60" s="19"/>
      <c r="NAW60" s="19"/>
      <c r="NAX60" s="19"/>
      <c r="NAY60" s="19"/>
      <c r="NAZ60" s="19"/>
      <c r="NBA60" s="19"/>
      <c r="NBB60" s="19"/>
      <c r="NBC60" s="19"/>
      <c r="NBD60" s="19"/>
      <c r="NBE60" s="19"/>
      <c r="NBF60" s="19"/>
      <c r="NBG60" s="19"/>
      <c r="NBH60" s="19"/>
      <c r="NBI60" s="19"/>
      <c r="NBJ60" s="19"/>
      <c r="NBK60" s="19"/>
      <c r="NBL60" s="19"/>
      <c r="NBM60" s="19"/>
      <c r="NBN60" s="19"/>
      <c r="NBO60" s="19"/>
      <c r="NBP60" s="19"/>
      <c r="NBQ60" s="19"/>
      <c r="NBR60" s="19"/>
      <c r="NBS60" s="19"/>
      <c r="NBT60" s="19"/>
      <c r="NBU60" s="19"/>
      <c r="NBV60" s="19"/>
      <c r="NBW60" s="19"/>
      <c r="NBX60" s="19"/>
      <c r="NBY60" s="19"/>
      <c r="NBZ60" s="19"/>
      <c r="NCA60" s="19"/>
      <c r="NCB60" s="19"/>
      <c r="NCC60" s="19"/>
      <c r="NCD60" s="19"/>
      <c r="NCE60" s="19"/>
      <c r="NCF60" s="19"/>
      <c r="NCG60" s="19"/>
      <c r="NCH60" s="19"/>
      <c r="NCI60" s="19"/>
      <c r="NCJ60" s="19"/>
      <c r="NCK60" s="19"/>
      <c r="NCL60" s="19"/>
      <c r="NCM60" s="19"/>
      <c r="NCN60" s="19"/>
      <c r="NCO60" s="19"/>
      <c r="NCP60" s="19"/>
      <c r="NCQ60" s="19"/>
      <c r="NCR60" s="19"/>
      <c r="NCS60" s="19"/>
      <c r="NCT60" s="19"/>
      <c r="NCU60" s="19"/>
      <c r="NCV60" s="19"/>
      <c r="NCW60" s="19"/>
      <c r="NCX60" s="19"/>
      <c r="NCY60" s="19"/>
      <c r="NCZ60" s="19"/>
      <c r="NDA60" s="19"/>
      <c r="NDB60" s="19"/>
      <c r="NDC60" s="19"/>
      <c r="NDD60" s="19"/>
      <c r="NDE60" s="19"/>
      <c r="NDF60" s="19"/>
      <c r="NDG60" s="19"/>
      <c r="NDH60" s="19"/>
      <c r="NDI60" s="19"/>
      <c r="NDJ60" s="19"/>
      <c r="NDK60" s="19"/>
      <c r="NDL60" s="19"/>
      <c r="NDM60" s="19"/>
      <c r="NDN60" s="19"/>
      <c r="NDO60" s="19"/>
      <c r="NDP60" s="19"/>
      <c r="NDQ60" s="19"/>
      <c r="NDR60" s="19"/>
      <c r="NDS60" s="19"/>
      <c r="NDT60" s="19"/>
      <c r="NDU60" s="19"/>
      <c r="NDV60" s="19"/>
      <c r="NDW60" s="19"/>
      <c r="NDX60" s="19"/>
      <c r="NDY60" s="19"/>
      <c r="NDZ60" s="19"/>
      <c r="NEA60" s="19"/>
      <c r="NEB60" s="19"/>
      <c r="NEC60" s="19"/>
      <c r="NED60" s="19"/>
      <c r="NEE60" s="19"/>
      <c r="NEF60" s="19"/>
      <c r="NEG60" s="19"/>
      <c r="NEH60" s="19"/>
      <c r="NEI60" s="19"/>
      <c r="NEJ60" s="19"/>
      <c r="NEK60" s="19"/>
      <c r="NEL60" s="19"/>
      <c r="NEM60" s="19"/>
      <c r="NEN60" s="19"/>
      <c r="NEO60" s="19"/>
      <c r="NEP60" s="19"/>
      <c r="NEQ60" s="19"/>
      <c r="NER60" s="19"/>
      <c r="NES60" s="19"/>
      <c r="NET60" s="19"/>
      <c r="NEU60" s="19"/>
      <c r="NEV60" s="19"/>
      <c r="NEW60" s="19"/>
      <c r="NEX60" s="19"/>
      <c r="NEY60" s="19"/>
      <c r="NEZ60" s="19"/>
      <c r="NFA60" s="19"/>
      <c r="NFB60" s="19"/>
      <c r="NFC60" s="19"/>
      <c r="NFD60" s="19"/>
      <c r="NFE60" s="19"/>
      <c r="NFF60" s="19"/>
      <c r="NFG60" s="19"/>
      <c r="NFH60" s="19"/>
      <c r="NFI60" s="19"/>
      <c r="NFJ60" s="19"/>
      <c r="NFK60" s="19"/>
      <c r="NFL60" s="19"/>
      <c r="NFM60" s="19"/>
      <c r="NFN60" s="19"/>
      <c r="NFO60" s="19"/>
      <c r="NFP60" s="19"/>
      <c r="NFQ60" s="19"/>
      <c r="NFR60" s="19"/>
      <c r="NFS60" s="19"/>
      <c r="NFT60" s="19"/>
      <c r="NFU60" s="19"/>
      <c r="NFV60" s="19"/>
      <c r="NFW60" s="19"/>
      <c r="NFX60" s="19"/>
      <c r="NFY60" s="19"/>
      <c r="NFZ60" s="19"/>
      <c r="NGA60" s="19"/>
      <c r="NGB60" s="19"/>
      <c r="NGC60" s="19"/>
      <c r="NGD60" s="19"/>
      <c r="NGE60" s="19"/>
      <c r="NGF60" s="19"/>
      <c r="NGG60" s="19"/>
      <c r="NGH60" s="19"/>
      <c r="NGI60" s="19"/>
      <c r="NGJ60" s="19"/>
      <c r="NGK60" s="19"/>
      <c r="NGL60" s="19"/>
      <c r="NGM60" s="19"/>
      <c r="NGN60" s="19"/>
      <c r="NGO60" s="19"/>
      <c r="NGP60" s="19"/>
      <c r="NGQ60" s="19"/>
      <c r="NGR60" s="19"/>
      <c r="NGS60" s="19"/>
      <c r="NGT60" s="19"/>
      <c r="NGU60" s="19"/>
      <c r="NGV60" s="19"/>
      <c r="NGW60" s="19"/>
      <c r="NGX60" s="19"/>
      <c r="NGY60" s="19"/>
      <c r="NGZ60" s="19"/>
      <c r="NHA60" s="19"/>
      <c r="NHB60" s="19"/>
      <c r="NHC60" s="19"/>
      <c r="NHD60" s="19"/>
      <c r="NHE60" s="19"/>
      <c r="NHF60" s="19"/>
      <c r="NHG60" s="19"/>
      <c r="NHH60" s="19"/>
      <c r="NHI60" s="19"/>
      <c r="NHJ60" s="19"/>
      <c r="NHK60" s="19"/>
      <c r="NHL60" s="19"/>
      <c r="NHM60" s="19"/>
      <c r="NHN60" s="19"/>
      <c r="NHO60" s="19"/>
      <c r="NHP60" s="19"/>
      <c r="NHQ60" s="19"/>
      <c r="NHR60" s="19"/>
      <c r="NHS60" s="19"/>
      <c r="NHT60" s="19"/>
      <c r="NHU60" s="19"/>
      <c r="NHV60" s="19"/>
      <c r="NHW60" s="19"/>
      <c r="NHX60" s="19"/>
      <c r="NHY60" s="19"/>
      <c r="NHZ60" s="19"/>
      <c r="NIA60" s="19"/>
      <c r="NIB60" s="19"/>
      <c r="NIC60" s="19"/>
      <c r="NID60" s="19"/>
      <c r="NIE60" s="19"/>
      <c r="NIF60" s="19"/>
      <c r="NIG60" s="19"/>
      <c r="NIH60" s="19"/>
      <c r="NII60" s="19"/>
      <c r="NIJ60" s="19"/>
      <c r="NIK60" s="19"/>
      <c r="NIL60" s="19"/>
      <c r="NIM60" s="19"/>
      <c r="NIN60" s="19"/>
      <c r="NIO60" s="19"/>
      <c r="NIP60" s="19"/>
      <c r="NIQ60" s="19"/>
      <c r="NIR60" s="19"/>
      <c r="NIS60" s="19"/>
      <c r="NIT60" s="19"/>
      <c r="NIU60" s="19"/>
      <c r="NIV60" s="19"/>
      <c r="NIW60" s="19"/>
      <c r="NIX60" s="19"/>
      <c r="NIY60" s="19"/>
      <c r="NIZ60" s="19"/>
      <c r="NJA60" s="19"/>
      <c r="NJB60" s="19"/>
      <c r="NJC60" s="19"/>
      <c r="NJD60" s="19"/>
      <c r="NJE60" s="19"/>
      <c r="NJF60" s="19"/>
      <c r="NJG60" s="19"/>
      <c r="NJH60" s="19"/>
      <c r="NJI60" s="19"/>
      <c r="NJJ60" s="19"/>
      <c r="NJK60" s="19"/>
      <c r="NJL60" s="19"/>
      <c r="NJM60" s="19"/>
      <c r="NJN60" s="19"/>
      <c r="NJO60" s="19"/>
      <c r="NJP60" s="19"/>
      <c r="NJQ60" s="19"/>
      <c r="NJR60" s="19"/>
      <c r="NJS60" s="19"/>
      <c r="NJT60" s="19"/>
      <c r="NJU60" s="19"/>
      <c r="NJV60" s="19"/>
      <c r="NJW60" s="19"/>
      <c r="NJX60" s="19"/>
      <c r="NJY60" s="19"/>
      <c r="NJZ60" s="19"/>
      <c r="NKA60" s="19"/>
      <c r="NKB60" s="19"/>
      <c r="NKC60" s="19"/>
      <c r="NKD60" s="19"/>
      <c r="NKE60" s="19"/>
      <c r="NKF60" s="19"/>
      <c r="NKG60" s="19"/>
      <c r="NKH60" s="19"/>
      <c r="NKI60" s="19"/>
      <c r="NKJ60" s="19"/>
      <c r="NKK60" s="19"/>
      <c r="NKL60" s="19"/>
      <c r="NKM60" s="19"/>
      <c r="NKN60" s="19"/>
      <c r="NKO60" s="19"/>
      <c r="NKP60" s="19"/>
      <c r="NKQ60" s="19"/>
      <c r="NKR60" s="19"/>
      <c r="NKS60" s="19"/>
      <c r="NKT60" s="19"/>
      <c r="NKU60" s="19"/>
      <c r="NKV60" s="19"/>
      <c r="NKW60" s="19"/>
      <c r="NKX60" s="19"/>
      <c r="NKY60" s="19"/>
      <c r="NKZ60" s="19"/>
      <c r="NLA60" s="19"/>
      <c r="NLB60" s="19"/>
      <c r="NLC60" s="19"/>
      <c r="NLD60" s="19"/>
      <c r="NLE60" s="19"/>
      <c r="NLF60" s="19"/>
      <c r="NLG60" s="19"/>
      <c r="NLH60" s="19"/>
      <c r="NLI60" s="19"/>
      <c r="NLJ60" s="19"/>
      <c r="NLK60" s="19"/>
      <c r="NLL60" s="19"/>
      <c r="NLM60" s="19"/>
      <c r="NLN60" s="19"/>
      <c r="NLO60" s="19"/>
      <c r="NLP60" s="19"/>
      <c r="NLQ60" s="19"/>
      <c r="NLR60" s="19"/>
      <c r="NLS60" s="19"/>
      <c r="NLT60" s="19"/>
      <c r="NLU60" s="19"/>
      <c r="NLV60" s="19"/>
      <c r="NLW60" s="19"/>
      <c r="NLX60" s="19"/>
      <c r="NLY60" s="19"/>
      <c r="NLZ60" s="19"/>
      <c r="NMA60" s="19"/>
      <c r="NMB60" s="19"/>
      <c r="NMC60" s="19"/>
      <c r="NMD60" s="19"/>
      <c r="NME60" s="19"/>
      <c r="NMF60" s="19"/>
      <c r="NMG60" s="19"/>
      <c r="NMH60" s="19"/>
      <c r="NMI60" s="19"/>
      <c r="NMJ60" s="19"/>
      <c r="NMK60" s="19"/>
      <c r="NML60" s="19"/>
      <c r="NMM60" s="19"/>
      <c r="NMN60" s="19"/>
      <c r="NMO60" s="19"/>
      <c r="NMP60" s="19"/>
      <c r="NMQ60" s="19"/>
      <c r="NMR60" s="19"/>
      <c r="NMS60" s="19"/>
      <c r="NMT60" s="19"/>
      <c r="NMU60" s="19"/>
      <c r="NMV60" s="19"/>
      <c r="NMW60" s="19"/>
      <c r="NMX60" s="19"/>
      <c r="NMY60" s="19"/>
      <c r="NMZ60" s="19"/>
      <c r="NNA60" s="19"/>
      <c r="NNB60" s="19"/>
      <c r="NNC60" s="19"/>
      <c r="NND60" s="19"/>
      <c r="NNE60" s="19"/>
      <c r="NNF60" s="19"/>
      <c r="NNG60" s="19"/>
      <c r="NNH60" s="19"/>
      <c r="NNI60" s="19"/>
      <c r="NNJ60" s="19"/>
      <c r="NNK60" s="19"/>
      <c r="NNL60" s="19"/>
      <c r="NNM60" s="19"/>
      <c r="NNN60" s="19"/>
      <c r="NNO60" s="19"/>
      <c r="NNP60" s="19"/>
      <c r="NNQ60" s="19"/>
      <c r="NNR60" s="19"/>
      <c r="NNS60" s="19"/>
      <c r="NNT60" s="19"/>
      <c r="NNU60" s="19"/>
      <c r="NNV60" s="19"/>
      <c r="NNW60" s="19"/>
      <c r="NNX60" s="19"/>
      <c r="NNY60" s="19"/>
      <c r="NNZ60" s="19"/>
      <c r="NOA60" s="19"/>
      <c r="NOB60" s="19"/>
      <c r="NOC60" s="19"/>
      <c r="NOD60" s="19"/>
      <c r="NOE60" s="19"/>
      <c r="NOF60" s="19"/>
      <c r="NOG60" s="19"/>
      <c r="NOH60" s="19"/>
      <c r="NOI60" s="19"/>
      <c r="NOJ60" s="19"/>
      <c r="NOK60" s="19"/>
      <c r="NOL60" s="19"/>
      <c r="NOM60" s="19"/>
      <c r="NON60" s="19"/>
      <c r="NOO60" s="19"/>
      <c r="NOP60" s="19"/>
      <c r="NOQ60" s="19"/>
      <c r="NOR60" s="19"/>
      <c r="NOS60" s="19"/>
      <c r="NOT60" s="19"/>
      <c r="NOU60" s="19"/>
      <c r="NOV60" s="19"/>
      <c r="NOW60" s="19"/>
      <c r="NOX60" s="19"/>
      <c r="NOY60" s="19"/>
      <c r="NOZ60" s="19"/>
      <c r="NPA60" s="19"/>
      <c r="NPB60" s="19"/>
      <c r="NPC60" s="19"/>
      <c r="NPD60" s="19"/>
      <c r="NPE60" s="19"/>
      <c r="NPF60" s="19"/>
      <c r="NPG60" s="19"/>
      <c r="NPH60" s="19"/>
      <c r="NPI60" s="19"/>
      <c r="NPJ60" s="19"/>
      <c r="NPK60" s="19"/>
      <c r="NPL60" s="19"/>
      <c r="NPM60" s="19"/>
      <c r="NPN60" s="19"/>
      <c r="NPO60" s="19"/>
      <c r="NPP60" s="19"/>
      <c r="NPQ60" s="19"/>
      <c r="NPR60" s="19"/>
      <c r="NPS60" s="19"/>
      <c r="NPT60" s="19"/>
      <c r="NPU60" s="19"/>
      <c r="NPV60" s="19"/>
      <c r="NPW60" s="19"/>
      <c r="NPX60" s="19"/>
      <c r="NPY60" s="19"/>
      <c r="NPZ60" s="19"/>
      <c r="NQA60" s="19"/>
      <c r="NQB60" s="19"/>
      <c r="NQC60" s="19"/>
      <c r="NQD60" s="19"/>
      <c r="NQE60" s="19"/>
      <c r="NQF60" s="19"/>
      <c r="NQG60" s="19"/>
      <c r="NQH60" s="19"/>
      <c r="NQI60" s="19"/>
      <c r="NQJ60" s="19"/>
      <c r="NQK60" s="19"/>
      <c r="NQL60" s="19"/>
      <c r="NQM60" s="19"/>
      <c r="NQN60" s="19"/>
      <c r="NQO60" s="19"/>
      <c r="NQP60" s="19"/>
      <c r="NQQ60" s="19"/>
      <c r="NQR60" s="19"/>
      <c r="NQS60" s="19"/>
      <c r="NQT60" s="19"/>
      <c r="NQU60" s="19"/>
      <c r="NQV60" s="19"/>
      <c r="NQW60" s="19"/>
      <c r="NQX60" s="19"/>
      <c r="NQY60" s="19"/>
      <c r="NQZ60" s="19"/>
      <c r="NRA60" s="19"/>
      <c r="NRB60" s="19"/>
      <c r="NRC60" s="19"/>
      <c r="NRD60" s="19"/>
      <c r="NRE60" s="19"/>
      <c r="NRF60" s="19"/>
      <c r="NRG60" s="19"/>
      <c r="NRH60" s="19"/>
      <c r="NRI60" s="19"/>
      <c r="NRJ60" s="19"/>
      <c r="NRK60" s="19"/>
      <c r="NRL60" s="19"/>
      <c r="NRM60" s="19"/>
      <c r="NRN60" s="19"/>
      <c r="NRO60" s="19"/>
      <c r="NRP60" s="19"/>
      <c r="NRQ60" s="19"/>
      <c r="NRR60" s="19"/>
      <c r="NRS60" s="19"/>
      <c r="NRT60" s="19"/>
      <c r="NRU60" s="19"/>
      <c r="NRV60" s="19"/>
      <c r="NRW60" s="19"/>
      <c r="NRX60" s="19"/>
      <c r="NRY60" s="19"/>
      <c r="NRZ60" s="19"/>
      <c r="NSA60" s="19"/>
      <c r="NSB60" s="19"/>
      <c r="NSC60" s="19"/>
      <c r="NSD60" s="19"/>
      <c r="NSE60" s="19"/>
      <c r="NSF60" s="19"/>
      <c r="NSG60" s="19"/>
      <c r="NSH60" s="19"/>
      <c r="NSI60" s="19"/>
      <c r="NSJ60" s="19"/>
      <c r="NSK60" s="19"/>
      <c r="NSL60" s="19"/>
      <c r="NSM60" s="19"/>
      <c r="NSN60" s="19"/>
      <c r="NSO60" s="19"/>
      <c r="NSP60" s="19"/>
      <c r="NSQ60" s="19"/>
      <c r="NSR60" s="19"/>
      <c r="NSS60" s="19"/>
      <c r="NST60" s="19"/>
      <c r="NSU60" s="19"/>
      <c r="NSV60" s="19"/>
      <c r="NSW60" s="19"/>
      <c r="NSX60" s="19"/>
      <c r="NSY60" s="19"/>
      <c r="NSZ60" s="19"/>
      <c r="NTA60" s="19"/>
      <c r="NTB60" s="19"/>
      <c r="NTC60" s="19"/>
      <c r="NTD60" s="19"/>
      <c r="NTE60" s="19"/>
      <c r="NTF60" s="19"/>
      <c r="NTG60" s="19"/>
      <c r="NTH60" s="19"/>
      <c r="NTI60" s="19"/>
      <c r="NTJ60" s="19"/>
      <c r="NTK60" s="19"/>
      <c r="NTL60" s="19"/>
      <c r="NTM60" s="19"/>
      <c r="NTN60" s="19"/>
      <c r="NTO60" s="19"/>
      <c r="NTP60" s="19"/>
      <c r="NTQ60" s="19"/>
      <c r="NTR60" s="19"/>
      <c r="NTS60" s="19"/>
      <c r="NTT60" s="19"/>
      <c r="NTU60" s="19"/>
      <c r="NTV60" s="19"/>
      <c r="NTW60" s="19"/>
      <c r="NTX60" s="19"/>
      <c r="NTY60" s="19"/>
      <c r="NTZ60" s="19"/>
      <c r="NUA60" s="19"/>
      <c r="NUB60" s="19"/>
      <c r="NUC60" s="19"/>
      <c r="NUD60" s="19"/>
      <c r="NUE60" s="19"/>
      <c r="NUF60" s="19"/>
      <c r="NUG60" s="19"/>
      <c r="NUH60" s="19"/>
      <c r="NUI60" s="19"/>
      <c r="NUJ60" s="19"/>
      <c r="NUK60" s="19"/>
      <c r="NUL60" s="19"/>
      <c r="NUM60" s="19"/>
      <c r="NUN60" s="19"/>
      <c r="NUO60" s="19"/>
      <c r="NUP60" s="19"/>
      <c r="NUQ60" s="19"/>
      <c r="NUR60" s="19"/>
      <c r="NUS60" s="19"/>
      <c r="NUT60" s="19"/>
      <c r="NUU60" s="19"/>
      <c r="NUV60" s="19"/>
      <c r="NUW60" s="19"/>
      <c r="NUX60" s="19"/>
      <c r="NUY60" s="19"/>
      <c r="NUZ60" s="19"/>
      <c r="NVA60" s="19"/>
      <c r="NVB60" s="19"/>
      <c r="NVC60" s="19"/>
      <c r="NVD60" s="19"/>
      <c r="NVE60" s="19"/>
      <c r="NVF60" s="19"/>
      <c r="NVG60" s="19"/>
      <c r="NVH60" s="19"/>
      <c r="NVI60" s="19"/>
      <c r="NVJ60" s="19"/>
      <c r="NVK60" s="19"/>
      <c r="NVL60" s="19"/>
      <c r="NVM60" s="19"/>
      <c r="NVN60" s="19"/>
      <c r="NVO60" s="19"/>
      <c r="NVP60" s="19"/>
      <c r="NVQ60" s="19"/>
      <c r="NVR60" s="19"/>
      <c r="NVS60" s="19"/>
      <c r="NVT60" s="19"/>
      <c r="NVU60" s="19"/>
      <c r="NVV60" s="19"/>
      <c r="NVW60" s="19"/>
      <c r="NVX60" s="19"/>
      <c r="NVY60" s="19"/>
      <c r="NVZ60" s="19"/>
      <c r="NWA60" s="19"/>
      <c r="NWB60" s="19"/>
      <c r="NWC60" s="19"/>
      <c r="NWD60" s="19"/>
      <c r="NWE60" s="19"/>
      <c r="NWF60" s="19"/>
      <c r="NWG60" s="19"/>
      <c r="NWH60" s="19"/>
      <c r="NWI60" s="19"/>
      <c r="NWJ60" s="19"/>
      <c r="NWK60" s="19"/>
      <c r="NWL60" s="19"/>
      <c r="NWM60" s="19"/>
      <c r="NWN60" s="19"/>
      <c r="NWO60" s="19"/>
      <c r="NWP60" s="19"/>
      <c r="NWQ60" s="19"/>
      <c r="NWR60" s="19"/>
      <c r="NWS60" s="19"/>
      <c r="NWT60" s="19"/>
      <c r="NWU60" s="19"/>
      <c r="NWV60" s="19"/>
      <c r="NWW60" s="19"/>
      <c r="NWX60" s="19"/>
      <c r="NWY60" s="19"/>
      <c r="NWZ60" s="19"/>
      <c r="NXA60" s="19"/>
      <c r="NXB60" s="19"/>
      <c r="NXC60" s="19"/>
      <c r="NXD60" s="19"/>
      <c r="NXE60" s="19"/>
      <c r="NXF60" s="19"/>
      <c r="NXG60" s="19"/>
      <c r="NXH60" s="19"/>
      <c r="NXI60" s="19"/>
      <c r="NXJ60" s="19"/>
      <c r="NXK60" s="19"/>
      <c r="NXL60" s="19"/>
      <c r="NXM60" s="19"/>
      <c r="NXN60" s="19"/>
      <c r="NXO60" s="19"/>
      <c r="NXP60" s="19"/>
      <c r="NXQ60" s="19"/>
      <c r="NXR60" s="19"/>
      <c r="NXS60" s="19"/>
      <c r="NXT60" s="19"/>
      <c r="NXU60" s="19"/>
      <c r="NXV60" s="19"/>
      <c r="NXW60" s="19"/>
      <c r="NXX60" s="19"/>
      <c r="NXY60" s="19"/>
      <c r="NXZ60" s="19"/>
      <c r="NYA60" s="19"/>
      <c r="NYB60" s="19"/>
      <c r="NYC60" s="19"/>
      <c r="NYD60" s="19"/>
      <c r="NYE60" s="19"/>
      <c r="NYF60" s="19"/>
      <c r="NYG60" s="19"/>
      <c r="NYH60" s="19"/>
      <c r="NYI60" s="19"/>
      <c r="NYJ60" s="19"/>
      <c r="NYK60" s="19"/>
      <c r="NYL60" s="19"/>
      <c r="NYM60" s="19"/>
      <c r="NYN60" s="19"/>
      <c r="NYO60" s="19"/>
      <c r="NYP60" s="19"/>
      <c r="NYQ60" s="19"/>
      <c r="NYR60" s="19"/>
      <c r="NYS60" s="19"/>
      <c r="NYT60" s="19"/>
      <c r="NYU60" s="19"/>
      <c r="NYV60" s="19"/>
      <c r="NYW60" s="19"/>
      <c r="NYX60" s="19"/>
      <c r="NYY60" s="19"/>
      <c r="NYZ60" s="19"/>
      <c r="NZA60" s="19"/>
      <c r="NZB60" s="19"/>
      <c r="NZC60" s="19"/>
      <c r="NZD60" s="19"/>
      <c r="NZE60" s="19"/>
      <c r="NZF60" s="19"/>
      <c r="NZG60" s="19"/>
      <c r="NZH60" s="19"/>
      <c r="NZI60" s="19"/>
      <c r="NZJ60" s="19"/>
      <c r="NZK60" s="19"/>
      <c r="NZL60" s="19"/>
      <c r="NZM60" s="19"/>
      <c r="NZN60" s="19"/>
      <c r="NZO60" s="19"/>
      <c r="NZP60" s="19"/>
      <c r="NZQ60" s="19"/>
      <c r="NZR60" s="19"/>
      <c r="NZS60" s="19"/>
      <c r="NZT60" s="19"/>
      <c r="NZU60" s="19"/>
      <c r="NZV60" s="19"/>
      <c r="NZW60" s="19"/>
      <c r="NZX60" s="19"/>
      <c r="NZY60" s="19"/>
      <c r="NZZ60" s="19"/>
      <c r="OAA60" s="19"/>
      <c r="OAB60" s="19"/>
      <c r="OAC60" s="19"/>
      <c r="OAD60" s="19"/>
      <c r="OAE60" s="19"/>
      <c r="OAF60" s="19"/>
      <c r="OAG60" s="19"/>
      <c r="OAH60" s="19"/>
      <c r="OAI60" s="19"/>
      <c r="OAJ60" s="19"/>
      <c r="OAK60" s="19"/>
      <c r="OAL60" s="19"/>
      <c r="OAM60" s="19"/>
      <c r="OAN60" s="19"/>
      <c r="OAO60" s="19"/>
      <c r="OAP60" s="19"/>
      <c r="OAQ60" s="19"/>
      <c r="OAR60" s="19"/>
      <c r="OAS60" s="19"/>
      <c r="OAT60" s="19"/>
      <c r="OAU60" s="19"/>
      <c r="OAV60" s="19"/>
      <c r="OAW60" s="19"/>
      <c r="OAX60" s="19"/>
      <c r="OAY60" s="19"/>
      <c r="OAZ60" s="19"/>
      <c r="OBA60" s="19"/>
      <c r="OBB60" s="19"/>
      <c r="OBC60" s="19"/>
      <c r="OBD60" s="19"/>
      <c r="OBE60" s="19"/>
      <c r="OBF60" s="19"/>
      <c r="OBG60" s="19"/>
      <c r="OBH60" s="19"/>
      <c r="OBI60" s="19"/>
      <c r="OBJ60" s="19"/>
      <c r="OBK60" s="19"/>
      <c r="OBL60" s="19"/>
      <c r="OBM60" s="19"/>
      <c r="OBN60" s="19"/>
      <c r="OBO60" s="19"/>
      <c r="OBP60" s="19"/>
      <c r="OBQ60" s="19"/>
      <c r="OBR60" s="19"/>
      <c r="OBS60" s="19"/>
      <c r="OBT60" s="19"/>
      <c r="OBU60" s="19"/>
      <c r="OBV60" s="19"/>
      <c r="OBW60" s="19"/>
      <c r="OBX60" s="19"/>
      <c r="OBY60" s="19"/>
      <c r="OBZ60" s="19"/>
      <c r="OCA60" s="19"/>
      <c r="OCB60" s="19"/>
      <c r="OCC60" s="19"/>
      <c r="OCD60" s="19"/>
      <c r="OCE60" s="19"/>
      <c r="OCF60" s="19"/>
      <c r="OCG60" s="19"/>
      <c r="OCH60" s="19"/>
      <c r="OCI60" s="19"/>
      <c r="OCJ60" s="19"/>
      <c r="OCK60" s="19"/>
      <c r="OCL60" s="19"/>
      <c r="OCM60" s="19"/>
      <c r="OCN60" s="19"/>
      <c r="OCO60" s="19"/>
      <c r="OCP60" s="19"/>
      <c r="OCQ60" s="19"/>
      <c r="OCR60" s="19"/>
      <c r="OCS60" s="19"/>
      <c r="OCT60" s="19"/>
      <c r="OCU60" s="19"/>
      <c r="OCV60" s="19"/>
      <c r="OCW60" s="19"/>
      <c r="OCX60" s="19"/>
      <c r="OCY60" s="19"/>
      <c r="OCZ60" s="19"/>
      <c r="ODA60" s="19"/>
      <c r="ODB60" s="19"/>
      <c r="ODC60" s="19"/>
      <c r="ODD60" s="19"/>
      <c r="ODE60" s="19"/>
      <c r="ODF60" s="19"/>
      <c r="ODG60" s="19"/>
      <c r="ODH60" s="19"/>
      <c r="ODI60" s="19"/>
      <c r="ODJ60" s="19"/>
      <c r="ODK60" s="19"/>
      <c r="ODL60" s="19"/>
      <c r="ODM60" s="19"/>
      <c r="ODN60" s="19"/>
      <c r="ODO60" s="19"/>
      <c r="ODP60" s="19"/>
      <c r="ODQ60" s="19"/>
      <c r="ODR60" s="19"/>
      <c r="ODS60" s="19"/>
      <c r="ODT60" s="19"/>
      <c r="ODU60" s="19"/>
      <c r="ODV60" s="19"/>
      <c r="ODW60" s="19"/>
      <c r="ODX60" s="19"/>
      <c r="ODY60" s="19"/>
      <c r="ODZ60" s="19"/>
      <c r="OEA60" s="19"/>
      <c r="OEB60" s="19"/>
      <c r="OEC60" s="19"/>
      <c r="OED60" s="19"/>
      <c r="OEE60" s="19"/>
      <c r="OEF60" s="19"/>
      <c r="OEG60" s="19"/>
      <c r="OEH60" s="19"/>
      <c r="OEI60" s="19"/>
      <c r="OEJ60" s="19"/>
      <c r="OEK60" s="19"/>
      <c r="OEL60" s="19"/>
      <c r="OEM60" s="19"/>
      <c r="OEN60" s="19"/>
      <c r="OEO60" s="19"/>
      <c r="OEP60" s="19"/>
      <c r="OEQ60" s="19"/>
      <c r="OER60" s="19"/>
      <c r="OES60" s="19"/>
      <c r="OET60" s="19"/>
      <c r="OEU60" s="19"/>
      <c r="OEV60" s="19"/>
      <c r="OEW60" s="19"/>
      <c r="OEX60" s="19"/>
      <c r="OEY60" s="19"/>
      <c r="OEZ60" s="19"/>
      <c r="OFA60" s="19"/>
      <c r="OFB60" s="19"/>
      <c r="OFC60" s="19"/>
      <c r="OFD60" s="19"/>
      <c r="OFE60" s="19"/>
      <c r="OFF60" s="19"/>
      <c r="OFG60" s="19"/>
      <c r="OFH60" s="19"/>
      <c r="OFI60" s="19"/>
      <c r="OFJ60" s="19"/>
      <c r="OFK60" s="19"/>
      <c r="OFL60" s="19"/>
      <c r="OFM60" s="19"/>
      <c r="OFN60" s="19"/>
      <c r="OFO60" s="19"/>
      <c r="OFP60" s="19"/>
      <c r="OFQ60" s="19"/>
      <c r="OFR60" s="19"/>
      <c r="OFS60" s="19"/>
      <c r="OFT60" s="19"/>
      <c r="OFU60" s="19"/>
      <c r="OFV60" s="19"/>
      <c r="OFW60" s="19"/>
      <c r="OFX60" s="19"/>
      <c r="OFY60" s="19"/>
      <c r="OFZ60" s="19"/>
      <c r="OGA60" s="19"/>
      <c r="OGB60" s="19"/>
      <c r="OGC60" s="19"/>
      <c r="OGD60" s="19"/>
      <c r="OGE60" s="19"/>
      <c r="OGF60" s="19"/>
      <c r="OGG60" s="19"/>
      <c r="OGH60" s="19"/>
      <c r="OGI60" s="19"/>
      <c r="OGJ60" s="19"/>
      <c r="OGK60" s="19"/>
      <c r="OGL60" s="19"/>
      <c r="OGM60" s="19"/>
      <c r="OGN60" s="19"/>
      <c r="OGO60" s="19"/>
      <c r="OGP60" s="19"/>
      <c r="OGQ60" s="19"/>
      <c r="OGR60" s="19"/>
      <c r="OGS60" s="19"/>
      <c r="OGT60" s="19"/>
      <c r="OGU60" s="19"/>
      <c r="OGV60" s="19"/>
      <c r="OGW60" s="19"/>
      <c r="OGX60" s="19"/>
      <c r="OGY60" s="19"/>
      <c r="OGZ60" s="19"/>
      <c r="OHA60" s="19"/>
      <c r="OHB60" s="19"/>
      <c r="OHC60" s="19"/>
      <c r="OHD60" s="19"/>
      <c r="OHE60" s="19"/>
      <c r="OHF60" s="19"/>
      <c r="OHG60" s="19"/>
      <c r="OHH60" s="19"/>
      <c r="OHI60" s="19"/>
      <c r="OHJ60" s="19"/>
      <c r="OHK60" s="19"/>
      <c r="OHL60" s="19"/>
      <c r="OHM60" s="19"/>
      <c r="OHN60" s="19"/>
      <c r="OHO60" s="19"/>
      <c r="OHP60" s="19"/>
      <c r="OHQ60" s="19"/>
      <c r="OHR60" s="19"/>
      <c r="OHS60" s="19"/>
      <c r="OHT60" s="19"/>
      <c r="OHU60" s="19"/>
      <c r="OHV60" s="19"/>
      <c r="OHW60" s="19"/>
      <c r="OHX60" s="19"/>
      <c r="OHY60" s="19"/>
      <c r="OHZ60" s="19"/>
      <c r="OIA60" s="19"/>
      <c r="OIB60" s="19"/>
      <c r="OIC60" s="19"/>
      <c r="OID60" s="19"/>
      <c r="OIE60" s="19"/>
      <c r="OIF60" s="19"/>
      <c r="OIG60" s="19"/>
      <c r="OIH60" s="19"/>
      <c r="OII60" s="19"/>
      <c r="OIJ60" s="19"/>
      <c r="OIK60" s="19"/>
      <c r="OIL60" s="19"/>
      <c r="OIM60" s="19"/>
      <c r="OIN60" s="19"/>
      <c r="OIO60" s="19"/>
      <c r="OIP60" s="19"/>
      <c r="OIQ60" s="19"/>
      <c r="OIR60" s="19"/>
      <c r="OIS60" s="19"/>
      <c r="OIT60" s="19"/>
      <c r="OIU60" s="19"/>
      <c r="OIV60" s="19"/>
      <c r="OIW60" s="19"/>
      <c r="OIX60" s="19"/>
      <c r="OIY60" s="19"/>
      <c r="OIZ60" s="19"/>
      <c r="OJA60" s="19"/>
      <c r="OJB60" s="19"/>
      <c r="OJC60" s="19"/>
      <c r="OJD60" s="19"/>
      <c r="OJE60" s="19"/>
      <c r="OJF60" s="19"/>
      <c r="OJG60" s="19"/>
      <c r="OJH60" s="19"/>
      <c r="OJI60" s="19"/>
      <c r="OJJ60" s="19"/>
      <c r="OJK60" s="19"/>
      <c r="OJL60" s="19"/>
      <c r="OJM60" s="19"/>
      <c r="OJN60" s="19"/>
      <c r="OJO60" s="19"/>
      <c r="OJP60" s="19"/>
      <c r="OJQ60" s="19"/>
      <c r="OJR60" s="19"/>
      <c r="OJS60" s="19"/>
      <c r="OJT60" s="19"/>
      <c r="OJU60" s="19"/>
      <c r="OJV60" s="19"/>
      <c r="OJW60" s="19"/>
      <c r="OJX60" s="19"/>
      <c r="OJY60" s="19"/>
      <c r="OJZ60" s="19"/>
      <c r="OKA60" s="19"/>
      <c r="OKB60" s="19"/>
      <c r="OKC60" s="19"/>
      <c r="OKD60" s="19"/>
      <c r="OKE60" s="19"/>
      <c r="OKF60" s="19"/>
      <c r="OKG60" s="19"/>
      <c r="OKH60" s="19"/>
      <c r="OKI60" s="19"/>
      <c r="OKJ60" s="19"/>
      <c r="OKK60" s="19"/>
      <c r="OKL60" s="19"/>
      <c r="OKM60" s="19"/>
      <c r="OKN60" s="19"/>
      <c r="OKO60" s="19"/>
      <c r="OKP60" s="19"/>
      <c r="OKQ60" s="19"/>
      <c r="OKR60" s="19"/>
      <c r="OKS60" s="19"/>
      <c r="OKT60" s="19"/>
      <c r="OKU60" s="19"/>
      <c r="OKV60" s="19"/>
      <c r="OKW60" s="19"/>
      <c r="OKX60" s="19"/>
      <c r="OKY60" s="19"/>
      <c r="OKZ60" s="19"/>
      <c r="OLA60" s="19"/>
      <c r="OLB60" s="19"/>
      <c r="OLC60" s="19"/>
      <c r="OLD60" s="19"/>
      <c r="OLE60" s="19"/>
      <c r="OLF60" s="19"/>
      <c r="OLG60" s="19"/>
      <c r="OLH60" s="19"/>
      <c r="OLI60" s="19"/>
      <c r="OLJ60" s="19"/>
      <c r="OLK60" s="19"/>
      <c r="OLL60" s="19"/>
      <c r="OLM60" s="19"/>
      <c r="OLN60" s="19"/>
      <c r="OLO60" s="19"/>
      <c r="OLP60" s="19"/>
      <c r="OLQ60" s="19"/>
      <c r="OLR60" s="19"/>
      <c r="OLS60" s="19"/>
      <c r="OLT60" s="19"/>
      <c r="OLU60" s="19"/>
      <c r="OLV60" s="19"/>
      <c r="OLW60" s="19"/>
      <c r="OLX60" s="19"/>
      <c r="OLY60" s="19"/>
      <c r="OLZ60" s="19"/>
      <c r="OMA60" s="19"/>
      <c r="OMB60" s="19"/>
      <c r="OMC60" s="19"/>
      <c r="OMD60" s="19"/>
      <c r="OME60" s="19"/>
      <c r="OMF60" s="19"/>
      <c r="OMG60" s="19"/>
      <c r="OMH60" s="19"/>
      <c r="OMI60" s="19"/>
      <c r="OMJ60" s="19"/>
      <c r="OMK60" s="19"/>
      <c r="OML60" s="19"/>
      <c r="OMM60" s="19"/>
      <c r="OMN60" s="19"/>
      <c r="OMO60" s="19"/>
      <c r="OMP60" s="19"/>
      <c r="OMQ60" s="19"/>
      <c r="OMR60" s="19"/>
      <c r="OMS60" s="19"/>
      <c r="OMT60" s="19"/>
      <c r="OMU60" s="19"/>
      <c r="OMV60" s="19"/>
      <c r="OMW60" s="19"/>
      <c r="OMX60" s="19"/>
      <c r="OMY60" s="19"/>
      <c r="OMZ60" s="19"/>
      <c r="ONA60" s="19"/>
      <c r="ONB60" s="19"/>
      <c r="ONC60" s="19"/>
      <c r="OND60" s="19"/>
      <c r="ONE60" s="19"/>
      <c r="ONF60" s="19"/>
      <c r="ONG60" s="19"/>
      <c r="ONH60" s="19"/>
      <c r="ONI60" s="19"/>
      <c r="ONJ60" s="19"/>
      <c r="ONK60" s="19"/>
      <c r="ONL60" s="19"/>
      <c r="ONM60" s="19"/>
      <c r="ONN60" s="19"/>
      <c r="ONO60" s="19"/>
      <c r="ONP60" s="19"/>
      <c r="ONQ60" s="19"/>
      <c r="ONR60" s="19"/>
      <c r="ONS60" s="19"/>
      <c r="ONT60" s="19"/>
      <c r="ONU60" s="19"/>
      <c r="ONV60" s="19"/>
      <c r="ONW60" s="19"/>
      <c r="ONX60" s="19"/>
      <c r="ONY60" s="19"/>
      <c r="ONZ60" s="19"/>
      <c r="OOA60" s="19"/>
      <c r="OOB60" s="19"/>
      <c r="OOC60" s="19"/>
      <c r="OOD60" s="19"/>
      <c r="OOE60" s="19"/>
      <c r="OOF60" s="19"/>
      <c r="OOG60" s="19"/>
      <c r="OOH60" s="19"/>
      <c r="OOI60" s="19"/>
      <c r="OOJ60" s="19"/>
      <c r="OOK60" s="19"/>
      <c r="OOL60" s="19"/>
      <c r="OOM60" s="19"/>
      <c r="OON60" s="19"/>
      <c r="OOO60" s="19"/>
      <c r="OOP60" s="19"/>
      <c r="OOQ60" s="19"/>
      <c r="OOR60" s="19"/>
      <c r="OOS60" s="19"/>
      <c r="OOT60" s="19"/>
      <c r="OOU60" s="19"/>
      <c r="OOV60" s="19"/>
      <c r="OOW60" s="19"/>
      <c r="OOX60" s="19"/>
      <c r="OOY60" s="19"/>
      <c r="OOZ60" s="19"/>
      <c r="OPA60" s="19"/>
      <c r="OPB60" s="19"/>
      <c r="OPC60" s="19"/>
      <c r="OPD60" s="19"/>
      <c r="OPE60" s="19"/>
      <c r="OPF60" s="19"/>
      <c r="OPG60" s="19"/>
      <c r="OPH60" s="19"/>
      <c r="OPI60" s="19"/>
      <c r="OPJ60" s="19"/>
      <c r="OPK60" s="19"/>
      <c r="OPL60" s="19"/>
      <c r="OPM60" s="19"/>
      <c r="OPN60" s="19"/>
      <c r="OPO60" s="19"/>
      <c r="OPP60" s="19"/>
      <c r="OPQ60" s="19"/>
      <c r="OPR60" s="19"/>
      <c r="OPS60" s="19"/>
      <c r="OPT60" s="19"/>
      <c r="OPU60" s="19"/>
      <c r="OPV60" s="19"/>
      <c r="OPW60" s="19"/>
      <c r="OPX60" s="19"/>
      <c r="OPY60" s="19"/>
      <c r="OPZ60" s="19"/>
      <c r="OQA60" s="19"/>
      <c r="OQB60" s="19"/>
      <c r="OQC60" s="19"/>
      <c r="OQD60" s="19"/>
      <c r="OQE60" s="19"/>
      <c r="OQF60" s="19"/>
      <c r="OQG60" s="19"/>
      <c r="OQH60" s="19"/>
      <c r="OQI60" s="19"/>
      <c r="OQJ60" s="19"/>
      <c r="OQK60" s="19"/>
      <c r="OQL60" s="19"/>
      <c r="OQM60" s="19"/>
      <c r="OQN60" s="19"/>
      <c r="OQO60" s="19"/>
      <c r="OQP60" s="19"/>
      <c r="OQQ60" s="19"/>
      <c r="OQR60" s="19"/>
      <c r="OQS60" s="19"/>
      <c r="OQT60" s="19"/>
      <c r="OQU60" s="19"/>
      <c r="OQV60" s="19"/>
      <c r="OQW60" s="19"/>
      <c r="OQX60" s="19"/>
      <c r="OQY60" s="19"/>
      <c r="OQZ60" s="19"/>
      <c r="ORA60" s="19"/>
      <c r="ORB60" s="19"/>
      <c r="ORC60" s="19"/>
      <c r="ORD60" s="19"/>
      <c r="ORE60" s="19"/>
      <c r="ORF60" s="19"/>
      <c r="ORG60" s="19"/>
      <c r="ORH60" s="19"/>
      <c r="ORI60" s="19"/>
      <c r="ORJ60" s="19"/>
      <c r="ORK60" s="19"/>
      <c r="ORL60" s="19"/>
      <c r="ORM60" s="19"/>
      <c r="ORN60" s="19"/>
      <c r="ORO60" s="19"/>
      <c r="ORP60" s="19"/>
      <c r="ORQ60" s="19"/>
      <c r="ORR60" s="19"/>
      <c r="ORS60" s="19"/>
      <c r="ORT60" s="19"/>
      <c r="ORU60" s="19"/>
      <c r="ORV60" s="19"/>
      <c r="ORW60" s="19"/>
      <c r="ORX60" s="19"/>
      <c r="ORY60" s="19"/>
      <c r="ORZ60" s="19"/>
      <c r="OSA60" s="19"/>
      <c r="OSB60" s="19"/>
      <c r="OSC60" s="19"/>
      <c r="OSD60" s="19"/>
      <c r="OSE60" s="19"/>
      <c r="OSF60" s="19"/>
      <c r="OSG60" s="19"/>
      <c r="OSH60" s="19"/>
      <c r="OSI60" s="19"/>
      <c r="OSJ60" s="19"/>
      <c r="OSK60" s="19"/>
      <c r="OSL60" s="19"/>
      <c r="OSM60" s="19"/>
      <c r="OSN60" s="19"/>
      <c r="OSO60" s="19"/>
      <c r="OSP60" s="19"/>
      <c r="OSQ60" s="19"/>
      <c r="OSR60" s="19"/>
      <c r="OSS60" s="19"/>
      <c r="OST60" s="19"/>
      <c r="OSU60" s="19"/>
      <c r="OSV60" s="19"/>
      <c r="OSW60" s="19"/>
      <c r="OSX60" s="19"/>
      <c r="OSY60" s="19"/>
      <c r="OSZ60" s="19"/>
      <c r="OTA60" s="19"/>
      <c r="OTB60" s="19"/>
      <c r="OTC60" s="19"/>
      <c r="OTD60" s="19"/>
      <c r="OTE60" s="19"/>
      <c r="OTF60" s="19"/>
      <c r="OTG60" s="19"/>
      <c r="OTH60" s="19"/>
      <c r="OTI60" s="19"/>
      <c r="OTJ60" s="19"/>
      <c r="OTK60" s="19"/>
      <c r="OTL60" s="19"/>
      <c r="OTM60" s="19"/>
      <c r="OTN60" s="19"/>
      <c r="OTO60" s="19"/>
      <c r="OTP60" s="19"/>
      <c r="OTQ60" s="19"/>
      <c r="OTR60" s="19"/>
      <c r="OTS60" s="19"/>
      <c r="OTT60" s="19"/>
      <c r="OTU60" s="19"/>
      <c r="OTV60" s="19"/>
      <c r="OTW60" s="19"/>
      <c r="OTX60" s="19"/>
      <c r="OTY60" s="19"/>
      <c r="OTZ60" s="19"/>
      <c r="OUA60" s="19"/>
      <c r="OUB60" s="19"/>
      <c r="OUC60" s="19"/>
      <c r="OUD60" s="19"/>
      <c r="OUE60" s="19"/>
      <c r="OUF60" s="19"/>
      <c r="OUG60" s="19"/>
      <c r="OUH60" s="19"/>
      <c r="OUI60" s="19"/>
      <c r="OUJ60" s="19"/>
      <c r="OUK60" s="19"/>
      <c r="OUL60" s="19"/>
      <c r="OUM60" s="19"/>
      <c r="OUN60" s="19"/>
      <c r="OUO60" s="19"/>
      <c r="OUP60" s="19"/>
      <c r="OUQ60" s="19"/>
      <c r="OUR60" s="19"/>
      <c r="OUS60" s="19"/>
      <c r="OUT60" s="19"/>
      <c r="OUU60" s="19"/>
      <c r="OUV60" s="19"/>
      <c r="OUW60" s="19"/>
      <c r="OUX60" s="19"/>
      <c r="OUY60" s="19"/>
      <c r="OUZ60" s="19"/>
      <c r="OVA60" s="19"/>
      <c r="OVB60" s="19"/>
      <c r="OVC60" s="19"/>
      <c r="OVD60" s="19"/>
      <c r="OVE60" s="19"/>
      <c r="OVF60" s="19"/>
      <c r="OVG60" s="19"/>
      <c r="OVH60" s="19"/>
      <c r="OVI60" s="19"/>
      <c r="OVJ60" s="19"/>
      <c r="OVK60" s="19"/>
      <c r="OVL60" s="19"/>
      <c r="OVM60" s="19"/>
      <c r="OVN60" s="19"/>
      <c r="OVO60" s="19"/>
      <c r="OVP60" s="19"/>
      <c r="OVQ60" s="19"/>
      <c r="OVR60" s="19"/>
      <c r="OVS60" s="19"/>
      <c r="OVT60" s="19"/>
      <c r="OVU60" s="19"/>
      <c r="OVV60" s="19"/>
      <c r="OVW60" s="19"/>
      <c r="OVX60" s="19"/>
      <c r="OVY60" s="19"/>
      <c r="OVZ60" s="19"/>
      <c r="OWA60" s="19"/>
      <c r="OWB60" s="19"/>
      <c r="OWC60" s="19"/>
      <c r="OWD60" s="19"/>
      <c r="OWE60" s="19"/>
      <c r="OWF60" s="19"/>
      <c r="OWG60" s="19"/>
      <c r="OWH60" s="19"/>
      <c r="OWI60" s="19"/>
      <c r="OWJ60" s="19"/>
      <c r="OWK60" s="19"/>
      <c r="OWL60" s="19"/>
      <c r="OWM60" s="19"/>
      <c r="OWN60" s="19"/>
      <c r="OWO60" s="19"/>
      <c r="OWP60" s="19"/>
      <c r="OWQ60" s="19"/>
      <c r="OWR60" s="19"/>
      <c r="OWS60" s="19"/>
      <c r="OWT60" s="19"/>
      <c r="OWU60" s="19"/>
      <c r="OWV60" s="19"/>
      <c r="OWW60" s="19"/>
      <c r="OWX60" s="19"/>
      <c r="OWY60" s="19"/>
      <c r="OWZ60" s="19"/>
      <c r="OXA60" s="19"/>
      <c r="OXB60" s="19"/>
      <c r="OXC60" s="19"/>
      <c r="OXD60" s="19"/>
      <c r="OXE60" s="19"/>
      <c r="OXF60" s="19"/>
      <c r="OXG60" s="19"/>
      <c r="OXH60" s="19"/>
      <c r="OXI60" s="19"/>
      <c r="OXJ60" s="19"/>
      <c r="OXK60" s="19"/>
      <c r="OXL60" s="19"/>
      <c r="OXM60" s="19"/>
      <c r="OXN60" s="19"/>
      <c r="OXO60" s="19"/>
      <c r="OXP60" s="19"/>
      <c r="OXQ60" s="19"/>
      <c r="OXR60" s="19"/>
      <c r="OXS60" s="19"/>
      <c r="OXT60" s="19"/>
      <c r="OXU60" s="19"/>
      <c r="OXV60" s="19"/>
      <c r="OXW60" s="19"/>
      <c r="OXX60" s="19"/>
      <c r="OXY60" s="19"/>
      <c r="OXZ60" s="19"/>
      <c r="OYA60" s="19"/>
      <c r="OYB60" s="19"/>
      <c r="OYC60" s="19"/>
      <c r="OYD60" s="19"/>
      <c r="OYE60" s="19"/>
      <c r="OYF60" s="19"/>
      <c r="OYG60" s="19"/>
      <c r="OYH60" s="19"/>
      <c r="OYI60" s="19"/>
      <c r="OYJ60" s="19"/>
      <c r="OYK60" s="19"/>
      <c r="OYL60" s="19"/>
      <c r="OYM60" s="19"/>
      <c r="OYN60" s="19"/>
      <c r="OYO60" s="19"/>
      <c r="OYP60" s="19"/>
      <c r="OYQ60" s="19"/>
      <c r="OYR60" s="19"/>
      <c r="OYS60" s="19"/>
      <c r="OYT60" s="19"/>
      <c r="OYU60" s="19"/>
      <c r="OYV60" s="19"/>
      <c r="OYW60" s="19"/>
      <c r="OYX60" s="19"/>
      <c r="OYY60" s="19"/>
      <c r="OYZ60" s="19"/>
      <c r="OZA60" s="19"/>
      <c r="OZB60" s="19"/>
      <c r="OZC60" s="19"/>
      <c r="OZD60" s="19"/>
      <c r="OZE60" s="19"/>
      <c r="OZF60" s="19"/>
      <c r="OZG60" s="19"/>
      <c r="OZH60" s="19"/>
      <c r="OZI60" s="19"/>
      <c r="OZJ60" s="19"/>
      <c r="OZK60" s="19"/>
      <c r="OZL60" s="19"/>
      <c r="OZM60" s="19"/>
      <c r="OZN60" s="19"/>
      <c r="OZO60" s="19"/>
      <c r="OZP60" s="19"/>
      <c r="OZQ60" s="19"/>
      <c r="OZR60" s="19"/>
      <c r="OZS60" s="19"/>
      <c r="OZT60" s="19"/>
      <c r="OZU60" s="19"/>
      <c r="OZV60" s="19"/>
      <c r="OZW60" s="19"/>
      <c r="OZX60" s="19"/>
      <c r="OZY60" s="19"/>
      <c r="OZZ60" s="19"/>
      <c r="PAA60" s="19"/>
      <c r="PAB60" s="19"/>
      <c r="PAC60" s="19"/>
      <c r="PAD60" s="19"/>
      <c r="PAE60" s="19"/>
      <c r="PAF60" s="19"/>
      <c r="PAG60" s="19"/>
      <c r="PAH60" s="19"/>
      <c r="PAI60" s="19"/>
      <c r="PAJ60" s="19"/>
      <c r="PAK60" s="19"/>
      <c r="PAL60" s="19"/>
      <c r="PAM60" s="19"/>
      <c r="PAN60" s="19"/>
      <c r="PAO60" s="19"/>
      <c r="PAP60" s="19"/>
      <c r="PAQ60" s="19"/>
      <c r="PAR60" s="19"/>
      <c r="PAS60" s="19"/>
      <c r="PAT60" s="19"/>
      <c r="PAU60" s="19"/>
      <c r="PAV60" s="19"/>
      <c r="PAW60" s="19"/>
      <c r="PAX60" s="19"/>
      <c r="PAY60" s="19"/>
      <c r="PAZ60" s="19"/>
      <c r="PBA60" s="19"/>
      <c r="PBB60" s="19"/>
      <c r="PBC60" s="19"/>
      <c r="PBD60" s="19"/>
      <c r="PBE60" s="19"/>
      <c r="PBF60" s="19"/>
      <c r="PBG60" s="19"/>
      <c r="PBH60" s="19"/>
      <c r="PBI60" s="19"/>
      <c r="PBJ60" s="19"/>
      <c r="PBK60" s="19"/>
      <c r="PBL60" s="19"/>
      <c r="PBM60" s="19"/>
      <c r="PBN60" s="19"/>
      <c r="PBO60" s="19"/>
      <c r="PBP60" s="19"/>
      <c r="PBQ60" s="19"/>
      <c r="PBR60" s="19"/>
      <c r="PBS60" s="19"/>
      <c r="PBT60" s="19"/>
      <c r="PBU60" s="19"/>
      <c r="PBV60" s="19"/>
      <c r="PBW60" s="19"/>
      <c r="PBX60" s="19"/>
      <c r="PBY60" s="19"/>
      <c r="PBZ60" s="19"/>
      <c r="PCA60" s="19"/>
      <c r="PCB60" s="19"/>
      <c r="PCC60" s="19"/>
      <c r="PCD60" s="19"/>
      <c r="PCE60" s="19"/>
      <c r="PCF60" s="19"/>
      <c r="PCG60" s="19"/>
      <c r="PCH60" s="19"/>
      <c r="PCI60" s="19"/>
      <c r="PCJ60" s="19"/>
      <c r="PCK60" s="19"/>
      <c r="PCL60" s="19"/>
      <c r="PCM60" s="19"/>
      <c r="PCN60" s="19"/>
      <c r="PCO60" s="19"/>
      <c r="PCP60" s="19"/>
      <c r="PCQ60" s="19"/>
      <c r="PCR60" s="19"/>
      <c r="PCS60" s="19"/>
      <c r="PCT60" s="19"/>
      <c r="PCU60" s="19"/>
      <c r="PCV60" s="19"/>
      <c r="PCW60" s="19"/>
      <c r="PCX60" s="19"/>
      <c r="PCY60" s="19"/>
      <c r="PCZ60" s="19"/>
      <c r="PDA60" s="19"/>
      <c r="PDB60" s="19"/>
      <c r="PDC60" s="19"/>
      <c r="PDD60" s="19"/>
      <c r="PDE60" s="19"/>
      <c r="PDF60" s="19"/>
      <c r="PDG60" s="19"/>
      <c r="PDH60" s="19"/>
      <c r="PDI60" s="19"/>
      <c r="PDJ60" s="19"/>
      <c r="PDK60" s="19"/>
      <c r="PDL60" s="19"/>
      <c r="PDM60" s="19"/>
      <c r="PDN60" s="19"/>
      <c r="PDO60" s="19"/>
      <c r="PDP60" s="19"/>
      <c r="PDQ60" s="19"/>
      <c r="PDR60" s="19"/>
      <c r="PDS60" s="19"/>
      <c r="PDT60" s="19"/>
      <c r="PDU60" s="19"/>
      <c r="PDV60" s="19"/>
      <c r="PDW60" s="19"/>
      <c r="PDX60" s="19"/>
      <c r="PDY60" s="19"/>
      <c r="PDZ60" s="19"/>
      <c r="PEA60" s="19"/>
      <c r="PEB60" s="19"/>
      <c r="PEC60" s="19"/>
      <c r="PED60" s="19"/>
      <c r="PEE60" s="19"/>
      <c r="PEF60" s="19"/>
      <c r="PEG60" s="19"/>
      <c r="PEH60" s="19"/>
      <c r="PEI60" s="19"/>
      <c r="PEJ60" s="19"/>
      <c r="PEK60" s="19"/>
      <c r="PEL60" s="19"/>
      <c r="PEM60" s="19"/>
      <c r="PEN60" s="19"/>
      <c r="PEO60" s="19"/>
      <c r="PEP60" s="19"/>
      <c r="PEQ60" s="19"/>
      <c r="PER60" s="19"/>
      <c r="PES60" s="19"/>
      <c r="PET60" s="19"/>
      <c r="PEU60" s="19"/>
      <c r="PEV60" s="19"/>
      <c r="PEW60" s="19"/>
      <c r="PEX60" s="19"/>
      <c r="PEY60" s="19"/>
      <c r="PEZ60" s="19"/>
      <c r="PFA60" s="19"/>
      <c r="PFB60" s="19"/>
      <c r="PFC60" s="19"/>
      <c r="PFD60" s="19"/>
      <c r="PFE60" s="19"/>
      <c r="PFF60" s="19"/>
      <c r="PFG60" s="19"/>
      <c r="PFH60" s="19"/>
      <c r="PFI60" s="19"/>
      <c r="PFJ60" s="19"/>
      <c r="PFK60" s="19"/>
      <c r="PFL60" s="19"/>
      <c r="PFM60" s="19"/>
      <c r="PFN60" s="19"/>
      <c r="PFO60" s="19"/>
      <c r="PFP60" s="19"/>
      <c r="PFQ60" s="19"/>
      <c r="PFR60" s="19"/>
      <c r="PFS60" s="19"/>
      <c r="PFT60" s="19"/>
      <c r="PFU60" s="19"/>
      <c r="PFV60" s="19"/>
      <c r="PFW60" s="19"/>
      <c r="PFX60" s="19"/>
      <c r="PFY60" s="19"/>
      <c r="PFZ60" s="19"/>
      <c r="PGA60" s="19"/>
      <c r="PGB60" s="19"/>
      <c r="PGC60" s="19"/>
      <c r="PGD60" s="19"/>
      <c r="PGE60" s="19"/>
      <c r="PGF60" s="19"/>
      <c r="PGG60" s="19"/>
      <c r="PGH60" s="19"/>
      <c r="PGI60" s="19"/>
      <c r="PGJ60" s="19"/>
      <c r="PGK60" s="19"/>
      <c r="PGL60" s="19"/>
      <c r="PGM60" s="19"/>
      <c r="PGN60" s="19"/>
      <c r="PGO60" s="19"/>
      <c r="PGP60" s="19"/>
      <c r="PGQ60" s="19"/>
      <c r="PGR60" s="19"/>
      <c r="PGS60" s="19"/>
      <c r="PGT60" s="19"/>
      <c r="PGU60" s="19"/>
      <c r="PGV60" s="19"/>
      <c r="PGW60" s="19"/>
      <c r="PGX60" s="19"/>
      <c r="PGY60" s="19"/>
      <c r="PGZ60" s="19"/>
      <c r="PHA60" s="19"/>
      <c r="PHB60" s="19"/>
      <c r="PHC60" s="19"/>
      <c r="PHD60" s="19"/>
      <c r="PHE60" s="19"/>
      <c r="PHF60" s="19"/>
      <c r="PHG60" s="19"/>
      <c r="PHH60" s="19"/>
      <c r="PHI60" s="19"/>
      <c r="PHJ60" s="19"/>
      <c r="PHK60" s="19"/>
      <c r="PHL60" s="19"/>
      <c r="PHM60" s="19"/>
      <c r="PHN60" s="19"/>
      <c r="PHO60" s="19"/>
      <c r="PHP60" s="19"/>
      <c r="PHQ60" s="19"/>
      <c r="PHR60" s="19"/>
      <c r="PHS60" s="19"/>
      <c r="PHT60" s="19"/>
      <c r="PHU60" s="19"/>
      <c r="PHV60" s="19"/>
      <c r="PHW60" s="19"/>
      <c r="PHX60" s="19"/>
      <c r="PHY60" s="19"/>
      <c r="PHZ60" s="19"/>
      <c r="PIA60" s="19"/>
      <c r="PIB60" s="19"/>
      <c r="PIC60" s="19"/>
      <c r="PID60" s="19"/>
      <c r="PIE60" s="19"/>
      <c r="PIF60" s="19"/>
      <c r="PIG60" s="19"/>
      <c r="PIH60" s="19"/>
      <c r="PII60" s="19"/>
      <c r="PIJ60" s="19"/>
      <c r="PIK60" s="19"/>
      <c r="PIL60" s="19"/>
      <c r="PIM60" s="19"/>
      <c r="PIN60" s="19"/>
      <c r="PIO60" s="19"/>
      <c r="PIP60" s="19"/>
      <c r="PIQ60" s="19"/>
      <c r="PIR60" s="19"/>
      <c r="PIS60" s="19"/>
      <c r="PIT60" s="19"/>
      <c r="PIU60" s="19"/>
      <c r="PIV60" s="19"/>
      <c r="PIW60" s="19"/>
      <c r="PIX60" s="19"/>
      <c r="PIY60" s="19"/>
      <c r="PIZ60" s="19"/>
      <c r="PJA60" s="19"/>
      <c r="PJB60" s="19"/>
      <c r="PJC60" s="19"/>
      <c r="PJD60" s="19"/>
      <c r="PJE60" s="19"/>
      <c r="PJF60" s="19"/>
      <c r="PJG60" s="19"/>
      <c r="PJH60" s="19"/>
      <c r="PJI60" s="19"/>
      <c r="PJJ60" s="19"/>
      <c r="PJK60" s="19"/>
      <c r="PJL60" s="19"/>
      <c r="PJM60" s="19"/>
      <c r="PJN60" s="19"/>
      <c r="PJO60" s="19"/>
      <c r="PJP60" s="19"/>
      <c r="PJQ60" s="19"/>
      <c r="PJR60" s="19"/>
      <c r="PJS60" s="19"/>
      <c r="PJT60" s="19"/>
      <c r="PJU60" s="19"/>
      <c r="PJV60" s="19"/>
      <c r="PJW60" s="19"/>
      <c r="PJX60" s="19"/>
      <c r="PJY60" s="19"/>
      <c r="PJZ60" s="19"/>
      <c r="PKA60" s="19"/>
      <c r="PKB60" s="19"/>
      <c r="PKC60" s="19"/>
      <c r="PKD60" s="19"/>
      <c r="PKE60" s="19"/>
      <c r="PKF60" s="19"/>
      <c r="PKG60" s="19"/>
      <c r="PKH60" s="19"/>
      <c r="PKI60" s="19"/>
      <c r="PKJ60" s="19"/>
      <c r="PKK60" s="19"/>
      <c r="PKL60" s="19"/>
      <c r="PKM60" s="19"/>
      <c r="PKN60" s="19"/>
      <c r="PKO60" s="19"/>
      <c r="PKP60" s="19"/>
      <c r="PKQ60" s="19"/>
      <c r="PKR60" s="19"/>
      <c r="PKS60" s="19"/>
      <c r="PKT60" s="19"/>
      <c r="PKU60" s="19"/>
      <c r="PKV60" s="19"/>
      <c r="PKW60" s="19"/>
      <c r="PKX60" s="19"/>
      <c r="PKY60" s="19"/>
      <c r="PKZ60" s="19"/>
      <c r="PLA60" s="19"/>
      <c r="PLB60" s="19"/>
      <c r="PLC60" s="19"/>
      <c r="PLD60" s="19"/>
      <c r="PLE60" s="19"/>
      <c r="PLF60" s="19"/>
      <c r="PLG60" s="19"/>
      <c r="PLH60" s="19"/>
      <c r="PLI60" s="19"/>
      <c r="PLJ60" s="19"/>
      <c r="PLK60" s="19"/>
      <c r="PLL60" s="19"/>
      <c r="PLM60" s="19"/>
      <c r="PLN60" s="19"/>
      <c r="PLO60" s="19"/>
      <c r="PLP60" s="19"/>
      <c r="PLQ60" s="19"/>
      <c r="PLR60" s="19"/>
      <c r="PLS60" s="19"/>
      <c r="PLT60" s="19"/>
      <c r="PLU60" s="19"/>
      <c r="PLV60" s="19"/>
      <c r="PLW60" s="19"/>
      <c r="PLX60" s="19"/>
      <c r="PLY60" s="19"/>
      <c r="PLZ60" s="19"/>
      <c r="PMA60" s="19"/>
      <c r="PMB60" s="19"/>
      <c r="PMC60" s="19"/>
      <c r="PMD60" s="19"/>
      <c r="PME60" s="19"/>
      <c r="PMF60" s="19"/>
      <c r="PMG60" s="19"/>
      <c r="PMH60" s="19"/>
      <c r="PMI60" s="19"/>
      <c r="PMJ60" s="19"/>
      <c r="PMK60" s="19"/>
      <c r="PML60" s="19"/>
      <c r="PMM60" s="19"/>
      <c r="PMN60" s="19"/>
      <c r="PMO60" s="19"/>
      <c r="PMP60" s="19"/>
      <c r="PMQ60" s="19"/>
      <c r="PMR60" s="19"/>
      <c r="PMS60" s="19"/>
      <c r="PMT60" s="19"/>
      <c r="PMU60" s="19"/>
      <c r="PMV60" s="19"/>
      <c r="PMW60" s="19"/>
      <c r="PMX60" s="19"/>
      <c r="PMY60" s="19"/>
      <c r="PMZ60" s="19"/>
      <c r="PNA60" s="19"/>
      <c r="PNB60" s="19"/>
      <c r="PNC60" s="19"/>
      <c r="PND60" s="19"/>
      <c r="PNE60" s="19"/>
      <c r="PNF60" s="19"/>
      <c r="PNG60" s="19"/>
      <c r="PNH60" s="19"/>
      <c r="PNI60" s="19"/>
      <c r="PNJ60" s="19"/>
      <c r="PNK60" s="19"/>
      <c r="PNL60" s="19"/>
      <c r="PNM60" s="19"/>
      <c r="PNN60" s="19"/>
      <c r="PNO60" s="19"/>
      <c r="PNP60" s="19"/>
      <c r="PNQ60" s="19"/>
      <c r="PNR60" s="19"/>
      <c r="PNS60" s="19"/>
      <c r="PNT60" s="19"/>
      <c r="PNU60" s="19"/>
      <c r="PNV60" s="19"/>
      <c r="PNW60" s="19"/>
      <c r="PNX60" s="19"/>
      <c r="PNY60" s="19"/>
      <c r="PNZ60" s="19"/>
      <c r="POA60" s="19"/>
      <c r="POB60" s="19"/>
      <c r="POC60" s="19"/>
      <c r="POD60" s="19"/>
      <c r="POE60" s="19"/>
      <c r="POF60" s="19"/>
      <c r="POG60" s="19"/>
      <c r="POH60" s="19"/>
      <c r="POI60" s="19"/>
      <c r="POJ60" s="19"/>
      <c r="POK60" s="19"/>
      <c r="POL60" s="19"/>
      <c r="POM60" s="19"/>
      <c r="PON60" s="19"/>
      <c r="POO60" s="19"/>
      <c r="POP60" s="19"/>
      <c r="POQ60" s="19"/>
      <c r="POR60" s="19"/>
      <c r="POS60" s="19"/>
      <c r="POT60" s="19"/>
      <c r="POU60" s="19"/>
      <c r="POV60" s="19"/>
      <c r="POW60" s="19"/>
      <c r="POX60" s="19"/>
      <c r="POY60" s="19"/>
      <c r="POZ60" s="19"/>
      <c r="PPA60" s="19"/>
      <c r="PPB60" s="19"/>
      <c r="PPC60" s="19"/>
      <c r="PPD60" s="19"/>
      <c r="PPE60" s="19"/>
      <c r="PPF60" s="19"/>
      <c r="PPG60" s="19"/>
      <c r="PPH60" s="19"/>
      <c r="PPI60" s="19"/>
      <c r="PPJ60" s="19"/>
      <c r="PPK60" s="19"/>
      <c r="PPL60" s="19"/>
      <c r="PPM60" s="19"/>
      <c r="PPN60" s="19"/>
      <c r="PPO60" s="19"/>
      <c r="PPP60" s="19"/>
      <c r="PPQ60" s="19"/>
      <c r="PPR60" s="19"/>
      <c r="PPS60" s="19"/>
      <c r="PPT60" s="19"/>
      <c r="PPU60" s="19"/>
      <c r="PPV60" s="19"/>
      <c r="PPW60" s="19"/>
      <c r="PPX60" s="19"/>
      <c r="PPY60" s="19"/>
      <c r="PPZ60" s="19"/>
      <c r="PQA60" s="19"/>
      <c r="PQB60" s="19"/>
      <c r="PQC60" s="19"/>
      <c r="PQD60" s="19"/>
      <c r="PQE60" s="19"/>
      <c r="PQF60" s="19"/>
      <c r="PQG60" s="19"/>
      <c r="PQH60" s="19"/>
      <c r="PQI60" s="19"/>
      <c r="PQJ60" s="19"/>
      <c r="PQK60" s="19"/>
      <c r="PQL60" s="19"/>
      <c r="PQM60" s="19"/>
      <c r="PQN60" s="19"/>
      <c r="PQO60" s="19"/>
      <c r="PQP60" s="19"/>
      <c r="PQQ60" s="19"/>
      <c r="PQR60" s="19"/>
      <c r="PQS60" s="19"/>
      <c r="PQT60" s="19"/>
      <c r="PQU60" s="19"/>
      <c r="PQV60" s="19"/>
      <c r="PQW60" s="19"/>
      <c r="PQX60" s="19"/>
      <c r="PQY60" s="19"/>
      <c r="PQZ60" s="19"/>
      <c r="PRA60" s="19"/>
      <c r="PRB60" s="19"/>
      <c r="PRC60" s="19"/>
      <c r="PRD60" s="19"/>
      <c r="PRE60" s="19"/>
      <c r="PRF60" s="19"/>
      <c r="PRG60" s="19"/>
      <c r="PRH60" s="19"/>
      <c r="PRI60" s="19"/>
      <c r="PRJ60" s="19"/>
      <c r="PRK60" s="19"/>
      <c r="PRL60" s="19"/>
      <c r="PRM60" s="19"/>
      <c r="PRN60" s="19"/>
      <c r="PRO60" s="19"/>
      <c r="PRP60" s="19"/>
      <c r="PRQ60" s="19"/>
      <c r="PRR60" s="19"/>
      <c r="PRS60" s="19"/>
      <c r="PRT60" s="19"/>
      <c r="PRU60" s="19"/>
      <c r="PRV60" s="19"/>
      <c r="PRW60" s="19"/>
      <c r="PRX60" s="19"/>
      <c r="PRY60" s="19"/>
      <c r="PRZ60" s="19"/>
      <c r="PSA60" s="19"/>
      <c r="PSB60" s="19"/>
      <c r="PSC60" s="19"/>
      <c r="PSD60" s="19"/>
      <c r="PSE60" s="19"/>
      <c r="PSF60" s="19"/>
      <c r="PSG60" s="19"/>
      <c r="PSH60" s="19"/>
      <c r="PSI60" s="19"/>
      <c r="PSJ60" s="19"/>
      <c r="PSK60" s="19"/>
      <c r="PSL60" s="19"/>
      <c r="PSM60" s="19"/>
      <c r="PSN60" s="19"/>
      <c r="PSO60" s="19"/>
      <c r="PSP60" s="19"/>
      <c r="PSQ60" s="19"/>
      <c r="PSR60" s="19"/>
      <c r="PSS60" s="19"/>
      <c r="PST60" s="19"/>
      <c r="PSU60" s="19"/>
      <c r="PSV60" s="19"/>
      <c r="PSW60" s="19"/>
      <c r="PSX60" s="19"/>
      <c r="PSY60" s="19"/>
      <c r="PSZ60" s="19"/>
      <c r="PTA60" s="19"/>
      <c r="PTB60" s="19"/>
      <c r="PTC60" s="19"/>
      <c r="PTD60" s="19"/>
      <c r="PTE60" s="19"/>
      <c r="PTF60" s="19"/>
      <c r="PTG60" s="19"/>
      <c r="PTH60" s="19"/>
      <c r="PTI60" s="19"/>
      <c r="PTJ60" s="19"/>
      <c r="PTK60" s="19"/>
      <c r="PTL60" s="19"/>
      <c r="PTM60" s="19"/>
      <c r="PTN60" s="19"/>
      <c r="PTO60" s="19"/>
      <c r="PTP60" s="19"/>
      <c r="PTQ60" s="19"/>
      <c r="PTR60" s="19"/>
      <c r="PTS60" s="19"/>
      <c r="PTT60" s="19"/>
      <c r="PTU60" s="19"/>
      <c r="PTV60" s="19"/>
      <c r="PTW60" s="19"/>
      <c r="PTX60" s="19"/>
      <c r="PTY60" s="19"/>
      <c r="PTZ60" s="19"/>
      <c r="PUA60" s="19"/>
      <c r="PUB60" s="19"/>
      <c r="PUC60" s="19"/>
      <c r="PUD60" s="19"/>
      <c r="PUE60" s="19"/>
      <c r="PUF60" s="19"/>
      <c r="PUG60" s="19"/>
      <c r="PUH60" s="19"/>
      <c r="PUI60" s="19"/>
      <c r="PUJ60" s="19"/>
      <c r="PUK60" s="19"/>
      <c r="PUL60" s="19"/>
      <c r="PUM60" s="19"/>
      <c r="PUN60" s="19"/>
      <c r="PUO60" s="19"/>
      <c r="PUP60" s="19"/>
      <c r="PUQ60" s="19"/>
      <c r="PUR60" s="19"/>
      <c r="PUS60" s="19"/>
      <c r="PUT60" s="19"/>
      <c r="PUU60" s="19"/>
      <c r="PUV60" s="19"/>
      <c r="PUW60" s="19"/>
      <c r="PUX60" s="19"/>
      <c r="PUY60" s="19"/>
      <c r="PUZ60" s="19"/>
      <c r="PVA60" s="19"/>
      <c r="PVB60" s="19"/>
      <c r="PVC60" s="19"/>
      <c r="PVD60" s="19"/>
      <c r="PVE60" s="19"/>
      <c r="PVF60" s="19"/>
      <c r="PVG60" s="19"/>
      <c r="PVH60" s="19"/>
      <c r="PVI60" s="19"/>
      <c r="PVJ60" s="19"/>
      <c r="PVK60" s="19"/>
      <c r="PVL60" s="19"/>
      <c r="PVM60" s="19"/>
      <c r="PVN60" s="19"/>
      <c r="PVO60" s="19"/>
      <c r="PVP60" s="19"/>
      <c r="PVQ60" s="19"/>
      <c r="PVR60" s="19"/>
      <c r="PVS60" s="19"/>
      <c r="PVT60" s="19"/>
      <c r="PVU60" s="19"/>
      <c r="PVV60" s="19"/>
      <c r="PVW60" s="19"/>
      <c r="PVX60" s="19"/>
      <c r="PVY60" s="19"/>
      <c r="PVZ60" s="19"/>
      <c r="PWA60" s="19"/>
      <c r="PWB60" s="19"/>
      <c r="PWC60" s="19"/>
      <c r="PWD60" s="19"/>
      <c r="PWE60" s="19"/>
      <c r="PWF60" s="19"/>
      <c r="PWG60" s="19"/>
      <c r="PWH60" s="19"/>
      <c r="PWI60" s="19"/>
      <c r="PWJ60" s="19"/>
      <c r="PWK60" s="19"/>
      <c r="PWL60" s="19"/>
      <c r="PWM60" s="19"/>
      <c r="PWN60" s="19"/>
      <c r="PWO60" s="19"/>
      <c r="PWP60" s="19"/>
      <c r="PWQ60" s="19"/>
      <c r="PWR60" s="19"/>
      <c r="PWS60" s="19"/>
      <c r="PWT60" s="19"/>
      <c r="PWU60" s="19"/>
      <c r="PWV60" s="19"/>
      <c r="PWW60" s="19"/>
      <c r="PWX60" s="19"/>
      <c r="PWY60" s="19"/>
      <c r="PWZ60" s="19"/>
      <c r="PXA60" s="19"/>
      <c r="PXB60" s="19"/>
      <c r="PXC60" s="19"/>
      <c r="PXD60" s="19"/>
      <c r="PXE60" s="19"/>
      <c r="PXF60" s="19"/>
      <c r="PXG60" s="19"/>
      <c r="PXH60" s="19"/>
      <c r="PXI60" s="19"/>
      <c r="PXJ60" s="19"/>
      <c r="PXK60" s="19"/>
      <c r="PXL60" s="19"/>
      <c r="PXM60" s="19"/>
      <c r="PXN60" s="19"/>
      <c r="PXO60" s="19"/>
      <c r="PXP60" s="19"/>
      <c r="PXQ60" s="19"/>
      <c r="PXR60" s="19"/>
      <c r="PXS60" s="19"/>
      <c r="PXT60" s="19"/>
      <c r="PXU60" s="19"/>
      <c r="PXV60" s="19"/>
      <c r="PXW60" s="19"/>
      <c r="PXX60" s="19"/>
      <c r="PXY60" s="19"/>
      <c r="PXZ60" s="19"/>
      <c r="PYA60" s="19"/>
      <c r="PYB60" s="19"/>
      <c r="PYC60" s="19"/>
      <c r="PYD60" s="19"/>
      <c r="PYE60" s="19"/>
      <c r="PYF60" s="19"/>
      <c r="PYG60" s="19"/>
      <c r="PYH60" s="19"/>
      <c r="PYI60" s="19"/>
      <c r="PYJ60" s="19"/>
      <c r="PYK60" s="19"/>
      <c r="PYL60" s="19"/>
      <c r="PYM60" s="19"/>
      <c r="PYN60" s="19"/>
      <c r="PYO60" s="19"/>
      <c r="PYP60" s="19"/>
      <c r="PYQ60" s="19"/>
      <c r="PYR60" s="19"/>
      <c r="PYS60" s="19"/>
      <c r="PYT60" s="19"/>
      <c r="PYU60" s="19"/>
      <c r="PYV60" s="19"/>
      <c r="PYW60" s="19"/>
      <c r="PYX60" s="19"/>
      <c r="PYY60" s="19"/>
      <c r="PYZ60" s="19"/>
      <c r="PZA60" s="19"/>
      <c r="PZB60" s="19"/>
      <c r="PZC60" s="19"/>
      <c r="PZD60" s="19"/>
      <c r="PZE60" s="19"/>
      <c r="PZF60" s="19"/>
      <c r="PZG60" s="19"/>
      <c r="PZH60" s="19"/>
      <c r="PZI60" s="19"/>
      <c r="PZJ60" s="19"/>
      <c r="PZK60" s="19"/>
      <c r="PZL60" s="19"/>
      <c r="PZM60" s="19"/>
      <c r="PZN60" s="19"/>
      <c r="PZO60" s="19"/>
      <c r="PZP60" s="19"/>
      <c r="PZQ60" s="19"/>
      <c r="PZR60" s="19"/>
      <c r="PZS60" s="19"/>
      <c r="PZT60" s="19"/>
      <c r="PZU60" s="19"/>
      <c r="PZV60" s="19"/>
      <c r="PZW60" s="19"/>
      <c r="PZX60" s="19"/>
      <c r="PZY60" s="19"/>
      <c r="PZZ60" s="19"/>
      <c r="QAA60" s="19"/>
      <c r="QAB60" s="19"/>
      <c r="QAC60" s="19"/>
      <c r="QAD60" s="19"/>
      <c r="QAE60" s="19"/>
      <c r="QAF60" s="19"/>
      <c r="QAG60" s="19"/>
      <c r="QAH60" s="19"/>
      <c r="QAI60" s="19"/>
      <c r="QAJ60" s="19"/>
      <c r="QAK60" s="19"/>
      <c r="QAL60" s="19"/>
      <c r="QAM60" s="19"/>
      <c r="QAN60" s="19"/>
      <c r="QAO60" s="19"/>
      <c r="QAP60" s="19"/>
      <c r="QAQ60" s="19"/>
      <c r="QAR60" s="19"/>
      <c r="QAS60" s="19"/>
      <c r="QAT60" s="19"/>
      <c r="QAU60" s="19"/>
      <c r="QAV60" s="19"/>
      <c r="QAW60" s="19"/>
      <c r="QAX60" s="19"/>
      <c r="QAY60" s="19"/>
      <c r="QAZ60" s="19"/>
      <c r="QBA60" s="19"/>
      <c r="QBB60" s="19"/>
      <c r="QBC60" s="19"/>
      <c r="QBD60" s="19"/>
      <c r="QBE60" s="19"/>
      <c r="QBF60" s="19"/>
      <c r="QBG60" s="19"/>
      <c r="QBH60" s="19"/>
      <c r="QBI60" s="19"/>
      <c r="QBJ60" s="19"/>
      <c r="QBK60" s="19"/>
      <c r="QBL60" s="19"/>
      <c r="QBM60" s="19"/>
      <c r="QBN60" s="19"/>
      <c r="QBO60" s="19"/>
      <c r="QBP60" s="19"/>
      <c r="QBQ60" s="19"/>
      <c r="QBR60" s="19"/>
      <c r="QBS60" s="19"/>
      <c r="QBT60" s="19"/>
      <c r="QBU60" s="19"/>
      <c r="QBV60" s="19"/>
      <c r="QBW60" s="19"/>
      <c r="QBX60" s="19"/>
      <c r="QBY60" s="19"/>
      <c r="QBZ60" s="19"/>
      <c r="QCA60" s="19"/>
      <c r="QCB60" s="19"/>
      <c r="QCC60" s="19"/>
      <c r="QCD60" s="19"/>
      <c r="QCE60" s="19"/>
      <c r="QCF60" s="19"/>
      <c r="QCG60" s="19"/>
      <c r="QCH60" s="19"/>
      <c r="QCI60" s="19"/>
      <c r="QCJ60" s="19"/>
      <c r="QCK60" s="19"/>
      <c r="QCL60" s="19"/>
      <c r="QCM60" s="19"/>
      <c r="QCN60" s="19"/>
      <c r="QCO60" s="19"/>
      <c r="QCP60" s="19"/>
      <c r="QCQ60" s="19"/>
      <c r="QCR60" s="19"/>
      <c r="QCS60" s="19"/>
      <c r="QCT60" s="19"/>
      <c r="QCU60" s="19"/>
      <c r="QCV60" s="19"/>
      <c r="QCW60" s="19"/>
      <c r="QCX60" s="19"/>
      <c r="QCY60" s="19"/>
      <c r="QCZ60" s="19"/>
      <c r="QDA60" s="19"/>
      <c r="QDB60" s="19"/>
      <c r="QDC60" s="19"/>
      <c r="QDD60" s="19"/>
      <c r="QDE60" s="19"/>
      <c r="QDF60" s="19"/>
      <c r="QDG60" s="19"/>
      <c r="QDH60" s="19"/>
      <c r="QDI60" s="19"/>
      <c r="QDJ60" s="19"/>
      <c r="QDK60" s="19"/>
      <c r="QDL60" s="19"/>
      <c r="QDM60" s="19"/>
      <c r="QDN60" s="19"/>
      <c r="QDO60" s="19"/>
      <c r="QDP60" s="19"/>
      <c r="QDQ60" s="19"/>
      <c r="QDR60" s="19"/>
      <c r="QDS60" s="19"/>
      <c r="QDT60" s="19"/>
      <c r="QDU60" s="19"/>
      <c r="QDV60" s="19"/>
      <c r="QDW60" s="19"/>
      <c r="QDX60" s="19"/>
      <c r="QDY60" s="19"/>
      <c r="QDZ60" s="19"/>
      <c r="QEA60" s="19"/>
      <c r="QEB60" s="19"/>
      <c r="QEC60" s="19"/>
      <c r="QED60" s="19"/>
      <c r="QEE60" s="19"/>
      <c r="QEF60" s="19"/>
      <c r="QEG60" s="19"/>
      <c r="QEH60" s="19"/>
      <c r="QEI60" s="19"/>
      <c r="QEJ60" s="19"/>
      <c r="QEK60" s="19"/>
      <c r="QEL60" s="19"/>
      <c r="QEM60" s="19"/>
      <c r="QEN60" s="19"/>
      <c r="QEO60" s="19"/>
      <c r="QEP60" s="19"/>
      <c r="QEQ60" s="19"/>
      <c r="QER60" s="19"/>
      <c r="QES60" s="19"/>
      <c r="QET60" s="19"/>
      <c r="QEU60" s="19"/>
      <c r="QEV60" s="19"/>
      <c r="QEW60" s="19"/>
      <c r="QEX60" s="19"/>
      <c r="QEY60" s="19"/>
      <c r="QEZ60" s="19"/>
      <c r="QFA60" s="19"/>
      <c r="QFB60" s="19"/>
      <c r="QFC60" s="19"/>
      <c r="QFD60" s="19"/>
      <c r="QFE60" s="19"/>
      <c r="QFF60" s="19"/>
      <c r="QFG60" s="19"/>
      <c r="QFH60" s="19"/>
      <c r="QFI60" s="19"/>
      <c r="QFJ60" s="19"/>
      <c r="QFK60" s="19"/>
      <c r="QFL60" s="19"/>
      <c r="QFM60" s="19"/>
      <c r="QFN60" s="19"/>
      <c r="QFO60" s="19"/>
      <c r="QFP60" s="19"/>
      <c r="QFQ60" s="19"/>
      <c r="QFR60" s="19"/>
      <c r="QFS60" s="19"/>
      <c r="QFT60" s="19"/>
      <c r="QFU60" s="19"/>
      <c r="QFV60" s="19"/>
      <c r="QFW60" s="19"/>
      <c r="QFX60" s="19"/>
      <c r="QFY60" s="19"/>
      <c r="QFZ60" s="19"/>
      <c r="QGA60" s="19"/>
      <c r="QGB60" s="19"/>
      <c r="QGC60" s="19"/>
      <c r="QGD60" s="19"/>
      <c r="QGE60" s="19"/>
      <c r="QGF60" s="19"/>
      <c r="QGG60" s="19"/>
      <c r="QGH60" s="19"/>
      <c r="QGI60" s="19"/>
      <c r="QGJ60" s="19"/>
      <c r="QGK60" s="19"/>
      <c r="QGL60" s="19"/>
      <c r="QGM60" s="19"/>
      <c r="QGN60" s="19"/>
      <c r="QGO60" s="19"/>
      <c r="QGP60" s="19"/>
      <c r="QGQ60" s="19"/>
      <c r="QGR60" s="19"/>
      <c r="QGS60" s="19"/>
      <c r="QGT60" s="19"/>
      <c r="QGU60" s="19"/>
      <c r="QGV60" s="19"/>
      <c r="QGW60" s="19"/>
      <c r="QGX60" s="19"/>
      <c r="QGY60" s="19"/>
      <c r="QGZ60" s="19"/>
      <c r="QHA60" s="19"/>
      <c r="QHB60" s="19"/>
      <c r="QHC60" s="19"/>
      <c r="QHD60" s="19"/>
      <c r="QHE60" s="19"/>
      <c r="QHF60" s="19"/>
      <c r="QHG60" s="19"/>
      <c r="QHH60" s="19"/>
      <c r="QHI60" s="19"/>
      <c r="QHJ60" s="19"/>
      <c r="QHK60" s="19"/>
      <c r="QHL60" s="19"/>
      <c r="QHM60" s="19"/>
      <c r="QHN60" s="19"/>
      <c r="QHO60" s="19"/>
      <c r="QHP60" s="19"/>
      <c r="QHQ60" s="19"/>
      <c r="QHR60" s="19"/>
      <c r="QHS60" s="19"/>
      <c r="QHT60" s="19"/>
      <c r="QHU60" s="19"/>
      <c r="QHV60" s="19"/>
      <c r="QHW60" s="19"/>
      <c r="QHX60" s="19"/>
      <c r="QHY60" s="19"/>
      <c r="QHZ60" s="19"/>
      <c r="QIA60" s="19"/>
      <c r="QIB60" s="19"/>
      <c r="QIC60" s="19"/>
      <c r="QID60" s="19"/>
      <c r="QIE60" s="19"/>
      <c r="QIF60" s="19"/>
      <c r="QIG60" s="19"/>
      <c r="QIH60" s="19"/>
      <c r="QII60" s="19"/>
      <c r="QIJ60" s="19"/>
      <c r="QIK60" s="19"/>
      <c r="QIL60" s="19"/>
      <c r="QIM60" s="19"/>
      <c r="QIN60" s="19"/>
      <c r="QIO60" s="19"/>
      <c r="QIP60" s="19"/>
      <c r="QIQ60" s="19"/>
      <c r="QIR60" s="19"/>
      <c r="QIS60" s="19"/>
      <c r="QIT60" s="19"/>
      <c r="QIU60" s="19"/>
      <c r="QIV60" s="19"/>
      <c r="QIW60" s="19"/>
      <c r="QIX60" s="19"/>
      <c r="QIY60" s="19"/>
      <c r="QIZ60" s="19"/>
      <c r="QJA60" s="19"/>
      <c r="QJB60" s="19"/>
      <c r="QJC60" s="19"/>
      <c r="QJD60" s="19"/>
      <c r="QJE60" s="19"/>
      <c r="QJF60" s="19"/>
      <c r="QJG60" s="19"/>
      <c r="QJH60" s="19"/>
      <c r="QJI60" s="19"/>
      <c r="QJJ60" s="19"/>
      <c r="QJK60" s="19"/>
      <c r="QJL60" s="19"/>
      <c r="QJM60" s="19"/>
      <c r="QJN60" s="19"/>
      <c r="QJO60" s="19"/>
      <c r="QJP60" s="19"/>
      <c r="QJQ60" s="19"/>
      <c r="QJR60" s="19"/>
      <c r="QJS60" s="19"/>
      <c r="QJT60" s="19"/>
      <c r="QJU60" s="19"/>
      <c r="QJV60" s="19"/>
      <c r="QJW60" s="19"/>
      <c r="QJX60" s="19"/>
      <c r="QJY60" s="19"/>
      <c r="QJZ60" s="19"/>
      <c r="QKA60" s="19"/>
      <c r="QKB60" s="19"/>
      <c r="QKC60" s="19"/>
      <c r="QKD60" s="19"/>
      <c r="QKE60" s="19"/>
      <c r="QKF60" s="19"/>
      <c r="QKG60" s="19"/>
      <c r="QKH60" s="19"/>
      <c r="QKI60" s="19"/>
      <c r="QKJ60" s="19"/>
      <c r="QKK60" s="19"/>
      <c r="QKL60" s="19"/>
      <c r="QKM60" s="19"/>
      <c r="QKN60" s="19"/>
      <c r="QKO60" s="19"/>
      <c r="QKP60" s="19"/>
      <c r="QKQ60" s="19"/>
      <c r="QKR60" s="19"/>
      <c r="QKS60" s="19"/>
      <c r="QKT60" s="19"/>
      <c r="QKU60" s="19"/>
      <c r="QKV60" s="19"/>
      <c r="QKW60" s="19"/>
      <c r="QKX60" s="19"/>
      <c r="QKY60" s="19"/>
      <c r="QKZ60" s="19"/>
      <c r="QLA60" s="19"/>
      <c r="QLB60" s="19"/>
      <c r="QLC60" s="19"/>
      <c r="QLD60" s="19"/>
      <c r="QLE60" s="19"/>
      <c r="QLF60" s="19"/>
      <c r="QLG60" s="19"/>
      <c r="QLH60" s="19"/>
      <c r="QLI60" s="19"/>
      <c r="QLJ60" s="19"/>
      <c r="QLK60" s="19"/>
      <c r="QLL60" s="19"/>
      <c r="QLM60" s="19"/>
      <c r="QLN60" s="19"/>
      <c r="QLO60" s="19"/>
      <c r="QLP60" s="19"/>
      <c r="QLQ60" s="19"/>
      <c r="QLR60" s="19"/>
      <c r="QLS60" s="19"/>
      <c r="QLT60" s="19"/>
      <c r="QLU60" s="19"/>
      <c r="QLV60" s="19"/>
      <c r="QLW60" s="19"/>
      <c r="QLX60" s="19"/>
      <c r="QLY60" s="19"/>
      <c r="QLZ60" s="19"/>
      <c r="QMA60" s="19"/>
      <c r="QMB60" s="19"/>
      <c r="QMC60" s="19"/>
      <c r="QMD60" s="19"/>
      <c r="QME60" s="19"/>
      <c r="QMF60" s="19"/>
      <c r="QMG60" s="19"/>
      <c r="QMH60" s="19"/>
      <c r="QMI60" s="19"/>
      <c r="QMJ60" s="19"/>
      <c r="QMK60" s="19"/>
      <c r="QML60" s="19"/>
      <c r="QMM60" s="19"/>
      <c r="QMN60" s="19"/>
      <c r="QMO60" s="19"/>
      <c r="QMP60" s="19"/>
      <c r="QMQ60" s="19"/>
      <c r="QMR60" s="19"/>
      <c r="QMS60" s="19"/>
      <c r="QMT60" s="19"/>
      <c r="QMU60" s="19"/>
      <c r="QMV60" s="19"/>
      <c r="QMW60" s="19"/>
      <c r="QMX60" s="19"/>
      <c r="QMY60" s="19"/>
      <c r="QMZ60" s="19"/>
      <c r="QNA60" s="19"/>
      <c r="QNB60" s="19"/>
      <c r="QNC60" s="19"/>
      <c r="QND60" s="19"/>
      <c r="QNE60" s="19"/>
      <c r="QNF60" s="19"/>
      <c r="QNG60" s="19"/>
      <c r="QNH60" s="19"/>
      <c r="QNI60" s="19"/>
      <c r="QNJ60" s="19"/>
      <c r="QNK60" s="19"/>
      <c r="QNL60" s="19"/>
      <c r="QNM60" s="19"/>
      <c r="QNN60" s="19"/>
      <c r="QNO60" s="19"/>
      <c r="QNP60" s="19"/>
      <c r="QNQ60" s="19"/>
      <c r="QNR60" s="19"/>
      <c r="QNS60" s="19"/>
      <c r="QNT60" s="19"/>
      <c r="QNU60" s="19"/>
      <c r="QNV60" s="19"/>
      <c r="QNW60" s="19"/>
      <c r="QNX60" s="19"/>
      <c r="QNY60" s="19"/>
      <c r="QNZ60" s="19"/>
      <c r="QOA60" s="19"/>
      <c r="QOB60" s="19"/>
      <c r="QOC60" s="19"/>
      <c r="QOD60" s="19"/>
      <c r="QOE60" s="19"/>
      <c r="QOF60" s="19"/>
      <c r="QOG60" s="19"/>
      <c r="QOH60" s="19"/>
      <c r="QOI60" s="19"/>
      <c r="QOJ60" s="19"/>
      <c r="QOK60" s="19"/>
      <c r="QOL60" s="19"/>
      <c r="QOM60" s="19"/>
      <c r="QON60" s="19"/>
      <c r="QOO60" s="19"/>
      <c r="QOP60" s="19"/>
      <c r="QOQ60" s="19"/>
      <c r="QOR60" s="19"/>
      <c r="QOS60" s="19"/>
      <c r="QOT60" s="19"/>
      <c r="QOU60" s="19"/>
      <c r="QOV60" s="19"/>
      <c r="QOW60" s="19"/>
      <c r="QOX60" s="19"/>
      <c r="QOY60" s="19"/>
      <c r="QOZ60" s="19"/>
      <c r="QPA60" s="19"/>
      <c r="QPB60" s="19"/>
      <c r="QPC60" s="19"/>
      <c r="QPD60" s="19"/>
      <c r="QPE60" s="19"/>
      <c r="QPF60" s="19"/>
      <c r="QPG60" s="19"/>
      <c r="QPH60" s="19"/>
      <c r="QPI60" s="19"/>
      <c r="QPJ60" s="19"/>
      <c r="QPK60" s="19"/>
      <c r="QPL60" s="19"/>
      <c r="QPM60" s="19"/>
      <c r="QPN60" s="19"/>
      <c r="QPO60" s="19"/>
      <c r="QPP60" s="19"/>
      <c r="QPQ60" s="19"/>
      <c r="QPR60" s="19"/>
      <c r="QPS60" s="19"/>
      <c r="QPT60" s="19"/>
      <c r="QPU60" s="19"/>
      <c r="QPV60" s="19"/>
      <c r="QPW60" s="19"/>
      <c r="QPX60" s="19"/>
      <c r="QPY60" s="19"/>
      <c r="QPZ60" s="19"/>
      <c r="QQA60" s="19"/>
      <c r="QQB60" s="19"/>
      <c r="QQC60" s="19"/>
      <c r="QQD60" s="19"/>
      <c r="QQE60" s="19"/>
      <c r="QQF60" s="19"/>
      <c r="QQG60" s="19"/>
      <c r="QQH60" s="19"/>
      <c r="QQI60" s="19"/>
      <c r="QQJ60" s="19"/>
      <c r="QQK60" s="19"/>
      <c r="QQL60" s="19"/>
      <c r="QQM60" s="19"/>
      <c r="QQN60" s="19"/>
      <c r="QQO60" s="19"/>
      <c r="QQP60" s="19"/>
      <c r="QQQ60" s="19"/>
      <c r="QQR60" s="19"/>
      <c r="QQS60" s="19"/>
      <c r="QQT60" s="19"/>
      <c r="QQU60" s="19"/>
      <c r="QQV60" s="19"/>
      <c r="QQW60" s="19"/>
      <c r="QQX60" s="19"/>
      <c r="QQY60" s="19"/>
      <c r="QQZ60" s="19"/>
      <c r="QRA60" s="19"/>
      <c r="QRB60" s="19"/>
      <c r="QRC60" s="19"/>
      <c r="QRD60" s="19"/>
      <c r="QRE60" s="19"/>
      <c r="QRF60" s="19"/>
      <c r="QRG60" s="19"/>
      <c r="QRH60" s="19"/>
      <c r="QRI60" s="19"/>
      <c r="QRJ60" s="19"/>
      <c r="QRK60" s="19"/>
      <c r="QRL60" s="19"/>
      <c r="QRM60" s="19"/>
      <c r="QRN60" s="19"/>
      <c r="QRO60" s="19"/>
      <c r="QRP60" s="19"/>
      <c r="QRQ60" s="19"/>
      <c r="QRR60" s="19"/>
      <c r="QRS60" s="19"/>
      <c r="QRT60" s="19"/>
      <c r="QRU60" s="19"/>
      <c r="QRV60" s="19"/>
      <c r="QRW60" s="19"/>
      <c r="QRX60" s="19"/>
      <c r="QRY60" s="19"/>
      <c r="QRZ60" s="19"/>
      <c r="QSA60" s="19"/>
      <c r="QSB60" s="19"/>
      <c r="QSC60" s="19"/>
      <c r="QSD60" s="19"/>
      <c r="QSE60" s="19"/>
      <c r="QSF60" s="19"/>
      <c r="QSG60" s="19"/>
      <c r="QSH60" s="19"/>
      <c r="QSI60" s="19"/>
      <c r="QSJ60" s="19"/>
      <c r="QSK60" s="19"/>
      <c r="QSL60" s="19"/>
      <c r="QSM60" s="19"/>
      <c r="QSN60" s="19"/>
      <c r="QSO60" s="19"/>
      <c r="QSP60" s="19"/>
      <c r="QSQ60" s="19"/>
      <c r="QSR60" s="19"/>
      <c r="QSS60" s="19"/>
      <c r="QST60" s="19"/>
      <c r="QSU60" s="19"/>
      <c r="QSV60" s="19"/>
      <c r="QSW60" s="19"/>
      <c r="QSX60" s="19"/>
      <c r="QSY60" s="19"/>
      <c r="QSZ60" s="19"/>
      <c r="QTA60" s="19"/>
      <c r="QTB60" s="19"/>
      <c r="QTC60" s="19"/>
      <c r="QTD60" s="19"/>
      <c r="QTE60" s="19"/>
      <c r="QTF60" s="19"/>
      <c r="QTG60" s="19"/>
      <c r="QTH60" s="19"/>
      <c r="QTI60" s="19"/>
      <c r="QTJ60" s="19"/>
      <c r="QTK60" s="19"/>
      <c r="QTL60" s="19"/>
      <c r="QTM60" s="19"/>
      <c r="QTN60" s="19"/>
      <c r="QTO60" s="19"/>
      <c r="QTP60" s="19"/>
      <c r="QTQ60" s="19"/>
      <c r="QTR60" s="19"/>
      <c r="QTS60" s="19"/>
      <c r="QTT60" s="19"/>
      <c r="QTU60" s="19"/>
      <c r="QTV60" s="19"/>
      <c r="QTW60" s="19"/>
      <c r="QTX60" s="19"/>
      <c r="QTY60" s="19"/>
      <c r="QTZ60" s="19"/>
      <c r="QUA60" s="19"/>
      <c r="QUB60" s="19"/>
      <c r="QUC60" s="19"/>
      <c r="QUD60" s="19"/>
      <c r="QUE60" s="19"/>
      <c r="QUF60" s="19"/>
      <c r="QUG60" s="19"/>
      <c r="QUH60" s="19"/>
      <c r="QUI60" s="19"/>
      <c r="QUJ60" s="19"/>
      <c r="QUK60" s="19"/>
      <c r="QUL60" s="19"/>
      <c r="QUM60" s="19"/>
      <c r="QUN60" s="19"/>
      <c r="QUO60" s="19"/>
      <c r="QUP60" s="19"/>
      <c r="QUQ60" s="19"/>
      <c r="QUR60" s="19"/>
      <c r="QUS60" s="19"/>
      <c r="QUT60" s="19"/>
      <c r="QUU60" s="19"/>
      <c r="QUV60" s="19"/>
      <c r="QUW60" s="19"/>
      <c r="QUX60" s="19"/>
      <c r="QUY60" s="19"/>
      <c r="QUZ60" s="19"/>
      <c r="QVA60" s="19"/>
      <c r="QVB60" s="19"/>
      <c r="QVC60" s="19"/>
      <c r="QVD60" s="19"/>
      <c r="QVE60" s="19"/>
      <c r="QVF60" s="19"/>
      <c r="QVG60" s="19"/>
      <c r="QVH60" s="19"/>
      <c r="QVI60" s="19"/>
      <c r="QVJ60" s="19"/>
      <c r="QVK60" s="19"/>
      <c r="QVL60" s="19"/>
      <c r="QVM60" s="19"/>
      <c r="QVN60" s="19"/>
      <c r="QVO60" s="19"/>
      <c r="QVP60" s="19"/>
      <c r="QVQ60" s="19"/>
      <c r="QVR60" s="19"/>
      <c r="QVS60" s="19"/>
      <c r="QVT60" s="19"/>
      <c r="QVU60" s="19"/>
      <c r="QVV60" s="19"/>
      <c r="QVW60" s="19"/>
      <c r="QVX60" s="19"/>
      <c r="QVY60" s="19"/>
      <c r="QVZ60" s="19"/>
      <c r="QWA60" s="19"/>
      <c r="QWB60" s="19"/>
      <c r="QWC60" s="19"/>
      <c r="QWD60" s="19"/>
      <c r="QWE60" s="19"/>
      <c r="QWF60" s="19"/>
      <c r="QWG60" s="19"/>
      <c r="QWH60" s="19"/>
      <c r="QWI60" s="19"/>
      <c r="QWJ60" s="19"/>
      <c r="QWK60" s="19"/>
      <c r="QWL60" s="19"/>
      <c r="QWM60" s="19"/>
      <c r="QWN60" s="19"/>
      <c r="QWO60" s="19"/>
      <c r="QWP60" s="19"/>
      <c r="QWQ60" s="19"/>
      <c r="QWR60" s="19"/>
      <c r="QWS60" s="19"/>
      <c r="QWT60" s="19"/>
      <c r="QWU60" s="19"/>
      <c r="QWV60" s="19"/>
      <c r="QWW60" s="19"/>
      <c r="QWX60" s="19"/>
      <c r="QWY60" s="19"/>
      <c r="QWZ60" s="19"/>
      <c r="QXA60" s="19"/>
      <c r="QXB60" s="19"/>
      <c r="QXC60" s="19"/>
      <c r="QXD60" s="19"/>
      <c r="QXE60" s="19"/>
      <c r="QXF60" s="19"/>
      <c r="QXG60" s="19"/>
      <c r="QXH60" s="19"/>
      <c r="QXI60" s="19"/>
      <c r="QXJ60" s="19"/>
      <c r="QXK60" s="19"/>
      <c r="QXL60" s="19"/>
      <c r="QXM60" s="19"/>
      <c r="QXN60" s="19"/>
      <c r="QXO60" s="19"/>
      <c r="QXP60" s="19"/>
      <c r="QXQ60" s="19"/>
      <c r="QXR60" s="19"/>
      <c r="QXS60" s="19"/>
      <c r="QXT60" s="19"/>
      <c r="QXU60" s="19"/>
      <c r="QXV60" s="19"/>
      <c r="QXW60" s="19"/>
      <c r="QXX60" s="19"/>
      <c r="QXY60" s="19"/>
      <c r="QXZ60" s="19"/>
      <c r="QYA60" s="19"/>
      <c r="QYB60" s="19"/>
      <c r="QYC60" s="19"/>
      <c r="QYD60" s="19"/>
      <c r="QYE60" s="19"/>
      <c r="QYF60" s="19"/>
      <c r="QYG60" s="19"/>
      <c r="QYH60" s="19"/>
      <c r="QYI60" s="19"/>
      <c r="QYJ60" s="19"/>
      <c r="QYK60" s="19"/>
      <c r="QYL60" s="19"/>
      <c r="QYM60" s="19"/>
      <c r="QYN60" s="19"/>
      <c r="QYO60" s="19"/>
      <c r="QYP60" s="19"/>
      <c r="QYQ60" s="19"/>
      <c r="QYR60" s="19"/>
      <c r="QYS60" s="19"/>
      <c r="QYT60" s="19"/>
      <c r="QYU60" s="19"/>
      <c r="QYV60" s="19"/>
      <c r="QYW60" s="19"/>
      <c r="QYX60" s="19"/>
      <c r="QYY60" s="19"/>
      <c r="QYZ60" s="19"/>
      <c r="QZA60" s="19"/>
      <c r="QZB60" s="19"/>
      <c r="QZC60" s="19"/>
      <c r="QZD60" s="19"/>
      <c r="QZE60" s="19"/>
      <c r="QZF60" s="19"/>
      <c r="QZG60" s="19"/>
      <c r="QZH60" s="19"/>
      <c r="QZI60" s="19"/>
      <c r="QZJ60" s="19"/>
      <c r="QZK60" s="19"/>
      <c r="QZL60" s="19"/>
      <c r="QZM60" s="19"/>
      <c r="QZN60" s="19"/>
      <c r="QZO60" s="19"/>
      <c r="QZP60" s="19"/>
      <c r="QZQ60" s="19"/>
      <c r="QZR60" s="19"/>
      <c r="QZS60" s="19"/>
      <c r="QZT60" s="19"/>
      <c r="QZU60" s="19"/>
      <c r="QZV60" s="19"/>
      <c r="QZW60" s="19"/>
      <c r="QZX60" s="19"/>
      <c r="QZY60" s="19"/>
      <c r="QZZ60" s="19"/>
      <c r="RAA60" s="19"/>
      <c r="RAB60" s="19"/>
      <c r="RAC60" s="19"/>
      <c r="RAD60" s="19"/>
      <c r="RAE60" s="19"/>
      <c r="RAF60" s="19"/>
      <c r="RAG60" s="19"/>
      <c r="RAH60" s="19"/>
      <c r="RAI60" s="19"/>
      <c r="RAJ60" s="19"/>
      <c r="RAK60" s="19"/>
      <c r="RAL60" s="19"/>
      <c r="RAM60" s="19"/>
      <c r="RAN60" s="19"/>
      <c r="RAO60" s="19"/>
      <c r="RAP60" s="19"/>
      <c r="RAQ60" s="19"/>
      <c r="RAR60" s="19"/>
      <c r="RAS60" s="19"/>
      <c r="RAT60" s="19"/>
      <c r="RAU60" s="19"/>
      <c r="RAV60" s="19"/>
      <c r="RAW60" s="19"/>
      <c r="RAX60" s="19"/>
      <c r="RAY60" s="19"/>
      <c r="RAZ60" s="19"/>
      <c r="RBA60" s="19"/>
      <c r="RBB60" s="19"/>
      <c r="RBC60" s="19"/>
      <c r="RBD60" s="19"/>
      <c r="RBE60" s="19"/>
      <c r="RBF60" s="19"/>
      <c r="RBG60" s="19"/>
      <c r="RBH60" s="19"/>
      <c r="RBI60" s="19"/>
      <c r="RBJ60" s="19"/>
      <c r="RBK60" s="19"/>
      <c r="RBL60" s="19"/>
      <c r="RBM60" s="19"/>
      <c r="RBN60" s="19"/>
      <c r="RBO60" s="19"/>
      <c r="RBP60" s="19"/>
      <c r="RBQ60" s="19"/>
      <c r="RBR60" s="19"/>
      <c r="RBS60" s="19"/>
      <c r="RBT60" s="19"/>
      <c r="RBU60" s="19"/>
      <c r="RBV60" s="19"/>
      <c r="RBW60" s="19"/>
      <c r="RBX60" s="19"/>
      <c r="RBY60" s="19"/>
      <c r="RBZ60" s="19"/>
      <c r="RCA60" s="19"/>
      <c r="RCB60" s="19"/>
      <c r="RCC60" s="19"/>
      <c r="RCD60" s="19"/>
      <c r="RCE60" s="19"/>
      <c r="RCF60" s="19"/>
      <c r="RCG60" s="19"/>
      <c r="RCH60" s="19"/>
      <c r="RCI60" s="19"/>
      <c r="RCJ60" s="19"/>
      <c r="RCK60" s="19"/>
      <c r="RCL60" s="19"/>
      <c r="RCM60" s="19"/>
      <c r="RCN60" s="19"/>
      <c r="RCO60" s="19"/>
      <c r="RCP60" s="19"/>
      <c r="RCQ60" s="19"/>
      <c r="RCR60" s="19"/>
      <c r="RCS60" s="19"/>
      <c r="RCT60" s="19"/>
      <c r="RCU60" s="19"/>
      <c r="RCV60" s="19"/>
      <c r="RCW60" s="19"/>
      <c r="RCX60" s="19"/>
      <c r="RCY60" s="19"/>
      <c r="RCZ60" s="19"/>
      <c r="RDA60" s="19"/>
      <c r="RDB60" s="19"/>
      <c r="RDC60" s="19"/>
      <c r="RDD60" s="19"/>
      <c r="RDE60" s="19"/>
      <c r="RDF60" s="19"/>
      <c r="RDG60" s="19"/>
      <c r="RDH60" s="19"/>
      <c r="RDI60" s="19"/>
      <c r="RDJ60" s="19"/>
      <c r="RDK60" s="19"/>
      <c r="RDL60" s="19"/>
      <c r="RDM60" s="19"/>
      <c r="RDN60" s="19"/>
      <c r="RDO60" s="19"/>
      <c r="RDP60" s="19"/>
      <c r="RDQ60" s="19"/>
      <c r="RDR60" s="19"/>
      <c r="RDS60" s="19"/>
      <c r="RDT60" s="19"/>
      <c r="RDU60" s="19"/>
      <c r="RDV60" s="19"/>
      <c r="RDW60" s="19"/>
      <c r="RDX60" s="19"/>
      <c r="RDY60" s="19"/>
      <c r="RDZ60" s="19"/>
      <c r="REA60" s="19"/>
      <c r="REB60" s="19"/>
      <c r="REC60" s="19"/>
      <c r="RED60" s="19"/>
      <c r="REE60" s="19"/>
      <c r="REF60" s="19"/>
      <c r="REG60" s="19"/>
      <c r="REH60" s="19"/>
      <c r="REI60" s="19"/>
      <c r="REJ60" s="19"/>
      <c r="REK60" s="19"/>
      <c r="REL60" s="19"/>
      <c r="REM60" s="19"/>
      <c r="REN60" s="19"/>
      <c r="REO60" s="19"/>
      <c r="REP60" s="19"/>
      <c r="REQ60" s="19"/>
      <c r="RER60" s="19"/>
      <c r="RES60" s="19"/>
      <c r="RET60" s="19"/>
      <c r="REU60" s="19"/>
      <c r="REV60" s="19"/>
      <c r="REW60" s="19"/>
      <c r="REX60" s="19"/>
      <c r="REY60" s="19"/>
      <c r="REZ60" s="19"/>
      <c r="RFA60" s="19"/>
      <c r="RFB60" s="19"/>
      <c r="RFC60" s="19"/>
      <c r="RFD60" s="19"/>
      <c r="RFE60" s="19"/>
      <c r="RFF60" s="19"/>
      <c r="RFG60" s="19"/>
      <c r="RFH60" s="19"/>
      <c r="RFI60" s="19"/>
      <c r="RFJ60" s="19"/>
      <c r="RFK60" s="19"/>
      <c r="RFL60" s="19"/>
      <c r="RFM60" s="19"/>
      <c r="RFN60" s="19"/>
      <c r="RFO60" s="19"/>
      <c r="RFP60" s="19"/>
      <c r="RFQ60" s="19"/>
      <c r="RFR60" s="19"/>
      <c r="RFS60" s="19"/>
      <c r="RFT60" s="19"/>
      <c r="RFU60" s="19"/>
      <c r="RFV60" s="19"/>
      <c r="RFW60" s="19"/>
      <c r="RFX60" s="19"/>
      <c r="RFY60" s="19"/>
      <c r="RFZ60" s="19"/>
      <c r="RGA60" s="19"/>
      <c r="RGB60" s="19"/>
      <c r="RGC60" s="19"/>
      <c r="RGD60" s="19"/>
      <c r="RGE60" s="19"/>
      <c r="RGF60" s="19"/>
      <c r="RGG60" s="19"/>
      <c r="RGH60" s="19"/>
      <c r="RGI60" s="19"/>
      <c r="RGJ60" s="19"/>
      <c r="RGK60" s="19"/>
      <c r="RGL60" s="19"/>
      <c r="RGM60" s="19"/>
      <c r="RGN60" s="19"/>
      <c r="RGO60" s="19"/>
      <c r="RGP60" s="19"/>
      <c r="RGQ60" s="19"/>
      <c r="RGR60" s="19"/>
      <c r="RGS60" s="19"/>
      <c r="RGT60" s="19"/>
      <c r="RGU60" s="19"/>
      <c r="RGV60" s="19"/>
      <c r="RGW60" s="19"/>
      <c r="RGX60" s="19"/>
      <c r="RGY60" s="19"/>
      <c r="RGZ60" s="19"/>
      <c r="RHA60" s="19"/>
      <c r="RHB60" s="19"/>
      <c r="RHC60" s="19"/>
      <c r="RHD60" s="19"/>
      <c r="RHE60" s="19"/>
      <c r="RHF60" s="19"/>
      <c r="RHG60" s="19"/>
      <c r="RHH60" s="19"/>
      <c r="RHI60" s="19"/>
      <c r="RHJ60" s="19"/>
      <c r="RHK60" s="19"/>
      <c r="RHL60" s="19"/>
      <c r="RHM60" s="19"/>
      <c r="RHN60" s="19"/>
      <c r="RHO60" s="19"/>
      <c r="RHP60" s="19"/>
      <c r="RHQ60" s="19"/>
      <c r="RHR60" s="19"/>
      <c r="RHS60" s="19"/>
      <c r="RHT60" s="19"/>
      <c r="RHU60" s="19"/>
      <c r="RHV60" s="19"/>
      <c r="RHW60" s="19"/>
      <c r="RHX60" s="19"/>
      <c r="RHY60" s="19"/>
      <c r="RHZ60" s="19"/>
      <c r="RIA60" s="19"/>
      <c r="RIB60" s="19"/>
      <c r="RIC60" s="19"/>
      <c r="RID60" s="19"/>
      <c r="RIE60" s="19"/>
      <c r="RIF60" s="19"/>
      <c r="RIG60" s="19"/>
      <c r="RIH60" s="19"/>
      <c r="RII60" s="19"/>
      <c r="RIJ60" s="19"/>
      <c r="RIK60" s="19"/>
      <c r="RIL60" s="19"/>
      <c r="RIM60" s="19"/>
      <c r="RIN60" s="19"/>
      <c r="RIO60" s="19"/>
      <c r="RIP60" s="19"/>
      <c r="RIQ60" s="19"/>
      <c r="RIR60" s="19"/>
      <c r="RIS60" s="19"/>
      <c r="RIT60" s="19"/>
      <c r="RIU60" s="19"/>
      <c r="RIV60" s="19"/>
      <c r="RIW60" s="19"/>
      <c r="RIX60" s="19"/>
      <c r="RIY60" s="19"/>
      <c r="RIZ60" s="19"/>
      <c r="RJA60" s="19"/>
      <c r="RJB60" s="19"/>
      <c r="RJC60" s="19"/>
      <c r="RJD60" s="19"/>
      <c r="RJE60" s="19"/>
      <c r="RJF60" s="19"/>
      <c r="RJG60" s="19"/>
      <c r="RJH60" s="19"/>
      <c r="RJI60" s="19"/>
      <c r="RJJ60" s="19"/>
      <c r="RJK60" s="19"/>
      <c r="RJL60" s="19"/>
      <c r="RJM60" s="19"/>
      <c r="RJN60" s="19"/>
      <c r="RJO60" s="19"/>
      <c r="RJP60" s="19"/>
      <c r="RJQ60" s="19"/>
      <c r="RJR60" s="19"/>
      <c r="RJS60" s="19"/>
      <c r="RJT60" s="19"/>
      <c r="RJU60" s="19"/>
      <c r="RJV60" s="19"/>
      <c r="RJW60" s="19"/>
      <c r="RJX60" s="19"/>
      <c r="RJY60" s="19"/>
      <c r="RJZ60" s="19"/>
      <c r="RKA60" s="19"/>
      <c r="RKB60" s="19"/>
      <c r="RKC60" s="19"/>
      <c r="RKD60" s="19"/>
      <c r="RKE60" s="19"/>
      <c r="RKF60" s="19"/>
      <c r="RKG60" s="19"/>
      <c r="RKH60" s="19"/>
      <c r="RKI60" s="19"/>
      <c r="RKJ60" s="19"/>
      <c r="RKK60" s="19"/>
      <c r="RKL60" s="19"/>
      <c r="RKM60" s="19"/>
      <c r="RKN60" s="19"/>
      <c r="RKO60" s="19"/>
      <c r="RKP60" s="19"/>
      <c r="RKQ60" s="19"/>
      <c r="RKR60" s="19"/>
      <c r="RKS60" s="19"/>
      <c r="RKT60" s="19"/>
      <c r="RKU60" s="19"/>
      <c r="RKV60" s="19"/>
      <c r="RKW60" s="19"/>
      <c r="RKX60" s="19"/>
      <c r="RKY60" s="19"/>
      <c r="RKZ60" s="19"/>
      <c r="RLA60" s="19"/>
      <c r="RLB60" s="19"/>
      <c r="RLC60" s="19"/>
      <c r="RLD60" s="19"/>
      <c r="RLE60" s="19"/>
      <c r="RLF60" s="19"/>
      <c r="RLG60" s="19"/>
      <c r="RLH60" s="19"/>
      <c r="RLI60" s="19"/>
      <c r="RLJ60" s="19"/>
      <c r="RLK60" s="19"/>
      <c r="RLL60" s="19"/>
      <c r="RLM60" s="19"/>
      <c r="RLN60" s="19"/>
      <c r="RLO60" s="19"/>
      <c r="RLP60" s="19"/>
      <c r="RLQ60" s="19"/>
      <c r="RLR60" s="19"/>
      <c r="RLS60" s="19"/>
      <c r="RLT60" s="19"/>
      <c r="RLU60" s="19"/>
      <c r="RLV60" s="19"/>
      <c r="RLW60" s="19"/>
      <c r="RLX60" s="19"/>
      <c r="RLY60" s="19"/>
      <c r="RLZ60" s="19"/>
      <c r="RMA60" s="19"/>
      <c r="RMB60" s="19"/>
      <c r="RMC60" s="19"/>
      <c r="RMD60" s="19"/>
      <c r="RME60" s="19"/>
      <c r="RMF60" s="19"/>
      <c r="RMG60" s="19"/>
      <c r="RMH60" s="19"/>
      <c r="RMI60" s="19"/>
      <c r="RMJ60" s="19"/>
      <c r="RMK60" s="19"/>
      <c r="RML60" s="19"/>
      <c r="RMM60" s="19"/>
      <c r="RMN60" s="19"/>
      <c r="RMO60" s="19"/>
      <c r="RMP60" s="19"/>
      <c r="RMQ60" s="19"/>
      <c r="RMR60" s="19"/>
      <c r="RMS60" s="19"/>
      <c r="RMT60" s="19"/>
      <c r="RMU60" s="19"/>
      <c r="RMV60" s="19"/>
      <c r="RMW60" s="19"/>
      <c r="RMX60" s="19"/>
      <c r="RMY60" s="19"/>
      <c r="RMZ60" s="19"/>
      <c r="RNA60" s="19"/>
      <c r="RNB60" s="19"/>
      <c r="RNC60" s="19"/>
      <c r="RND60" s="19"/>
      <c r="RNE60" s="19"/>
      <c r="RNF60" s="19"/>
      <c r="RNG60" s="19"/>
      <c r="RNH60" s="19"/>
      <c r="RNI60" s="19"/>
      <c r="RNJ60" s="19"/>
      <c r="RNK60" s="19"/>
      <c r="RNL60" s="19"/>
      <c r="RNM60" s="19"/>
      <c r="RNN60" s="19"/>
      <c r="RNO60" s="19"/>
      <c r="RNP60" s="19"/>
      <c r="RNQ60" s="19"/>
      <c r="RNR60" s="19"/>
      <c r="RNS60" s="19"/>
      <c r="RNT60" s="19"/>
      <c r="RNU60" s="19"/>
      <c r="RNV60" s="19"/>
      <c r="RNW60" s="19"/>
      <c r="RNX60" s="19"/>
      <c r="RNY60" s="19"/>
      <c r="RNZ60" s="19"/>
      <c r="ROA60" s="19"/>
      <c r="ROB60" s="19"/>
      <c r="ROC60" s="19"/>
      <c r="ROD60" s="19"/>
      <c r="ROE60" s="19"/>
      <c r="ROF60" s="19"/>
      <c r="ROG60" s="19"/>
      <c r="ROH60" s="19"/>
      <c r="ROI60" s="19"/>
      <c r="ROJ60" s="19"/>
      <c r="ROK60" s="19"/>
      <c r="ROL60" s="19"/>
      <c r="ROM60" s="19"/>
      <c r="RON60" s="19"/>
      <c r="ROO60" s="19"/>
      <c r="ROP60" s="19"/>
      <c r="ROQ60" s="19"/>
      <c r="ROR60" s="19"/>
      <c r="ROS60" s="19"/>
      <c r="ROT60" s="19"/>
      <c r="ROU60" s="19"/>
      <c r="ROV60" s="19"/>
      <c r="ROW60" s="19"/>
      <c r="ROX60" s="19"/>
      <c r="ROY60" s="19"/>
      <c r="ROZ60" s="19"/>
      <c r="RPA60" s="19"/>
      <c r="RPB60" s="19"/>
      <c r="RPC60" s="19"/>
      <c r="RPD60" s="19"/>
      <c r="RPE60" s="19"/>
      <c r="RPF60" s="19"/>
      <c r="RPG60" s="19"/>
      <c r="RPH60" s="19"/>
      <c r="RPI60" s="19"/>
      <c r="RPJ60" s="19"/>
      <c r="RPK60" s="19"/>
      <c r="RPL60" s="19"/>
      <c r="RPM60" s="19"/>
      <c r="RPN60" s="19"/>
      <c r="RPO60" s="19"/>
      <c r="RPP60" s="19"/>
      <c r="RPQ60" s="19"/>
      <c r="RPR60" s="19"/>
      <c r="RPS60" s="19"/>
      <c r="RPT60" s="19"/>
      <c r="RPU60" s="19"/>
      <c r="RPV60" s="19"/>
      <c r="RPW60" s="19"/>
      <c r="RPX60" s="19"/>
      <c r="RPY60" s="19"/>
      <c r="RPZ60" s="19"/>
      <c r="RQA60" s="19"/>
      <c r="RQB60" s="19"/>
      <c r="RQC60" s="19"/>
      <c r="RQD60" s="19"/>
      <c r="RQE60" s="19"/>
      <c r="RQF60" s="19"/>
      <c r="RQG60" s="19"/>
      <c r="RQH60" s="19"/>
      <c r="RQI60" s="19"/>
      <c r="RQJ60" s="19"/>
      <c r="RQK60" s="19"/>
      <c r="RQL60" s="19"/>
      <c r="RQM60" s="19"/>
      <c r="RQN60" s="19"/>
      <c r="RQO60" s="19"/>
      <c r="RQP60" s="19"/>
      <c r="RQQ60" s="19"/>
      <c r="RQR60" s="19"/>
      <c r="RQS60" s="19"/>
      <c r="RQT60" s="19"/>
      <c r="RQU60" s="19"/>
      <c r="RQV60" s="19"/>
      <c r="RQW60" s="19"/>
      <c r="RQX60" s="19"/>
      <c r="RQY60" s="19"/>
      <c r="RQZ60" s="19"/>
      <c r="RRA60" s="19"/>
      <c r="RRB60" s="19"/>
      <c r="RRC60" s="19"/>
      <c r="RRD60" s="19"/>
      <c r="RRE60" s="19"/>
      <c r="RRF60" s="19"/>
      <c r="RRG60" s="19"/>
      <c r="RRH60" s="19"/>
      <c r="RRI60" s="19"/>
      <c r="RRJ60" s="19"/>
      <c r="RRK60" s="19"/>
      <c r="RRL60" s="19"/>
      <c r="RRM60" s="19"/>
      <c r="RRN60" s="19"/>
      <c r="RRO60" s="19"/>
      <c r="RRP60" s="19"/>
      <c r="RRQ60" s="19"/>
      <c r="RRR60" s="19"/>
      <c r="RRS60" s="19"/>
      <c r="RRT60" s="19"/>
      <c r="RRU60" s="19"/>
      <c r="RRV60" s="19"/>
      <c r="RRW60" s="19"/>
      <c r="RRX60" s="19"/>
      <c r="RRY60" s="19"/>
      <c r="RRZ60" s="19"/>
      <c r="RSA60" s="19"/>
      <c r="RSB60" s="19"/>
      <c r="RSC60" s="19"/>
      <c r="RSD60" s="19"/>
      <c r="RSE60" s="19"/>
      <c r="RSF60" s="19"/>
      <c r="RSG60" s="19"/>
      <c r="RSH60" s="19"/>
      <c r="RSI60" s="19"/>
      <c r="RSJ60" s="19"/>
      <c r="RSK60" s="19"/>
      <c r="RSL60" s="19"/>
      <c r="RSM60" s="19"/>
      <c r="RSN60" s="19"/>
      <c r="RSO60" s="19"/>
      <c r="RSP60" s="19"/>
      <c r="RSQ60" s="19"/>
      <c r="RSR60" s="19"/>
      <c r="RSS60" s="19"/>
      <c r="RST60" s="19"/>
      <c r="RSU60" s="19"/>
      <c r="RSV60" s="19"/>
      <c r="RSW60" s="19"/>
      <c r="RSX60" s="19"/>
      <c r="RSY60" s="19"/>
      <c r="RSZ60" s="19"/>
      <c r="RTA60" s="19"/>
      <c r="RTB60" s="19"/>
      <c r="RTC60" s="19"/>
      <c r="RTD60" s="19"/>
      <c r="RTE60" s="19"/>
      <c r="RTF60" s="19"/>
      <c r="RTG60" s="19"/>
      <c r="RTH60" s="19"/>
      <c r="RTI60" s="19"/>
      <c r="RTJ60" s="19"/>
      <c r="RTK60" s="19"/>
      <c r="RTL60" s="19"/>
      <c r="RTM60" s="19"/>
      <c r="RTN60" s="19"/>
      <c r="RTO60" s="19"/>
      <c r="RTP60" s="19"/>
      <c r="RTQ60" s="19"/>
      <c r="RTR60" s="19"/>
      <c r="RTS60" s="19"/>
      <c r="RTT60" s="19"/>
      <c r="RTU60" s="19"/>
      <c r="RTV60" s="19"/>
      <c r="RTW60" s="19"/>
      <c r="RTX60" s="19"/>
      <c r="RTY60" s="19"/>
      <c r="RTZ60" s="19"/>
      <c r="RUA60" s="19"/>
      <c r="RUB60" s="19"/>
      <c r="RUC60" s="19"/>
      <c r="RUD60" s="19"/>
      <c r="RUE60" s="19"/>
      <c r="RUF60" s="19"/>
      <c r="RUG60" s="19"/>
      <c r="RUH60" s="19"/>
      <c r="RUI60" s="19"/>
      <c r="RUJ60" s="19"/>
      <c r="RUK60" s="19"/>
      <c r="RUL60" s="19"/>
      <c r="RUM60" s="19"/>
      <c r="RUN60" s="19"/>
      <c r="RUO60" s="19"/>
      <c r="RUP60" s="19"/>
      <c r="RUQ60" s="19"/>
      <c r="RUR60" s="19"/>
      <c r="RUS60" s="19"/>
      <c r="RUT60" s="19"/>
      <c r="RUU60" s="19"/>
      <c r="RUV60" s="19"/>
      <c r="RUW60" s="19"/>
      <c r="RUX60" s="19"/>
      <c r="RUY60" s="19"/>
      <c r="RUZ60" s="19"/>
      <c r="RVA60" s="19"/>
      <c r="RVB60" s="19"/>
      <c r="RVC60" s="19"/>
      <c r="RVD60" s="19"/>
      <c r="RVE60" s="19"/>
      <c r="RVF60" s="19"/>
      <c r="RVG60" s="19"/>
      <c r="RVH60" s="19"/>
      <c r="RVI60" s="19"/>
      <c r="RVJ60" s="19"/>
      <c r="RVK60" s="19"/>
      <c r="RVL60" s="19"/>
      <c r="RVM60" s="19"/>
      <c r="RVN60" s="19"/>
      <c r="RVO60" s="19"/>
      <c r="RVP60" s="19"/>
      <c r="RVQ60" s="19"/>
      <c r="RVR60" s="19"/>
      <c r="RVS60" s="19"/>
      <c r="RVT60" s="19"/>
      <c r="RVU60" s="19"/>
      <c r="RVV60" s="19"/>
      <c r="RVW60" s="19"/>
      <c r="RVX60" s="19"/>
      <c r="RVY60" s="19"/>
      <c r="RVZ60" s="19"/>
      <c r="RWA60" s="19"/>
      <c r="RWB60" s="19"/>
      <c r="RWC60" s="19"/>
      <c r="RWD60" s="19"/>
      <c r="RWE60" s="19"/>
      <c r="RWF60" s="19"/>
      <c r="RWG60" s="19"/>
      <c r="RWH60" s="19"/>
      <c r="RWI60" s="19"/>
      <c r="RWJ60" s="19"/>
      <c r="RWK60" s="19"/>
      <c r="RWL60" s="19"/>
      <c r="RWM60" s="19"/>
      <c r="RWN60" s="19"/>
      <c r="RWO60" s="19"/>
      <c r="RWP60" s="19"/>
      <c r="RWQ60" s="19"/>
      <c r="RWR60" s="19"/>
      <c r="RWS60" s="19"/>
      <c r="RWT60" s="19"/>
      <c r="RWU60" s="19"/>
      <c r="RWV60" s="19"/>
      <c r="RWW60" s="19"/>
      <c r="RWX60" s="19"/>
      <c r="RWY60" s="19"/>
      <c r="RWZ60" s="19"/>
      <c r="RXA60" s="19"/>
      <c r="RXB60" s="19"/>
      <c r="RXC60" s="19"/>
      <c r="RXD60" s="19"/>
      <c r="RXE60" s="19"/>
      <c r="RXF60" s="19"/>
      <c r="RXG60" s="19"/>
      <c r="RXH60" s="19"/>
      <c r="RXI60" s="19"/>
      <c r="RXJ60" s="19"/>
      <c r="RXK60" s="19"/>
      <c r="RXL60" s="19"/>
      <c r="RXM60" s="19"/>
      <c r="RXN60" s="19"/>
      <c r="RXO60" s="19"/>
      <c r="RXP60" s="19"/>
      <c r="RXQ60" s="19"/>
      <c r="RXR60" s="19"/>
      <c r="RXS60" s="19"/>
      <c r="RXT60" s="19"/>
      <c r="RXU60" s="19"/>
      <c r="RXV60" s="19"/>
      <c r="RXW60" s="19"/>
      <c r="RXX60" s="19"/>
      <c r="RXY60" s="19"/>
      <c r="RXZ60" s="19"/>
      <c r="RYA60" s="19"/>
      <c r="RYB60" s="19"/>
      <c r="RYC60" s="19"/>
      <c r="RYD60" s="19"/>
      <c r="RYE60" s="19"/>
      <c r="RYF60" s="19"/>
      <c r="RYG60" s="19"/>
      <c r="RYH60" s="19"/>
      <c r="RYI60" s="19"/>
      <c r="RYJ60" s="19"/>
      <c r="RYK60" s="19"/>
      <c r="RYL60" s="19"/>
      <c r="RYM60" s="19"/>
      <c r="RYN60" s="19"/>
      <c r="RYO60" s="19"/>
      <c r="RYP60" s="19"/>
      <c r="RYQ60" s="19"/>
      <c r="RYR60" s="19"/>
      <c r="RYS60" s="19"/>
      <c r="RYT60" s="19"/>
      <c r="RYU60" s="19"/>
      <c r="RYV60" s="19"/>
      <c r="RYW60" s="19"/>
      <c r="RYX60" s="19"/>
      <c r="RYY60" s="19"/>
      <c r="RYZ60" s="19"/>
      <c r="RZA60" s="19"/>
      <c r="RZB60" s="19"/>
      <c r="RZC60" s="19"/>
      <c r="RZD60" s="19"/>
      <c r="RZE60" s="19"/>
      <c r="RZF60" s="19"/>
      <c r="RZG60" s="19"/>
      <c r="RZH60" s="19"/>
      <c r="RZI60" s="19"/>
      <c r="RZJ60" s="19"/>
      <c r="RZK60" s="19"/>
      <c r="RZL60" s="19"/>
      <c r="RZM60" s="19"/>
      <c r="RZN60" s="19"/>
      <c r="RZO60" s="19"/>
      <c r="RZP60" s="19"/>
      <c r="RZQ60" s="19"/>
      <c r="RZR60" s="19"/>
      <c r="RZS60" s="19"/>
      <c r="RZT60" s="19"/>
      <c r="RZU60" s="19"/>
      <c r="RZV60" s="19"/>
      <c r="RZW60" s="19"/>
      <c r="RZX60" s="19"/>
      <c r="RZY60" s="19"/>
      <c r="RZZ60" s="19"/>
      <c r="SAA60" s="19"/>
      <c r="SAB60" s="19"/>
      <c r="SAC60" s="19"/>
      <c r="SAD60" s="19"/>
      <c r="SAE60" s="19"/>
      <c r="SAF60" s="19"/>
      <c r="SAG60" s="19"/>
      <c r="SAH60" s="19"/>
      <c r="SAI60" s="19"/>
      <c r="SAJ60" s="19"/>
      <c r="SAK60" s="19"/>
      <c r="SAL60" s="19"/>
      <c r="SAM60" s="19"/>
      <c r="SAN60" s="19"/>
      <c r="SAO60" s="19"/>
      <c r="SAP60" s="19"/>
      <c r="SAQ60" s="19"/>
      <c r="SAR60" s="19"/>
      <c r="SAS60" s="19"/>
      <c r="SAT60" s="19"/>
      <c r="SAU60" s="19"/>
      <c r="SAV60" s="19"/>
      <c r="SAW60" s="19"/>
      <c r="SAX60" s="19"/>
      <c r="SAY60" s="19"/>
      <c r="SAZ60" s="19"/>
      <c r="SBA60" s="19"/>
      <c r="SBB60" s="19"/>
      <c r="SBC60" s="19"/>
      <c r="SBD60" s="19"/>
      <c r="SBE60" s="19"/>
      <c r="SBF60" s="19"/>
      <c r="SBG60" s="19"/>
      <c r="SBH60" s="19"/>
      <c r="SBI60" s="19"/>
      <c r="SBJ60" s="19"/>
      <c r="SBK60" s="19"/>
      <c r="SBL60" s="19"/>
      <c r="SBM60" s="19"/>
      <c r="SBN60" s="19"/>
      <c r="SBO60" s="19"/>
      <c r="SBP60" s="19"/>
      <c r="SBQ60" s="19"/>
      <c r="SBR60" s="19"/>
      <c r="SBS60" s="19"/>
      <c r="SBT60" s="19"/>
      <c r="SBU60" s="19"/>
      <c r="SBV60" s="19"/>
      <c r="SBW60" s="19"/>
      <c r="SBX60" s="19"/>
      <c r="SBY60" s="19"/>
      <c r="SBZ60" s="19"/>
      <c r="SCA60" s="19"/>
      <c r="SCB60" s="19"/>
      <c r="SCC60" s="19"/>
      <c r="SCD60" s="19"/>
      <c r="SCE60" s="19"/>
      <c r="SCF60" s="19"/>
      <c r="SCG60" s="19"/>
      <c r="SCH60" s="19"/>
      <c r="SCI60" s="19"/>
      <c r="SCJ60" s="19"/>
      <c r="SCK60" s="19"/>
      <c r="SCL60" s="19"/>
      <c r="SCM60" s="19"/>
      <c r="SCN60" s="19"/>
      <c r="SCO60" s="19"/>
      <c r="SCP60" s="19"/>
      <c r="SCQ60" s="19"/>
      <c r="SCR60" s="19"/>
      <c r="SCS60" s="19"/>
      <c r="SCT60" s="19"/>
      <c r="SCU60" s="19"/>
      <c r="SCV60" s="19"/>
      <c r="SCW60" s="19"/>
      <c r="SCX60" s="19"/>
      <c r="SCY60" s="19"/>
      <c r="SCZ60" s="19"/>
      <c r="SDA60" s="19"/>
      <c r="SDB60" s="19"/>
      <c r="SDC60" s="19"/>
      <c r="SDD60" s="19"/>
      <c r="SDE60" s="19"/>
      <c r="SDF60" s="19"/>
      <c r="SDG60" s="19"/>
      <c r="SDH60" s="19"/>
      <c r="SDI60" s="19"/>
      <c r="SDJ60" s="19"/>
      <c r="SDK60" s="19"/>
      <c r="SDL60" s="19"/>
      <c r="SDM60" s="19"/>
      <c r="SDN60" s="19"/>
      <c r="SDO60" s="19"/>
      <c r="SDP60" s="19"/>
      <c r="SDQ60" s="19"/>
      <c r="SDR60" s="19"/>
      <c r="SDS60" s="19"/>
      <c r="SDT60" s="19"/>
      <c r="SDU60" s="19"/>
      <c r="SDV60" s="19"/>
      <c r="SDW60" s="19"/>
      <c r="SDX60" s="19"/>
      <c r="SDY60" s="19"/>
      <c r="SDZ60" s="19"/>
      <c r="SEA60" s="19"/>
      <c r="SEB60" s="19"/>
      <c r="SEC60" s="19"/>
      <c r="SED60" s="19"/>
      <c r="SEE60" s="19"/>
      <c r="SEF60" s="19"/>
      <c r="SEG60" s="19"/>
      <c r="SEH60" s="19"/>
      <c r="SEI60" s="19"/>
      <c r="SEJ60" s="19"/>
      <c r="SEK60" s="19"/>
      <c r="SEL60" s="19"/>
      <c r="SEM60" s="19"/>
      <c r="SEN60" s="19"/>
      <c r="SEO60" s="19"/>
      <c r="SEP60" s="19"/>
      <c r="SEQ60" s="19"/>
      <c r="SER60" s="19"/>
      <c r="SES60" s="19"/>
      <c r="SET60" s="19"/>
      <c r="SEU60" s="19"/>
      <c r="SEV60" s="19"/>
      <c r="SEW60" s="19"/>
      <c r="SEX60" s="19"/>
      <c r="SEY60" s="19"/>
      <c r="SEZ60" s="19"/>
      <c r="SFA60" s="19"/>
      <c r="SFB60" s="19"/>
      <c r="SFC60" s="19"/>
      <c r="SFD60" s="19"/>
      <c r="SFE60" s="19"/>
      <c r="SFF60" s="19"/>
      <c r="SFG60" s="19"/>
      <c r="SFH60" s="19"/>
      <c r="SFI60" s="19"/>
      <c r="SFJ60" s="19"/>
      <c r="SFK60" s="19"/>
      <c r="SFL60" s="19"/>
      <c r="SFM60" s="19"/>
      <c r="SFN60" s="19"/>
      <c r="SFO60" s="19"/>
      <c r="SFP60" s="19"/>
      <c r="SFQ60" s="19"/>
      <c r="SFR60" s="19"/>
      <c r="SFS60" s="19"/>
      <c r="SFT60" s="19"/>
      <c r="SFU60" s="19"/>
      <c r="SFV60" s="19"/>
      <c r="SFW60" s="19"/>
      <c r="SFX60" s="19"/>
      <c r="SFY60" s="19"/>
      <c r="SFZ60" s="19"/>
      <c r="SGA60" s="19"/>
      <c r="SGB60" s="19"/>
      <c r="SGC60" s="19"/>
      <c r="SGD60" s="19"/>
      <c r="SGE60" s="19"/>
      <c r="SGF60" s="19"/>
      <c r="SGG60" s="19"/>
      <c r="SGH60" s="19"/>
      <c r="SGI60" s="19"/>
      <c r="SGJ60" s="19"/>
      <c r="SGK60" s="19"/>
      <c r="SGL60" s="19"/>
      <c r="SGM60" s="19"/>
      <c r="SGN60" s="19"/>
      <c r="SGO60" s="19"/>
      <c r="SGP60" s="19"/>
      <c r="SGQ60" s="19"/>
      <c r="SGR60" s="19"/>
      <c r="SGS60" s="19"/>
      <c r="SGT60" s="19"/>
      <c r="SGU60" s="19"/>
      <c r="SGV60" s="19"/>
      <c r="SGW60" s="19"/>
      <c r="SGX60" s="19"/>
      <c r="SGY60" s="19"/>
      <c r="SGZ60" s="19"/>
      <c r="SHA60" s="19"/>
      <c r="SHB60" s="19"/>
      <c r="SHC60" s="19"/>
      <c r="SHD60" s="19"/>
      <c r="SHE60" s="19"/>
      <c r="SHF60" s="19"/>
      <c r="SHG60" s="19"/>
      <c r="SHH60" s="19"/>
      <c r="SHI60" s="19"/>
      <c r="SHJ60" s="19"/>
      <c r="SHK60" s="19"/>
      <c r="SHL60" s="19"/>
      <c r="SHM60" s="19"/>
      <c r="SHN60" s="19"/>
      <c r="SHO60" s="19"/>
      <c r="SHP60" s="19"/>
      <c r="SHQ60" s="19"/>
      <c r="SHR60" s="19"/>
      <c r="SHS60" s="19"/>
      <c r="SHT60" s="19"/>
      <c r="SHU60" s="19"/>
      <c r="SHV60" s="19"/>
      <c r="SHW60" s="19"/>
      <c r="SHX60" s="19"/>
      <c r="SHY60" s="19"/>
      <c r="SHZ60" s="19"/>
      <c r="SIA60" s="19"/>
      <c r="SIB60" s="19"/>
      <c r="SIC60" s="19"/>
      <c r="SID60" s="19"/>
      <c r="SIE60" s="19"/>
      <c r="SIF60" s="19"/>
      <c r="SIG60" s="19"/>
      <c r="SIH60" s="19"/>
      <c r="SII60" s="19"/>
      <c r="SIJ60" s="19"/>
      <c r="SIK60" s="19"/>
      <c r="SIL60" s="19"/>
      <c r="SIM60" s="19"/>
      <c r="SIN60" s="19"/>
      <c r="SIO60" s="19"/>
      <c r="SIP60" s="19"/>
      <c r="SIQ60" s="19"/>
      <c r="SIR60" s="19"/>
      <c r="SIS60" s="19"/>
      <c r="SIT60" s="19"/>
      <c r="SIU60" s="19"/>
      <c r="SIV60" s="19"/>
      <c r="SIW60" s="19"/>
      <c r="SIX60" s="19"/>
      <c r="SIY60" s="19"/>
      <c r="SIZ60" s="19"/>
      <c r="SJA60" s="19"/>
      <c r="SJB60" s="19"/>
      <c r="SJC60" s="19"/>
      <c r="SJD60" s="19"/>
      <c r="SJE60" s="19"/>
      <c r="SJF60" s="19"/>
      <c r="SJG60" s="19"/>
      <c r="SJH60" s="19"/>
      <c r="SJI60" s="19"/>
      <c r="SJJ60" s="19"/>
      <c r="SJK60" s="19"/>
      <c r="SJL60" s="19"/>
      <c r="SJM60" s="19"/>
      <c r="SJN60" s="19"/>
      <c r="SJO60" s="19"/>
      <c r="SJP60" s="19"/>
      <c r="SJQ60" s="19"/>
      <c r="SJR60" s="19"/>
      <c r="SJS60" s="19"/>
      <c r="SJT60" s="19"/>
      <c r="SJU60" s="19"/>
      <c r="SJV60" s="19"/>
      <c r="SJW60" s="19"/>
      <c r="SJX60" s="19"/>
      <c r="SJY60" s="19"/>
      <c r="SJZ60" s="19"/>
      <c r="SKA60" s="19"/>
      <c r="SKB60" s="19"/>
      <c r="SKC60" s="19"/>
      <c r="SKD60" s="19"/>
      <c r="SKE60" s="19"/>
      <c r="SKF60" s="19"/>
      <c r="SKG60" s="19"/>
      <c r="SKH60" s="19"/>
      <c r="SKI60" s="19"/>
      <c r="SKJ60" s="19"/>
      <c r="SKK60" s="19"/>
      <c r="SKL60" s="19"/>
      <c r="SKM60" s="19"/>
      <c r="SKN60" s="19"/>
      <c r="SKO60" s="19"/>
      <c r="SKP60" s="19"/>
      <c r="SKQ60" s="19"/>
      <c r="SKR60" s="19"/>
      <c r="SKS60" s="19"/>
      <c r="SKT60" s="19"/>
      <c r="SKU60" s="19"/>
      <c r="SKV60" s="19"/>
      <c r="SKW60" s="19"/>
      <c r="SKX60" s="19"/>
      <c r="SKY60" s="19"/>
      <c r="SKZ60" s="19"/>
      <c r="SLA60" s="19"/>
      <c r="SLB60" s="19"/>
      <c r="SLC60" s="19"/>
      <c r="SLD60" s="19"/>
      <c r="SLE60" s="19"/>
      <c r="SLF60" s="19"/>
      <c r="SLG60" s="19"/>
      <c r="SLH60" s="19"/>
      <c r="SLI60" s="19"/>
      <c r="SLJ60" s="19"/>
      <c r="SLK60" s="19"/>
      <c r="SLL60" s="19"/>
      <c r="SLM60" s="19"/>
      <c r="SLN60" s="19"/>
      <c r="SLO60" s="19"/>
      <c r="SLP60" s="19"/>
      <c r="SLQ60" s="19"/>
      <c r="SLR60" s="19"/>
      <c r="SLS60" s="19"/>
      <c r="SLT60" s="19"/>
      <c r="SLU60" s="19"/>
      <c r="SLV60" s="19"/>
      <c r="SLW60" s="19"/>
      <c r="SLX60" s="19"/>
      <c r="SLY60" s="19"/>
      <c r="SLZ60" s="19"/>
      <c r="SMA60" s="19"/>
      <c r="SMB60" s="19"/>
      <c r="SMC60" s="19"/>
      <c r="SMD60" s="19"/>
      <c r="SME60" s="19"/>
      <c r="SMF60" s="19"/>
      <c r="SMG60" s="19"/>
      <c r="SMH60" s="19"/>
      <c r="SMI60" s="19"/>
      <c r="SMJ60" s="19"/>
      <c r="SMK60" s="19"/>
      <c r="SML60" s="19"/>
      <c r="SMM60" s="19"/>
      <c r="SMN60" s="19"/>
      <c r="SMO60" s="19"/>
      <c r="SMP60" s="19"/>
      <c r="SMQ60" s="19"/>
      <c r="SMR60" s="19"/>
      <c r="SMS60" s="19"/>
      <c r="SMT60" s="19"/>
      <c r="SMU60" s="19"/>
      <c r="SMV60" s="19"/>
      <c r="SMW60" s="19"/>
      <c r="SMX60" s="19"/>
      <c r="SMY60" s="19"/>
      <c r="SMZ60" s="19"/>
      <c r="SNA60" s="19"/>
      <c r="SNB60" s="19"/>
      <c r="SNC60" s="19"/>
      <c r="SND60" s="19"/>
      <c r="SNE60" s="19"/>
      <c r="SNF60" s="19"/>
      <c r="SNG60" s="19"/>
      <c r="SNH60" s="19"/>
      <c r="SNI60" s="19"/>
      <c r="SNJ60" s="19"/>
      <c r="SNK60" s="19"/>
      <c r="SNL60" s="19"/>
      <c r="SNM60" s="19"/>
      <c r="SNN60" s="19"/>
      <c r="SNO60" s="19"/>
      <c r="SNP60" s="19"/>
      <c r="SNQ60" s="19"/>
      <c r="SNR60" s="19"/>
      <c r="SNS60" s="19"/>
      <c r="SNT60" s="19"/>
      <c r="SNU60" s="19"/>
      <c r="SNV60" s="19"/>
      <c r="SNW60" s="19"/>
      <c r="SNX60" s="19"/>
      <c r="SNY60" s="19"/>
      <c r="SNZ60" s="19"/>
      <c r="SOA60" s="19"/>
      <c r="SOB60" s="19"/>
      <c r="SOC60" s="19"/>
      <c r="SOD60" s="19"/>
      <c r="SOE60" s="19"/>
      <c r="SOF60" s="19"/>
      <c r="SOG60" s="19"/>
      <c r="SOH60" s="19"/>
      <c r="SOI60" s="19"/>
      <c r="SOJ60" s="19"/>
      <c r="SOK60" s="19"/>
      <c r="SOL60" s="19"/>
      <c r="SOM60" s="19"/>
      <c r="SON60" s="19"/>
      <c r="SOO60" s="19"/>
      <c r="SOP60" s="19"/>
      <c r="SOQ60" s="19"/>
      <c r="SOR60" s="19"/>
      <c r="SOS60" s="19"/>
      <c r="SOT60" s="19"/>
      <c r="SOU60" s="19"/>
      <c r="SOV60" s="19"/>
      <c r="SOW60" s="19"/>
      <c r="SOX60" s="19"/>
      <c r="SOY60" s="19"/>
      <c r="SOZ60" s="19"/>
      <c r="SPA60" s="19"/>
      <c r="SPB60" s="19"/>
      <c r="SPC60" s="19"/>
      <c r="SPD60" s="19"/>
      <c r="SPE60" s="19"/>
      <c r="SPF60" s="19"/>
      <c r="SPG60" s="19"/>
      <c r="SPH60" s="19"/>
      <c r="SPI60" s="19"/>
      <c r="SPJ60" s="19"/>
      <c r="SPK60" s="19"/>
      <c r="SPL60" s="19"/>
      <c r="SPM60" s="19"/>
      <c r="SPN60" s="19"/>
      <c r="SPO60" s="19"/>
      <c r="SPP60" s="19"/>
      <c r="SPQ60" s="19"/>
      <c r="SPR60" s="19"/>
      <c r="SPS60" s="19"/>
      <c r="SPT60" s="19"/>
      <c r="SPU60" s="19"/>
      <c r="SPV60" s="19"/>
      <c r="SPW60" s="19"/>
      <c r="SPX60" s="19"/>
      <c r="SPY60" s="19"/>
      <c r="SPZ60" s="19"/>
      <c r="SQA60" s="19"/>
      <c r="SQB60" s="19"/>
      <c r="SQC60" s="19"/>
      <c r="SQD60" s="19"/>
      <c r="SQE60" s="19"/>
      <c r="SQF60" s="19"/>
      <c r="SQG60" s="19"/>
      <c r="SQH60" s="19"/>
      <c r="SQI60" s="19"/>
      <c r="SQJ60" s="19"/>
      <c r="SQK60" s="19"/>
      <c r="SQL60" s="19"/>
      <c r="SQM60" s="19"/>
      <c r="SQN60" s="19"/>
      <c r="SQO60" s="19"/>
      <c r="SQP60" s="19"/>
      <c r="SQQ60" s="19"/>
      <c r="SQR60" s="19"/>
      <c r="SQS60" s="19"/>
      <c r="SQT60" s="19"/>
      <c r="SQU60" s="19"/>
      <c r="SQV60" s="19"/>
      <c r="SQW60" s="19"/>
      <c r="SQX60" s="19"/>
      <c r="SQY60" s="19"/>
      <c r="SQZ60" s="19"/>
      <c r="SRA60" s="19"/>
      <c r="SRB60" s="19"/>
      <c r="SRC60" s="19"/>
      <c r="SRD60" s="19"/>
      <c r="SRE60" s="19"/>
      <c r="SRF60" s="19"/>
      <c r="SRG60" s="19"/>
      <c r="SRH60" s="19"/>
      <c r="SRI60" s="19"/>
      <c r="SRJ60" s="19"/>
      <c r="SRK60" s="19"/>
      <c r="SRL60" s="19"/>
      <c r="SRM60" s="19"/>
      <c r="SRN60" s="19"/>
      <c r="SRO60" s="19"/>
      <c r="SRP60" s="19"/>
      <c r="SRQ60" s="19"/>
      <c r="SRR60" s="19"/>
      <c r="SRS60" s="19"/>
      <c r="SRT60" s="19"/>
      <c r="SRU60" s="19"/>
      <c r="SRV60" s="19"/>
      <c r="SRW60" s="19"/>
      <c r="SRX60" s="19"/>
      <c r="SRY60" s="19"/>
      <c r="SRZ60" s="19"/>
      <c r="SSA60" s="19"/>
      <c r="SSB60" s="19"/>
      <c r="SSC60" s="19"/>
      <c r="SSD60" s="19"/>
      <c r="SSE60" s="19"/>
      <c r="SSF60" s="19"/>
      <c r="SSG60" s="19"/>
      <c r="SSH60" s="19"/>
      <c r="SSI60" s="19"/>
      <c r="SSJ60" s="19"/>
      <c r="SSK60" s="19"/>
      <c r="SSL60" s="19"/>
      <c r="SSM60" s="19"/>
      <c r="SSN60" s="19"/>
      <c r="SSO60" s="19"/>
      <c r="SSP60" s="19"/>
      <c r="SSQ60" s="19"/>
      <c r="SSR60" s="19"/>
      <c r="SSS60" s="19"/>
      <c r="SST60" s="19"/>
      <c r="SSU60" s="19"/>
      <c r="SSV60" s="19"/>
      <c r="SSW60" s="19"/>
      <c r="SSX60" s="19"/>
      <c r="SSY60" s="19"/>
      <c r="SSZ60" s="19"/>
      <c r="STA60" s="19"/>
      <c r="STB60" s="19"/>
      <c r="STC60" s="19"/>
      <c r="STD60" s="19"/>
      <c r="STE60" s="19"/>
      <c r="STF60" s="19"/>
      <c r="STG60" s="19"/>
      <c r="STH60" s="19"/>
      <c r="STI60" s="19"/>
      <c r="STJ60" s="19"/>
      <c r="STK60" s="19"/>
      <c r="STL60" s="19"/>
      <c r="STM60" s="19"/>
      <c r="STN60" s="19"/>
      <c r="STO60" s="19"/>
      <c r="STP60" s="19"/>
      <c r="STQ60" s="19"/>
      <c r="STR60" s="19"/>
      <c r="STS60" s="19"/>
      <c r="STT60" s="19"/>
      <c r="STU60" s="19"/>
      <c r="STV60" s="19"/>
      <c r="STW60" s="19"/>
      <c r="STX60" s="19"/>
      <c r="STY60" s="19"/>
      <c r="STZ60" s="19"/>
      <c r="SUA60" s="19"/>
      <c r="SUB60" s="19"/>
      <c r="SUC60" s="19"/>
      <c r="SUD60" s="19"/>
      <c r="SUE60" s="19"/>
      <c r="SUF60" s="19"/>
      <c r="SUG60" s="19"/>
      <c r="SUH60" s="19"/>
      <c r="SUI60" s="19"/>
      <c r="SUJ60" s="19"/>
      <c r="SUK60" s="19"/>
      <c r="SUL60" s="19"/>
      <c r="SUM60" s="19"/>
      <c r="SUN60" s="19"/>
      <c r="SUO60" s="19"/>
      <c r="SUP60" s="19"/>
      <c r="SUQ60" s="19"/>
      <c r="SUR60" s="19"/>
      <c r="SUS60" s="19"/>
      <c r="SUT60" s="19"/>
      <c r="SUU60" s="19"/>
      <c r="SUV60" s="19"/>
      <c r="SUW60" s="19"/>
      <c r="SUX60" s="19"/>
      <c r="SUY60" s="19"/>
      <c r="SUZ60" s="19"/>
      <c r="SVA60" s="19"/>
      <c r="SVB60" s="19"/>
      <c r="SVC60" s="19"/>
      <c r="SVD60" s="19"/>
      <c r="SVE60" s="19"/>
      <c r="SVF60" s="19"/>
      <c r="SVG60" s="19"/>
      <c r="SVH60" s="19"/>
      <c r="SVI60" s="19"/>
      <c r="SVJ60" s="19"/>
      <c r="SVK60" s="19"/>
      <c r="SVL60" s="19"/>
      <c r="SVM60" s="19"/>
      <c r="SVN60" s="19"/>
      <c r="SVO60" s="19"/>
      <c r="SVP60" s="19"/>
      <c r="SVQ60" s="19"/>
      <c r="SVR60" s="19"/>
      <c r="SVS60" s="19"/>
      <c r="SVT60" s="19"/>
      <c r="SVU60" s="19"/>
      <c r="SVV60" s="19"/>
      <c r="SVW60" s="19"/>
      <c r="SVX60" s="19"/>
      <c r="SVY60" s="19"/>
      <c r="SVZ60" s="19"/>
      <c r="SWA60" s="19"/>
      <c r="SWB60" s="19"/>
      <c r="SWC60" s="19"/>
      <c r="SWD60" s="19"/>
      <c r="SWE60" s="19"/>
      <c r="SWF60" s="19"/>
      <c r="SWG60" s="19"/>
      <c r="SWH60" s="19"/>
      <c r="SWI60" s="19"/>
      <c r="SWJ60" s="19"/>
      <c r="SWK60" s="19"/>
      <c r="SWL60" s="19"/>
      <c r="SWM60" s="19"/>
      <c r="SWN60" s="19"/>
      <c r="SWO60" s="19"/>
      <c r="SWP60" s="19"/>
      <c r="SWQ60" s="19"/>
      <c r="SWR60" s="19"/>
      <c r="SWS60" s="19"/>
      <c r="SWT60" s="19"/>
      <c r="SWU60" s="19"/>
      <c r="SWV60" s="19"/>
      <c r="SWW60" s="19"/>
      <c r="SWX60" s="19"/>
      <c r="SWY60" s="19"/>
      <c r="SWZ60" s="19"/>
      <c r="SXA60" s="19"/>
      <c r="SXB60" s="19"/>
      <c r="SXC60" s="19"/>
      <c r="SXD60" s="19"/>
      <c r="SXE60" s="19"/>
      <c r="SXF60" s="19"/>
      <c r="SXG60" s="19"/>
      <c r="SXH60" s="19"/>
      <c r="SXI60" s="19"/>
      <c r="SXJ60" s="19"/>
      <c r="SXK60" s="19"/>
      <c r="SXL60" s="19"/>
      <c r="SXM60" s="19"/>
      <c r="SXN60" s="19"/>
      <c r="SXO60" s="19"/>
      <c r="SXP60" s="19"/>
      <c r="SXQ60" s="19"/>
      <c r="SXR60" s="19"/>
      <c r="SXS60" s="19"/>
      <c r="SXT60" s="19"/>
      <c r="SXU60" s="19"/>
      <c r="SXV60" s="19"/>
      <c r="SXW60" s="19"/>
      <c r="SXX60" s="19"/>
      <c r="SXY60" s="19"/>
      <c r="SXZ60" s="19"/>
      <c r="SYA60" s="19"/>
      <c r="SYB60" s="19"/>
      <c r="SYC60" s="19"/>
      <c r="SYD60" s="19"/>
      <c r="SYE60" s="19"/>
      <c r="SYF60" s="19"/>
      <c r="SYG60" s="19"/>
      <c r="SYH60" s="19"/>
      <c r="SYI60" s="19"/>
      <c r="SYJ60" s="19"/>
      <c r="SYK60" s="19"/>
      <c r="SYL60" s="19"/>
      <c r="SYM60" s="19"/>
      <c r="SYN60" s="19"/>
      <c r="SYO60" s="19"/>
      <c r="SYP60" s="19"/>
      <c r="SYQ60" s="19"/>
      <c r="SYR60" s="19"/>
      <c r="SYS60" s="19"/>
      <c r="SYT60" s="19"/>
      <c r="SYU60" s="19"/>
      <c r="SYV60" s="19"/>
      <c r="SYW60" s="19"/>
      <c r="SYX60" s="19"/>
      <c r="SYY60" s="19"/>
      <c r="SYZ60" s="19"/>
      <c r="SZA60" s="19"/>
      <c r="SZB60" s="19"/>
      <c r="SZC60" s="19"/>
      <c r="SZD60" s="19"/>
      <c r="SZE60" s="19"/>
      <c r="SZF60" s="19"/>
      <c r="SZG60" s="19"/>
      <c r="SZH60" s="19"/>
      <c r="SZI60" s="19"/>
      <c r="SZJ60" s="19"/>
      <c r="SZK60" s="19"/>
      <c r="SZL60" s="19"/>
      <c r="SZM60" s="19"/>
      <c r="SZN60" s="19"/>
      <c r="SZO60" s="19"/>
      <c r="SZP60" s="19"/>
      <c r="SZQ60" s="19"/>
      <c r="SZR60" s="19"/>
      <c r="SZS60" s="19"/>
      <c r="SZT60" s="19"/>
      <c r="SZU60" s="19"/>
      <c r="SZV60" s="19"/>
      <c r="SZW60" s="19"/>
      <c r="SZX60" s="19"/>
      <c r="SZY60" s="19"/>
      <c r="SZZ60" s="19"/>
      <c r="TAA60" s="19"/>
      <c r="TAB60" s="19"/>
      <c r="TAC60" s="19"/>
      <c r="TAD60" s="19"/>
      <c r="TAE60" s="19"/>
      <c r="TAF60" s="19"/>
      <c r="TAG60" s="19"/>
      <c r="TAH60" s="19"/>
      <c r="TAI60" s="19"/>
      <c r="TAJ60" s="19"/>
      <c r="TAK60" s="19"/>
      <c r="TAL60" s="19"/>
      <c r="TAM60" s="19"/>
      <c r="TAN60" s="19"/>
      <c r="TAO60" s="19"/>
      <c r="TAP60" s="19"/>
      <c r="TAQ60" s="19"/>
      <c r="TAR60" s="19"/>
      <c r="TAS60" s="19"/>
      <c r="TAT60" s="19"/>
      <c r="TAU60" s="19"/>
      <c r="TAV60" s="19"/>
      <c r="TAW60" s="19"/>
      <c r="TAX60" s="19"/>
      <c r="TAY60" s="19"/>
      <c r="TAZ60" s="19"/>
      <c r="TBA60" s="19"/>
      <c r="TBB60" s="19"/>
      <c r="TBC60" s="19"/>
      <c r="TBD60" s="19"/>
      <c r="TBE60" s="19"/>
      <c r="TBF60" s="19"/>
      <c r="TBG60" s="19"/>
      <c r="TBH60" s="19"/>
      <c r="TBI60" s="19"/>
      <c r="TBJ60" s="19"/>
      <c r="TBK60" s="19"/>
      <c r="TBL60" s="19"/>
      <c r="TBM60" s="19"/>
      <c r="TBN60" s="19"/>
      <c r="TBO60" s="19"/>
      <c r="TBP60" s="19"/>
      <c r="TBQ60" s="19"/>
      <c r="TBR60" s="19"/>
      <c r="TBS60" s="19"/>
      <c r="TBT60" s="19"/>
      <c r="TBU60" s="19"/>
      <c r="TBV60" s="19"/>
      <c r="TBW60" s="19"/>
      <c r="TBX60" s="19"/>
      <c r="TBY60" s="19"/>
      <c r="TBZ60" s="19"/>
      <c r="TCA60" s="19"/>
      <c r="TCB60" s="19"/>
      <c r="TCC60" s="19"/>
      <c r="TCD60" s="19"/>
      <c r="TCE60" s="19"/>
      <c r="TCF60" s="19"/>
      <c r="TCG60" s="19"/>
      <c r="TCH60" s="19"/>
      <c r="TCI60" s="19"/>
      <c r="TCJ60" s="19"/>
      <c r="TCK60" s="19"/>
      <c r="TCL60" s="19"/>
      <c r="TCM60" s="19"/>
      <c r="TCN60" s="19"/>
      <c r="TCO60" s="19"/>
      <c r="TCP60" s="19"/>
      <c r="TCQ60" s="19"/>
      <c r="TCR60" s="19"/>
      <c r="TCS60" s="19"/>
      <c r="TCT60" s="19"/>
      <c r="TCU60" s="19"/>
      <c r="TCV60" s="19"/>
      <c r="TCW60" s="19"/>
      <c r="TCX60" s="19"/>
      <c r="TCY60" s="19"/>
      <c r="TCZ60" s="19"/>
      <c r="TDA60" s="19"/>
      <c r="TDB60" s="19"/>
      <c r="TDC60" s="19"/>
      <c r="TDD60" s="19"/>
      <c r="TDE60" s="19"/>
      <c r="TDF60" s="19"/>
      <c r="TDG60" s="19"/>
      <c r="TDH60" s="19"/>
      <c r="TDI60" s="19"/>
      <c r="TDJ60" s="19"/>
      <c r="TDK60" s="19"/>
      <c r="TDL60" s="19"/>
      <c r="TDM60" s="19"/>
      <c r="TDN60" s="19"/>
      <c r="TDO60" s="19"/>
      <c r="TDP60" s="19"/>
      <c r="TDQ60" s="19"/>
      <c r="TDR60" s="19"/>
      <c r="TDS60" s="19"/>
      <c r="TDT60" s="19"/>
      <c r="TDU60" s="19"/>
      <c r="TDV60" s="19"/>
      <c r="TDW60" s="19"/>
      <c r="TDX60" s="19"/>
      <c r="TDY60" s="19"/>
      <c r="TDZ60" s="19"/>
      <c r="TEA60" s="19"/>
      <c r="TEB60" s="19"/>
      <c r="TEC60" s="19"/>
      <c r="TED60" s="19"/>
      <c r="TEE60" s="19"/>
      <c r="TEF60" s="19"/>
      <c r="TEG60" s="19"/>
      <c r="TEH60" s="19"/>
      <c r="TEI60" s="19"/>
      <c r="TEJ60" s="19"/>
      <c r="TEK60" s="19"/>
      <c r="TEL60" s="19"/>
      <c r="TEM60" s="19"/>
      <c r="TEN60" s="19"/>
      <c r="TEO60" s="19"/>
      <c r="TEP60" s="19"/>
      <c r="TEQ60" s="19"/>
      <c r="TER60" s="19"/>
      <c r="TES60" s="19"/>
      <c r="TET60" s="19"/>
      <c r="TEU60" s="19"/>
      <c r="TEV60" s="19"/>
      <c r="TEW60" s="19"/>
      <c r="TEX60" s="19"/>
      <c r="TEY60" s="19"/>
      <c r="TEZ60" s="19"/>
      <c r="TFA60" s="19"/>
      <c r="TFB60" s="19"/>
      <c r="TFC60" s="19"/>
      <c r="TFD60" s="19"/>
      <c r="TFE60" s="19"/>
      <c r="TFF60" s="19"/>
      <c r="TFG60" s="19"/>
      <c r="TFH60" s="19"/>
      <c r="TFI60" s="19"/>
      <c r="TFJ60" s="19"/>
      <c r="TFK60" s="19"/>
      <c r="TFL60" s="19"/>
      <c r="TFM60" s="19"/>
      <c r="TFN60" s="19"/>
      <c r="TFO60" s="19"/>
      <c r="TFP60" s="19"/>
      <c r="TFQ60" s="19"/>
      <c r="TFR60" s="19"/>
      <c r="TFS60" s="19"/>
      <c r="TFT60" s="19"/>
      <c r="TFU60" s="19"/>
      <c r="TFV60" s="19"/>
      <c r="TFW60" s="19"/>
      <c r="TFX60" s="19"/>
      <c r="TFY60" s="19"/>
      <c r="TFZ60" s="19"/>
      <c r="TGA60" s="19"/>
      <c r="TGB60" s="19"/>
      <c r="TGC60" s="19"/>
      <c r="TGD60" s="19"/>
      <c r="TGE60" s="19"/>
      <c r="TGF60" s="19"/>
      <c r="TGG60" s="19"/>
      <c r="TGH60" s="19"/>
      <c r="TGI60" s="19"/>
      <c r="TGJ60" s="19"/>
      <c r="TGK60" s="19"/>
      <c r="TGL60" s="19"/>
      <c r="TGM60" s="19"/>
      <c r="TGN60" s="19"/>
      <c r="TGO60" s="19"/>
      <c r="TGP60" s="19"/>
      <c r="TGQ60" s="19"/>
      <c r="TGR60" s="19"/>
      <c r="TGS60" s="19"/>
      <c r="TGT60" s="19"/>
      <c r="TGU60" s="19"/>
      <c r="TGV60" s="19"/>
      <c r="TGW60" s="19"/>
      <c r="TGX60" s="19"/>
      <c r="TGY60" s="19"/>
      <c r="TGZ60" s="19"/>
      <c r="THA60" s="19"/>
      <c r="THB60" s="19"/>
      <c r="THC60" s="19"/>
      <c r="THD60" s="19"/>
      <c r="THE60" s="19"/>
      <c r="THF60" s="19"/>
      <c r="THG60" s="19"/>
      <c r="THH60" s="19"/>
      <c r="THI60" s="19"/>
      <c r="THJ60" s="19"/>
      <c r="THK60" s="19"/>
      <c r="THL60" s="19"/>
      <c r="THM60" s="19"/>
      <c r="THN60" s="19"/>
      <c r="THO60" s="19"/>
      <c r="THP60" s="19"/>
      <c r="THQ60" s="19"/>
      <c r="THR60" s="19"/>
      <c r="THS60" s="19"/>
      <c r="THT60" s="19"/>
      <c r="THU60" s="19"/>
      <c r="THV60" s="19"/>
      <c r="THW60" s="19"/>
      <c r="THX60" s="19"/>
      <c r="THY60" s="19"/>
      <c r="THZ60" s="19"/>
      <c r="TIA60" s="19"/>
      <c r="TIB60" s="19"/>
      <c r="TIC60" s="19"/>
      <c r="TID60" s="19"/>
      <c r="TIE60" s="19"/>
      <c r="TIF60" s="19"/>
      <c r="TIG60" s="19"/>
      <c r="TIH60" s="19"/>
      <c r="TII60" s="19"/>
      <c r="TIJ60" s="19"/>
      <c r="TIK60" s="19"/>
      <c r="TIL60" s="19"/>
      <c r="TIM60" s="19"/>
      <c r="TIN60" s="19"/>
      <c r="TIO60" s="19"/>
      <c r="TIP60" s="19"/>
      <c r="TIQ60" s="19"/>
      <c r="TIR60" s="19"/>
      <c r="TIS60" s="19"/>
      <c r="TIT60" s="19"/>
      <c r="TIU60" s="19"/>
      <c r="TIV60" s="19"/>
      <c r="TIW60" s="19"/>
      <c r="TIX60" s="19"/>
      <c r="TIY60" s="19"/>
      <c r="TIZ60" s="19"/>
      <c r="TJA60" s="19"/>
      <c r="TJB60" s="19"/>
      <c r="TJC60" s="19"/>
      <c r="TJD60" s="19"/>
      <c r="TJE60" s="19"/>
      <c r="TJF60" s="19"/>
      <c r="TJG60" s="19"/>
      <c r="TJH60" s="19"/>
      <c r="TJI60" s="19"/>
      <c r="TJJ60" s="19"/>
      <c r="TJK60" s="19"/>
      <c r="TJL60" s="19"/>
      <c r="TJM60" s="19"/>
      <c r="TJN60" s="19"/>
      <c r="TJO60" s="19"/>
      <c r="TJP60" s="19"/>
      <c r="TJQ60" s="19"/>
      <c r="TJR60" s="19"/>
      <c r="TJS60" s="19"/>
      <c r="TJT60" s="19"/>
      <c r="TJU60" s="19"/>
      <c r="TJV60" s="19"/>
      <c r="TJW60" s="19"/>
      <c r="TJX60" s="19"/>
      <c r="TJY60" s="19"/>
      <c r="TJZ60" s="19"/>
      <c r="TKA60" s="19"/>
      <c r="TKB60" s="19"/>
      <c r="TKC60" s="19"/>
      <c r="TKD60" s="19"/>
      <c r="TKE60" s="19"/>
      <c r="TKF60" s="19"/>
      <c r="TKG60" s="19"/>
      <c r="TKH60" s="19"/>
      <c r="TKI60" s="19"/>
      <c r="TKJ60" s="19"/>
      <c r="TKK60" s="19"/>
      <c r="TKL60" s="19"/>
      <c r="TKM60" s="19"/>
      <c r="TKN60" s="19"/>
      <c r="TKO60" s="19"/>
      <c r="TKP60" s="19"/>
      <c r="TKQ60" s="19"/>
      <c r="TKR60" s="19"/>
      <c r="TKS60" s="19"/>
      <c r="TKT60" s="19"/>
      <c r="TKU60" s="19"/>
      <c r="TKV60" s="19"/>
      <c r="TKW60" s="19"/>
      <c r="TKX60" s="19"/>
      <c r="TKY60" s="19"/>
      <c r="TKZ60" s="19"/>
      <c r="TLA60" s="19"/>
      <c r="TLB60" s="19"/>
      <c r="TLC60" s="19"/>
      <c r="TLD60" s="19"/>
      <c r="TLE60" s="19"/>
      <c r="TLF60" s="19"/>
      <c r="TLG60" s="19"/>
      <c r="TLH60" s="19"/>
      <c r="TLI60" s="19"/>
      <c r="TLJ60" s="19"/>
      <c r="TLK60" s="19"/>
      <c r="TLL60" s="19"/>
      <c r="TLM60" s="19"/>
      <c r="TLN60" s="19"/>
      <c r="TLO60" s="19"/>
      <c r="TLP60" s="19"/>
      <c r="TLQ60" s="19"/>
      <c r="TLR60" s="19"/>
      <c r="TLS60" s="19"/>
      <c r="TLT60" s="19"/>
      <c r="TLU60" s="19"/>
      <c r="TLV60" s="19"/>
      <c r="TLW60" s="19"/>
      <c r="TLX60" s="19"/>
      <c r="TLY60" s="19"/>
      <c r="TLZ60" s="19"/>
      <c r="TMA60" s="19"/>
      <c r="TMB60" s="19"/>
      <c r="TMC60" s="19"/>
      <c r="TMD60" s="19"/>
      <c r="TME60" s="19"/>
      <c r="TMF60" s="19"/>
      <c r="TMG60" s="19"/>
      <c r="TMH60" s="19"/>
      <c r="TMI60" s="19"/>
      <c r="TMJ60" s="19"/>
      <c r="TMK60" s="19"/>
      <c r="TML60" s="19"/>
      <c r="TMM60" s="19"/>
      <c r="TMN60" s="19"/>
      <c r="TMO60" s="19"/>
      <c r="TMP60" s="19"/>
      <c r="TMQ60" s="19"/>
      <c r="TMR60" s="19"/>
      <c r="TMS60" s="19"/>
      <c r="TMT60" s="19"/>
      <c r="TMU60" s="19"/>
      <c r="TMV60" s="19"/>
      <c r="TMW60" s="19"/>
      <c r="TMX60" s="19"/>
      <c r="TMY60" s="19"/>
      <c r="TMZ60" s="19"/>
      <c r="TNA60" s="19"/>
      <c r="TNB60" s="19"/>
      <c r="TNC60" s="19"/>
      <c r="TND60" s="19"/>
      <c r="TNE60" s="19"/>
      <c r="TNF60" s="19"/>
      <c r="TNG60" s="19"/>
      <c r="TNH60" s="19"/>
      <c r="TNI60" s="19"/>
      <c r="TNJ60" s="19"/>
      <c r="TNK60" s="19"/>
      <c r="TNL60" s="19"/>
      <c r="TNM60" s="19"/>
      <c r="TNN60" s="19"/>
      <c r="TNO60" s="19"/>
      <c r="TNP60" s="19"/>
      <c r="TNQ60" s="19"/>
      <c r="TNR60" s="19"/>
      <c r="TNS60" s="19"/>
      <c r="TNT60" s="19"/>
      <c r="TNU60" s="19"/>
      <c r="TNV60" s="19"/>
      <c r="TNW60" s="19"/>
      <c r="TNX60" s="19"/>
      <c r="TNY60" s="19"/>
      <c r="TNZ60" s="19"/>
      <c r="TOA60" s="19"/>
      <c r="TOB60" s="19"/>
      <c r="TOC60" s="19"/>
      <c r="TOD60" s="19"/>
      <c r="TOE60" s="19"/>
      <c r="TOF60" s="19"/>
      <c r="TOG60" s="19"/>
      <c r="TOH60" s="19"/>
      <c r="TOI60" s="19"/>
      <c r="TOJ60" s="19"/>
      <c r="TOK60" s="19"/>
      <c r="TOL60" s="19"/>
      <c r="TOM60" s="19"/>
      <c r="TON60" s="19"/>
      <c r="TOO60" s="19"/>
      <c r="TOP60" s="19"/>
      <c r="TOQ60" s="19"/>
      <c r="TOR60" s="19"/>
      <c r="TOS60" s="19"/>
      <c r="TOT60" s="19"/>
      <c r="TOU60" s="19"/>
      <c r="TOV60" s="19"/>
      <c r="TOW60" s="19"/>
      <c r="TOX60" s="19"/>
      <c r="TOY60" s="19"/>
      <c r="TOZ60" s="19"/>
      <c r="TPA60" s="19"/>
      <c r="TPB60" s="19"/>
      <c r="TPC60" s="19"/>
      <c r="TPD60" s="19"/>
      <c r="TPE60" s="19"/>
      <c r="TPF60" s="19"/>
      <c r="TPG60" s="19"/>
      <c r="TPH60" s="19"/>
      <c r="TPI60" s="19"/>
      <c r="TPJ60" s="19"/>
      <c r="TPK60" s="19"/>
      <c r="TPL60" s="19"/>
      <c r="TPM60" s="19"/>
      <c r="TPN60" s="19"/>
      <c r="TPO60" s="19"/>
      <c r="TPP60" s="19"/>
      <c r="TPQ60" s="19"/>
      <c r="TPR60" s="19"/>
      <c r="TPS60" s="19"/>
      <c r="TPT60" s="19"/>
      <c r="TPU60" s="19"/>
      <c r="TPV60" s="19"/>
      <c r="TPW60" s="19"/>
      <c r="TPX60" s="19"/>
      <c r="TPY60" s="19"/>
      <c r="TPZ60" s="19"/>
      <c r="TQA60" s="19"/>
      <c r="TQB60" s="19"/>
      <c r="TQC60" s="19"/>
      <c r="TQD60" s="19"/>
      <c r="TQE60" s="19"/>
      <c r="TQF60" s="19"/>
      <c r="TQG60" s="19"/>
      <c r="TQH60" s="19"/>
      <c r="TQI60" s="19"/>
      <c r="TQJ60" s="19"/>
      <c r="TQK60" s="19"/>
      <c r="TQL60" s="19"/>
      <c r="TQM60" s="19"/>
      <c r="TQN60" s="19"/>
      <c r="TQO60" s="19"/>
      <c r="TQP60" s="19"/>
      <c r="TQQ60" s="19"/>
      <c r="TQR60" s="19"/>
      <c r="TQS60" s="19"/>
      <c r="TQT60" s="19"/>
      <c r="TQU60" s="19"/>
      <c r="TQV60" s="19"/>
      <c r="TQW60" s="19"/>
      <c r="TQX60" s="19"/>
      <c r="TQY60" s="19"/>
      <c r="TQZ60" s="19"/>
      <c r="TRA60" s="19"/>
      <c r="TRB60" s="19"/>
      <c r="TRC60" s="19"/>
      <c r="TRD60" s="19"/>
      <c r="TRE60" s="19"/>
      <c r="TRF60" s="19"/>
      <c r="TRG60" s="19"/>
      <c r="TRH60" s="19"/>
      <c r="TRI60" s="19"/>
      <c r="TRJ60" s="19"/>
      <c r="TRK60" s="19"/>
      <c r="TRL60" s="19"/>
      <c r="TRM60" s="19"/>
      <c r="TRN60" s="19"/>
      <c r="TRO60" s="19"/>
      <c r="TRP60" s="19"/>
      <c r="TRQ60" s="19"/>
      <c r="TRR60" s="19"/>
      <c r="TRS60" s="19"/>
      <c r="TRT60" s="19"/>
      <c r="TRU60" s="19"/>
      <c r="TRV60" s="19"/>
      <c r="TRW60" s="19"/>
      <c r="TRX60" s="19"/>
      <c r="TRY60" s="19"/>
      <c r="TRZ60" s="19"/>
      <c r="TSA60" s="19"/>
      <c r="TSB60" s="19"/>
      <c r="TSC60" s="19"/>
      <c r="TSD60" s="19"/>
      <c r="TSE60" s="19"/>
      <c r="TSF60" s="19"/>
      <c r="TSG60" s="19"/>
      <c r="TSH60" s="19"/>
      <c r="TSI60" s="19"/>
      <c r="TSJ60" s="19"/>
      <c r="TSK60" s="19"/>
      <c r="TSL60" s="19"/>
      <c r="TSM60" s="19"/>
      <c r="TSN60" s="19"/>
      <c r="TSO60" s="19"/>
      <c r="TSP60" s="19"/>
      <c r="TSQ60" s="19"/>
      <c r="TSR60" s="19"/>
      <c r="TSS60" s="19"/>
      <c r="TST60" s="19"/>
      <c r="TSU60" s="19"/>
      <c r="TSV60" s="19"/>
      <c r="TSW60" s="19"/>
      <c r="TSX60" s="19"/>
      <c r="TSY60" s="19"/>
      <c r="TSZ60" s="19"/>
      <c r="TTA60" s="19"/>
      <c r="TTB60" s="19"/>
      <c r="TTC60" s="19"/>
      <c r="TTD60" s="19"/>
      <c r="TTE60" s="19"/>
      <c r="TTF60" s="19"/>
      <c r="TTG60" s="19"/>
      <c r="TTH60" s="19"/>
      <c r="TTI60" s="19"/>
      <c r="TTJ60" s="19"/>
      <c r="TTK60" s="19"/>
      <c r="TTL60" s="19"/>
      <c r="TTM60" s="19"/>
      <c r="TTN60" s="19"/>
      <c r="TTO60" s="19"/>
      <c r="TTP60" s="19"/>
      <c r="TTQ60" s="19"/>
      <c r="TTR60" s="19"/>
      <c r="TTS60" s="19"/>
      <c r="TTT60" s="19"/>
      <c r="TTU60" s="19"/>
      <c r="TTV60" s="19"/>
      <c r="TTW60" s="19"/>
      <c r="TTX60" s="19"/>
      <c r="TTY60" s="19"/>
      <c r="TTZ60" s="19"/>
      <c r="TUA60" s="19"/>
      <c r="TUB60" s="19"/>
      <c r="TUC60" s="19"/>
      <c r="TUD60" s="19"/>
      <c r="TUE60" s="19"/>
      <c r="TUF60" s="19"/>
      <c r="TUG60" s="19"/>
      <c r="TUH60" s="19"/>
      <c r="TUI60" s="19"/>
      <c r="TUJ60" s="19"/>
      <c r="TUK60" s="19"/>
      <c r="TUL60" s="19"/>
      <c r="TUM60" s="19"/>
      <c r="TUN60" s="19"/>
      <c r="TUO60" s="19"/>
      <c r="TUP60" s="19"/>
      <c r="TUQ60" s="19"/>
      <c r="TUR60" s="19"/>
      <c r="TUS60" s="19"/>
      <c r="TUT60" s="19"/>
      <c r="TUU60" s="19"/>
      <c r="TUV60" s="19"/>
      <c r="TUW60" s="19"/>
      <c r="TUX60" s="19"/>
      <c r="TUY60" s="19"/>
      <c r="TUZ60" s="19"/>
      <c r="TVA60" s="19"/>
      <c r="TVB60" s="19"/>
      <c r="TVC60" s="19"/>
      <c r="TVD60" s="19"/>
      <c r="TVE60" s="19"/>
      <c r="TVF60" s="19"/>
      <c r="TVG60" s="19"/>
      <c r="TVH60" s="19"/>
      <c r="TVI60" s="19"/>
      <c r="TVJ60" s="19"/>
      <c r="TVK60" s="19"/>
      <c r="TVL60" s="19"/>
      <c r="TVM60" s="19"/>
      <c r="TVN60" s="19"/>
      <c r="TVO60" s="19"/>
      <c r="TVP60" s="19"/>
      <c r="TVQ60" s="19"/>
      <c r="TVR60" s="19"/>
      <c r="TVS60" s="19"/>
      <c r="TVT60" s="19"/>
      <c r="TVU60" s="19"/>
      <c r="TVV60" s="19"/>
      <c r="TVW60" s="19"/>
      <c r="TVX60" s="19"/>
      <c r="TVY60" s="19"/>
      <c r="TVZ60" s="19"/>
      <c r="TWA60" s="19"/>
      <c r="TWB60" s="19"/>
      <c r="TWC60" s="19"/>
      <c r="TWD60" s="19"/>
      <c r="TWE60" s="19"/>
      <c r="TWF60" s="19"/>
      <c r="TWG60" s="19"/>
      <c r="TWH60" s="19"/>
      <c r="TWI60" s="19"/>
      <c r="TWJ60" s="19"/>
      <c r="TWK60" s="19"/>
      <c r="TWL60" s="19"/>
      <c r="TWM60" s="19"/>
      <c r="TWN60" s="19"/>
      <c r="TWO60" s="19"/>
      <c r="TWP60" s="19"/>
      <c r="TWQ60" s="19"/>
      <c r="TWR60" s="19"/>
      <c r="TWS60" s="19"/>
      <c r="TWT60" s="19"/>
      <c r="TWU60" s="19"/>
      <c r="TWV60" s="19"/>
      <c r="TWW60" s="19"/>
      <c r="TWX60" s="19"/>
      <c r="TWY60" s="19"/>
      <c r="TWZ60" s="19"/>
      <c r="TXA60" s="19"/>
      <c r="TXB60" s="19"/>
      <c r="TXC60" s="19"/>
      <c r="TXD60" s="19"/>
      <c r="TXE60" s="19"/>
      <c r="TXF60" s="19"/>
      <c r="TXG60" s="19"/>
      <c r="TXH60" s="19"/>
      <c r="TXI60" s="19"/>
      <c r="TXJ60" s="19"/>
      <c r="TXK60" s="19"/>
      <c r="TXL60" s="19"/>
      <c r="TXM60" s="19"/>
      <c r="TXN60" s="19"/>
      <c r="TXO60" s="19"/>
      <c r="TXP60" s="19"/>
      <c r="TXQ60" s="19"/>
      <c r="TXR60" s="19"/>
      <c r="TXS60" s="19"/>
      <c r="TXT60" s="19"/>
      <c r="TXU60" s="19"/>
      <c r="TXV60" s="19"/>
      <c r="TXW60" s="19"/>
      <c r="TXX60" s="19"/>
      <c r="TXY60" s="19"/>
      <c r="TXZ60" s="19"/>
      <c r="TYA60" s="19"/>
      <c r="TYB60" s="19"/>
      <c r="TYC60" s="19"/>
      <c r="TYD60" s="19"/>
      <c r="TYE60" s="19"/>
      <c r="TYF60" s="19"/>
      <c r="TYG60" s="19"/>
      <c r="TYH60" s="19"/>
      <c r="TYI60" s="19"/>
      <c r="TYJ60" s="19"/>
      <c r="TYK60" s="19"/>
      <c r="TYL60" s="19"/>
      <c r="TYM60" s="19"/>
      <c r="TYN60" s="19"/>
      <c r="TYO60" s="19"/>
      <c r="TYP60" s="19"/>
      <c r="TYQ60" s="19"/>
      <c r="TYR60" s="19"/>
      <c r="TYS60" s="19"/>
      <c r="TYT60" s="19"/>
      <c r="TYU60" s="19"/>
      <c r="TYV60" s="19"/>
      <c r="TYW60" s="19"/>
      <c r="TYX60" s="19"/>
      <c r="TYY60" s="19"/>
      <c r="TYZ60" s="19"/>
      <c r="TZA60" s="19"/>
      <c r="TZB60" s="19"/>
      <c r="TZC60" s="19"/>
      <c r="TZD60" s="19"/>
      <c r="TZE60" s="19"/>
      <c r="TZF60" s="19"/>
      <c r="TZG60" s="19"/>
      <c r="TZH60" s="19"/>
      <c r="TZI60" s="19"/>
      <c r="TZJ60" s="19"/>
      <c r="TZK60" s="19"/>
      <c r="TZL60" s="19"/>
      <c r="TZM60" s="19"/>
      <c r="TZN60" s="19"/>
      <c r="TZO60" s="19"/>
      <c r="TZP60" s="19"/>
      <c r="TZQ60" s="19"/>
      <c r="TZR60" s="19"/>
      <c r="TZS60" s="19"/>
      <c r="TZT60" s="19"/>
      <c r="TZU60" s="19"/>
      <c r="TZV60" s="19"/>
      <c r="TZW60" s="19"/>
      <c r="TZX60" s="19"/>
      <c r="TZY60" s="19"/>
      <c r="TZZ60" s="19"/>
      <c r="UAA60" s="19"/>
      <c r="UAB60" s="19"/>
      <c r="UAC60" s="19"/>
      <c r="UAD60" s="19"/>
      <c r="UAE60" s="19"/>
      <c r="UAF60" s="19"/>
      <c r="UAG60" s="19"/>
      <c r="UAH60" s="19"/>
      <c r="UAI60" s="19"/>
      <c r="UAJ60" s="19"/>
      <c r="UAK60" s="19"/>
      <c r="UAL60" s="19"/>
      <c r="UAM60" s="19"/>
      <c r="UAN60" s="19"/>
      <c r="UAO60" s="19"/>
      <c r="UAP60" s="19"/>
      <c r="UAQ60" s="19"/>
      <c r="UAR60" s="19"/>
      <c r="UAS60" s="19"/>
      <c r="UAT60" s="19"/>
      <c r="UAU60" s="19"/>
      <c r="UAV60" s="19"/>
      <c r="UAW60" s="19"/>
      <c r="UAX60" s="19"/>
      <c r="UAY60" s="19"/>
      <c r="UAZ60" s="19"/>
      <c r="UBA60" s="19"/>
      <c r="UBB60" s="19"/>
      <c r="UBC60" s="19"/>
      <c r="UBD60" s="19"/>
      <c r="UBE60" s="19"/>
      <c r="UBF60" s="19"/>
      <c r="UBG60" s="19"/>
      <c r="UBH60" s="19"/>
      <c r="UBI60" s="19"/>
      <c r="UBJ60" s="19"/>
      <c r="UBK60" s="19"/>
      <c r="UBL60" s="19"/>
      <c r="UBM60" s="19"/>
      <c r="UBN60" s="19"/>
      <c r="UBO60" s="19"/>
      <c r="UBP60" s="19"/>
      <c r="UBQ60" s="19"/>
      <c r="UBR60" s="19"/>
      <c r="UBS60" s="19"/>
      <c r="UBT60" s="19"/>
      <c r="UBU60" s="19"/>
      <c r="UBV60" s="19"/>
      <c r="UBW60" s="19"/>
      <c r="UBX60" s="19"/>
      <c r="UBY60" s="19"/>
      <c r="UBZ60" s="19"/>
      <c r="UCA60" s="19"/>
      <c r="UCB60" s="19"/>
      <c r="UCC60" s="19"/>
      <c r="UCD60" s="19"/>
      <c r="UCE60" s="19"/>
      <c r="UCF60" s="19"/>
      <c r="UCG60" s="19"/>
      <c r="UCH60" s="19"/>
      <c r="UCI60" s="19"/>
      <c r="UCJ60" s="19"/>
      <c r="UCK60" s="19"/>
      <c r="UCL60" s="19"/>
      <c r="UCM60" s="19"/>
      <c r="UCN60" s="19"/>
      <c r="UCO60" s="19"/>
      <c r="UCP60" s="19"/>
      <c r="UCQ60" s="19"/>
      <c r="UCR60" s="19"/>
      <c r="UCS60" s="19"/>
      <c r="UCT60" s="19"/>
      <c r="UCU60" s="19"/>
      <c r="UCV60" s="19"/>
      <c r="UCW60" s="19"/>
      <c r="UCX60" s="19"/>
      <c r="UCY60" s="19"/>
      <c r="UCZ60" s="19"/>
      <c r="UDA60" s="19"/>
      <c r="UDB60" s="19"/>
      <c r="UDC60" s="19"/>
      <c r="UDD60" s="19"/>
      <c r="UDE60" s="19"/>
      <c r="UDF60" s="19"/>
      <c r="UDG60" s="19"/>
      <c r="UDH60" s="19"/>
      <c r="UDI60" s="19"/>
      <c r="UDJ60" s="19"/>
      <c r="UDK60" s="19"/>
      <c r="UDL60" s="19"/>
      <c r="UDM60" s="19"/>
      <c r="UDN60" s="19"/>
      <c r="UDO60" s="19"/>
      <c r="UDP60" s="19"/>
      <c r="UDQ60" s="19"/>
      <c r="UDR60" s="19"/>
      <c r="UDS60" s="19"/>
      <c r="UDT60" s="19"/>
      <c r="UDU60" s="19"/>
      <c r="UDV60" s="19"/>
      <c r="UDW60" s="19"/>
      <c r="UDX60" s="19"/>
      <c r="UDY60" s="19"/>
      <c r="UDZ60" s="19"/>
      <c r="UEA60" s="19"/>
      <c r="UEB60" s="19"/>
      <c r="UEC60" s="19"/>
      <c r="UED60" s="19"/>
      <c r="UEE60" s="19"/>
      <c r="UEF60" s="19"/>
      <c r="UEG60" s="19"/>
      <c r="UEH60" s="19"/>
      <c r="UEI60" s="19"/>
      <c r="UEJ60" s="19"/>
      <c r="UEK60" s="19"/>
      <c r="UEL60" s="19"/>
      <c r="UEM60" s="19"/>
      <c r="UEN60" s="19"/>
      <c r="UEO60" s="19"/>
      <c r="UEP60" s="19"/>
      <c r="UEQ60" s="19"/>
      <c r="UER60" s="19"/>
      <c r="UES60" s="19"/>
      <c r="UET60" s="19"/>
      <c r="UEU60" s="19"/>
      <c r="UEV60" s="19"/>
      <c r="UEW60" s="19"/>
      <c r="UEX60" s="19"/>
      <c r="UEY60" s="19"/>
      <c r="UEZ60" s="19"/>
      <c r="UFA60" s="19"/>
      <c r="UFB60" s="19"/>
      <c r="UFC60" s="19"/>
      <c r="UFD60" s="19"/>
      <c r="UFE60" s="19"/>
      <c r="UFF60" s="19"/>
      <c r="UFG60" s="19"/>
      <c r="UFH60" s="19"/>
      <c r="UFI60" s="19"/>
      <c r="UFJ60" s="19"/>
      <c r="UFK60" s="19"/>
      <c r="UFL60" s="19"/>
      <c r="UFM60" s="19"/>
      <c r="UFN60" s="19"/>
      <c r="UFO60" s="19"/>
      <c r="UFP60" s="19"/>
      <c r="UFQ60" s="19"/>
      <c r="UFR60" s="19"/>
      <c r="UFS60" s="19"/>
      <c r="UFT60" s="19"/>
      <c r="UFU60" s="19"/>
      <c r="UFV60" s="19"/>
      <c r="UFW60" s="19"/>
      <c r="UFX60" s="19"/>
      <c r="UFY60" s="19"/>
      <c r="UFZ60" s="19"/>
      <c r="UGA60" s="19"/>
      <c r="UGB60" s="19"/>
      <c r="UGC60" s="19"/>
      <c r="UGD60" s="19"/>
      <c r="UGE60" s="19"/>
      <c r="UGF60" s="19"/>
      <c r="UGG60" s="19"/>
      <c r="UGH60" s="19"/>
      <c r="UGI60" s="19"/>
      <c r="UGJ60" s="19"/>
      <c r="UGK60" s="19"/>
      <c r="UGL60" s="19"/>
      <c r="UGM60" s="19"/>
      <c r="UGN60" s="19"/>
      <c r="UGO60" s="19"/>
      <c r="UGP60" s="19"/>
      <c r="UGQ60" s="19"/>
      <c r="UGR60" s="19"/>
      <c r="UGS60" s="19"/>
      <c r="UGT60" s="19"/>
      <c r="UGU60" s="19"/>
      <c r="UGV60" s="19"/>
      <c r="UGW60" s="19"/>
      <c r="UGX60" s="19"/>
      <c r="UGY60" s="19"/>
      <c r="UGZ60" s="19"/>
      <c r="UHA60" s="19"/>
      <c r="UHB60" s="19"/>
      <c r="UHC60" s="19"/>
      <c r="UHD60" s="19"/>
      <c r="UHE60" s="19"/>
      <c r="UHF60" s="19"/>
      <c r="UHG60" s="19"/>
      <c r="UHH60" s="19"/>
      <c r="UHI60" s="19"/>
      <c r="UHJ60" s="19"/>
      <c r="UHK60" s="19"/>
      <c r="UHL60" s="19"/>
      <c r="UHM60" s="19"/>
      <c r="UHN60" s="19"/>
      <c r="UHO60" s="19"/>
      <c r="UHP60" s="19"/>
      <c r="UHQ60" s="19"/>
      <c r="UHR60" s="19"/>
      <c r="UHS60" s="19"/>
      <c r="UHT60" s="19"/>
      <c r="UHU60" s="19"/>
      <c r="UHV60" s="19"/>
      <c r="UHW60" s="19"/>
      <c r="UHX60" s="19"/>
      <c r="UHY60" s="19"/>
      <c r="UHZ60" s="19"/>
      <c r="UIA60" s="19"/>
      <c r="UIB60" s="19"/>
      <c r="UIC60" s="19"/>
      <c r="UID60" s="19"/>
      <c r="UIE60" s="19"/>
      <c r="UIF60" s="19"/>
      <c r="UIG60" s="19"/>
      <c r="UIH60" s="19"/>
      <c r="UII60" s="19"/>
      <c r="UIJ60" s="19"/>
      <c r="UIK60" s="19"/>
      <c r="UIL60" s="19"/>
      <c r="UIM60" s="19"/>
      <c r="UIN60" s="19"/>
      <c r="UIO60" s="19"/>
      <c r="UIP60" s="19"/>
      <c r="UIQ60" s="19"/>
      <c r="UIR60" s="19"/>
      <c r="UIS60" s="19"/>
      <c r="UIT60" s="19"/>
      <c r="UIU60" s="19"/>
      <c r="UIV60" s="19"/>
      <c r="UIW60" s="19"/>
      <c r="UIX60" s="19"/>
      <c r="UIY60" s="19"/>
      <c r="UIZ60" s="19"/>
      <c r="UJA60" s="19"/>
      <c r="UJB60" s="19"/>
      <c r="UJC60" s="19"/>
      <c r="UJD60" s="19"/>
      <c r="UJE60" s="19"/>
      <c r="UJF60" s="19"/>
      <c r="UJG60" s="19"/>
      <c r="UJH60" s="19"/>
      <c r="UJI60" s="19"/>
      <c r="UJJ60" s="19"/>
      <c r="UJK60" s="19"/>
      <c r="UJL60" s="19"/>
      <c r="UJM60" s="19"/>
      <c r="UJN60" s="19"/>
      <c r="UJO60" s="19"/>
      <c r="UJP60" s="19"/>
      <c r="UJQ60" s="19"/>
      <c r="UJR60" s="19"/>
      <c r="UJS60" s="19"/>
      <c r="UJT60" s="19"/>
      <c r="UJU60" s="19"/>
      <c r="UJV60" s="19"/>
      <c r="UJW60" s="19"/>
      <c r="UJX60" s="19"/>
      <c r="UJY60" s="19"/>
      <c r="UJZ60" s="19"/>
      <c r="UKA60" s="19"/>
      <c r="UKB60" s="19"/>
      <c r="UKC60" s="19"/>
      <c r="UKD60" s="19"/>
      <c r="UKE60" s="19"/>
      <c r="UKF60" s="19"/>
      <c r="UKG60" s="19"/>
      <c r="UKH60" s="19"/>
      <c r="UKI60" s="19"/>
      <c r="UKJ60" s="19"/>
      <c r="UKK60" s="19"/>
      <c r="UKL60" s="19"/>
      <c r="UKM60" s="19"/>
      <c r="UKN60" s="19"/>
      <c r="UKO60" s="19"/>
      <c r="UKP60" s="19"/>
      <c r="UKQ60" s="19"/>
      <c r="UKR60" s="19"/>
      <c r="UKS60" s="19"/>
      <c r="UKT60" s="19"/>
      <c r="UKU60" s="19"/>
      <c r="UKV60" s="19"/>
      <c r="UKW60" s="19"/>
      <c r="UKX60" s="19"/>
      <c r="UKY60" s="19"/>
      <c r="UKZ60" s="19"/>
      <c r="ULA60" s="19"/>
      <c r="ULB60" s="19"/>
      <c r="ULC60" s="19"/>
      <c r="ULD60" s="19"/>
      <c r="ULE60" s="19"/>
      <c r="ULF60" s="19"/>
      <c r="ULG60" s="19"/>
      <c r="ULH60" s="19"/>
      <c r="ULI60" s="19"/>
      <c r="ULJ60" s="19"/>
      <c r="ULK60" s="19"/>
      <c r="ULL60" s="19"/>
      <c r="ULM60" s="19"/>
      <c r="ULN60" s="19"/>
      <c r="ULO60" s="19"/>
      <c r="ULP60" s="19"/>
      <c r="ULQ60" s="19"/>
      <c r="ULR60" s="19"/>
      <c r="ULS60" s="19"/>
      <c r="ULT60" s="19"/>
      <c r="ULU60" s="19"/>
      <c r="ULV60" s="19"/>
      <c r="ULW60" s="19"/>
      <c r="ULX60" s="19"/>
      <c r="ULY60" s="19"/>
      <c r="ULZ60" s="19"/>
      <c r="UMA60" s="19"/>
      <c r="UMB60" s="19"/>
      <c r="UMC60" s="19"/>
      <c r="UMD60" s="19"/>
      <c r="UME60" s="19"/>
      <c r="UMF60" s="19"/>
      <c r="UMG60" s="19"/>
      <c r="UMH60" s="19"/>
      <c r="UMI60" s="19"/>
      <c r="UMJ60" s="19"/>
      <c r="UMK60" s="19"/>
      <c r="UML60" s="19"/>
      <c r="UMM60" s="19"/>
      <c r="UMN60" s="19"/>
      <c r="UMO60" s="19"/>
      <c r="UMP60" s="19"/>
      <c r="UMQ60" s="19"/>
      <c r="UMR60" s="19"/>
      <c r="UMS60" s="19"/>
      <c r="UMT60" s="19"/>
      <c r="UMU60" s="19"/>
      <c r="UMV60" s="19"/>
      <c r="UMW60" s="19"/>
      <c r="UMX60" s="19"/>
      <c r="UMY60" s="19"/>
      <c r="UMZ60" s="19"/>
      <c r="UNA60" s="19"/>
      <c r="UNB60" s="19"/>
      <c r="UNC60" s="19"/>
      <c r="UND60" s="19"/>
      <c r="UNE60" s="19"/>
      <c r="UNF60" s="19"/>
      <c r="UNG60" s="19"/>
      <c r="UNH60" s="19"/>
      <c r="UNI60" s="19"/>
      <c r="UNJ60" s="19"/>
      <c r="UNK60" s="19"/>
      <c r="UNL60" s="19"/>
      <c r="UNM60" s="19"/>
      <c r="UNN60" s="19"/>
      <c r="UNO60" s="19"/>
      <c r="UNP60" s="19"/>
      <c r="UNQ60" s="19"/>
      <c r="UNR60" s="19"/>
      <c r="UNS60" s="19"/>
      <c r="UNT60" s="19"/>
      <c r="UNU60" s="19"/>
      <c r="UNV60" s="19"/>
      <c r="UNW60" s="19"/>
      <c r="UNX60" s="19"/>
      <c r="UNY60" s="19"/>
      <c r="UNZ60" s="19"/>
      <c r="UOA60" s="19"/>
      <c r="UOB60" s="19"/>
      <c r="UOC60" s="19"/>
      <c r="UOD60" s="19"/>
      <c r="UOE60" s="19"/>
      <c r="UOF60" s="19"/>
      <c r="UOG60" s="19"/>
      <c r="UOH60" s="19"/>
      <c r="UOI60" s="19"/>
      <c r="UOJ60" s="19"/>
      <c r="UOK60" s="19"/>
      <c r="UOL60" s="19"/>
      <c r="UOM60" s="19"/>
      <c r="UON60" s="19"/>
      <c r="UOO60" s="19"/>
      <c r="UOP60" s="19"/>
      <c r="UOQ60" s="19"/>
      <c r="UOR60" s="19"/>
      <c r="UOS60" s="19"/>
      <c r="UOT60" s="19"/>
      <c r="UOU60" s="19"/>
      <c r="UOV60" s="19"/>
      <c r="UOW60" s="19"/>
      <c r="UOX60" s="19"/>
      <c r="UOY60" s="19"/>
      <c r="UOZ60" s="19"/>
      <c r="UPA60" s="19"/>
      <c r="UPB60" s="19"/>
      <c r="UPC60" s="19"/>
      <c r="UPD60" s="19"/>
      <c r="UPE60" s="19"/>
      <c r="UPF60" s="19"/>
      <c r="UPG60" s="19"/>
      <c r="UPH60" s="19"/>
      <c r="UPI60" s="19"/>
      <c r="UPJ60" s="19"/>
      <c r="UPK60" s="19"/>
      <c r="UPL60" s="19"/>
      <c r="UPM60" s="19"/>
      <c r="UPN60" s="19"/>
      <c r="UPO60" s="19"/>
      <c r="UPP60" s="19"/>
      <c r="UPQ60" s="19"/>
      <c r="UPR60" s="19"/>
      <c r="UPS60" s="19"/>
      <c r="UPT60" s="19"/>
      <c r="UPU60" s="19"/>
      <c r="UPV60" s="19"/>
      <c r="UPW60" s="19"/>
      <c r="UPX60" s="19"/>
      <c r="UPY60" s="19"/>
      <c r="UPZ60" s="19"/>
      <c r="UQA60" s="19"/>
      <c r="UQB60" s="19"/>
      <c r="UQC60" s="19"/>
      <c r="UQD60" s="19"/>
      <c r="UQE60" s="19"/>
      <c r="UQF60" s="19"/>
      <c r="UQG60" s="19"/>
      <c r="UQH60" s="19"/>
      <c r="UQI60" s="19"/>
      <c r="UQJ60" s="19"/>
      <c r="UQK60" s="19"/>
      <c r="UQL60" s="19"/>
      <c r="UQM60" s="19"/>
      <c r="UQN60" s="19"/>
      <c r="UQO60" s="19"/>
      <c r="UQP60" s="19"/>
      <c r="UQQ60" s="19"/>
      <c r="UQR60" s="19"/>
      <c r="UQS60" s="19"/>
      <c r="UQT60" s="19"/>
      <c r="UQU60" s="19"/>
      <c r="UQV60" s="19"/>
      <c r="UQW60" s="19"/>
      <c r="UQX60" s="19"/>
      <c r="UQY60" s="19"/>
      <c r="UQZ60" s="19"/>
      <c r="URA60" s="19"/>
      <c r="URB60" s="19"/>
      <c r="URC60" s="19"/>
      <c r="URD60" s="19"/>
      <c r="URE60" s="19"/>
      <c r="URF60" s="19"/>
      <c r="URG60" s="19"/>
      <c r="URH60" s="19"/>
      <c r="URI60" s="19"/>
      <c r="URJ60" s="19"/>
      <c r="URK60" s="19"/>
      <c r="URL60" s="19"/>
      <c r="URM60" s="19"/>
      <c r="URN60" s="19"/>
      <c r="URO60" s="19"/>
      <c r="URP60" s="19"/>
      <c r="URQ60" s="19"/>
      <c r="URR60" s="19"/>
      <c r="URS60" s="19"/>
      <c r="URT60" s="19"/>
      <c r="URU60" s="19"/>
      <c r="URV60" s="19"/>
      <c r="URW60" s="19"/>
      <c r="URX60" s="19"/>
      <c r="URY60" s="19"/>
      <c r="URZ60" s="19"/>
      <c r="USA60" s="19"/>
      <c r="USB60" s="19"/>
      <c r="USC60" s="19"/>
      <c r="USD60" s="19"/>
      <c r="USE60" s="19"/>
      <c r="USF60" s="19"/>
      <c r="USG60" s="19"/>
      <c r="USH60" s="19"/>
      <c r="USI60" s="19"/>
      <c r="USJ60" s="19"/>
      <c r="USK60" s="19"/>
      <c r="USL60" s="19"/>
      <c r="USM60" s="19"/>
      <c r="USN60" s="19"/>
      <c r="USO60" s="19"/>
      <c r="USP60" s="19"/>
      <c r="USQ60" s="19"/>
      <c r="USR60" s="19"/>
      <c r="USS60" s="19"/>
      <c r="UST60" s="19"/>
      <c r="USU60" s="19"/>
      <c r="USV60" s="19"/>
      <c r="USW60" s="19"/>
      <c r="USX60" s="19"/>
      <c r="USY60" s="19"/>
      <c r="USZ60" s="19"/>
      <c r="UTA60" s="19"/>
      <c r="UTB60" s="19"/>
      <c r="UTC60" s="19"/>
      <c r="UTD60" s="19"/>
      <c r="UTE60" s="19"/>
      <c r="UTF60" s="19"/>
      <c r="UTG60" s="19"/>
      <c r="UTH60" s="19"/>
      <c r="UTI60" s="19"/>
      <c r="UTJ60" s="19"/>
      <c r="UTK60" s="19"/>
      <c r="UTL60" s="19"/>
      <c r="UTM60" s="19"/>
      <c r="UTN60" s="19"/>
      <c r="UTO60" s="19"/>
      <c r="UTP60" s="19"/>
      <c r="UTQ60" s="19"/>
      <c r="UTR60" s="19"/>
      <c r="UTS60" s="19"/>
      <c r="UTT60" s="19"/>
      <c r="UTU60" s="19"/>
      <c r="UTV60" s="19"/>
      <c r="UTW60" s="19"/>
      <c r="UTX60" s="19"/>
      <c r="UTY60" s="19"/>
      <c r="UTZ60" s="19"/>
      <c r="UUA60" s="19"/>
      <c r="UUB60" s="19"/>
      <c r="UUC60" s="19"/>
      <c r="UUD60" s="19"/>
      <c r="UUE60" s="19"/>
      <c r="UUF60" s="19"/>
      <c r="UUG60" s="19"/>
      <c r="UUH60" s="19"/>
      <c r="UUI60" s="19"/>
      <c r="UUJ60" s="19"/>
      <c r="UUK60" s="19"/>
      <c r="UUL60" s="19"/>
      <c r="UUM60" s="19"/>
      <c r="UUN60" s="19"/>
      <c r="UUO60" s="19"/>
      <c r="UUP60" s="19"/>
      <c r="UUQ60" s="19"/>
      <c r="UUR60" s="19"/>
      <c r="UUS60" s="19"/>
      <c r="UUT60" s="19"/>
      <c r="UUU60" s="19"/>
      <c r="UUV60" s="19"/>
      <c r="UUW60" s="19"/>
      <c r="UUX60" s="19"/>
      <c r="UUY60" s="19"/>
      <c r="UUZ60" s="19"/>
      <c r="UVA60" s="19"/>
      <c r="UVB60" s="19"/>
      <c r="UVC60" s="19"/>
      <c r="UVD60" s="19"/>
      <c r="UVE60" s="19"/>
      <c r="UVF60" s="19"/>
      <c r="UVG60" s="19"/>
      <c r="UVH60" s="19"/>
      <c r="UVI60" s="19"/>
      <c r="UVJ60" s="19"/>
      <c r="UVK60" s="19"/>
      <c r="UVL60" s="19"/>
      <c r="UVM60" s="19"/>
      <c r="UVN60" s="19"/>
      <c r="UVO60" s="19"/>
      <c r="UVP60" s="19"/>
      <c r="UVQ60" s="19"/>
      <c r="UVR60" s="19"/>
      <c r="UVS60" s="19"/>
      <c r="UVT60" s="19"/>
      <c r="UVU60" s="19"/>
      <c r="UVV60" s="19"/>
      <c r="UVW60" s="19"/>
      <c r="UVX60" s="19"/>
      <c r="UVY60" s="19"/>
      <c r="UVZ60" s="19"/>
      <c r="UWA60" s="19"/>
      <c r="UWB60" s="19"/>
      <c r="UWC60" s="19"/>
      <c r="UWD60" s="19"/>
      <c r="UWE60" s="19"/>
      <c r="UWF60" s="19"/>
      <c r="UWG60" s="19"/>
      <c r="UWH60" s="19"/>
      <c r="UWI60" s="19"/>
      <c r="UWJ60" s="19"/>
      <c r="UWK60" s="19"/>
      <c r="UWL60" s="19"/>
      <c r="UWM60" s="19"/>
      <c r="UWN60" s="19"/>
      <c r="UWO60" s="19"/>
      <c r="UWP60" s="19"/>
      <c r="UWQ60" s="19"/>
      <c r="UWR60" s="19"/>
      <c r="UWS60" s="19"/>
      <c r="UWT60" s="19"/>
      <c r="UWU60" s="19"/>
      <c r="UWV60" s="19"/>
      <c r="UWW60" s="19"/>
      <c r="UWX60" s="19"/>
      <c r="UWY60" s="19"/>
      <c r="UWZ60" s="19"/>
      <c r="UXA60" s="19"/>
      <c r="UXB60" s="19"/>
      <c r="UXC60" s="19"/>
      <c r="UXD60" s="19"/>
      <c r="UXE60" s="19"/>
      <c r="UXF60" s="19"/>
      <c r="UXG60" s="19"/>
      <c r="UXH60" s="19"/>
      <c r="UXI60" s="19"/>
      <c r="UXJ60" s="19"/>
      <c r="UXK60" s="19"/>
      <c r="UXL60" s="19"/>
      <c r="UXM60" s="19"/>
      <c r="UXN60" s="19"/>
      <c r="UXO60" s="19"/>
      <c r="UXP60" s="19"/>
      <c r="UXQ60" s="19"/>
      <c r="UXR60" s="19"/>
      <c r="UXS60" s="19"/>
      <c r="UXT60" s="19"/>
      <c r="UXU60" s="19"/>
      <c r="UXV60" s="19"/>
      <c r="UXW60" s="19"/>
      <c r="UXX60" s="19"/>
      <c r="UXY60" s="19"/>
      <c r="UXZ60" s="19"/>
      <c r="UYA60" s="19"/>
      <c r="UYB60" s="19"/>
      <c r="UYC60" s="19"/>
      <c r="UYD60" s="19"/>
      <c r="UYE60" s="19"/>
      <c r="UYF60" s="19"/>
      <c r="UYG60" s="19"/>
      <c r="UYH60" s="19"/>
      <c r="UYI60" s="19"/>
      <c r="UYJ60" s="19"/>
      <c r="UYK60" s="19"/>
      <c r="UYL60" s="19"/>
      <c r="UYM60" s="19"/>
      <c r="UYN60" s="19"/>
      <c r="UYO60" s="19"/>
      <c r="UYP60" s="19"/>
      <c r="UYQ60" s="19"/>
      <c r="UYR60" s="19"/>
      <c r="UYS60" s="19"/>
      <c r="UYT60" s="19"/>
      <c r="UYU60" s="19"/>
      <c r="UYV60" s="19"/>
      <c r="UYW60" s="19"/>
      <c r="UYX60" s="19"/>
      <c r="UYY60" s="19"/>
      <c r="UYZ60" s="19"/>
      <c r="UZA60" s="19"/>
      <c r="UZB60" s="19"/>
      <c r="UZC60" s="19"/>
      <c r="UZD60" s="19"/>
      <c r="UZE60" s="19"/>
      <c r="UZF60" s="19"/>
      <c r="UZG60" s="19"/>
      <c r="UZH60" s="19"/>
      <c r="UZI60" s="19"/>
      <c r="UZJ60" s="19"/>
      <c r="UZK60" s="19"/>
      <c r="UZL60" s="19"/>
      <c r="UZM60" s="19"/>
      <c r="UZN60" s="19"/>
      <c r="UZO60" s="19"/>
      <c r="UZP60" s="19"/>
      <c r="UZQ60" s="19"/>
      <c r="UZR60" s="19"/>
      <c r="UZS60" s="19"/>
      <c r="UZT60" s="19"/>
      <c r="UZU60" s="19"/>
      <c r="UZV60" s="19"/>
      <c r="UZW60" s="19"/>
      <c r="UZX60" s="19"/>
      <c r="UZY60" s="19"/>
      <c r="UZZ60" s="19"/>
      <c r="VAA60" s="19"/>
      <c r="VAB60" s="19"/>
      <c r="VAC60" s="19"/>
      <c r="VAD60" s="19"/>
      <c r="VAE60" s="19"/>
      <c r="VAF60" s="19"/>
      <c r="VAG60" s="19"/>
      <c r="VAH60" s="19"/>
      <c r="VAI60" s="19"/>
      <c r="VAJ60" s="19"/>
      <c r="VAK60" s="19"/>
      <c r="VAL60" s="19"/>
      <c r="VAM60" s="19"/>
      <c r="VAN60" s="19"/>
      <c r="VAO60" s="19"/>
      <c r="VAP60" s="19"/>
      <c r="VAQ60" s="19"/>
      <c r="VAR60" s="19"/>
      <c r="VAS60" s="19"/>
      <c r="VAT60" s="19"/>
      <c r="VAU60" s="19"/>
      <c r="VAV60" s="19"/>
      <c r="VAW60" s="19"/>
      <c r="VAX60" s="19"/>
      <c r="VAY60" s="19"/>
      <c r="VAZ60" s="19"/>
      <c r="VBA60" s="19"/>
      <c r="VBB60" s="19"/>
      <c r="VBC60" s="19"/>
      <c r="VBD60" s="19"/>
      <c r="VBE60" s="19"/>
      <c r="VBF60" s="19"/>
      <c r="VBG60" s="19"/>
      <c r="VBH60" s="19"/>
      <c r="VBI60" s="19"/>
      <c r="VBJ60" s="19"/>
      <c r="VBK60" s="19"/>
      <c r="VBL60" s="19"/>
      <c r="VBM60" s="19"/>
      <c r="VBN60" s="19"/>
      <c r="VBO60" s="19"/>
      <c r="VBP60" s="19"/>
      <c r="VBQ60" s="19"/>
      <c r="VBR60" s="19"/>
      <c r="VBS60" s="19"/>
      <c r="VBT60" s="19"/>
      <c r="VBU60" s="19"/>
      <c r="VBV60" s="19"/>
      <c r="VBW60" s="19"/>
      <c r="VBX60" s="19"/>
      <c r="VBY60" s="19"/>
      <c r="VBZ60" s="19"/>
      <c r="VCA60" s="19"/>
      <c r="VCB60" s="19"/>
      <c r="VCC60" s="19"/>
      <c r="VCD60" s="19"/>
      <c r="VCE60" s="19"/>
      <c r="VCF60" s="19"/>
      <c r="VCG60" s="19"/>
      <c r="VCH60" s="19"/>
      <c r="VCI60" s="19"/>
      <c r="VCJ60" s="19"/>
      <c r="VCK60" s="19"/>
      <c r="VCL60" s="19"/>
      <c r="VCM60" s="19"/>
      <c r="VCN60" s="19"/>
      <c r="VCO60" s="19"/>
      <c r="VCP60" s="19"/>
      <c r="VCQ60" s="19"/>
      <c r="VCR60" s="19"/>
      <c r="VCS60" s="19"/>
      <c r="VCT60" s="19"/>
      <c r="VCU60" s="19"/>
      <c r="VCV60" s="19"/>
      <c r="VCW60" s="19"/>
      <c r="VCX60" s="19"/>
      <c r="VCY60" s="19"/>
      <c r="VCZ60" s="19"/>
      <c r="VDA60" s="19"/>
      <c r="VDB60" s="19"/>
      <c r="VDC60" s="19"/>
      <c r="VDD60" s="19"/>
      <c r="VDE60" s="19"/>
      <c r="VDF60" s="19"/>
      <c r="VDG60" s="19"/>
      <c r="VDH60" s="19"/>
      <c r="VDI60" s="19"/>
      <c r="VDJ60" s="19"/>
      <c r="VDK60" s="19"/>
      <c r="VDL60" s="19"/>
      <c r="VDM60" s="19"/>
      <c r="VDN60" s="19"/>
      <c r="VDO60" s="19"/>
      <c r="VDP60" s="19"/>
      <c r="VDQ60" s="19"/>
      <c r="VDR60" s="19"/>
      <c r="VDS60" s="19"/>
      <c r="VDT60" s="19"/>
      <c r="VDU60" s="19"/>
      <c r="VDV60" s="19"/>
      <c r="VDW60" s="19"/>
      <c r="VDX60" s="19"/>
      <c r="VDY60" s="19"/>
      <c r="VDZ60" s="19"/>
      <c r="VEA60" s="19"/>
      <c r="VEB60" s="19"/>
      <c r="VEC60" s="19"/>
      <c r="VED60" s="19"/>
      <c r="VEE60" s="19"/>
      <c r="VEF60" s="19"/>
      <c r="VEG60" s="19"/>
      <c r="VEH60" s="19"/>
      <c r="VEI60" s="19"/>
      <c r="VEJ60" s="19"/>
      <c r="VEK60" s="19"/>
      <c r="VEL60" s="19"/>
      <c r="VEM60" s="19"/>
      <c r="VEN60" s="19"/>
      <c r="VEO60" s="19"/>
      <c r="VEP60" s="19"/>
      <c r="VEQ60" s="19"/>
      <c r="VER60" s="19"/>
      <c r="VES60" s="19"/>
      <c r="VET60" s="19"/>
      <c r="VEU60" s="19"/>
      <c r="VEV60" s="19"/>
      <c r="VEW60" s="19"/>
      <c r="VEX60" s="19"/>
      <c r="VEY60" s="19"/>
      <c r="VEZ60" s="19"/>
      <c r="VFA60" s="19"/>
      <c r="VFB60" s="19"/>
      <c r="VFC60" s="19"/>
      <c r="VFD60" s="19"/>
      <c r="VFE60" s="19"/>
      <c r="VFF60" s="19"/>
      <c r="VFG60" s="19"/>
      <c r="VFH60" s="19"/>
      <c r="VFI60" s="19"/>
      <c r="VFJ60" s="19"/>
      <c r="VFK60" s="19"/>
      <c r="VFL60" s="19"/>
      <c r="VFM60" s="19"/>
      <c r="VFN60" s="19"/>
      <c r="VFO60" s="19"/>
      <c r="VFP60" s="19"/>
      <c r="VFQ60" s="19"/>
      <c r="VFR60" s="19"/>
      <c r="VFS60" s="19"/>
      <c r="VFT60" s="19"/>
      <c r="VFU60" s="19"/>
      <c r="VFV60" s="19"/>
      <c r="VFW60" s="19"/>
      <c r="VFX60" s="19"/>
      <c r="VFY60" s="19"/>
      <c r="VFZ60" s="19"/>
      <c r="VGA60" s="19"/>
      <c r="VGB60" s="19"/>
      <c r="VGC60" s="19"/>
      <c r="VGD60" s="19"/>
      <c r="VGE60" s="19"/>
      <c r="VGF60" s="19"/>
      <c r="VGG60" s="19"/>
      <c r="VGH60" s="19"/>
      <c r="VGI60" s="19"/>
      <c r="VGJ60" s="19"/>
      <c r="VGK60" s="19"/>
      <c r="VGL60" s="19"/>
      <c r="VGM60" s="19"/>
      <c r="VGN60" s="19"/>
      <c r="VGO60" s="19"/>
      <c r="VGP60" s="19"/>
      <c r="VGQ60" s="19"/>
      <c r="VGR60" s="19"/>
      <c r="VGS60" s="19"/>
      <c r="VGT60" s="19"/>
      <c r="VGU60" s="19"/>
      <c r="VGV60" s="19"/>
      <c r="VGW60" s="19"/>
      <c r="VGX60" s="19"/>
      <c r="VGY60" s="19"/>
      <c r="VGZ60" s="19"/>
      <c r="VHA60" s="19"/>
      <c r="VHB60" s="19"/>
      <c r="VHC60" s="19"/>
      <c r="VHD60" s="19"/>
      <c r="VHE60" s="19"/>
      <c r="VHF60" s="19"/>
      <c r="VHG60" s="19"/>
      <c r="VHH60" s="19"/>
      <c r="VHI60" s="19"/>
      <c r="VHJ60" s="19"/>
      <c r="VHK60" s="19"/>
      <c r="VHL60" s="19"/>
      <c r="VHM60" s="19"/>
      <c r="VHN60" s="19"/>
      <c r="VHO60" s="19"/>
      <c r="VHP60" s="19"/>
      <c r="VHQ60" s="19"/>
      <c r="VHR60" s="19"/>
      <c r="VHS60" s="19"/>
      <c r="VHT60" s="19"/>
      <c r="VHU60" s="19"/>
      <c r="VHV60" s="19"/>
      <c r="VHW60" s="19"/>
      <c r="VHX60" s="19"/>
      <c r="VHY60" s="19"/>
      <c r="VHZ60" s="19"/>
      <c r="VIA60" s="19"/>
      <c r="VIB60" s="19"/>
      <c r="VIC60" s="19"/>
      <c r="VID60" s="19"/>
      <c r="VIE60" s="19"/>
      <c r="VIF60" s="19"/>
      <c r="VIG60" s="19"/>
      <c r="VIH60" s="19"/>
      <c r="VII60" s="19"/>
      <c r="VIJ60" s="19"/>
      <c r="VIK60" s="19"/>
      <c r="VIL60" s="19"/>
      <c r="VIM60" s="19"/>
      <c r="VIN60" s="19"/>
      <c r="VIO60" s="19"/>
      <c r="VIP60" s="19"/>
      <c r="VIQ60" s="19"/>
      <c r="VIR60" s="19"/>
      <c r="VIS60" s="19"/>
      <c r="VIT60" s="19"/>
      <c r="VIU60" s="19"/>
      <c r="VIV60" s="19"/>
      <c r="VIW60" s="19"/>
      <c r="VIX60" s="19"/>
      <c r="VIY60" s="19"/>
      <c r="VIZ60" s="19"/>
      <c r="VJA60" s="19"/>
      <c r="VJB60" s="19"/>
      <c r="VJC60" s="19"/>
      <c r="VJD60" s="19"/>
      <c r="VJE60" s="19"/>
      <c r="VJF60" s="19"/>
      <c r="VJG60" s="19"/>
      <c r="VJH60" s="19"/>
      <c r="VJI60" s="19"/>
      <c r="VJJ60" s="19"/>
      <c r="VJK60" s="19"/>
      <c r="VJL60" s="19"/>
      <c r="VJM60" s="19"/>
      <c r="VJN60" s="19"/>
      <c r="VJO60" s="19"/>
      <c r="VJP60" s="19"/>
      <c r="VJQ60" s="19"/>
      <c r="VJR60" s="19"/>
      <c r="VJS60" s="19"/>
      <c r="VJT60" s="19"/>
      <c r="VJU60" s="19"/>
      <c r="VJV60" s="19"/>
      <c r="VJW60" s="19"/>
      <c r="VJX60" s="19"/>
      <c r="VJY60" s="19"/>
      <c r="VJZ60" s="19"/>
      <c r="VKA60" s="19"/>
      <c r="VKB60" s="19"/>
      <c r="VKC60" s="19"/>
      <c r="VKD60" s="19"/>
      <c r="VKE60" s="19"/>
      <c r="VKF60" s="19"/>
      <c r="VKG60" s="19"/>
      <c r="VKH60" s="19"/>
      <c r="VKI60" s="19"/>
      <c r="VKJ60" s="19"/>
      <c r="VKK60" s="19"/>
      <c r="VKL60" s="19"/>
      <c r="VKM60" s="19"/>
      <c r="VKN60" s="19"/>
      <c r="VKO60" s="19"/>
      <c r="VKP60" s="19"/>
      <c r="VKQ60" s="19"/>
      <c r="VKR60" s="19"/>
      <c r="VKS60" s="19"/>
      <c r="VKT60" s="19"/>
      <c r="VKU60" s="19"/>
      <c r="VKV60" s="19"/>
      <c r="VKW60" s="19"/>
      <c r="VKX60" s="19"/>
      <c r="VKY60" s="19"/>
      <c r="VKZ60" s="19"/>
      <c r="VLA60" s="19"/>
      <c r="VLB60" s="19"/>
      <c r="VLC60" s="19"/>
      <c r="VLD60" s="19"/>
      <c r="VLE60" s="19"/>
      <c r="VLF60" s="19"/>
      <c r="VLG60" s="19"/>
      <c r="VLH60" s="19"/>
      <c r="VLI60" s="19"/>
      <c r="VLJ60" s="19"/>
      <c r="VLK60" s="19"/>
      <c r="VLL60" s="19"/>
      <c r="VLM60" s="19"/>
      <c r="VLN60" s="19"/>
      <c r="VLO60" s="19"/>
      <c r="VLP60" s="19"/>
      <c r="VLQ60" s="19"/>
      <c r="VLR60" s="19"/>
      <c r="VLS60" s="19"/>
      <c r="VLT60" s="19"/>
      <c r="VLU60" s="19"/>
      <c r="VLV60" s="19"/>
      <c r="VLW60" s="19"/>
      <c r="VLX60" s="19"/>
      <c r="VLY60" s="19"/>
      <c r="VLZ60" s="19"/>
      <c r="VMA60" s="19"/>
      <c r="VMB60" s="19"/>
      <c r="VMC60" s="19"/>
      <c r="VMD60" s="19"/>
      <c r="VME60" s="19"/>
      <c r="VMF60" s="19"/>
      <c r="VMG60" s="19"/>
      <c r="VMH60" s="19"/>
      <c r="VMI60" s="19"/>
      <c r="VMJ60" s="19"/>
      <c r="VMK60" s="19"/>
      <c r="VML60" s="19"/>
      <c r="VMM60" s="19"/>
      <c r="VMN60" s="19"/>
      <c r="VMO60" s="19"/>
      <c r="VMP60" s="19"/>
      <c r="VMQ60" s="19"/>
      <c r="VMR60" s="19"/>
      <c r="VMS60" s="19"/>
      <c r="VMT60" s="19"/>
      <c r="VMU60" s="19"/>
      <c r="VMV60" s="19"/>
      <c r="VMW60" s="19"/>
      <c r="VMX60" s="19"/>
      <c r="VMY60" s="19"/>
      <c r="VMZ60" s="19"/>
      <c r="VNA60" s="19"/>
      <c r="VNB60" s="19"/>
      <c r="VNC60" s="19"/>
      <c r="VND60" s="19"/>
      <c r="VNE60" s="19"/>
      <c r="VNF60" s="19"/>
      <c r="VNG60" s="19"/>
      <c r="VNH60" s="19"/>
      <c r="VNI60" s="19"/>
      <c r="VNJ60" s="19"/>
      <c r="VNK60" s="19"/>
      <c r="VNL60" s="19"/>
      <c r="VNM60" s="19"/>
      <c r="VNN60" s="19"/>
      <c r="VNO60" s="19"/>
      <c r="VNP60" s="19"/>
      <c r="VNQ60" s="19"/>
      <c r="VNR60" s="19"/>
      <c r="VNS60" s="19"/>
      <c r="VNT60" s="19"/>
      <c r="VNU60" s="19"/>
      <c r="VNV60" s="19"/>
      <c r="VNW60" s="19"/>
      <c r="VNX60" s="19"/>
      <c r="VNY60" s="19"/>
      <c r="VNZ60" s="19"/>
      <c r="VOA60" s="19"/>
      <c r="VOB60" s="19"/>
      <c r="VOC60" s="19"/>
      <c r="VOD60" s="19"/>
      <c r="VOE60" s="19"/>
      <c r="VOF60" s="19"/>
      <c r="VOG60" s="19"/>
      <c r="VOH60" s="19"/>
      <c r="VOI60" s="19"/>
      <c r="VOJ60" s="19"/>
      <c r="VOK60" s="19"/>
      <c r="VOL60" s="19"/>
      <c r="VOM60" s="19"/>
      <c r="VON60" s="19"/>
      <c r="VOO60" s="19"/>
      <c r="VOP60" s="19"/>
      <c r="VOQ60" s="19"/>
      <c r="VOR60" s="19"/>
      <c r="VOS60" s="19"/>
      <c r="VOT60" s="19"/>
      <c r="VOU60" s="19"/>
      <c r="VOV60" s="19"/>
      <c r="VOW60" s="19"/>
      <c r="VOX60" s="19"/>
      <c r="VOY60" s="19"/>
      <c r="VOZ60" s="19"/>
      <c r="VPA60" s="19"/>
      <c r="VPB60" s="19"/>
      <c r="VPC60" s="19"/>
      <c r="VPD60" s="19"/>
      <c r="VPE60" s="19"/>
      <c r="VPF60" s="19"/>
      <c r="VPG60" s="19"/>
      <c r="VPH60" s="19"/>
      <c r="VPI60" s="19"/>
      <c r="VPJ60" s="19"/>
      <c r="VPK60" s="19"/>
      <c r="VPL60" s="19"/>
      <c r="VPM60" s="19"/>
      <c r="VPN60" s="19"/>
      <c r="VPO60" s="19"/>
      <c r="VPP60" s="19"/>
      <c r="VPQ60" s="19"/>
      <c r="VPR60" s="19"/>
      <c r="VPS60" s="19"/>
      <c r="VPT60" s="19"/>
      <c r="VPU60" s="19"/>
      <c r="VPV60" s="19"/>
      <c r="VPW60" s="19"/>
      <c r="VPX60" s="19"/>
      <c r="VPY60" s="19"/>
      <c r="VPZ60" s="19"/>
      <c r="VQA60" s="19"/>
      <c r="VQB60" s="19"/>
      <c r="VQC60" s="19"/>
      <c r="VQD60" s="19"/>
      <c r="VQE60" s="19"/>
      <c r="VQF60" s="19"/>
      <c r="VQG60" s="19"/>
      <c r="VQH60" s="19"/>
      <c r="VQI60" s="19"/>
      <c r="VQJ60" s="19"/>
      <c r="VQK60" s="19"/>
      <c r="VQL60" s="19"/>
      <c r="VQM60" s="19"/>
      <c r="VQN60" s="19"/>
      <c r="VQO60" s="19"/>
      <c r="VQP60" s="19"/>
      <c r="VQQ60" s="19"/>
      <c r="VQR60" s="19"/>
      <c r="VQS60" s="19"/>
      <c r="VQT60" s="19"/>
      <c r="VQU60" s="19"/>
      <c r="VQV60" s="19"/>
      <c r="VQW60" s="19"/>
      <c r="VQX60" s="19"/>
      <c r="VQY60" s="19"/>
      <c r="VQZ60" s="19"/>
      <c r="VRA60" s="19"/>
      <c r="VRB60" s="19"/>
      <c r="VRC60" s="19"/>
      <c r="VRD60" s="19"/>
      <c r="VRE60" s="19"/>
      <c r="VRF60" s="19"/>
      <c r="VRG60" s="19"/>
      <c r="VRH60" s="19"/>
      <c r="VRI60" s="19"/>
      <c r="VRJ60" s="19"/>
      <c r="VRK60" s="19"/>
      <c r="VRL60" s="19"/>
      <c r="VRM60" s="19"/>
      <c r="VRN60" s="19"/>
      <c r="VRO60" s="19"/>
      <c r="VRP60" s="19"/>
      <c r="VRQ60" s="19"/>
      <c r="VRR60" s="19"/>
      <c r="VRS60" s="19"/>
      <c r="VRT60" s="19"/>
      <c r="VRU60" s="19"/>
      <c r="VRV60" s="19"/>
      <c r="VRW60" s="19"/>
      <c r="VRX60" s="19"/>
      <c r="VRY60" s="19"/>
      <c r="VRZ60" s="19"/>
      <c r="VSA60" s="19"/>
      <c r="VSB60" s="19"/>
      <c r="VSC60" s="19"/>
      <c r="VSD60" s="19"/>
      <c r="VSE60" s="19"/>
      <c r="VSF60" s="19"/>
      <c r="VSG60" s="19"/>
      <c r="VSH60" s="19"/>
      <c r="VSI60" s="19"/>
      <c r="VSJ60" s="19"/>
      <c r="VSK60" s="19"/>
      <c r="VSL60" s="19"/>
      <c r="VSM60" s="19"/>
      <c r="VSN60" s="19"/>
      <c r="VSO60" s="19"/>
      <c r="VSP60" s="19"/>
      <c r="VSQ60" s="19"/>
      <c r="VSR60" s="19"/>
      <c r="VSS60" s="19"/>
      <c r="VST60" s="19"/>
      <c r="VSU60" s="19"/>
      <c r="VSV60" s="19"/>
      <c r="VSW60" s="19"/>
      <c r="VSX60" s="19"/>
      <c r="VSY60" s="19"/>
      <c r="VSZ60" s="19"/>
      <c r="VTA60" s="19"/>
      <c r="VTB60" s="19"/>
      <c r="VTC60" s="19"/>
      <c r="VTD60" s="19"/>
      <c r="VTE60" s="19"/>
      <c r="VTF60" s="19"/>
      <c r="VTG60" s="19"/>
      <c r="VTH60" s="19"/>
      <c r="VTI60" s="19"/>
      <c r="VTJ60" s="19"/>
      <c r="VTK60" s="19"/>
      <c r="VTL60" s="19"/>
      <c r="VTM60" s="19"/>
      <c r="VTN60" s="19"/>
      <c r="VTO60" s="19"/>
      <c r="VTP60" s="19"/>
      <c r="VTQ60" s="19"/>
      <c r="VTR60" s="19"/>
      <c r="VTS60" s="19"/>
      <c r="VTT60" s="19"/>
      <c r="VTU60" s="19"/>
      <c r="VTV60" s="19"/>
      <c r="VTW60" s="19"/>
      <c r="VTX60" s="19"/>
      <c r="VTY60" s="19"/>
      <c r="VTZ60" s="19"/>
      <c r="VUA60" s="19"/>
      <c r="VUB60" s="19"/>
      <c r="VUC60" s="19"/>
      <c r="VUD60" s="19"/>
      <c r="VUE60" s="19"/>
      <c r="VUF60" s="19"/>
      <c r="VUG60" s="19"/>
      <c r="VUH60" s="19"/>
      <c r="VUI60" s="19"/>
      <c r="VUJ60" s="19"/>
      <c r="VUK60" s="19"/>
      <c r="VUL60" s="19"/>
      <c r="VUM60" s="19"/>
      <c r="VUN60" s="19"/>
      <c r="VUO60" s="19"/>
      <c r="VUP60" s="19"/>
      <c r="VUQ60" s="19"/>
      <c r="VUR60" s="19"/>
      <c r="VUS60" s="19"/>
      <c r="VUT60" s="19"/>
      <c r="VUU60" s="19"/>
      <c r="VUV60" s="19"/>
      <c r="VUW60" s="19"/>
      <c r="VUX60" s="19"/>
      <c r="VUY60" s="19"/>
      <c r="VUZ60" s="19"/>
      <c r="VVA60" s="19"/>
      <c r="VVB60" s="19"/>
      <c r="VVC60" s="19"/>
      <c r="VVD60" s="19"/>
      <c r="VVE60" s="19"/>
      <c r="VVF60" s="19"/>
      <c r="VVG60" s="19"/>
      <c r="VVH60" s="19"/>
      <c r="VVI60" s="19"/>
      <c r="VVJ60" s="19"/>
      <c r="VVK60" s="19"/>
      <c r="VVL60" s="19"/>
      <c r="VVM60" s="19"/>
      <c r="VVN60" s="19"/>
      <c r="VVO60" s="19"/>
      <c r="VVP60" s="19"/>
      <c r="VVQ60" s="19"/>
      <c r="VVR60" s="19"/>
      <c r="VVS60" s="19"/>
      <c r="VVT60" s="19"/>
      <c r="VVU60" s="19"/>
      <c r="VVV60" s="19"/>
      <c r="VVW60" s="19"/>
      <c r="VVX60" s="19"/>
      <c r="VVY60" s="19"/>
      <c r="VVZ60" s="19"/>
      <c r="VWA60" s="19"/>
      <c r="VWB60" s="19"/>
      <c r="VWC60" s="19"/>
      <c r="VWD60" s="19"/>
      <c r="VWE60" s="19"/>
      <c r="VWF60" s="19"/>
      <c r="VWG60" s="19"/>
      <c r="VWH60" s="19"/>
      <c r="VWI60" s="19"/>
      <c r="VWJ60" s="19"/>
      <c r="VWK60" s="19"/>
      <c r="VWL60" s="19"/>
      <c r="VWM60" s="19"/>
      <c r="VWN60" s="19"/>
      <c r="VWO60" s="19"/>
      <c r="VWP60" s="19"/>
      <c r="VWQ60" s="19"/>
      <c r="VWR60" s="19"/>
      <c r="VWS60" s="19"/>
      <c r="VWT60" s="19"/>
      <c r="VWU60" s="19"/>
      <c r="VWV60" s="19"/>
      <c r="VWW60" s="19"/>
      <c r="VWX60" s="19"/>
      <c r="VWY60" s="19"/>
      <c r="VWZ60" s="19"/>
      <c r="VXA60" s="19"/>
      <c r="VXB60" s="19"/>
      <c r="VXC60" s="19"/>
      <c r="VXD60" s="19"/>
      <c r="VXE60" s="19"/>
      <c r="VXF60" s="19"/>
      <c r="VXG60" s="19"/>
      <c r="VXH60" s="19"/>
      <c r="VXI60" s="19"/>
      <c r="VXJ60" s="19"/>
      <c r="VXK60" s="19"/>
      <c r="VXL60" s="19"/>
      <c r="VXM60" s="19"/>
      <c r="VXN60" s="19"/>
      <c r="VXO60" s="19"/>
      <c r="VXP60" s="19"/>
      <c r="VXQ60" s="19"/>
      <c r="VXR60" s="19"/>
      <c r="VXS60" s="19"/>
      <c r="VXT60" s="19"/>
      <c r="VXU60" s="19"/>
      <c r="VXV60" s="19"/>
      <c r="VXW60" s="19"/>
      <c r="VXX60" s="19"/>
      <c r="VXY60" s="19"/>
      <c r="VXZ60" s="19"/>
      <c r="VYA60" s="19"/>
      <c r="VYB60" s="19"/>
      <c r="VYC60" s="19"/>
      <c r="VYD60" s="19"/>
      <c r="VYE60" s="19"/>
      <c r="VYF60" s="19"/>
      <c r="VYG60" s="19"/>
      <c r="VYH60" s="19"/>
      <c r="VYI60" s="19"/>
      <c r="VYJ60" s="19"/>
      <c r="VYK60" s="19"/>
      <c r="VYL60" s="19"/>
      <c r="VYM60" s="19"/>
      <c r="VYN60" s="19"/>
      <c r="VYO60" s="19"/>
      <c r="VYP60" s="19"/>
      <c r="VYQ60" s="19"/>
      <c r="VYR60" s="19"/>
      <c r="VYS60" s="19"/>
      <c r="VYT60" s="19"/>
      <c r="VYU60" s="19"/>
      <c r="VYV60" s="19"/>
      <c r="VYW60" s="19"/>
      <c r="VYX60" s="19"/>
      <c r="VYY60" s="19"/>
      <c r="VYZ60" s="19"/>
      <c r="VZA60" s="19"/>
      <c r="VZB60" s="19"/>
      <c r="VZC60" s="19"/>
      <c r="VZD60" s="19"/>
      <c r="VZE60" s="19"/>
      <c r="VZF60" s="19"/>
      <c r="VZG60" s="19"/>
      <c r="VZH60" s="19"/>
      <c r="VZI60" s="19"/>
      <c r="VZJ60" s="19"/>
      <c r="VZK60" s="19"/>
      <c r="VZL60" s="19"/>
      <c r="VZM60" s="19"/>
      <c r="VZN60" s="19"/>
      <c r="VZO60" s="19"/>
      <c r="VZP60" s="19"/>
      <c r="VZQ60" s="19"/>
      <c r="VZR60" s="19"/>
      <c r="VZS60" s="19"/>
      <c r="VZT60" s="19"/>
      <c r="VZU60" s="19"/>
      <c r="VZV60" s="19"/>
      <c r="VZW60" s="19"/>
      <c r="VZX60" s="19"/>
      <c r="VZY60" s="19"/>
      <c r="VZZ60" s="19"/>
      <c r="WAA60" s="19"/>
      <c r="WAB60" s="19"/>
      <c r="WAC60" s="19"/>
      <c r="WAD60" s="19"/>
      <c r="WAE60" s="19"/>
      <c r="WAF60" s="19"/>
      <c r="WAG60" s="19"/>
      <c r="WAH60" s="19"/>
      <c r="WAI60" s="19"/>
      <c r="WAJ60" s="19"/>
      <c r="WAK60" s="19"/>
      <c r="WAL60" s="19"/>
      <c r="WAM60" s="19"/>
      <c r="WAN60" s="19"/>
      <c r="WAO60" s="19"/>
      <c r="WAP60" s="19"/>
      <c r="WAQ60" s="19"/>
      <c r="WAR60" s="19"/>
      <c r="WAS60" s="19"/>
      <c r="WAT60" s="19"/>
      <c r="WAU60" s="19"/>
      <c r="WAV60" s="19"/>
      <c r="WAW60" s="19"/>
      <c r="WAX60" s="19"/>
      <c r="WAY60" s="19"/>
      <c r="WAZ60" s="19"/>
      <c r="WBA60" s="19"/>
      <c r="WBB60" s="19"/>
      <c r="WBC60" s="19"/>
      <c r="WBD60" s="19"/>
      <c r="WBE60" s="19"/>
      <c r="WBF60" s="19"/>
      <c r="WBG60" s="19"/>
      <c r="WBH60" s="19"/>
      <c r="WBI60" s="19"/>
      <c r="WBJ60" s="19"/>
      <c r="WBK60" s="19"/>
      <c r="WBL60" s="19"/>
      <c r="WBM60" s="19"/>
      <c r="WBN60" s="19"/>
      <c r="WBO60" s="19"/>
      <c r="WBP60" s="19"/>
      <c r="WBQ60" s="19"/>
      <c r="WBR60" s="19"/>
      <c r="WBS60" s="19"/>
      <c r="WBT60" s="19"/>
      <c r="WBU60" s="19"/>
      <c r="WBV60" s="19"/>
      <c r="WBW60" s="19"/>
      <c r="WBX60" s="19"/>
      <c r="WBY60" s="19"/>
      <c r="WBZ60" s="19"/>
      <c r="WCA60" s="19"/>
      <c r="WCB60" s="19"/>
      <c r="WCC60" s="19"/>
      <c r="WCD60" s="19"/>
      <c r="WCE60" s="19"/>
      <c r="WCF60" s="19"/>
      <c r="WCG60" s="19"/>
      <c r="WCH60" s="19"/>
      <c r="WCI60" s="19"/>
      <c r="WCJ60" s="19"/>
      <c r="WCK60" s="19"/>
      <c r="WCL60" s="19"/>
      <c r="WCM60" s="19"/>
      <c r="WCN60" s="19"/>
      <c r="WCO60" s="19"/>
      <c r="WCP60" s="19"/>
      <c r="WCQ60" s="19"/>
      <c r="WCR60" s="19"/>
      <c r="WCS60" s="19"/>
      <c r="WCT60" s="19"/>
      <c r="WCU60" s="19"/>
      <c r="WCV60" s="19"/>
      <c r="WCW60" s="19"/>
      <c r="WCX60" s="19"/>
      <c r="WCY60" s="19"/>
      <c r="WCZ60" s="19"/>
      <c r="WDA60" s="19"/>
      <c r="WDB60" s="19"/>
      <c r="WDC60" s="19"/>
      <c r="WDD60" s="19"/>
      <c r="WDE60" s="19"/>
      <c r="WDF60" s="19"/>
      <c r="WDG60" s="19"/>
      <c r="WDH60" s="19"/>
      <c r="WDI60" s="19"/>
      <c r="WDJ60" s="19"/>
      <c r="WDK60" s="19"/>
      <c r="WDL60" s="19"/>
      <c r="WDM60" s="19"/>
      <c r="WDN60" s="19"/>
      <c r="WDO60" s="19"/>
      <c r="WDP60" s="19"/>
      <c r="WDQ60" s="19"/>
      <c r="WDR60" s="19"/>
      <c r="WDS60" s="19"/>
      <c r="WDT60" s="19"/>
      <c r="WDU60" s="19"/>
      <c r="WDV60" s="19"/>
      <c r="WDW60" s="19"/>
      <c r="WDX60" s="19"/>
      <c r="WDY60" s="19"/>
      <c r="WDZ60" s="19"/>
      <c r="WEA60" s="19"/>
      <c r="WEB60" s="19"/>
      <c r="WEC60" s="19"/>
      <c r="WED60" s="19"/>
      <c r="WEE60" s="19"/>
      <c r="WEF60" s="19"/>
      <c r="WEG60" s="19"/>
      <c r="WEH60" s="19"/>
      <c r="WEI60" s="19"/>
      <c r="WEJ60" s="19"/>
      <c r="WEK60" s="19"/>
      <c r="WEL60" s="19"/>
      <c r="WEM60" s="19"/>
      <c r="WEN60" s="19"/>
      <c r="WEO60" s="19"/>
      <c r="WEP60" s="19"/>
      <c r="WEQ60" s="19"/>
      <c r="WER60" s="19"/>
      <c r="WES60" s="19"/>
      <c r="WET60" s="19"/>
      <c r="WEU60" s="19"/>
      <c r="WEV60" s="19"/>
      <c r="WEW60" s="19"/>
      <c r="WEX60" s="19"/>
      <c r="WEY60" s="19"/>
      <c r="WEZ60" s="19"/>
      <c r="WFA60" s="19"/>
      <c r="WFB60" s="19"/>
      <c r="WFC60" s="19"/>
      <c r="WFD60" s="19"/>
      <c r="WFE60" s="19"/>
      <c r="WFF60" s="19"/>
      <c r="WFG60" s="19"/>
      <c r="WFH60" s="19"/>
      <c r="WFI60" s="19"/>
      <c r="WFJ60" s="19"/>
      <c r="WFK60" s="19"/>
      <c r="WFL60" s="19"/>
      <c r="WFM60" s="19"/>
      <c r="WFN60" s="19"/>
      <c r="WFO60" s="19"/>
      <c r="WFP60" s="19"/>
      <c r="WFQ60" s="19"/>
      <c r="WFR60" s="19"/>
      <c r="WFS60" s="19"/>
      <c r="WFT60" s="19"/>
      <c r="WFU60" s="19"/>
      <c r="WFV60" s="19"/>
      <c r="WFW60" s="19"/>
      <c r="WFX60" s="19"/>
      <c r="WFY60" s="19"/>
      <c r="WFZ60" s="19"/>
      <c r="WGA60" s="19"/>
      <c r="WGB60" s="19"/>
      <c r="WGC60" s="19"/>
      <c r="WGD60" s="19"/>
      <c r="WGE60" s="19"/>
      <c r="WGF60" s="19"/>
      <c r="WGG60" s="19"/>
      <c r="WGH60" s="19"/>
      <c r="WGI60" s="19"/>
      <c r="WGJ60" s="19"/>
      <c r="WGK60" s="19"/>
      <c r="WGL60" s="19"/>
      <c r="WGM60" s="19"/>
      <c r="WGN60" s="19"/>
      <c r="WGO60" s="19"/>
      <c r="WGP60" s="19"/>
      <c r="WGQ60" s="19"/>
      <c r="WGR60" s="19"/>
      <c r="WGS60" s="19"/>
      <c r="WGT60" s="19"/>
      <c r="WGU60" s="19"/>
      <c r="WGV60" s="19"/>
      <c r="WGW60" s="19"/>
      <c r="WGX60" s="19"/>
      <c r="WGY60" s="19"/>
      <c r="WGZ60" s="19"/>
      <c r="WHA60" s="19"/>
      <c r="WHB60" s="19"/>
      <c r="WHC60" s="19"/>
      <c r="WHD60" s="19"/>
      <c r="WHE60" s="19"/>
      <c r="WHF60" s="19"/>
      <c r="WHG60" s="19"/>
      <c r="WHH60" s="19"/>
      <c r="WHI60" s="19"/>
      <c r="WHJ60" s="19"/>
      <c r="WHK60" s="19"/>
      <c r="WHL60" s="19"/>
      <c r="WHM60" s="19"/>
      <c r="WHN60" s="19"/>
      <c r="WHO60" s="19"/>
      <c r="WHP60" s="19"/>
      <c r="WHQ60" s="19"/>
      <c r="WHR60" s="19"/>
      <c r="WHS60" s="19"/>
      <c r="WHT60" s="19"/>
      <c r="WHU60" s="19"/>
      <c r="WHV60" s="19"/>
      <c r="WHW60" s="19"/>
      <c r="WHX60" s="19"/>
      <c r="WHY60" s="19"/>
      <c r="WHZ60" s="19"/>
      <c r="WIA60" s="19"/>
      <c r="WIB60" s="19"/>
      <c r="WIC60" s="19"/>
      <c r="WID60" s="19"/>
      <c r="WIE60" s="19"/>
      <c r="WIF60" s="19"/>
      <c r="WIG60" s="19"/>
      <c r="WIH60" s="19"/>
      <c r="WII60" s="19"/>
      <c r="WIJ60" s="19"/>
      <c r="WIK60" s="19"/>
      <c r="WIL60" s="19"/>
      <c r="WIM60" s="19"/>
      <c r="WIN60" s="19"/>
      <c r="WIO60" s="19"/>
      <c r="WIP60" s="19"/>
      <c r="WIQ60" s="19"/>
      <c r="WIR60" s="19"/>
      <c r="WIS60" s="19"/>
      <c r="WIT60" s="19"/>
      <c r="WIU60" s="19"/>
      <c r="WIV60" s="19"/>
      <c r="WIW60" s="19"/>
      <c r="WIX60" s="19"/>
      <c r="WIY60" s="19"/>
      <c r="WIZ60" s="19"/>
      <c r="WJA60" s="19"/>
      <c r="WJB60" s="19"/>
      <c r="WJC60" s="19"/>
      <c r="WJD60" s="19"/>
      <c r="WJE60" s="19"/>
      <c r="WJF60" s="19"/>
      <c r="WJG60" s="19"/>
      <c r="WJH60" s="19"/>
      <c r="WJI60" s="19"/>
      <c r="WJJ60" s="19"/>
      <c r="WJK60" s="19"/>
      <c r="WJL60" s="19"/>
      <c r="WJM60" s="19"/>
      <c r="WJN60" s="19"/>
      <c r="WJO60" s="19"/>
      <c r="WJP60" s="19"/>
      <c r="WJQ60" s="19"/>
      <c r="WJR60" s="19"/>
      <c r="WJS60" s="19"/>
      <c r="WJT60" s="19"/>
      <c r="WJU60" s="19"/>
      <c r="WJV60" s="19"/>
      <c r="WJW60" s="19"/>
      <c r="WJX60" s="19"/>
      <c r="WJY60" s="19"/>
      <c r="WJZ60" s="19"/>
      <c r="WKA60" s="19"/>
      <c r="WKB60" s="19"/>
      <c r="WKC60" s="19"/>
      <c r="WKD60" s="19"/>
      <c r="WKE60" s="19"/>
      <c r="WKF60" s="19"/>
      <c r="WKG60" s="19"/>
      <c r="WKH60" s="19"/>
      <c r="WKI60" s="19"/>
      <c r="WKJ60" s="19"/>
      <c r="WKK60" s="19"/>
      <c r="WKL60" s="19"/>
      <c r="WKM60" s="19"/>
      <c r="WKN60" s="19"/>
      <c r="WKO60" s="19"/>
      <c r="WKP60" s="19"/>
      <c r="WKQ60" s="19"/>
      <c r="WKR60" s="19"/>
      <c r="WKS60" s="19"/>
      <c r="WKT60" s="19"/>
      <c r="WKU60" s="19"/>
      <c r="WKV60" s="19"/>
      <c r="WKW60" s="19"/>
      <c r="WKX60" s="19"/>
      <c r="WKY60" s="19"/>
      <c r="WKZ60" s="19"/>
      <c r="WLA60" s="19"/>
      <c r="WLB60" s="19"/>
      <c r="WLC60" s="19"/>
      <c r="WLD60" s="19"/>
      <c r="WLE60" s="19"/>
      <c r="WLF60" s="19"/>
      <c r="WLG60" s="19"/>
      <c r="WLH60" s="19"/>
      <c r="WLI60" s="19"/>
      <c r="WLJ60" s="19"/>
      <c r="WLK60" s="19"/>
      <c r="WLL60" s="19"/>
      <c r="WLM60" s="19"/>
      <c r="WLN60" s="19"/>
      <c r="WLO60" s="19"/>
      <c r="WLP60" s="19"/>
      <c r="WLQ60" s="19"/>
      <c r="WLR60" s="19"/>
      <c r="WLS60" s="19"/>
      <c r="WLT60" s="19"/>
      <c r="WLU60" s="19"/>
      <c r="WLV60" s="19"/>
      <c r="WLW60" s="19"/>
      <c r="WLX60" s="19"/>
      <c r="WLY60" s="19"/>
      <c r="WLZ60" s="19"/>
      <c r="WMA60" s="19"/>
      <c r="WMB60" s="19"/>
      <c r="WMC60" s="19"/>
      <c r="WMD60" s="19"/>
      <c r="WME60" s="19"/>
      <c r="WMF60" s="19"/>
      <c r="WMG60" s="19"/>
      <c r="WMH60" s="19"/>
      <c r="WMI60" s="19"/>
      <c r="WMJ60" s="19"/>
      <c r="WMK60" s="19"/>
      <c r="WML60" s="19"/>
      <c r="WMM60" s="19"/>
      <c r="WMN60" s="19"/>
      <c r="WMO60" s="19"/>
      <c r="WMP60" s="19"/>
      <c r="WMQ60" s="19"/>
      <c r="WMR60" s="19"/>
      <c r="WMS60" s="19"/>
      <c r="WMT60" s="19"/>
      <c r="WMU60" s="19"/>
      <c r="WMV60" s="19"/>
      <c r="WMW60" s="19"/>
      <c r="WMX60" s="19"/>
      <c r="WMY60" s="19"/>
      <c r="WMZ60" s="19"/>
      <c r="WNA60" s="19"/>
      <c r="WNB60" s="19"/>
      <c r="WNC60" s="19"/>
      <c r="WND60" s="19"/>
      <c r="WNE60" s="19"/>
      <c r="WNF60" s="19"/>
      <c r="WNG60" s="19"/>
      <c r="WNH60" s="19"/>
      <c r="WNI60" s="19"/>
      <c r="WNJ60" s="19"/>
      <c r="WNK60" s="19"/>
      <c r="WNL60" s="19"/>
      <c r="WNM60" s="19"/>
      <c r="WNN60" s="19"/>
      <c r="WNO60" s="19"/>
      <c r="WNP60" s="19"/>
      <c r="WNQ60" s="19"/>
      <c r="WNR60" s="19"/>
      <c r="WNS60" s="19"/>
      <c r="WNT60" s="19"/>
      <c r="WNU60" s="19"/>
      <c r="WNV60" s="19"/>
      <c r="WNW60" s="19"/>
      <c r="WNX60" s="19"/>
      <c r="WNY60" s="19"/>
      <c r="WNZ60" s="19"/>
      <c r="WOA60" s="19"/>
      <c r="WOB60" s="19"/>
      <c r="WOC60" s="19"/>
      <c r="WOD60" s="19"/>
      <c r="WOE60" s="19"/>
      <c r="WOF60" s="19"/>
      <c r="WOG60" s="19"/>
      <c r="WOH60" s="19"/>
      <c r="WOI60" s="19"/>
      <c r="WOJ60" s="19"/>
      <c r="WOK60" s="19"/>
      <c r="WOL60" s="19"/>
      <c r="WOM60" s="19"/>
      <c r="WON60" s="19"/>
      <c r="WOO60" s="19"/>
      <c r="WOP60" s="19"/>
      <c r="WOQ60" s="19"/>
      <c r="WOR60" s="19"/>
      <c r="WOS60" s="19"/>
      <c r="WOT60" s="19"/>
      <c r="WOU60" s="19"/>
      <c r="WOV60" s="19"/>
      <c r="WOW60" s="19"/>
      <c r="WOX60" s="19"/>
      <c r="WOY60" s="19"/>
      <c r="WOZ60" s="19"/>
      <c r="WPA60" s="19"/>
      <c r="WPB60" s="19"/>
      <c r="WPC60" s="19"/>
      <c r="WPD60" s="19"/>
      <c r="WPE60" s="19"/>
      <c r="WPF60" s="19"/>
      <c r="WPG60" s="19"/>
      <c r="WPH60" s="19"/>
      <c r="WPI60" s="19"/>
      <c r="WPJ60" s="19"/>
      <c r="WPK60" s="19"/>
      <c r="WPL60" s="19"/>
      <c r="WPM60" s="19"/>
      <c r="WPN60" s="19"/>
      <c r="WPO60" s="19"/>
      <c r="WPP60" s="19"/>
      <c r="WPQ60" s="19"/>
      <c r="WPR60" s="19"/>
      <c r="WPS60" s="19"/>
      <c r="WPT60" s="19"/>
      <c r="WPU60" s="19"/>
      <c r="WPV60" s="19"/>
      <c r="WPW60" s="19"/>
      <c r="WPX60" s="19"/>
      <c r="WPY60" s="19"/>
      <c r="WPZ60" s="19"/>
      <c r="WQA60" s="19"/>
      <c r="WQB60" s="19"/>
      <c r="WQC60" s="19"/>
      <c r="WQD60" s="19"/>
      <c r="WQE60" s="19"/>
      <c r="WQF60" s="19"/>
      <c r="WQG60" s="19"/>
      <c r="WQH60" s="19"/>
      <c r="WQI60" s="19"/>
      <c r="WQJ60" s="19"/>
      <c r="WQK60" s="19"/>
      <c r="WQL60" s="19"/>
      <c r="WQM60" s="19"/>
      <c r="WQN60" s="19"/>
      <c r="WQO60" s="19"/>
      <c r="WQP60" s="19"/>
      <c r="WQQ60" s="19"/>
      <c r="WQR60" s="19"/>
      <c r="WQS60" s="19"/>
      <c r="WQT60" s="19"/>
      <c r="WQU60" s="19"/>
      <c r="WQV60" s="19"/>
      <c r="WQW60" s="19"/>
      <c r="WQX60" s="19"/>
      <c r="WQY60" s="19"/>
      <c r="WQZ60" s="19"/>
      <c r="WRA60" s="19"/>
      <c r="WRB60" s="19"/>
      <c r="WRC60" s="19"/>
      <c r="WRD60" s="19"/>
      <c r="WRE60" s="19"/>
      <c r="WRF60" s="19"/>
      <c r="WRG60" s="19"/>
      <c r="WRH60" s="19"/>
      <c r="WRI60" s="19"/>
      <c r="WRJ60" s="19"/>
      <c r="WRK60" s="19"/>
      <c r="WRL60" s="19"/>
      <c r="WRM60" s="19"/>
      <c r="WRN60" s="19"/>
      <c r="WRO60" s="19"/>
      <c r="WRP60" s="19"/>
      <c r="WRQ60" s="19"/>
      <c r="WRR60" s="19"/>
      <c r="WRS60" s="19"/>
      <c r="WRT60" s="19"/>
      <c r="WRU60" s="19"/>
      <c r="WRV60" s="19"/>
      <c r="WRW60" s="19"/>
      <c r="WRX60" s="19"/>
      <c r="WRY60" s="19"/>
      <c r="WRZ60" s="19"/>
      <c r="WSA60" s="19"/>
      <c r="WSB60" s="19"/>
      <c r="WSC60" s="19"/>
      <c r="WSD60" s="19"/>
      <c r="WSE60" s="19"/>
      <c r="WSF60" s="19"/>
      <c r="WSG60" s="19"/>
      <c r="WSH60" s="19"/>
      <c r="WSI60" s="19"/>
      <c r="WSJ60" s="19"/>
      <c r="WSK60" s="19"/>
      <c r="WSL60" s="19"/>
      <c r="WSM60" s="19"/>
      <c r="WSN60" s="19"/>
      <c r="WSO60" s="19"/>
      <c r="WSP60" s="19"/>
      <c r="WSQ60" s="19"/>
      <c r="WSR60" s="19"/>
      <c r="WSS60" s="19"/>
      <c r="WST60" s="19"/>
      <c r="WSU60" s="19"/>
      <c r="WSV60" s="19"/>
      <c r="WSW60" s="19"/>
      <c r="WSX60" s="19"/>
      <c r="WSY60" s="19"/>
      <c r="WSZ60" s="19"/>
      <c r="WTA60" s="19"/>
      <c r="WTB60" s="19"/>
      <c r="WTC60" s="19"/>
      <c r="WTD60" s="19"/>
      <c r="WTE60" s="19"/>
      <c r="WTF60" s="19"/>
      <c r="WTG60" s="19"/>
      <c r="WTH60" s="19"/>
      <c r="WTI60" s="19"/>
      <c r="WTJ60" s="19"/>
      <c r="WTK60" s="19"/>
      <c r="WTL60" s="19"/>
      <c r="WTM60" s="19"/>
      <c r="WTN60" s="19"/>
      <c r="WTO60" s="19"/>
      <c r="WTP60" s="19"/>
      <c r="WTQ60" s="19"/>
      <c r="WTR60" s="19"/>
      <c r="WTS60" s="19"/>
      <c r="WTT60" s="19"/>
      <c r="WTU60" s="19"/>
      <c r="WTV60" s="19"/>
      <c r="WTW60" s="19"/>
      <c r="WTX60" s="19"/>
      <c r="WTY60" s="19"/>
      <c r="WTZ60" s="19"/>
      <c r="WUA60" s="19"/>
      <c r="WUB60" s="19"/>
      <c r="WUC60" s="19"/>
      <c r="WUD60" s="19"/>
      <c r="WUE60" s="19"/>
      <c r="WUF60" s="19"/>
      <c r="WUG60" s="19"/>
      <c r="WUH60" s="19"/>
      <c r="WUI60" s="19"/>
      <c r="WUJ60" s="19"/>
      <c r="WUK60" s="19"/>
      <c r="WUL60" s="19"/>
      <c r="WUM60" s="19"/>
      <c r="WUN60" s="19"/>
      <c r="WUO60" s="19"/>
      <c r="WUP60" s="19"/>
      <c r="WUQ60" s="19"/>
      <c r="WUR60" s="19"/>
      <c r="WUS60" s="19"/>
      <c r="WUT60" s="19"/>
      <c r="WUU60" s="19"/>
      <c r="WUV60" s="19"/>
      <c r="WUW60" s="19"/>
      <c r="WUX60" s="19"/>
      <c r="WUY60" s="19"/>
      <c r="WUZ60" s="19"/>
      <c r="WVA60" s="19"/>
      <c r="WVB60" s="19"/>
      <c r="WVC60" s="19"/>
      <c r="WVD60" s="19"/>
      <c r="WVE60" s="19"/>
      <c r="WVF60" s="19"/>
      <c r="WVG60" s="19"/>
      <c r="WVH60" s="19"/>
      <c r="WVI60" s="19"/>
      <c r="WVJ60" s="19"/>
      <c r="WVK60" s="19"/>
      <c r="WVL60" s="19"/>
      <c r="WVM60" s="19"/>
      <c r="WVN60" s="19"/>
      <c r="WVO60" s="19"/>
      <c r="WVP60" s="19"/>
      <c r="WVQ60" s="19"/>
      <c r="WVR60" s="19"/>
      <c r="WVS60" s="19"/>
      <c r="WVT60" s="19"/>
      <c r="WVU60" s="19"/>
      <c r="WVV60" s="19"/>
      <c r="WVW60" s="19"/>
      <c r="WVX60" s="19"/>
      <c r="WVY60" s="19"/>
      <c r="WVZ60" s="19"/>
      <c r="WWA60" s="19"/>
      <c r="WWB60" s="19"/>
      <c r="WWC60" s="19"/>
      <c r="WWD60" s="19"/>
      <c r="WWE60" s="19"/>
      <c r="WWF60" s="19"/>
      <c r="WWG60" s="19"/>
      <c r="WWH60" s="19"/>
      <c r="WWI60" s="19"/>
      <c r="WWJ60" s="19"/>
      <c r="WWK60" s="19"/>
      <c r="WWL60" s="19"/>
      <c r="WWM60" s="19"/>
      <c r="WWN60" s="19"/>
      <c r="WWO60" s="19"/>
      <c r="WWP60" s="19"/>
      <c r="WWQ60" s="19"/>
      <c r="WWR60" s="19"/>
      <c r="WWS60" s="19"/>
      <c r="WWT60" s="19"/>
      <c r="WWU60" s="19"/>
      <c r="WWV60" s="19"/>
      <c r="WWW60" s="19"/>
      <c r="WWX60" s="19"/>
      <c r="WWY60" s="19"/>
      <c r="WWZ60" s="19"/>
      <c r="WXA60" s="19"/>
      <c r="WXB60" s="19"/>
      <c r="WXC60" s="19"/>
      <c r="WXD60" s="19"/>
      <c r="WXE60" s="19"/>
      <c r="WXF60" s="19"/>
      <c r="WXG60" s="19"/>
      <c r="WXH60" s="19"/>
      <c r="WXI60" s="19"/>
      <c r="WXJ60" s="19"/>
      <c r="WXK60" s="19"/>
      <c r="WXL60" s="19"/>
      <c r="WXM60" s="19"/>
      <c r="WXN60" s="19"/>
      <c r="WXO60" s="19"/>
      <c r="WXP60" s="19"/>
      <c r="WXQ60" s="19"/>
      <c r="WXR60" s="19"/>
      <c r="WXS60" s="19"/>
      <c r="WXT60" s="19"/>
      <c r="WXU60" s="19"/>
      <c r="WXV60" s="19"/>
      <c r="WXW60" s="19"/>
      <c r="WXX60" s="19"/>
      <c r="WXY60" s="19"/>
      <c r="WXZ60" s="19"/>
      <c r="WYA60" s="19"/>
      <c r="WYB60" s="19"/>
      <c r="WYC60" s="19"/>
      <c r="WYD60" s="19"/>
      <c r="WYE60" s="19"/>
      <c r="WYF60" s="19"/>
      <c r="WYG60" s="19"/>
      <c r="WYH60" s="19"/>
      <c r="WYI60" s="19"/>
      <c r="WYJ60" s="19"/>
      <c r="WYK60" s="19"/>
      <c r="WYL60" s="19"/>
      <c r="WYM60" s="19"/>
      <c r="WYN60" s="19"/>
      <c r="WYO60" s="19"/>
      <c r="WYP60" s="19"/>
      <c r="WYQ60" s="19"/>
      <c r="WYR60" s="19"/>
      <c r="WYS60" s="19"/>
      <c r="WYT60" s="19"/>
      <c r="WYU60" s="19"/>
      <c r="WYV60" s="19"/>
      <c r="WYW60" s="19"/>
      <c r="WYX60" s="19"/>
      <c r="WYY60" s="19"/>
      <c r="WYZ60" s="19"/>
      <c r="WZA60" s="19"/>
      <c r="WZB60" s="19"/>
      <c r="WZC60" s="19"/>
      <c r="WZD60" s="19"/>
      <c r="WZE60" s="19"/>
      <c r="WZF60" s="19"/>
      <c r="WZG60" s="19"/>
      <c r="WZH60" s="19"/>
      <c r="WZI60" s="19"/>
      <c r="WZJ60" s="19"/>
      <c r="WZK60" s="19"/>
      <c r="WZL60" s="19"/>
      <c r="WZM60" s="19"/>
      <c r="WZN60" s="19"/>
      <c r="WZO60" s="19"/>
      <c r="WZP60" s="19"/>
      <c r="WZQ60" s="19"/>
      <c r="WZR60" s="19"/>
      <c r="WZS60" s="19"/>
      <c r="WZT60" s="19"/>
      <c r="WZU60" s="19"/>
      <c r="WZV60" s="19"/>
      <c r="WZW60" s="19"/>
      <c r="WZX60" s="19"/>
      <c r="WZY60" s="19"/>
      <c r="WZZ60" s="19"/>
      <c r="XAA60" s="19"/>
      <c r="XAB60" s="19"/>
      <c r="XAC60" s="19"/>
      <c r="XAD60" s="19"/>
      <c r="XAE60" s="19"/>
      <c r="XAF60" s="19"/>
      <c r="XAG60" s="19"/>
      <c r="XAH60" s="19"/>
      <c r="XAI60" s="19"/>
      <c r="XAJ60" s="19"/>
      <c r="XAK60" s="19"/>
      <c r="XAL60" s="19"/>
      <c r="XAM60" s="19"/>
      <c r="XAN60" s="19"/>
      <c r="XAO60" s="19"/>
      <c r="XAP60" s="19"/>
      <c r="XAQ60" s="19"/>
      <c r="XAR60" s="19"/>
      <c r="XAS60" s="19"/>
      <c r="XAT60" s="19"/>
      <c r="XAU60" s="19"/>
      <c r="XAV60" s="19"/>
      <c r="XAW60" s="19"/>
      <c r="XAX60" s="19"/>
      <c r="XAY60" s="19"/>
      <c r="XAZ60" s="19"/>
      <c r="XBA60" s="19"/>
      <c r="XBB60" s="19"/>
      <c r="XBC60" s="19"/>
      <c r="XBD60" s="19"/>
      <c r="XBE60" s="19"/>
      <c r="XBF60" s="19"/>
      <c r="XBG60" s="19"/>
      <c r="XBH60" s="19"/>
      <c r="XBI60" s="19"/>
      <c r="XBJ60" s="19"/>
      <c r="XBK60" s="19"/>
      <c r="XBL60" s="19"/>
      <c r="XBM60" s="19"/>
      <c r="XBN60" s="19"/>
      <c r="XBO60" s="19"/>
      <c r="XBP60" s="19"/>
      <c r="XBQ60" s="19"/>
      <c r="XBR60" s="19"/>
      <c r="XBS60" s="19"/>
      <c r="XBT60" s="19"/>
      <c r="XBU60" s="19"/>
      <c r="XBV60" s="19"/>
      <c r="XBW60" s="19"/>
      <c r="XBX60" s="19"/>
      <c r="XBY60" s="19"/>
      <c r="XBZ60" s="19"/>
      <c r="XCA60" s="19"/>
      <c r="XCB60" s="19"/>
      <c r="XCC60" s="19"/>
      <c r="XCD60" s="19"/>
      <c r="XCE60" s="19"/>
      <c r="XCF60" s="19"/>
      <c r="XCG60" s="19"/>
      <c r="XCH60" s="19"/>
      <c r="XCI60" s="19"/>
      <c r="XCJ60" s="19"/>
      <c r="XCK60" s="19"/>
      <c r="XCL60" s="19"/>
      <c r="XCM60" s="19"/>
      <c r="XCN60" s="19"/>
      <c r="XCO60" s="19"/>
      <c r="XCP60" s="19"/>
      <c r="XCQ60" s="19"/>
      <c r="XCR60" s="19"/>
      <c r="XCS60" s="19"/>
      <c r="XCT60" s="19"/>
      <c r="XCU60" s="19"/>
      <c r="XCV60" s="19"/>
      <c r="XCW60" s="19"/>
      <c r="XCX60" s="19"/>
      <c r="XCY60" s="19"/>
      <c r="XCZ60" s="19"/>
      <c r="XDA60" s="19"/>
      <c r="XDB60" s="19"/>
      <c r="XDC60" s="19"/>
      <c r="XDD60" s="19"/>
      <c r="XDE60" s="19"/>
      <c r="XDF60" s="19"/>
      <c r="XDG60" s="19"/>
      <c r="XDH60" s="19"/>
      <c r="XDI60" s="19"/>
      <c r="XDJ60" s="19"/>
      <c r="XDK60" s="19"/>
      <c r="XDL60" s="19"/>
      <c r="XDM60" s="19"/>
      <c r="XDN60" s="19"/>
      <c r="XDO60" s="19"/>
      <c r="XDP60" s="19"/>
      <c r="XDQ60" s="19"/>
      <c r="XDR60" s="19"/>
      <c r="XDS60" s="19"/>
      <c r="XDT60" s="19"/>
      <c r="XDU60" s="19"/>
      <c r="XDV60" s="19"/>
      <c r="XDW60" s="19"/>
      <c r="XDX60" s="19"/>
      <c r="XDY60" s="19"/>
      <c r="XDZ60" s="19"/>
      <c r="XEA60" s="19"/>
      <c r="XEB60" s="19"/>
      <c r="XEC60" s="19"/>
      <c r="XED60" s="19"/>
      <c r="XEE60" s="19"/>
      <c r="XEF60" s="19"/>
      <c r="XEG60" s="19"/>
      <c r="XEH60" s="19"/>
      <c r="XEI60" s="19"/>
      <c r="XEJ60" s="19"/>
      <c r="XEK60" s="19"/>
      <c r="XEL60" s="19"/>
      <c r="XEM60" s="19"/>
      <c r="XEN60" s="19"/>
      <c r="XEO60" s="19"/>
      <c r="XEP60" s="19"/>
      <c r="XEQ60" s="19"/>
      <c r="XER60" s="19"/>
      <c r="XES60" s="19"/>
      <c r="XET60" s="19"/>
      <c r="XEU60" s="19"/>
      <c r="XEV60" s="19"/>
      <c r="XEW60" s="19"/>
      <c r="XEX60" s="19"/>
      <c r="XEY60" s="19"/>
      <c r="XEZ60" s="19"/>
      <c r="XFA60" s="19"/>
      <c r="XFB60" s="19"/>
      <c r="XFC60" s="19"/>
      <c r="XFD60" s="19"/>
    </row>
    <row r="61" ht="15.75" customHeight="1">
      <c r="A61" s="48" t="s">
        <v>327</v>
      </c>
      <c r="B61" s="91" t="s">
        <v>567</v>
      </c>
      <c r="C61" s="22" t="s">
        <v>4</v>
      </c>
      <c r="D61" s="542">
        <v>7.0</v>
      </c>
      <c r="E61" s="25">
        <v>593615.0</v>
      </c>
      <c r="F61" s="527">
        <f t="shared" ref="F61:F67" si="22">ROUND(D61*E61,0)</f>
        <v>4155305</v>
      </c>
      <c r="G61" s="24">
        <f t="shared" ref="G61:G67" si="23">+ROUND(F61*$G$6,0)</f>
        <v>166212</v>
      </c>
      <c r="H61" s="24">
        <f t="shared" ref="H61:H67" si="24">+ROUND(SUM(F61:G61)*$H$6,0)</f>
        <v>1512531</v>
      </c>
      <c r="I61" s="24">
        <f t="shared" ref="I61:I67" si="25">SUM(F61:H61)</f>
        <v>5834048</v>
      </c>
    </row>
    <row r="62" ht="15.75" customHeight="1">
      <c r="A62" s="48" t="s">
        <v>328</v>
      </c>
      <c r="B62" s="91" t="s">
        <v>591</v>
      </c>
      <c r="C62" s="22" t="s">
        <v>21</v>
      </c>
      <c r="D62" s="542">
        <v>14.0</v>
      </c>
      <c r="E62" s="25">
        <v>57827.00000000001</v>
      </c>
      <c r="F62" s="527">
        <f t="shared" si="22"/>
        <v>809578</v>
      </c>
      <c r="G62" s="24">
        <f t="shared" si="23"/>
        <v>32383</v>
      </c>
      <c r="H62" s="24">
        <f t="shared" si="24"/>
        <v>294686</v>
      </c>
      <c r="I62" s="24">
        <f t="shared" si="25"/>
        <v>1136647</v>
      </c>
    </row>
    <row r="63" ht="15.75" customHeight="1">
      <c r="A63" s="48" t="s">
        <v>330</v>
      </c>
      <c r="B63" s="91" t="s">
        <v>519</v>
      </c>
      <c r="C63" s="22" t="s">
        <v>21</v>
      </c>
      <c r="D63" s="542">
        <v>19.1</v>
      </c>
      <c r="E63" s="25">
        <v>41593.0</v>
      </c>
      <c r="F63" s="527">
        <f t="shared" si="22"/>
        <v>794426</v>
      </c>
      <c r="G63" s="24">
        <f t="shared" si="23"/>
        <v>31777</v>
      </c>
      <c r="H63" s="24">
        <f t="shared" si="24"/>
        <v>289171</v>
      </c>
      <c r="I63" s="24">
        <f t="shared" si="25"/>
        <v>1115374</v>
      </c>
    </row>
    <row r="64" ht="15.75" customHeight="1">
      <c r="A64" s="48" t="s">
        <v>331</v>
      </c>
      <c r="B64" s="91" t="s">
        <v>592</v>
      </c>
      <c r="C64" s="22" t="s">
        <v>21</v>
      </c>
      <c r="D64" s="542">
        <v>20.1</v>
      </c>
      <c r="E64" s="25">
        <v>43311.0</v>
      </c>
      <c r="F64" s="527">
        <f t="shared" si="22"/>
        <v>870551</v>
      </c>
      <c r="G64" s="24">
        <f t="shared" si="23"/>
        <v>34822</v>
      </c>
      <c r="H64" s="24">
        <f t="shared" si="24"/>
        <v>316881</v>
      </c>
      <c r="I64" s="24">
        <f t="shared" si="25"/>
        <v>1222254</v>
      </c>
    </row>
    <row r="65" ht="15.75" customHeight="1">
      <c r="A65" s="48" t="s">
        <v>358</v>
      </c>
      <c r="B65" s="91" t="s">
        <v>593</v>
      </c>
      <c r="C65" s="22" t="s">
        <v>21</v>
      </c>
      <c r="D65" s="542">
        <v>20.1</v>
      </c>
      <c r="E65" s="25">
        <v>36611.0</v>
      </c>
      <c r="F65" s="527">
        <f t="shared" si="22"/>
        <v>735881</v>
      </c>
      <c r="G65" s="24">
        <f t="shared" si="23"/>
        <v>29435</v>
      </c>
      <c r="H65" s="24">
        <f t="shared" si="24"/>
        <v>267861</v>
      </c>
      <c r="I65" s="24">
        <f t="shared" si="25"/>
        <v>1033177</v>
      </c>
    </row>
    <row r="66" ht="15.75" customHeight="1">
      <c r="A66" s="48" t="s">
        <v>359</v>
      </c>
      <c r="B66" s="91" t="s">
        <v>317</v>
      </c>
      <c r="C66" s="22" t="s">
        <v>207</v>
      </c>
      <c r="D66" s="542">
        <v>53.64</v>
      </c>
      <c r="E66" s="25">
        <v>34101.0</v>
      </c>
      <c r="F66" s="527">
        <f t="shared" si="22"/>
        <v>1829178</v>
      </c>
      <c r="G66" s="24">
        <f t="shared" si="23"/>
        <v>73167</v>
      </c>
      <c r="H66" s="24">
        <f t="shared" si="24"/>
        <v>665821</v>
      </c>
      <c r="I66" s="24">
        <f t="shared" si="25"/>
        <v>2568166</v>
      </c>
    </row>
    <row r="67" ht="15.75" customHeight="1">
      <c r="A67" s="48" t="s">
        <v>360</v>
      </c>
      <c r="B67" s="91" t="s">
        <v>526</v>
      </c>
      <c r="C67" s="22" t="s">
        <v>207</v>
      </c>
      <c r="D67" s="542">
        <v>44.1</v>
      </c>
      <c r="E67" s="25">
        <v>38016.0</v>
      </c>
      <c r="F67" s="527">
        <f t="shared" si="22"/>
        <v>1676506</v>
      </c>
      <c r="G67" s="24">
        <f t="shared" si="23"/>
        <v>67060</v>
      </c>
      <c r="H67" s="24">
        <f t="shared" si="24"/>
        <v>610248</v>
      </c>
      <c r="I67" s="24">
        <f t="shared" si="25"/>
        <v>2353814</v>
      </c>
    </row>
    <row r="68" ht="15.75" customHeight="1">
      <c r="A68" s="67" t="s">
        <v>594</v>
      </c>
      <c r="B68" s="5"/>
      <c r="C68" s="5"/>
      <c r="D68" s="5"/>
      <c r="E68" s="6"/>
      <c r="F68" s="68">
        <f t="shared" ref="F68:I68" si="26">SUM(F61:F67)</f>
        <v>10871425</v>
      </c>
      <c r="G68" s="68">
        <f t="shared" si="26"/>
        <v>434856</v>
      </c>
      <c r="H68" s="68">
        <f t="shared" si="26"/>
        <v>3957199</v>
      </c>
      <c r="I68" s="68">
        <f t="shared" si="26"/>
        <v>15263480</v>
      </c>
    </row>
    <row r="69" ht="15.75" customHeight="1">
      <c r="A69" s="122"/>
      <c r="B69" s="168"/>
      <c r="C69" s="50"/>
      <c r="D69" s="23"/>
      <c r="E69" s="24"/>
      <c r="F69" s="24"/>
      <c r="G69" s="24"/>
      <c r="H69" s="24"/>
      <c r="I69" s="24"/>
    </row>
    <row r="70" ht="15.75" customHeight="1">
      <c r="A70" s="205" t="s">
        <v>372</v>
      </c>
      <c r="B70" s="294" t="s">
        <v>595</v>
      </c>
      <c r="C70" s="5"/>
      <c r="D70" s="5"/>
      <c r="E70" s="5"/>
      <c r="F70" s="5"/>
      <c r="G70" s="5"/>
      <c r="H70" s="5"/>
      <c r="I70" s="6"/>
    </row>
    <row r="71" ht="15.75" customHeight="1">
      <c r="A71" s="48" t="s">
        <v>374</v>
      </c>
      <c r="B71" s="91" t="s">
        <v>596</v>
      </c>
      <c r="C71" s="50" t="s">
        <v>4</v>
      </c>
      <c r="D71" s="23">
        <v>1.0</v>
      </c>
      <c r="E71" s="24">
        <v>312801.0</v>
      </c>
      <c r="F71" s="527">
        <f t="shared" ref="F71:F98" si="27">ROUND(D71*E71,0)</f>
        <v>312801</v>
      </c>
      <c r="G71" s="24">
        <f t="shared" ref="G71:G98" si="28">+ROUND(F71*$G$6,0)</f>
        <v>12512</v>
      </c>
      <c r="H71" s="24">
        <f t="shared" ref="H71:H98" si="29">+ROUND(SUM(F71:G71)*$H$6,0)</f>
        <v>113860</v>
      </c>
      <c r="I71" s="24">
        <f t="shared" ref="I71:I98" si="30">SUM(F71:H71)</f>
        <v>439173</v>
      </c>
    </row>
    <row r="72" ht="15.75" customHeight="1">
      <c r="A72" s="48" t="s">
        <v>375</v>
      </c>
      <c r="B72" s="91" t="s">
        <v>597</v>
      </c>
      <c r="C72" s="50" t="s">
        <v>4</v>
      </c>
      <c r="D72" s="23">
        <v>1.0</v>
      </c>
      <c r="E72" s="24">
        <v>23376.0</v>
      </c>
      <c r="F72" s="527">
        <f t="shared" si="27"/>
        <v>23376</v>
      </c>
      <c r="G72" s="24">
        <f t="shared" si="28"/>
        <v>935</v>
      </c>
      <c r="H72" s="24">
        <f t="shared" si="29"/>
        <v>8509</v>
      </c>
      <c r="I72" s="24">
        <f t="shared" si="30"/>
        <v>32820</v>
      </c>
    </row>
    <row r="73" ht="15.75" customHeight="1">
      <c r="A73" s="48" t="s">
        <v>376</v>
      </c>
      <c r="B73" s="91" t="s">
        <v>598</v>
      </c>
      <c r="C73" s="50" t="s">
        <v>4</v>
      </c>
      <c r="D73" s="23">
        <v>1.0</v>
      </c>
      <c r="E73" s="24">
        <v>31328.0</v>
      </c>
      <c r="F73" s="527">
        <f t="shared" si="27"/>
        <v>31328</v>
      </c>
      <c r="G73" s="24">
        <f t="shared" si="28"/>
        <v>1253</v>
      </c>
      <c r="H73" s="24">
        <f t="shared" si="29"/>
        <v>11403</v>
      </c>
      <c r="I73" s="24">
        <f t="shared" si="30"/>
        <v>43984</v>
      </c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  <c r="FQ73" s="19"/>
      <c r="FR73" s="19"/>
      <c r="FS73" s="19"/>
      <c r="FT73" s="19"/>
      <c r="FU73" s="19"/>
      <c r="FV73" s="19"/>
      <c r="FW73" s="19"/>
      <c r="FX73" s="19"/>
      <c r="FY73" s="19"/>
      <c r="FZ73" s="19"/>
      <c r="GA73" s="19"/>
      <c r="GB73" s="19"/>
      <c r="GC73" s="19"/>
      <c r="GD73" s="19"/>
      <c r="GE73" s="19"/>
      <c r="GF73" s="19"/>
      <c r="GG73" s="19"/>
      <c r="GH73" s="19"/>
      <c r="GI73" s="19"/>
      <c r="GJ73" s="19"/>
      <c r="GK73" s="19"/>
      <c r="GL73" s="19"/>
      <c r="GM73" s="19"/>
      <c r="GN73" s="19"/>
      <c r="GO73" s="19"/>
      <c r="GP73" s="19"/>
      <c r="GQ73" s="19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  <c r="IR73" s="19"/>
      <c r="IS73" s="19"/>
      <c r="IT73" s="19"/>
      <c r="IU73" s="19"/>
      <c r="IV73" s="19"/>
      <c r="IW73" s="19"/>
      <c r="IX73" s="19"/>
      <c r="IY73" s="19"/>
      <c r="IZ73" s="19"/>
      <c r="JA73" s="19"/>
      <c r="JB73" s="19"/>
      <c r="JC73" s="19"/>
      <c r="JD73" s="19"/>
      <c r="JE73" s="19"/>
      <c r="JF73" s="19"/>
      <c r="JG73" s="19"/>
      <c r="JH73" s="19"/>
      <c r="JI73" s="19"/>
      <c r="JJ73" s="19"/>
      <c r="JK73" s="19"/>
      <c r="JL73" s="19"/>
      <c r="JM73" s="19"/>
      <c r="JN73" s="19"/>
      <c r="JO73" s="19"/>
      <c r="JP73" s="19"/>
      <c r="JQ73" s="19"/>
      <c r="JR73" s="19"/>
      <c r="JS73" s="19"/>
      <c r="JT73" s="19"/>
      <c r="JU73" s="19"/>
      <c r="JV73" s="19"/>
      <c r="JW73" s="19"/>
      <c r="JX73" s="19"/>
      <c r="JY73" s="19"/>
      <c r="JZ73" s="19"/>
      <c r="KA73" s="19"/>
      <c r="KB73" s="19"/>
      <c r="KC73" s="19"/>
      <c r="KD73" s="19"/>
      <c r="KE73" s="19"/>
      <c r="KF73" s="19"/>
      <c r="KG73" s="19"/>
      <c r="KH73" s="19"/>
      <c r="KI73" s="19"/>
      <c r="KJ73" s="19"/>
      <c r="KK73" s="19"/>
      <c r="KL73" s="19"/>
      <c r="KM73" s="19"/>
      <c r="KN73" s="19"/>
      <c r="KO73" s="19"/>
      <c r="KP73" s="19"/>
      <c r="KQ73" s="19"/>
      <c r="KR73" s="19"/>
      <c r="KS73" s="19"/>
      <c r="KT73" s="19"/>
      <c r="KU73" s="19"/>
      <c r="KV73" s="19"/>
      <c r="KW73" s="19"/>
      <c r="KX73" s="19"/>
      <c r="KY73" s="19"/>
      <c r="KZ73" s="19"/>
      <c r="LA73" s="19"/>
      <c r="LB73" s="19"/>
      <c r="LC73" s="19"/>
      <c r="LD73" s="19"/>
      <c r="LE73" s="19"/>
      <c r="LF73" s="19"/>
      <c r="LG73" s="19"/>
      <c r="LH73" s="19"/>
      <c r="LI73" s="19"/>
      <c r="LJ73" s="19"/>
      <c r="LK73" s="19"/>
      <c r="LL73" s="19"/>
      <c r="LM73" s="19"/>
      <c r="LN73" s="19"/>
      <c r="LO73" s="19"/>
      <c r="LP73" s="19"/>
      <c r="LQ73" s="19"/>
      <c r="LR73" s="19"/>
      <c r="LS73" s="19"/>
      <c r="LT73" s="19"/>
      <c r="LU73" s="19"/>
      <c r="LV73" s="19"/>
      <c r="LW73" s="19"/>
      <c r="LX73" s="19"/>
      <c r="LY73" s="19"/>
      <c r="LZ73" s="19"/>
      <c r="MA73" s="19"/>
      <c r="MB73" s="19"/>
      <c r="MC73" s="19"/>
      <c r="MD73" s="19"/>
      <c r="ME73" s="19"/>
      <c r="MF73" s="19"/>
      <c r="MG73" s="19"/>
      <c r="MH73" s="19"/>
      <c r="MI73" s="19"/>
      <c r="MJ73" s="19"/>
      <c r="MK73" s="19"/>
      <c r="ML73" s="19"/>
      <c r="MM73" s="19"/>
      <c r="MN73" s="19"/>
      <c r="MO73" s="19"/>
      <c r="MP73" s="19"/>
      <c r="MQ73" s="19"/>
      <c r="MR73" s="19"/>
      <c r="MS73" s="19"/>
      <c r="MT73" s="19"/>
      <c r="MU73" s="19"/>
      <c r="MV73" s="19"/>
      <c r="MW73" s="19"/>
      <c r="MX73" s="19"/>
      <c r="MY73" s="19"/>
      <c r="MZ73" s="19"/>
      <c r="NA73" s="19"/>
      <c r="NB73" s="19"/>
      <c r="NC73" s="19"/>
      <c r="ND73" s="19"/>
      <c r="NE73" s="19"/>
      <c r="NF73" s="19"/>
      <c r="NG73" s="19"/>
      <c r="NH73" s="19"/>
      <c r="NI73" s="19"/>
      <c r="NJ73" s="19"/>
      <c r="NK73" s="19"/>
      <c r="NL73" s="19"/>
      <c r="NM73" s="19"/>
      <c r="NN73" s="19"/>
      <c r="NO73" s="19"/>
      <c r="NP73" s="19"/>
      <c r="NQ73" s="19"/>
      <c r="NR73" s="19"/>
      <c r="NS73" s="19"/>
      <c r="NT73" s="19"/>
      <c r="NU73" s="19"/>
      <c r="NV73" s="19"/>
      <c r="NW73" s="19"/>
      <c r="NX73" s="19"/>
      <c r="NY73" s="19"/>
      <c r="NZ73" s="19"/>
      <c r="OA73" s="19"/>
      <c r="OB73" s="19"/>
      <c r="OC73" s="19"/>
      <c r="OD73" s="19"/>
      <c r="OE73" s="19"/>
      <c r="OF73" s="19"/>
      <c r="OG73" s="19"/>
      <c r="OH73" s="19"/>
      <c r="OI73" s="19"/>
      <c r="OJ73" s="19"/>
      <c r="OK73" s="19"/>
      <c r="OL73" s="19"/>
      <c r="OM73" s="19"/>
      <c r="ON73" s="19"/>
      <c r="OO73" s="19"/>
      <c r="OP73" s="19"/>
      <c r="OQ73" s="19"/>
      <c r="OR73" s="19"/>
      <c r="OS73" s="19"/>
      <c r="OT73" s="19"/>
      <c r="OU73" s="19"/>
      <c r="OV73" s="19"/>
      <c r="OW73" s="19"/>
      <c r="OX73" s="19"/>
      <c r="OY73" s="19"/>
      <c r="OZ73" s="19"/>
      <c r="PA73" s="19"/>
      <c r="PB73" s="19"/>
      <c r="PC73" s="19"/>
      <c r="PD73" s="19"/>
      <c r="PE73" s="19"/>
      <c r="PF73" s="19"/>
      <c r="PG73" s="19"/>
      <c r="PH73" s="19"/>
      <c r="PI73" s="19"/>
      <c r="PJ73" s="19"/>
      <c r="PK73" s="19"/>
      <c r="PL73" s="19"/>
      <c r="PM73" s="19"/>
      <c r="PN73" s="19"/>
      <c r="PO73" s="19"/>
      <c r="PP73" s="19"/>
      <c r="PQ73" s="19"/>
      <c r="PR73" s="19"/>
      <c r="PS73" s="19"/>
      <c r="PT73" s="19"/>
      <c r="PU73" s="19"/>
      <c r="PV73" s="19"/>
      <c r="PW73" s="19"/>
      <c r="PX73" s="19"/>
      <c r="PY73" s="19"/>
      <c r="PZ73" s="19"/>
      <c r="QA73" s="19"/>
      <c r="QB73" s="19"/>
      <c r="QC73" s="19"/>
      <c r="QD73" s="19"/>
      <c r="QE73" s="19"/>
      <c r="QF73" s="19"/>
      <c r="QG73" s="19"/>
      <c r="QH73" s="19"/>
      <c r="QI73" s="19"/>
      <c r="QJ73" s="19"/>
      <c r="QK73" s="19"/>
      <c r="QL73" s="19"/>
      <c r="QM73" s="19"/>
      <c r="QN73" s="19"/>
      <c r="QO73" s="19"/>
      <c r="QP73" s="19"/>
      <c r="QQ73" s="19"/>
      <c r="QR73" s="19"/>
      <c r="QS73" s="19"/>
      <c r="QT73" s="19"/>
      <c r="QU73" s="19"/>
      <c r="QV73" s="19"/>
      <c r="QW73" s="19"/>
      <c r="QX73" s="19"/>
      <c r="QY73" s="19"/>
      <c r="QZ73" s="19"/>
      <c r="RA73" s="19"/>
      <c r="RB73" s="19"/>
      <c r="RC73" s="19"/>
      <c r="RD73" s="19"/>
      <c r="RE73" s="19"/>
      <c r="RF73" s="19"/>
      <c r="RG73" s="19"/>
      <c r="RH73" s="19"/>
      <c r="RI73" s="19"/>
      <c r="RJ73" s="19"/>
      <c r="RK73" s="19"/>
      <c r="RL73" s="19"/>
      <c r="RM73" s="19"/>
      <c r="RN73" s="19"/>
      <c r="RO73" s="19"/>
      <c r="RP73" s="19"/>
      <c r="RQ73" s="19"/>
      <c r="RR73" s="19"/>
      <c r="RS73" s="19"/>
      <c r="RT73" s="19"/>
      <c r="RU73" s="19"/>
      <c r="RV73" s="19"/>
      <c r="RW73" s="19"/>
      <c r="RX73" s="19"/>
      <c r="RY73" s="19"/>
      <c r="RZ73" s="19"/>
      <c r="SA73" s="19"/>
      <c r="SB73" s="19"/>
      <c r="SC73" s="19"/>
      <c r="SD73" s="19"/>
      <c r="SE73" s="19"/>
      <c r="SF73" s="19"/>
      <c r="SG73" s="19"/>
      <c r="SH73" s="19"/>
      <c r="SI73" s="19"/>
      <c r="SJ73" s="19"/>
      <c r="SK73" s="19"/>
      <c r="SL73" s="19"/>
      <c r="SM73" s="19"/>
      <c r="SN73" s="19"/>
      <c r="SO73" s="19"/>
      <c r="SP73" s="19"/>
      <c r="SQ73" s="19"/>
      <c r="SR73" s="19"/>
      <c r="SS73" s="19"/>
      <c r="ST73" s="19"/>
      <c r="SU73" s="19"/>
      <c r="SV73" s="19"/>
      <c r="SW73" s="19"/>
      <c r="SX73" s="19"/>
      <c r="SY73" s="19"/>
      <c r="SZ73" s="19"/>
      <c r="TA73" s="19"/>
      <c r="TB73" s="19"/>
      <c r="TC73" s="19"/>
      <c r="TD73" s="19"/>
      <c r="TE73" s="19"/>
      <c r="TF73" s="19"/>
      <c r="TG73" s="19"/>
      <c r="TH73" s="19"/>
      <c r="TI73" s="19"/>
      <c r="TJ73" s="19"/>
      <c r="TK73" s="19"/>
      <c r="TL73" s="19"/>
      <c r="TM73" s="19"/>
      <c r="TN73" s="19"/>
      <c r="TO73" s="19"/>
      <c r="TP73" s="19"/>
      <c r="TQ73" s="19"/>
      <c r="TR73" s="19"/>
      <c r="TS73" s="19"/>
      <c r="TT73" s="19"/>
      <c r="TU73" s="19"/>
      <c r="TV73" s="19"/>
      <c r="TW73" s="19"/>
      <c r="TX73" s="19"/>
      <c r="TY73" s="19"/>
      <c r="TZ73" s="19"/>
      <c r="UA73" s="19"/>
      <c r="UB73" s="19"/>
      <c r="UC73" s="19"/>
      <c r="UD73" s="19"/>
      <c r="UE73" s="19"/>
      <c r="UF73" s="19"/>
      <c r="UG73" s="19"/>
      <c r="UH73" s="19"/>
      <c r="UI73" s="19"/>
      <c r="UJ73" s="19"/>
      <c r="UK73" s="19"/>
      <c r="UL73" s="19"/>
      <c r="UM73" s="19"/>
      <c r="UN73" s="19"/>
      <c r="UO73" s="19"/>
      <c r="UP73" s="19"/>
      <c r="UQ73" s="19"/>
      <c r="UR73" s="19"/>
      <c r="US73" s="19"/>
      <c r="UT73" s="19"/>
      <c r="UU73" s="19"/>
      <c r="UV73" s="19"/>
      <c r="UW73" s="19"/>
      <c r="UX73" s="19"/>
      <c r="UY73" s="19"/>
      <c r="UZ73" s="19"/>
      <c r="VA73" s="19"/>
      <c r="VB73" s="19"/>
      <c r="VC73" s="19"/>
      <c r="VD73" s="19"/>
      <c r="VE73" s="19"/>
      <c r="VF73" s="19"/>
      <c r="VG73" s="19"/>
      <c r="VH73" s="19"/>
      <c r="VI73" s="19"/>
      <c r="VJ73" s="19"/>
      <c r="VK73" s="19"/>
      <c r="VL73" s="19"/>
      <c r="VM73" s="19"/>
      <c r="VN73" s="19"/>
      <c r="VO73" s="19"/>
      <c r="VP73" s="19"/>
      <c r="VQ73" s="19"/>
      <c r="VR73" s="19"/>
      <c r="VS73" s="19"/>
      <c r="VT73" s="19"/>
      <c r="VU73" s="19"/>
      <c r="VV73" s="19"/>
      <c r="VW73" s="19"/>
      <c r="VX73" s="19"/>
      <c r="VY73" s="19"/>
      <c r="VZ73" s="19"/>
      <c r="WA73" s="19"/>
      <c r="WB73" s="19"/>
      <c r="WC73" s="19"/>
      <c r="WD73" s="19"/>
      <c r="WE73" s="19"/>
      <c r="WF73" s="19"/>
      <c r="WG73" s="19"/>
      <c r="WH73" s="19"/>
      <c r="WI73" s="19"/>
      <c r="WJ73" s="19"/>
      <c r="WK73" s="19"/>
      <c r="WL73" s="19"/>
      <c r="WM73" s="19"/>
      <c r="WN73" s="19"/>
      <c r="WO73" s="19"/>
      <c r="WP73" s="19"/>
      <c r="WQ73" s="19"/>
      <c r="WR73" s="19"/>
      <c r="WS73" s="19"/>
      <c r="WT73" s="19"/>
      <c r="WU73" s="19"/>
      <c r="WV73" s="19"/>
      <c r="WW73" s="19"/>
      <c r="WX73" s="19"/>
      <c r="WY73" s="19"/>
      <c r="WZ73" s="19"/>
      <c r="XA73" s="19"/>
      <c r="XB73" s="19"/>
      <c r="XC73" s="19"/>
      <c r="XD73" s="19"/>
      <c r="XE73" s="19"/>
      <c r="XF73" s="19"/>
      <c r="XG73" s="19"/>
      <c r="XH73" s="19"/>
      <c r="XI73" s="19"/>
      <c r="XJ73" s="19"/>
      <c r="XK73" s="19"/>
      <c r="XL73" s="19"/>
      <c r="XM73" s="19"/>
      <c r="XN73" s="19"/>
      <c r="XO73" s="19"/>
      <c r="XP73" s="19"/>
      <c r="XQ73" s="19"/>
      <c r="XR73" s="19"/>
      <c r="XS73" s="19"/>
      <c r="XT73" s="19"/>
      <c r="XU73" s="19"/>
      <c r="XV73" s="19"/>
      <c r="XW73" s="19"/>
      <c r="XX73" s="19"/>
      <c r="XY73" s="19"/>
      <c r="XZ73" s="19"/>
      <c r="YA73" s="19"/>
      <c r="YB73" s="19"/>
      <c r="YC73" s="19"/>
      <c r="YD73" s="19"/>
      <c r="YE73" s="19"/>
      <c r="YF73" s="19"/>
      <c r="YG73" s="19"/>
      <c r="YH73" s="19"/>
      <c r="YI73" s="19"/>
      <c r="YJ73" s="19"/>
      <c r="YK73" s="19"/>
      <c r="YL73" s="19"/>
      <c r="YM73" s="19"/>
      <c r="YN73" s="19"/>
      <c r="YO73" s="19"/>
      <c r="YP73" s="19"/>
      <c r="YQ73" s="19"/>
      <c r="YR73" s="19"/>
      <c r="YS73" s="19"/>
      <c r="YT73" s="19"/>
      <c r="YU73" s="19"/>
      <c r="YV73" s="19"/>
      <c r="YW73" s="19"/>
      <c r="YX73" s="19"/>
      <c r="YY73" s="19"/>
      <c r="YZ73" s="19"/>
      <c r="ZA73" s="19"/>
      <c r="ZB73" s="19"/>
      <c r="ZC73" s="19"/>
      <c r="ZD73" s="19"/>
      <c r="ZE73" s="19"/>
      <c r="ZF73" s="19"/>
      <c r="ZG73" s="19"/>
      <c r="ZH73" s="19"/>
      <c r="ZI73" s="19"/>
      <c r="ZJ73" s="19"/>
      <c r="ZK73" s="19"/>
      <c r="ZL73" s="19"/>
      <c r="ZM73" s="19"/>
      <c r="ZN73" s="19"/>
      <c r="ZO73" s="19"/>
      <c r="ZP73" s="19"/>
      <c r="ZQ73" s="19"/>
      <c r="ZR73" s="19"/>
      <c r="ZS73" s="19"/>
      <c r="ZT73" s="19"/>
      <c r="ZU73" s="19"/>
      <c r="ZV73" s="19"/>
      <c r="ZW73" s="19"/>
      <c r="ZX73" s="19"/>
      <c r="ZY73" s="19"/>
      <c r="ZZ73" s="19"/>
      <c r="AAA73" s="19"/>
      <c r="AAB73" s="19"/>
      <c r="AAC73" s="19"/>
      <c r="AAD73" s="19"/>
      <c r="AAE73" s="19"/>
      <c r="AAF73" s="19"/>
      <c r="AAG73" s="19"/>
      <c r="AAH73" s="19"/>
      <c r="AAI73" s="19"/>
      <c r="AAJ73" s="19"/>
      <c r="AAK73" s="19"/>
      <c r="AAL73" s="19"/>
      <c r="AAM73" s="19"/>
      <c r="AAN73" s="19"/>
      <c r="AAO73" s="19"/>
      <c r="AAP73" s="19"/>
      <c r="AAQ73" s="19"/>
      <c r="AAR73" s="19"/>
      <c r="AAS73" s="19"/>
      <c r="AAT73" s="19"/>
      <c r="AAU73" s="19"/>
      <c r="AAV73" s="19"/>
      <c r="AAW73" s="19"/>
      <c r="AAX73" s="19"/>
      <c r="AAY73" s="19"/>
      <c r="AAZ73" s="19"/>
      <c r="ABA73" s="19"/>
      <c r="ABB73" s="19"/>
      <c r="ABC73" s="19"/>
      <c r="ABD73" s="19"/>
      <c r="ABE73" s="19"/>
      <c r="ABF73" s="19"/>
      <c r="ABG73" s="19"/>
      <c r="ABH73" s="19"/>
      <c r="ABI73" s="19"/>
      <c r="ABJ73" s="19"/>
      <c r="ABK73" s="19"/>
      <c r="ABL73" s="19"/>
      <c r="ABM73" s="19"/>
      <c r="ABN73" s="19"/>
      <c r="ABO73" s="19"/>
      <c r="ABP73" s="19"/>
      <c r="ABQ73" s="19"/>
      <c r="ABR73" s="19"/>
      <c r="ABS73" s="19"/>
      <c r="ABT73" s="19"/>
      <c r="ABU73" s="19"/>
      <c r="ABV73" s="19"/>
      <c r="ABW73" s="19"/>
      <c r="ABX73" s="19"/>
      <c r="ABY73" s="19"/>
      <c r="ABZ73" s="19"/>
      <c r="ACA73" s="19"/>
      <c r="ACB73" s="19"/>
      <c r="ACC73" s="19"/>
      <c r="ACD73" s="19"/>
      <c r="ACE73" s="19"/>
      <c r="ACF73" s="19"/>
      <c r="ACG73" s="19"/>
      <c r="ACH73" s="19"/>
      <c r="ACI73" s="19"/>
      <c r="ACJ73" s="19"/>
      <c r="ACK73" s="19"/>
      <c r="ACL73" s="19"/>
      <c r="ACM73" s="19"/>
      <c r="ACN73" s="19"/>
      <c r="ACO73" s="19"/>
      <c r="ACP73" s="19"/>
      <c r="ACQ73" s="19"/>
      <c r="ACR73" s="19"/>
      <c r="ACS73" s="19"/>
      <c r="ACT73" s="19"/>
      <c r="ACU73" s="19"/>
      <c r="ACV73" s="19"/>
      <c r="ACW73" s="19"/>
      <c r="ACX73" s="19"/>
      <c r="ACY73" s="19"/>
      <c r="ACZ73" s="19"/>
      <c r="ADA73" s="19"/>
      <c r="ADB73" s="19"/>
      <c r="ADC73" s="19"/>
      <c r="ADD73" s="19"/>
      <c r="ADE73" s="19"/>
      <c r="ADF73" s="19"/>
      <c r="ADG73" s="19"/>
      <c r="ADH73" s="19"/>
      <c r="ADI73" s="19"/>
      <c r="ADJ73" s="19"/>
      <c r="ADK73" s="19"/>
      <c r="ADL73" s="19"/>
      <c r="ADM73" s="19"/>
      <c r="ADN73" s="19"/>
      <c r="ADO73" s="19"/>
      <c r="ADP73" s="19"/>
      <c r="ADQ73" s="19"/>
      <c r="ADR73" s="19"/>
      <c r="ADS73" s="19"/>
      <c r="ADT73" s="19"/>
      <c r="ADU73" s="19"/>
      <c r="ADV73" s="19"/>
      <c r="ADW73" s="19"/>
      <c r="ADX73" s="19"/>
      <c r="ADY73" s="19"/>
      <c r="ADZ73" s="19"/>
      <c r="AEA73" s="19"/>
      <c r="AEB73" s="19"/>
      <c r="AEC73" s="19"/>
      <c r="AED73" s="19"/>
      <c r="AEE73" s="19"/>
      <c r="AEF73" s="19"/>
      <c r="AEG73" s="19"/>
      <c r="AEH73" s="19"/>
      <c r="AEI73" s="19"/>
      <c r="AEJ73" s="19"/>
      <c r="AEK73" s="19"/>
      <c r="AEL73" s="19"/>
      <c r="AEM73" s="19"/>
      <c r="AEN73" s="19"/>
      <c r="AEO73" s="19"/>
      <c r="AEP73" s="19"/>
      <c r="AEQ73" s="19"/>
      <c r="AER73" s="19"/>
      <c r="AES73" s="19"/>
      <c r="AET73" s="19"/>
      <c r="AEU73" s="19"/>
      <c r="AEV73" s="19"/>
      <c r="AEW73" s="19"/>
      <c r="AEX73" s="19"/>
      <c r="AEY73" s="19"/>
      <c r="AEZ73" s="19"/>
      <c r="AFA73" s="19"/>
      <c r="AFB73" s="19"/>
      <c r="AFC73" s="19"/>
      <c r="AFD73" s="19"/>
      <c r="AFE73" s="19"/>
      <c r="AFF73" s="19"/>
      <c r="AFG73" s="19"/>
      <c r="AFH73" s="19"/>
      <c r="AFI73" s="19"/>
      <c r="AFJ73" s="19"/>
      <c r="AFK73" s="19"/>
      <c r="AFL73" s="19"/>
      <c r="AFM73" s="19"/>
      <c r="AFN73" s="19"/>
      <c r="AFO73" s="19"/>
      <c r="AFP73" s="19"/>
      <c r="AFQ73" s="19"/>
      <c r="AFR73" s="19"/>
      <c r="AFS73" s="19"/>
      <c r="AFT73" s="19"/>
      <c r="AFU73" s="19"/>
      <c r="AFV73" s="19"/>
      <c r="AFW73" s="19"/>
      <c r="AFX73" s="19"/>
      <c r="AFY73" s="19"/>
      <c r="AFZ73" s="19"/>
      <c r="AGA73" s="19"/>
      <c r="AGB73" s="19"/>
      <c r="AGC73" s="19"/>
      <c r="AGD73" s="19"/>
      <c r="AGE73" s="19"/>
      <c r="AGF73" s="19"/>
      <c r="AGG73" s="19"/>
      <c r="AGH73" s="19"/>
      <c r="AGI73" s="19"/>
      <c r="AGJ73" s="19"/>
      <c r="AGK73" s="19"/>
      <c r="AGL73" s="19"/>
      <c r="AGM73" s="19"/>
      <c r="AGN73" s="19"/>
      <c r="AGO73" s="19"/>
      <c r="AGP73" s="19"/>
      <c r="AGQ73" s="19"/>
      <c r="AGR73" s="19"/>
      <c r="AGS73" s="19"/>
      <c r="AGT73" s="19"/>
      <c r="AGU73" s="19"/>
      <c r="AGV73" s="19"/>
      <c r="AGW73" s="19"/>
      <c r="AGX73" s="19"/>
      <c r="AGY73" s="19"/>
      <c r="AGZ73" s="19"/>
      <c r="AHA73" s="19"/>
      <c r="AHB73" s="19"/>
      <c r="AHC73" s="19"/>
      <c r="AHD73" s="19"/>
      <c r="AHE73" s="19"/>
      <c r="AHF73" s="19"/>
      <c r="AHG73" s="19"/>
      <c r="AHH73" s="19"/>
      <c r="AHI73" s="19"/>
      <c r="AHJ73" s="19"/>
      <c r="AHK73" s="19"/>
      <c r="AHL73" s="19"/>
      <c r="AHM73" s="19"/>
      <c r="AHN73" s="19"/>
      <c r="AHO73" s="19"/>
      <c r="AHP73" s="19"/>
      <c r="AHQ73" s="19"/>
      <c r="AHR73" s="19"/>
      <c r="AHS73" s="19"/>
      <c r="AHT73" s="19"/>
      <c r="AHU73" s="19"/>
      <c r="AHV73" s="19"/>
      <c r="AHW73" s="19"/>
      <c r="AHX73" s="19"/>
      <c r="AHY73" s="19"/>
      <c r="AHZ73" s="19"/>
      <c r="AIA73" s="19"/>
      <c r="AIB73" s="19"/>
      <c r="AIC73" s="19"/>
      <c r="AID73" s="19"/>
      <c r="AIE73" s="19"/>
      <c r="AIF73" s="19"/>
      <c r="AIG73" s="19"/>
      <c r="AIH73" s="19"/>
      <c r="AII73" s="19"/>
      <c r="AIJ73" s="19"/>
      <c r="AIK73" s="19"/>
      <c r="AIL73" s="19"/>
      <c r="AIM73" s="19"/>
      <c r="AIN73" s="19"/>
      <c r="AIO73" s="19"/>
      <c r="AIP73" s="19"/>
      <c r="AIQ73" s="19"/>
      <c r="AIR73" s="19"/>
      <c r="AIS73" s="19"/>
      <c r="AIT73" s="19"/>
      <c r="AIU73" s="19"/>
      <c r="AIV73" s="19"/>
      <c r="AIW73" s="19"/>
      <c r="AIX73" s="19"/>
      <c r="AIY73" s="19"/>
      <c r="AIZ73" s="19"/>
      <c r="AJA73" s="19"/>
      <c r="AJB73" s="19"/>
      <c r="AJC73" s="19"/>
      <c r="AJD73" s="19"/>
      <c r="AJE73" s="19"/>
      <c r="AJF73" s="19"/>
      <c r="AJG73" s="19"/>
      <c r="AJH73" s="19"/>
      <c r="AJI73" s="19"/>
      <c r="AJJ73" s="19"/>
      <c r="AJK73" s="19"/>
      <c r="AJL73" s="19"/>
      <c r="AJM73" s="19"/>
      <c r="AJN73" s="19"/>
      <c r="AJO73" s="19"/>
      <c r="AJP73" s="19"/>
      <c r="AJQ73" s="19"/>
      <c r="AJR73" s="19"/>
      <c r="AJS73" s="19"/>
      <c r="AJT73" s="19"/>
      <c r="AJU73" s="19"/>
      <c r="AJV73" s="19"/>
      <c r="AJW73" s="19"/>
      <c r="AJX73" s="19"/>
      <c r="AJY73" s="19"/>
      <c r="AJZ73" s="19"/>
      <c r="AKA73" s="19"/>
      <c r="AKB73" s="19"/>
      <c r="AKC73" s="19"/>
      <c r="AKD73" s="19"/>
      <c r="AKE73" s="19"/>
      <c r="AKF73" s="19"/>
      <c r="AKG73" s="19"/>
      <c r="AKH73" s="19"/>
      <c r="AKI73" s="19"/>
      <c r="AKJ73" s="19"/>
      <c r="AKK73" s="19"/>
      <c r="AKL73" s="19"/>
      <c r="AKM73" s="19"/>
      <c r="AKN73" s="19"/>
      <c r="AKO73" s="19"/>
      <c r="AKP73" s="19"/>
      <c r="AKQ73" s="19"/>
      <c r="AKR73" s="19"/>
      <c r="AKS73" s="19"/>
      <c r="AKT73" s="19"/>
      <c r="AKU73" s="19"/>
      <c r="AKV73" s="19"/>
      <c r="AKW73" s="19"/>
      <c r="AKX73" s="19"/>
      <c r="AKY73" s="19"/>
      <c r="AKZ73" s="19"/>
      <c r="ALA73" s="19"/>
      <c r="ALB73" s="19"/>
      <c r="ALC73" s="19"/>
      <c r="ALD73" s="19"/>
      <c r="ALE73" s="19"/>
      <c r="ALF73" s="19"/>
      <c r="ALG73" s="19"/>
      <c r="ALH73" s="19"/>
      <c r="ALI73" s="19"/>
      <c r="ALJ73" s="19"/>
      <c r="ALK73" s="19"/>
      <c r="ALL73" s="19"/>
      <c r="ALM73" s="19"/>
      <c r="ALN73" s="19"/>
      <c r="ALO73" s="19"/>
      <c r="ALP73" s="19"/>
      <c r="ALQ73" s="19"/>
      <c r="ALR73" s="19"/>
      <c r="ALS73" s="19"/>
      <c r="ALT73" s="19"/>
      <c r="ALU73" s="19"/>
      <c r="ALV73" s="19"/>
      <c r="ALW73" s="19"/>
      <c r="ALX73" s="19"/>
      <c r="ALY73" s="19"/>
      <c r="ALZ73" s="19"/>
      <c r="AMA73" s="19"/>
      <c r="AMB73" s="19"/>
      <c r="AMC73" s="19"/>
      <c r="AMD73" s="19"/>
      <c r="AME73" s="19"/>
      <c r="AMF73" s="19"/>
      <c r="AMG73" s="19"/>
      <c r="AMH73" s="19"/>
      <c r="AMI73" s="19"/>
      <c r="AMJ73" s="19"/>
      <c r="AMK73" s="19"/>
      <c r="AML73" s="19"/>
      <c r="AMM73" s="19"/>
      <c r="AMN73" s="19"/>
      <c r="AMO73" s="19"/>
      <c r="AMP73" s="19"/>
      <c r="AMQ73" s="19"/>
      <c r="AMR73" s="19"/>
      <c r="AMS73" s="19"/>
      <c r="AMT73" s="19"/>
      <c r="AMU73" s="19"/>
      <c r="AMV73" s="19"/>
      <c r="AMW73" s="19"/>
      <c r="AMX73" s="19"/>
      <c r="AMY73" s="19"/>
      <c r="AMZ73" s="19"/>
      <c r="ANA73" s="19"/>
      <c r="ANB73" s="19"/>
      <c r="ANC73" s="19"/>
      <c r="AND73" s="19"/>
      <c r="ANE73" s="19"/>
      <c r="ANF73" s="19"/>
      <c r="ANG73" s="19"/>
      <c r="ANH73" s="19"/>
      <c r="ANI73" s="19"/>
      <c r="ANJ73" s="19"/>
      <c r="ANK73" s="19"/>
      <c r="ANL73" s="19"/>
      <c r="ANM73" s="19"/>
      <c r="ANN73" s="19"/>
      <c r="ANO73" s="19"/>
      <c r="ANP73" s="19"/>
      <c r="ANQ73" s="19"/>
      <c r="ANR73" s="19"/>
      <c r="ANS73" s="19"/>
      <c r="ANT73" s="19"/>
      <c r="ANU73" s="19"/>
      <c r="ANV73" s="19"/>
      <c r="ANW73" s="19"/>
      <c r="ANX73" s="19"/>
      <c r="ANY73" s="19"/>
      <c r="ANZ73" s="19"/>
      <c r="AOA73" s="19"/>
      <c r="AOB73" s="19"/>
      <c r="AOC73" s="19"/>
      <c r="AOD73" s="19"/>
      <c r="AOE73" s="19"/>
      <c r="AOF73" s="19"/>
      <c r="AOG73" s="19"/>
      <c r="AOH73" s="19"/>
      <c r="AOI73" s="19"/>
      <c r="AOJ73" s="19"/>
      <c r="AOK73" s="19"/>
      <c r="AOL73" s="19"/>
      <c r="AOM73" s="19"/>
      <c r="AON73" s="19"/>
      <c r="AOO73" s="19"/>
      <c r="AOP73" s="19"/>
      <c r="AOQ73" s="19"/>
      <c r="AOR73" s="19"/>
      <c r="AOS73" s="19"/>
      <c r="AOT73" s="19"/>
      <c r="AOU73" s="19"/>
      <c r="AOV73" s="19"/>
      <c r="AOW73" s="19"/>
      <c r="AOX73" s="19"/>
      <c r="AOY73" s="19"/>
      <c r="AOZ73" s="19"/>
      <c r="APA73" s="19"/>
      <c r="APB73" s="19"/>
      <c r="APC73" s="19"/>
      <c r="APD73" s="19"/>
      <c r="APE73" s="19"/>
      <c r="APF73" s="19"/>
      <c r="APG73" s="19"/>
      <c r="APH73" s="19"/>
      <c r="API73" s="19"/>
      <c r="APJ73" s="19"/>
      <c r="APK73" s="19"/>
      <c r="APL73" s="19"/>
      <c r="APM73" s="19"/>
      <c r="APN73" s="19"/>
      <c r="APO73" s="19"/>
      <c r="APP73" s="19"/>
      <c r="APQ73" s="19"/>
      <c r="APR73" s="19"/>
      <c r="APS73" s="19"/>
      <c r="APT73" s="19"/>
      <c r="APU73" s="19"/>
      <c r="APV73" s="19"/>
      <c r="APW73" s="19"/>
      <c r="APX73" s="19"/>
      <c r="APY73" s="19"/>
      <c r="APZ73" s="19"/>
      <c r="AQA73" s="19"/>
      <c r="AQB73" s="19"/>
      <c r="AQC73" s="19"/>
      <c r="AQD73" s="19"/>
      <c r="AQE73" s="19"/>
      <c r="AQF73" s="19"/>
      <c r="AQG73" s="19"/>
      <c r="AQH73" s="19"/>
      <c r="AQI73" s="19"/>
      <c r="AQJ73" s="19"/>
      <c r="AQK73" s="19"/>
      <c r="AQL73" s="19"/>
      <c r="AQM73" s="19"/>
      <c r="AQN73" s="19"/>
      <c r="AQO73" s="19"/>
      <c r="AQP73" s="19"/>
      <c r="AQQ73" s="19"/>
      <c r="AQR73" s="19"/>
      <c r="AQS73" s="19"/>
      <c r="AQT73" s="19"/>
      <c r="AQU73" s="19"/>
      <c r="AQV73" s="19"/>
      <c r="AQW73" s="19"/>
      <c r="AQX73" s="19"/>
      <c r="AQY73" s="19"/>
      <c r="AQZ73" s="19"/>
      <c r="ARA73" s="19"/>
      <c r="ARB73" s="19"/>
      <c r="ARC73" s="19"/>
      <c r="ARD73" s="19"/>
      <c r="ARE73" s="19"/>
      <c r="ARF73" s="19"/>
      <c r="ARG73" s="19"/>
      <c r="ARH73" s="19"/>
      <c r="ARI73" s="19"/>
      <c r="ARJ73" s="19"/>
      <c r="ARK73" s="19"/>
      <c r="ARL73" s="19"/>
      <c r="ARM73" s="19"/>
      <c r="ARN73" s="19"/>
      <c r="ARO73" s="19"/>
      <c r="ARP73" s="19"/>
      <c r="ARQ73" s="19"/>
      <c r="ARR73" s="19"/>
      <c r="ARS73" s="19"/>
      <c r="ART73" s="19"/>
      <c r="ARU73" s="19"/>
      <c r="ARV73" s="19"/>
      <c r="ARW73" s="19"/>
      <c r="ARX73" s="19"/>
      <c r="ARY73" s="19"/>
      <c r="ARZ73" s="19"/>
      <c r="ASA73" s="19"/>
      <c r="ASB73" s="19"/>
      <c r="ASC73" s="19"/>
      <c r="ASD73" s="19"/>
      <c r="ASE73" s="19"/>
      <c r="ASF73" s="19"/>
      <c r="ASG73" s="19"/>
      <c r="ASH73" s="19"/>
      <c r="ASI73" s="19"/>
      <c r="ASJ73" s="19"/>
      <c r="ASK73" s="19"/>
      <c r="ASL73" s="19"/>
      <c r="ASM73" s="19"/>
      <c r="ASN73" s="19"/>
      <c r="ASO73" s="19"/>
      <c r="ASP73" s="19"/>
      <c r="ASQ73" s="19"/>
      <c r="ASR73" s="19"/>
      <c r="ASS73" s="19"/>
      <c r="AST73" s="19"/>
      <c r="ASU73" s="19"/>
      <c r="ASV73" s="19"/>
      <c r="ASW73" s="19"/>
      <c r="ASX73" s="19"/>
      <c r="ASY73" s="19"/>
      <c r="ASZ73" s="19"/>
      <c r="ATA73" s="19"/>
      <c r="ATB73" s="19"/>
      <c r="ATC73" s="19"/>
      <c r="ATD73" s="19"/>
      <c r="ATE73" s="19"/>
      <c r="ATF73" s="19"/>
      <c r="ATG73" s="19"/>
      <c r="ATH73" s="19"/>
      <c r="ATI73" s="19"/>
      <c r="ATJ73" s="19"/>
      <c r="ATK73" s="19"/>
      <c r="ATL73" s="19"/>
      <c r="ATM73" s="19"/>
      <c r="ATN73" s="19"/>
      <c r="ATO73" s="19"/>
      <c r="ATP73" s="19"/>
      <c r="ATQ73" s="19"/>
      <c r="ATR73" s="19"/>
      <c r="ATS73" s="19"/>
      <c r="ATT73" s="19"/>
      <c r="ATU73" s="19"/>
      <c r="ATV73" s="19"/>
      <c r="ATW73" s="19"/>
      <c r="ATX73" s="19"/>
      <c r="ATY73" s="19"/>
      <c r="ATZ73" s="19"/>
      <c r="AUA73" s="19"/>
      <c r="AUB73" s="19"/>
      <c r="AUC73" s="19"/>
      <c r="AUD73" s="19"/>
      <c r="AUE73" s="19"/>
      <c r="AUF73" s="19"/>
      <c r="AUG73" s="19"/>
      <c r="AUH73" s="19"/>
      <c r="AUI73" s="19"/>
      <c r="AUJ73" s="19"/>
      <c r="AUK73" s="19"/>
      <c r="AUL73" s="19"/>
      <c r="AUM73" s="19"/>
      <c r="AUN73" s="19"/>
      <c r="AUO73" s="19"/>
      <c r="AUP73" s="19"/>
      <c r="AUQ73" s="19"/>
      <c r="AUR73" s="19"/>
      <c r="AUS73" s="19"/>
      <c r="AUT73" s="19"/>
      <c r="AUU73" s="19"/>
      <c r="AUV73" s="19"/>
      <c r="AUW73" s="19"/>
      <c r="AUX73" s="19"/>
      <c r="AUY73" s="19"/>
      <c r="AUZ73" s="19"/>
      <c r="AVA73" s="19"/>
      <c r="AVB73" s="19"/>
      <c r="AVC73" s="19"/>
      <c r="AVD73" s="19"/>
      <c r="AVE73" s="19"/>
      <c r="AVF73" s="19"/>
      <c r="AVG73" s="19"/>
      <c r="AVH73" s="19"/>
      <c r="AVI73" s="19"/>
      <c r="AVJ73" s="19"/>
      <c r="AVK73" s="19"/>
      <c r="AVL73" s="19"/>
      <c r="AVM73" s="19"/>
      <c r="AVN73" s="19"/>
      <c r="AVO73" s="19"/>
      <c r="AVP73" s="19"/>
      <c r="AVQ73" s="19"/>
      <c r="AVR73" s="19"/>
      <c r="AVS73" s="19"/>
      <c r="AVT73" s="19"/>
      <c r="AVU73" s="19"/>
      <c r="AVV73" s="19"/>
      <c r="AVW73" s="19"/>
      <c r="AVX73" s="19"/>
      <c r="AVY73" s="19"/>
      <c r="AVZ73" s="19"/>
      <c r="AWA73" s="19"/>
      <c r="AWB73" s="19"/>
      <c r="AWC73" s="19"/>
      <c r="AWD73" s="19"/>
      <c r="AWE73" s="19"/>
      <c r="AWF73" s="19"/>
      <c r="AWG73" s="19"/>
      <c r="AWH73" s="19"/>
      <c r="AWI73" s="19"/>
      <c r="AWJ73" s="19"/>
      <c r="AWK73" s="19"/>
      <c r="AWL73" s="19"/>
      <c r="AWM73" s="19"/>
      <c r="AWN73" s="19"/>
      <c r="AWO73" s="19"/>
      <c r="AWP73" s="19"/>
      <c r="AWQ73" s="19"/>
      <c r="AWR73" s="19"/>
      <c r="AWS73" s="19"/>
      <c r="AWT73" s="19"/>
      <c r="AWU73" s="19"/>
      <c r="AWV73" s="19"/>
      <c r="AWW73" s="19"/>
      <c r="AWX73" s="19"/>
      <c r="AWY73" s="19"/>
      <c r="AWZ73" s="19"/>
      <c r="AXA73" s="19"/>
      <c r="AXB73" s="19"/>
      <c r="AXC73" s="19"/>
      <c r="AXD73" s="19"/>
      <c r="AXE73" s="19"/>
      <c r="AXF73" s="19"/>
      <c r="AXG73" s="19"/>
      <c r="AXH73" s="19"/>
      <c r="AXI73" s="19"/>
      <c r="AXJ73" s="19"/>
      <c r="AXK73" s="19"/>
      <c r="AXL73" s="19"/>
      <c r="AXM73" s="19"/>
      <c r="AXN73" s="19"/>
      <c r="AXO73" s="19"/>
      <c r="AXP73" s="19"/>
      <c r="AXQ73" s="19"/>
      <c r="AXR73" s="19"/>
      <c r="AXS73" s="19"/>
      <c r="AXT73" s="19"/>
      <c r="AXU73" s="19"/>
      <c r="AXV73" s="19"/>
      <c r="AXW73" s="19"/>
      <c r="AXX73" s="19"/>
      <c r="AXY73" s="19"/>
      <c r="AXZ73" s="19"/>
      <c r="AYA73" s="19"/>
      <c r="AYB73" s="19"/>
      <c r="AYC73" s="19"/>
      <c r="AYD73" s="19"/>
      <c r="AYE73" s="19"/>
      <c r="AYF73" s="19"/>
      <c r="AYG73" s="19"/>
      <c r="AYH73" s="19"/>
      <c r="AYI73" s="19"/>
      <c r="AYJ73" s="19"/>
      <c r="AYK73" s="19"/>
      <c r="AYL73" s="19"/>
      <c r="AYM73" s="19"/>
      <c r="AYN73" s="19"/>
      <c r="AYO73" s="19"/>
      <c r="AYP73" s="19"/>
      <c r="AYQ73" s="19"/>
      <c r="AYR73" s="19"/>
      <c r="AYS73" s="19"/>
      <c r="AYT73" s="19"/>
      <c r="AYU73" s="19"/>
      <c r="AYV73" s="19"/>
      <c r="AYW73" s="19"/>
      <c r="AYX73" s="19"/>
      <c r="AYY73" s="19"/>
      <c r="AYZ73" s="19"/>
      <c r="AZA73" s="19"/>
      <c r="AZB73" s="19"/>
      <c r="AZC73" s="19"/>
      <c r="AZD73" s="19"/>
      <c r="AZE73" s="19"/>
      <c r="AZF73" s="19"/>
      <c r="AZG73" s="19"/>
      <c r="AZH73" s="19"/>
      <c r="AZI73" s="19"/>
      <c r="AZJ73" s="19"/>
      <c r="AZK73" s="19"/>
      <c r="AZL73" s="19"/>
      <c r="AZM73" s="19"/>
      <c r="AZN73" s="19"/>
      <c r="AZO73" s="19"/>
      <c r="AZP73" s="19"/>
      <c r="AZQ73" s="19"/>
      <c r="AZR73" s="19"/>
      <c r="AZS73" s="19"/>
      <c r="AZT73" s="19"/>
      <c r="AZU73" s="19"/>
      <c r="AZV73" s="19"/>
      <c r="AZW73" s="19"/>
      <c r="AZX73" s="19"/>
      <c r="AZY73" s="19"/>
      <c r="AZZ73" s="19"/>
      <c r="BAA73" s="19"/>
      <c r="BAB73" s="19"/>
      <c r="BAC73" s="19"/>
      <c r="BAD73" s="19"/>
      <c r="BAE73" s="19"/>
      <c r="BAF73" s="19"/>
      <c r="BAG73" s="19"/>
      <c r="BAH73" s="19"/>
      <c r="BAI73" s="19"/>
      <c r="BAJ73" s="19"/>
      <c r="BAK73" s="19"/>
      <c r="BAL73" s="19"/>
      <c r="BAM73" s="19"/>
      <c r="BAN73" s="19"/>
      <c r="BAO73" s="19"/>
      <c r="BAP73" s="19"/>
      <c r="BAQ73" s="19"/>
      <c r="BAR73" s="19"/>
      <c r="BAS73" s="19"/>
      <c r="BAT73" s="19"/>
      <c r="BAU73" s="19"/>
      <c r="BAV73" s="19"/>
      <c r="BAW73" s="19"/>
      <c r="BAX73" s="19"/>
      <c r="BAY73" s="19"/>
      <c r="BAZ73" s="19"/>
      <c r="BBA73" s="19"/>
      <c r="BBB73" s="19"/>
      <c r="BBC73" s="19"/>
      <c r="BBD73" s="19"/>
      <c r="BBE73" s="19"/>
      <c r="BBF73" s="19"/>
      <c r="BBG73" s="19"/>
      <c r="BBH73" s="19"/>
      <c r="BBI73" s="19"/>
      <c r="BBJ73" s="19"/>
      <c r="BBK73" s="19"/>
      <c r="BBL73" s="19"/>
      <c r="BBM73" s="19"/>
      <c r="BBN73" s="19"/>
      <c r="BBO73" s="19"/>
      <c r="BBP73" s="19"/>
      <c r="BBQ73" s="19"/>
      <c r="BBR73" s="19"/>
      <c r="BBS73" s="19"/>
      <c r="BBT73" s="19"/>
      <c r="BBU73" s="19"/>
      <c r="BBV73" s="19"/>
      <c r="BBW73" s="19"/>
      <c r="BBX73" s="19"/>
      <c r="BBY73" s="19"/>
      <c r="BBZ73" s="19"/>
      <c r="BCA73" s="19"/>
      <c r="BCB73" s="19"/>
      <c r="BCC73" s="19"/>
      <c r="BCD73" s="19"/>
      <c r="BCE73" s="19"/>
      <c r="BCF73" s="19"/>
      <c r="BCG73" s="19"/>
      <c r="BCH73" s="19"/>
      <c r="BCI73" s="19"/>
      <c r="BCJ73" s="19"/>
      <c r="BCK73" s="19"/>
      <c r="BCL73" s="19"/>
      <c r="BCM73" s="19"/>
      <c r="BCN73" s="19"/>
      <c r="BCO73" s="19"/>
      <c r="BCP73" s="19"/>
      <c r="BCQ73" s="19"/>
      <c r="BCR73" s="19"/>
      <c r="BCS73" s="19"/>
      <c r="BCT73" s="19"/>
      <c r="BCU73" s="19"/>
      <c r="BCV73" s="19"/>
      <c r="BCW73" s="19"/>
      <c r="BCX73" s="19"/>
      <c r="BCY73" s="19"/>
      <c r="BCZ73" s="19"/>
      <c r="BDA73" s="19"/>
      <c r="BDB73" s="19"/>
      <c r="BDC73" s="19"/>
      <c r="BDD73" s="19"/>
      <c r="BDE73" s="19"/>
      <c r="BDF73" s="19"/>
      <c r="BDG73" s="19"/>
      <c r="BDH73" s="19"/>
      <c r="BDI73" s="19"/>
      <c r="BDJ73" s="19"/>
      <c r="BDK73" s="19"/>
      <c r="BDL73" s="19"/>
      <c r="BDM73" s="19"/>
      <c r="BDN73" s="19"/>
      <c r="BDO73" s="19"/>
      <c r="BDP73" s="19"/>
      <c r="BDQ73" s="19"/>
      <c r="BDR73" s="19"/>
      <c r="BDS73" s="19"/>
      <c r="BDT73" s="19"/>
      <c r="BDU73" s="19"/>
      <c r="BDV73" s="19"/>
      <c r="BDW73" s="19"/>
      <c r="BDX73" s="19"/>
      <c r="BDY73" s="19"/>
      <c r="BDZ73" s="19"/>
      <c r="BEA73" s="19"/>
      <c r="BEB73" s="19"/>
      <c r="BEC73" s="19"/>
      <c r="BED73" s="19"/>
      <c r="BEE73" s="19"/>
      <c r="BEF73" s="19"/>
      <c r="BEG73" s="19"/>
      <c r="BEH73" s="19"/>
      <c r="BEI73" s="19"/>
      <c r="BEJ73" s="19"/>
      <c r="BEK73" s="19"/>
      <c r="BEL73" s="19"/>
      <c r="BEM73" s="19"/>
      <c r="BEN73" s="19"/>
      <c r="BEO73" s="19"/>
      <c r="BEP73" s="19"/>
      <c r="BEQ73" s="19"/>
      <c r="BER73" s="19"/>
      <c r="BES73" s="19"/>
      <c r="BET73" s="19"/>
      <c r="BEU73" s="19"/>
      <c r="BEV73" s="19"/>
      <c r="BEW73" s="19"/>
      <c r="BEX73" s="19"/>
      <c r="BEY73" s="19"/>
      <c r="BEZ73" s="19"/>
      <c r="BFA73" s="19"/>
      <c r="BFB73" s="19"/>
      <c r="BFC73" s="19"/>
      <c r="BFD73" s="19"/>
      <c r="BFE73" s="19"/>
      <c r="BFF73" s="19"/>
      <c r="BFG73" s="19"/>
      <c r="BFH73" s="19"/>
      <c r="BFI73" s="19"/>
      <c r="BFJ73" s="19"/>
      <c r="BFK73" s="19"/>
      <c r="BFL73" s="19"/>
      <c r="BFM73" s="19"/>
      <c r="BFN73" s="19"/>
      <c r="BFO73" s="19"/>
      <c r="BFP73" s="19"/>
      <c r="BFQ73" s="19"/>
      <c r="BFR73" s="19"/>
      <c r="BFS73" s="19"/>
      <c r="BFT73" s="19"/>
      <c r="BFU73" s="19"/>
      <c r="BFV73" s="19"/>
      <c r="BFW73" s="19"/>
      <c r="BFX73" s="19"/>
      <c r="BFY73" s="19"/>
      <c r="BFZ73" s="19"/>
      <c r="BGA73" s="19"/>
      <c r="BGB73" s="19"/>
      <c r="BGC73" s="19"/>
      <c r="BGD73" s="19"/>
      <c r="BGE73" s="19"/>
      <c r="BGF73" s="19"/>
      <c r="BGG73" s="19"/>
      <c r="BGH73" s="19"/>
      <c r="BGI73" s="19"/>
      <c r="BGJ73" s="19"/>
      <c r="BGK73" s="19"/>
      <c r="BGL73" s="19"/>
      <c r="BGM73" s="19"/>
      <c r="BGN73" s="19"/>
      <c r="BGO73" s="19"/>
      <c r="BGP73" s="19"/>
      <c r="BGQ73" s="19"/>
      <c r="BGR73" s="19"/>
      <c r="BGS73" s="19"/>
      <c r="BGT73" s="19"/>
      <c r="BGU73" s="19"/>
      <c r="BGV73" s="19"/>
      <c r="BGW73" s="19"/>
      <c r="BGX73" s="19"/>
      <c r="BGY73" s="19"/>
      <c r="BGZ73" s="19"/>
      <c r="BHA73" s="19"/>
      <c r="BHB73" s="19"/>
      <c r="BHC73" s="19"/>
      <c r="BHD73" s="19"/>
      <c r="BHE73" s="19"/>
      <c r="BHF73" s="19"/>
      <c r="BHG73" s="19"/>
      <c r="BHH73" s="19"/>
      <c r="BHI73" s="19"/>
      <c r="BHJ73" s="19"/>
      <c r="BHK73" s="19"/>
      <c r="BHL73" s="19"/>
      <c r="BHM73" s="19"/>
      <c r="BHN73" s="19"/>
      <c r="BHO73" s="19"/>
      <c r="BHP73" s="19"/>
      <c r="BHQ73" s="19"/>
      <c r="BHR73" s="19"/>
      <c r="BHS73" s="19"/>
      <c r="BHT73" s="19"/>
      <c r="BHU73" s="19"/>
      <c r="BHV73" s="19"/>
      <c r="BHW73" s="19"/>
      <c r="BHX73" s="19"/>
      <c r="BHY73" s="19"/>
      <c r="BHZ73" s="19"/>
      <c r="BIA73" s="19"/>
      <c r="BIB73" s="19"/>
      <c r="BIC73" s="19"/>
      <c r="BID73" s="19"/>
      <c r="BIE73" s="19"/>
      <c r="BIF73" s="19"/>
      <c r="BIG73" s="19"/>
      <c r="BIH73" s="19"/>
      <c r="BII73" s="19"/>
      <c r="BIJ73" s="19"/>
      <c r="BIK73" s="19"/>
      <c r="BIL73" s="19"/>
      <c r="BIM73" s="19"/>
      <c r="BIN73" s="19"/>
      <c r="BIO73" s="19"/>
      <c r="BIP73" s="19"/>
      <c r="BIQ73" s="19"/>
      <c r="BIR73" s="19"/>
      <c r="BIS73" s="19"/>
      <c r="BIT73" s="19"/>
      <c r="BIU73" s="19"/>
      <c r="BIV73" s="19"/>
      <c r="BIW73" s="19"/>
      <c r="BIX73" s="19"/>
      <c r="BIY73" s="19"/>
      <c r="BIZ73" s="19"/>
      <c r="BJA73" s="19"/>
      <c r="BJB73" s="19"/>
      <c r="BJC73" s="19"/>
      <c r="BJD73" s="19"/>
      <c r="BJE73" s="19"/>
      <c r="BJF73" s="19"/>
      <c r="BJG73" s="19"/>
      <c r="BJH73" s="19"/>
      <c r="BJI73" s="19"/>
      <c r="BJJ73" s="19"/>
      <c r="BJK73" s="19"/>
      <c r="BJL73" s="19"/>
      <c r="BJM73" s="19"/>
      <c r="BJN73" s="19"/>
      <c r="BJO73" s="19"/>
      <c r="BJP73" s="19"/>
      <c r="BJQ73" s="19"/>
      <c r="BJR73" s="19"/>
      <c r="BJS73" s="19"/>
      <c r="BJT73" s="19"/>
      <c r="BJU73" s="19"/>
      <c r="BJV73" s="19"/>
      <c r="BJW73" s="19"/>
      <c r="BJX73" s="19"/>
      <c r="BJY73" s="19"/>
      <c r="BJZ73" s="19"/>
      <c r="BKA73" s="19"/>
      <c r="BKB73" s="19"/>
      <c r="BKC73" s="19"/>
      <c r="BKD73" s="19"/>
      <c r="BKE73" s="19"/>
      <c r="BKF73" s="19"/>
      <c r="BKG73" s="19"/>
      <c r="BKH73" s="19"/>
      <c r="BKI73" s="19"/>
      <c r="BKJ73" s="19"/>
      <c r="BKK73" s="19"/>
      <c r="BKL73" s="19"/>
      <c r="BKM73" s="19"/>
      <c r="BKN73" s="19"/>
      <c r="BKO73" s="19"/>
      <c r="BKP73" s="19"/>
      <c r="BKQ73" s="19"/>
      <c r="BKR73" s="19"/>
      <c r="BKS73" s="19"/>
      <c r="BKT73" s="19"/>
      <c r="BKU73" s="19"/>
      <c r="BKV73" s="19"/>
      <c r="BKW73" s="19"/>
      <c r="BKX73" s="19"/>
      <c r="BKY73" s="19"/>
      <c r="BKZ73" s="19"/>
      <c r="BLA73" s="19"/>
      <c r="BLB73" s="19"/>
      <c r="BLC73" s="19"/>
      <c r="BLD73" s="19"/>
      <c r="BLE73" s="19"/>
      <c r="BLF73" s="19"/>
      <c r="BLG73" s="19"/>
      <c r="BLH73" s="19"/>
      <c r="BLI73" s="19"/>
      <c r="BLJ73" s="19"/>
      <c r="BLK73" s="19"/>
      <c r="BLL73" s="19"/>
      <c r="BLM73" s="19"/>
      <c r="BLN73" s="19"/>
      <c r="BLO73" s="19"/>
      <c r="BLP73" s="19"/>
      <c r="BLQ73" s="19"/>
      <c r="BLR73" s="19"/>
      <c r="BLS73" s="19"/>
      <c r="BLT73" s="19"/>
      <c r="BLU73" s="19"/>
      <c r="BLV73" s="19"/>
      <c r="BLW73" s="19"/>
      <c r="BLX73" s="19"/>
      <c r="BLY73" s="19"/>
      <c r="BLZ73" s="19"/>
      <c r="BMA73" s="19"/>
      <c r="BMB73" s="19"/>
      <c r="BMC73" s="19"/>
      <c r="BMD73" s="19"/>
      <c r="BME73" s="19"/>
      <c r="BMF73" s="19"/>
      <c r="BMG73" s="19"/>
      <c r="BMH73" s="19"/>
      <c r="BMI73" s="19"/>
      <c r="BMJ73" s="19"/>
      <c r="BMK73" s="19"/>
      <c r="BML73" s="19"/>
      <c r="BMM73" s="19"/>
      <c r="BMN73" s="19"/>
      <c r="BMO73" s="19"/>
      <c r="BMP73" s="19"/>
      <c r="BMQ73" s="19"/>
      <c r="BMR73" s="19"/>
      <c r="BMS73" s="19"/>
      <c r="BMT73" s="19"/>
      <c r="BMU73" s="19"/>
      <c r="BMV73" s="19"/>
      <c r="BMW73" s="19"/>
      <c r="BMX73" s="19"/>
      <c r="BMY73" s="19"/>
      <c r="BMZ73" s="19"/>
      <c r="BNA73" s="19"/>
      <c r="BNB73" s="19"/>
      <c r="BNC73" s="19"/>
      <c r="BND73" s="19"/>
      <c r="BNE73" s="19"/>
      <c r="BNF73" s="19"/>
      <c r="BNG73" s="19"/>
      <c r="BNH73" s="19"/>
      <c r="BNI73" s="19"/>
      <c r="BNJ73" s="19"/>
      <c r="BNK73" s="19"/>
      <c r="BNL73" s="19"/>
      <c r="BNM73" s="19"/>
      <c r="BNN73" s="19"/>
      <c r="BNO73" s="19"/>
      <c r="BNP73" s="19"/>
      <c r="BNQ73" s="19"/>
      <c r="BNR73" s="19"/>
      <c r="BNS73" s="19"/>
      <c r="BNT73" s="19"/>
      <c r="BNU73" s="19"/>
      <c r="BNV73" s="19"/>
      <c r="BNW73" s="19"/>
      <c r="BNX73" s="19"/>
      <c r="BNY73" s="19"/>
      <c r="BNZ73" s="19"/>
      <c r="BOA73" s="19"/>
      <c r="BOB73" s="19"/>
      <c r="BOC73" s="19"/>
      <c r="BOD73" s="19"/>
      <c r="BOE73" s="19"/>
      <c r="BOF73" s="19"/>
      <c r="BOG73" s="19"/>
      <c r="BOH73" s="19"/>
      <c r="BOI73" s="19"/>
      <c r="BOJ73" s="19"/>
      <c r="BOK73" s="19"/>
      <c r="BOL73" s="19"/>
      <c r="BOM73" s="19"/>
      <c r="BON73" s="19"/>
      <c r="BOO73" s="19"/>
      <c r="BOP73" s="19"/>
      <c r="BOQ73" s="19"/>
      <c r="BOR73" s="19"/>
      <c r="BOS73" s="19"/>
      <c r="BOT73" s="19"/>
      <c r="BOU73" s="19"/>
      <c r="BOV73" s="19"/>
      <c r="BOW73" s="19"/>
      <c r="BOX73" s="19"/>
      <c r="BOY73" s="19"/>
      <c r="BOZ73" s="19"/>
      <c r="BPA73" s="19"/>
      <c r="BPB73" s="19"/>
      <c r="BPC73" s="19"/>
      <c r="BPD73" s="19"/>
      <c r="BPE73" s="19"/>
      <c r="BPF73" s="19"/>
      <c r="BPG73" s="19"/>
      <c r="BPH73" s="19"/>
      <c r="BPI73" s="19"/>
      <c r="BPJ73" s="19"/>
      <c r="BPK73" s="19"/>
      <c r="BPL73" s="19"/>
      <c r="BPM73" s="19"/>
      <c r="BPN73" s="19"/>
      <c r="BPO73" s="19"/>
      <c r="BPP73" s="19"/>
      <c r="BPQ73" s="19"/>
      <c r="BPR73" s="19"/>
      <c r="BPS73" s="19"/>
      <c r="BPT73" s="19"/>
      <c r="BPU73" s="19"/>
      <c r="BPV73" s="19"/>
      <c r="BPW73" s="19"/>
      <c r="BPX73" s="19"/>
      <c r="BPY73" s="19"/>
      <c r="BPZ73" s="19"/>
      <c r="BQA73" s="19"/>
      <c r="BQB73" s="19"/>
      <c r="BQC73" s="19"/>
      <c r="BQD73" s="19"/>
      <c r="BQE73" s="19"/>
      <c r="BQF73" s="19"/>
      <c r="BQG73" s="19"/>
      <c r="BQH73" s="19"/>
      <c r="BQI73" s="19"/>
      <c r="BQJ73" s="19"/>
      <c r="BQK73" s="19"/>
      <c r="BQL73" s="19"/>
      <c r="BQM73" s="19"/>
      <c r="BQN73" s="19"/>
      <c r="BQO73" s="19"/>
      <c r="BQP73" s="19"/>
      <c r="BQQ73" s="19"/>
      <c r="BQR73" s="19"/>
      <c r="BQS73" s="19"/>
      <c r="BQT73" s="19"/>
      <c r="BQU73" s="19"/>
      <c r="BQV73" s="19"/>
      <c r="BQW73" s="19"/>
      <c r="BQX73" s="19"/>
      <c r="BQY73" s="19"/>
      <c r="BQZ73" s="19"/>
      <c r="BRA73" s="19"/>
      <c r="BRB73" s="19"/>
      <c r="BRC73" s="19"/>
      <c r="BRD73" s="19"/>
      <c r="BRE73" s="19"/>
      <c r="BRF73" s="19"/>
      <c r="BRG73" s="19"/>
      <c r="BRH73" s="19"/>
      <c r="BRI73" s="19"/>
      <c r="BRJ73" s="19"/>
      <c r="BRK73" s="19"/>
      <c r="BRL73" s="19"/>
      <c r="BRM73" s="19"/>
      <c r="BRN73" s="19"/>
      <c r="BRO73" s="19"/>
      <c r="BRP73" s="19"/>
      <c r="BRQ73" s="19"/>
      <c r="BRR73" s="19"/>
      <c r="BRS73" s="19"/>
      <c r="BRT73" s="19"/>
      <c r="BRU73" s="19"/>
      <c r="BRV73" s="19"/>
      <c r="BRW73" s="19"/>
      <c r="BRX73" s="19"/>
      <c r="BRY73" s="19"/>
      <c r="BRZ73" s="19"/>
      <c r="BSA73" s="19"/>
      <c r="BSB73" s="19"/>
      <c r="BSC73" s="19"/>
      <c r="BSD73" s="19"/>
      <c r="BSE73" s="19"/>
      <c r="BSF73" s="19"/>
      <c r="BSG73" s="19"/>
      <c r="BSH73" s="19"/>
      <c r="BSI73" s="19"/>
      <c r="BSJ73" s="19"/>
      <c r="BSK73" s="19"/>
      <c r="BSL73" s="19"/>
      <c r="BSM73" s="19"/>
      <c r="BSN73" s="19"/>
      <c r="BSO73" s="19"/>
      <c r="BSP73" s="19"/>
      <c r="BSQ73" s="19"/>
      <c r="BSR73" s="19"/>
      <c r="BSS73" s="19"/>
      <c r="BST73" s="19"/>
      <c r="BSU73" s="19"/>
      <c r="BSV73" s="19"/>
      <c r="BSW73" s="19"/>
      <c r="BSX73" s="19"/>
      <c r="BSY73" s="19"/>
      <c r="BSZ73" s="19"/>
      <c r="BTA73" s="19"/>
      <c r="BTB73" s="19"/>
      <c r="BTC73" s="19"/>
      <c r="BTD73" s="19"/>
      <c r="BTE73" s="19"/>
      <c r="BTF73" s="19"/>
      <c r="BTG73" s="19"/>
      <c r="BTH73" s="19"/>
      <c r="BTI73" s="19"/>
      <c r="BTJ73" s="19"/>
      <c r="BTK73" s="19"/>
      <c r="BTL73" s="19"/>
      <c r="BTM73" s="19"/>
      <c r="BTN73" s="19"/>
      <c r="BTO73" s="19"/>
      <c r="BTP73" s="19"/>
      <c r="BTQ73" s="19"/>
      <c r="BTR73" s="19"/>
      <c r="BTS73" s="19"/>
      <c r="BTT73" s="19"/>
      <c r="BTU73" s="19"/>
      <c r="BTV73" s="19"/>
      <c r="BTW73" s="19"/>
      <c r="BTX73" s="19"/>
      <c r="BTY73" s="19"/>
      <c r="BTZ73" s="19"/>
      <c r="BUA73" s="19"/>
      <c r="BUB73" s="19"/>
      <c r="BUC73" s="19"/>
      <c r="BUD73" s="19"/>
      <c r="BUE73" s="19"/>
      <c r="BUF73" s="19"/>
      <c r="BUG73" s="19"/>
      <c r="BUH73" s="19"/>
      <c r="BUI73" s="19"/>
      <c r="BUJ73" s="19"/>
      <c r="BUK73" s="19"/>
      <c r="BUL73" s="19"/>
      <c r="BUM73" s="19"/>
      <c r="BUN73" s="19"/>
      <c r="BUO73" s="19"/>
      <c r="BUP73" s="19"/>
      <c r="BUQ73" s="19"/>
      <c r="BUR73" s="19"/>
      <c r="BUS73" s="19"/>
      <c r="BUT73" s="19"/>
      <c r="BUU73" s="19"/>
      <c r="BUV73" s="19"/>
      <c r="BUW73" s="19"/>
      <c r="BUX73" s="19"/>
      <c r="BUY73" s="19"/>
      <c r="BUZ73" s="19"/>
      <c r="BVA73" s="19"/>
      <c r="BVB73" s="19"/>
      <c r="BVC73" s="19"/>
      <c r="BVD73" s="19"/>
      <c r="BVE73" s="19"/>
      <c r="BVF73" s="19"/>
      <c r="BVG73" s="19"/>
      <c r="BVH73" s="19"/>
      <c r="BVI73" s="19"/>
      <c r="BVJ73" s="19"/>
      <c r="BVK73" s="19"/>
      <c r="BVL73" s="19"/>
      <c r="BVM73" s="19"/>
      <c r="BVN73" s="19"/>
      <c r="BVO73" s="19"/>
      <c r="BVP73" s="19"/>
      <c r="BVQ73" s="19"/>
      <c r="BVR73" s="19"/>
      <c r="BVS73" s="19"/>
      <c r="BVT73" s="19"/>
      <c r="BVU73" s="19"/>
      <c r="BVV73" s="19"/>
      <c r="BVW73" s="19"/>
      <c r="BVX73" s="19"/>
      <c r="BVY73" s="19"/>
      <c r="BVZ73" s="19"/>
      <c r="BWA73" s="19"/>
      <c r="BWB73" s="19"/>
      <c r="BWC73" s="19"/>
      <c r="BWD73" s="19"/>
      <c r="BWE73" s="19"/>
      <c r="BWF73" s="19"/>
      <c r="BWG73" s="19"/>
      <c r="BWH73" s="19"/>
      <c r="BWI73" s="19"/>
      <c r="BWJ73" s="19"/>
      <c r="BWK73" s="19"/>
      <c r="BWL73" s="19"/>
      <c r="BWM73" s="19"/>
      <c r="BWN73" s="19"/>
      <c r="BWO73" s="19"/>
      <c r="BWP73" s="19"/>
      <c r="BWQ73" s="19"/>
      <c r="BWR73" s="19"/>
      <c r="BWS73" s="19"/>
      <c r="BWT73" s="19"/>
      <c r="BWU73" s="19"/>
      <c r="BWV73" s="19"/>
      <c r="BWW73" s="19"/>
      <c r="BWX73" s="19"/>
      <c r="BWY73" s="19"/>
      <c r="BWZ73" s="19"/>
      <c r="BXA73" s="19"/>
      <c r="BXB73" s="19"/>
      <c r="BXC73" s="19"/>
      <c r="BXD73" s="19"/>
      <c r="BXE73" s="19"/>
      <c r="BXF73" s="19"/>
      <c r="BXG73" s="19"/>
      <c r="BXH73" s="19"/>
      <c r="BXI73" s="19"/>
      <c r="BXJ73" s="19"/>
      <c r="BXK73" s="19"/>
      <c r="BXL73" s="19"/>
      <c r="BXM73" s="19"/>
      <c r="BXN73" s="19"/>
      <c r="BXO73" s="19"/>
      <c r="BXP73" s="19"/>
      <c r="BXQ73" s="19"/>
      <c r="BXR73" s="19"/>
      <c r="BXS73" s="19"/>
      <c r="BXT73" s="19"/>
      <c r="BXU73" s="19"/>
      <c r="BXV73" s="19"/>
      <c r="BXW73" s="19"/>
      <c r="BXX73" s="19"/>
      <c r="BXY73" s="19"/>
      <c r="BXZ73" s="19"/>
      <c r="BYA73" s="19"/>
      <c r="BYB73" s="19"/>
      <c r="BYC73" s="19"/>
      <c r="BYD73" s="19"/>
      <c r="BYE73" s="19"/>
      <c r="BYF73" s="19"/>
      <c r="BYG73" s="19"/>
      <c r="BYH73" s="19"/>
      <c r="BYI73" s="19"/>
      <c r="BYJ73" s="19"/>
      <c r="BYK73" s="19"/>
      <c r="BYL73" s="19"/>
      <c r="BYM73" s="19"/>
      <c r="BYN73" s="19"/>
      <c r="BYO73" s="19"/>
      <c r="BYP73" s="19"/>
      <c r="BYQ73" s="19"/>
      <c r="BYR73" s="19"/>
      <c r="BYS73" s="19"/>
      <c r="BYT73" s="19"/>
      <c r="BYU73" s="19"/>
      <c r="BYV73" s="19"/>
      <c r="BYW73" s="19"/>
      <c r="BYX73" s="19"/>
      <c r="BYY73" s="19"/>
      <c r="BYZ73" s="19"/>
      <c r="BZA73" s="19"/>
      <c r="BZB73" s="19"/>
      <c r="BZC73" s="19"/>
      <c r="BZD73" s="19"/>
      <c r="BZE73" s="19"/>
      <c r="BZF73" s="19"/>
      <c r="BZG73" s="19"/>
      <c r="BZH73" s="19"/>
      <c r="BZI73" s="19"/>
      <c r="BZJ73" s="19"/>
      <c r="BZK73" s="19"/>
      <c r="BZL73" s="19"/>
      <c r="BZM73" s="19"/>
      <c r="BZN73" s="19"/>
      <c r="BZO73" s="19"/>
      <c r="BZP73" s="19"/>
      <c r="BZQ73" s="19"/>
      <c r="BZR73" s="19"/>
      <c r="BZS73" s="19"/>
      <c r="BZT73" s="19"/>
      <c r="BZU73" s="19"/>
      <c r="BZV73" s="19"/>
      <c r="BZW73" s="19"/>
      <c r="BZX73" s="19"/>
      <c r="BZY73" s="19"/>
      <c r="BZZ73" s="19"/>
      <c r="CAA73" s="19"/>
      <c r="CAB73" s="19"/>
      <c r="CAC73" s="19"/>
      <c r="CAD73" s="19"/>
      <c r="CAE73" s="19"/>
      <c r="CAF73" s="19"/>
      <c r="CAG73" s="19"/>
      <c r="CAH73" s="19"/>
      <c r="CAI73" s="19"/>
      <c r="CAJ73" s="19"/>
      <c r="CAK73" s="19"/>
      <c r="CAL73" s="19"/>
      <c r="CAM73" s="19"/>
      <c r="CAN73" s="19"/>
      <c r="CAO73" s="19"/>
      <c r="CAP73" s="19"/>
      <c r="CAQ73" s="19"/>
      <c r="CAR73" s="19"/>
      <c r="CAS73" s="19"/>
      <c r="CAT73" s="19"/>
      <c r="CAU73" s="19"/>
      <c r="CAV73" s="19"/>
      <c r="CAW73" s="19"/>
      <c r="CAX73" s="19"/>
      <c r="CAY73" s="19"/>
      <c r="CAZ73" s="19"/>
      <c r="CBA73" s="19"/>
      <c r="CBB73" s="19"/>
      <c r="CBC73" s="19"/>
      <c r="CBD73" s="19"/>
      <c r="CBE73" s="19"/>
      <c r="CBF73" s="19"/>
      <c r="CBG73" s="19"/>
      <c r="CBH73" s="19"/>
      <c r="CBI73" s="19"/>
      <c r="CBJ73" s="19"/>
      <c r="CBK73" s="19"/>
      <c r="CBL73" s="19"/>
      <c r="CBM73" s="19"/>
      <c r="CBN73" s="19"/>
      <c r="CBO73" s="19"/>
      <c r="CBP73" s="19"/>
      <c r="CBQ73" s="19"/>
      <c r="CBR73" s="19"/>
      <c r="CBS73" s="19"/>
      <c r="CBT73" s="19"/>
      <c r="CBU73" s="19"/>
      <c r="CBV73" s="19"/>
      <c r="CBW73" s="19"/>
      <c r="CBX73" s="19"/>
      <c r="CBY73" s="19"/>
      <c r="CBZ73" s="19"/>
      <c r="CCA73" s="19"/>
      <c r="CCB73" s="19"/>
      <c r="CCC73" s="19"/>
      <c r="CCD73" s="19"/>
      <c r="CCE73" s="19"/>
      <c r="CCF73" s="19"/>
      <c r="CCG73" s="19"/>
      <c r="CCH73" s="19"/>
      <c r="CCI73" s="19"/>
      <c r="CCJ73" s="19"/>
      <c r="CCK73" s="19"/>
      <c r="CCL73" s="19"/>
      <c r="CCM73" s="19"/>
      <c r="CCN73" s="19"/>
      <c r="CCO73" s="19"/>
      <c r="CCP73" s="19"/>
      <c r="CCQ73" s="19"/>
      <c r="CCR73" s="19"/>
      <c r="CCS73" s="19"/>
      <c r="CCT73" s="19"/>
      <c r="CCU73" s="19"/>
      <c r="CCV73" s="19"/>
      <c r="CCW73" s="19"/>
      <c r="CCX73" s="19"/>
      <c r="CCY73" s="19"/>
      <c r="CCZ73" s="19"/>
      <c r="CDA73" s="19"/>
      <c r="CDB73" s="19"/>
      <c r="CDC73" s="19"/>
      <c r="CDD73" s="19"/>
      <c r="CDE73" s="19"/>
      <c r="CDF73" s="19"/>
      <c r="CDG73" s="19"/>
      <c r="CDH73" s="19"/>
      <c r="CDI73" s="19"/>
      <c r="CDJ73" s="19"/>
      <c r="CDK73" s="19"/>
      <c r="CDL73" s="19"/>
      <c r="CDM73" s="19"/>
      <c r="CDN73" s="19"/>
      <c r="CDO73" s="19"/>
      <c r="CDP73" s="19"/>
      <c r="CDQ73" s="19"/>
      <c r="CDR73" s="19"/>
      <c r="CDS73" s="19"/>
      <c r="CDT73" s="19"/>
      <c r="CDU73" s="19"/>
      <c r="CDV73" s="19"/>
      <c r="CDW73" s="19"/>
      <c r="CDX73" s="19"/>
      <c r="CDY73" s="19"/>
      <c r="CDZ73" s="19"/>
      <c r="CEA73" s="19"/>
      <c r="CEB73" s="19"/>
      <c r="CEC73" s="19"/>
      <c r="CED73" s="19"/>
      <c r="CEE73" s="19"/>
      <c r="CEF73" s="19"/>
      <c r="CEG73" s="19"/>
      <c r="CEH73" s="19"/>
      <c r="CEI73" s="19"/>
      <c r="CEJ73" s="19"/>
      <c r="CEK73" s="19"/>
      <c r="CEL73" s="19"/>
      <c r="CEM73" s="19"/>
      <c r="CEN73" s="19"/>
      <c r="CEO73" s="19"/>
      <c r="CEP73" s="19"/>
      <c r="CEQ73" s="19"/>
      <c r="CER73" s="19"/>
      <c r="CES73" s="19"/>
      <c r="CET73" s="19"/>
      <c r="CEU73" s="19"/>
      <c r="CEV73" s="19"/>
      <c r="CEW73" s="19"/>
      <c r="CEX73" s="19"/>
      <c r="CEY73" s="19"/>
      <c r="CEZ73" s="19"/>
      <c r="CFA73" s="19"/>
      <c r="CFB73" s="19"/>
      <c r="CFC73" s="19"/>
      <c r="CFD73" s="19"/>
      <c r="CFE73" s="19"/>
      <c r="CFF73" s="19"/>
      <c r="CFG73" s="19"/>
      <c r="CFH73" s="19"/>
      <c r="CFI73" s="19"/>
      <c r="CFJ73" s="19"/>
      <c r="CFK73" s="19"/>
      <c r="CFL73" s="19"/>
      <c r="CFM73" s="19"/>
      <c r="CFN73" s="19"/>
      <c r="CFO73" s="19"/>
      <c r="CFP73" s="19"/>
      <c r="CFQ73" s="19"/>
      <c r="CFR73" s="19"/>
      <c r="CFS73" s="19"/>
      <c r="CFT73" s="19"/>
      <c r="CFU73" s="19"/>
      <c r="CFV73" s="19"/>
      <c r="CFW73" s="19"/>
      <c r="CFX73" s="19"/>
      <c r="CFY73" s="19"/>
      <c r="CFZ73" s="19"/>
      <c r="CGA73" s="19"/>
      <c r="CGB73" s="19"/>
      <c r="CGC73" s="19"/>
      <c r="CGD73" s="19"/>
      <c r="CGE73" s="19"/>
      <c r="CGF73" s="19"/>
      <c r="CGG73" s="19"/>
      <c r="CGH73" s="19"/>
      <c r="CGI73" s="19"/>
      <c r="CGJ73" s="19"/>
      <c r="CGK73" s="19"/>
      <c r="CGL73" s="19"/>
      <c r="CGM73" s="19"/>
      <c r="CGN73" s="19"/>
      <c r="CGO73" s="19"/>
      <c r="CGP73" s="19"/>
      <c r="CGQ73" s="19"/>
      <c r="CGR73" s="19"/>
      <c r="CGS73" s="19"/>
      <c r="CGT73" s="19"/>
      <c r="CGU73" s="19"/>
      <c r="CGV73" s="19"/>
      <c r="CGW73" s="19"/>
      <c r="CGX73" s="19"/>
      <c r="CGY73" s="19"/>
      <c r="CGZ73" s="19"/>
      <c r="CHA73" s="19"/>
      <c r="CHB73" s="19"/>
      <c r="CHC73" s="19"/>
      <c r="CHD73" s="19"/>
      <c r="CHE73" s="19"/>
      <c r="CHF73" s="19"/>
      <c r="CHG73" s="19"/>
      <c r="CHH73" s="19"/>
      <c r="CHI73" s="19"/>
      <c r="CHJ73" s="19"/>
      <c r="CHK73" s="19"/>
      <c r="CHL73" s="19"/>
      <c r="CHM73" s="19"/>
      <c r="CHN73" s="19"/>
      <c r="CHO73" s="19"/>
      <c r="CHP73" s="19"/>
      <c r="CHQ73" s="19"/>
      <c r="CHR73" s="19"/>
      <c r="CHS73" s="19"/>
      <c r="CHT73" s="19"/>
      <c r="CHU73" s="19"/>
      <c r="CHV73" s="19"/>
      <c r="CHW73" s="19"/>
      <c r="CHX73" s="19"/>
      <c r="CHY73" s="19"/>
      <c r="CHZ73" s="19"/>
      <c r="CIA73" s="19"/>
      <c r="CIB73" s="19"/>
      <c r="CIC73" s="19"/>
      <c r="CID73" s="19"/>
      <c r="CIE73" s="19"/>
      <c r="CIF73" s="19"/>
      <c r="CIG73" s="19"/>
      <c r="CIH73" s="19"/>
      <c r="CII73" s="19"/>
      <c r="CIJ73" s="19"/>
      <c r="CIK73" s="19"/>
      <c r="CIL73" s="19"/>
      <c r="CIM73" s="19"/>
      <c r="CIN73" s="19"/>
      <c r="CIO73" s="19"/>
      <c r="CIP73" s="19"/>
      <c r="CIQ73" s="19"/>
      <c r="CIR73" s="19"/>
      <c r="CIS73" s="19"/>
      <c r="CIT73" s="19"/>
      <c r="CIU73" s="19"/>
      <c r="CIV73" s="19"/>
      <c r="CIW73" s="19"/>
      <c r="CIX73" s="19"/>
      <c r="CIY73" s="19"/>
      <c r="CIZ73" s="19"/>
      <c r="CJA73" s="19"/>
      <c r="CJB73" s="19"/>
      <c r="CJC73" s="19"/>
      <c r="CJD73" s="19"/>
      <c r="CJE73" s="19"/>
      <c r="CJF73" s="19"/>
      <c r="CJG73" s="19"/>
      <c r="CJH73" s="19"/>
      <c r="CJI73" s="19"/>
      <c r="CJJ73" s="19"/>
      <c r="CJK73" s="19"/>
      <c r="CJL73" s="19"/>
      <c r="CJM73" s="19"/>
      <c r="CJN73" s="19"/>
      <c r="CJO73" s="19"/>
      <c r="CJP73" s="19"/>
      <c r="CJQ73" s="19"/>
      <c r="CJR73" s="19"/>
      <c r="CJS73" s="19"/>
      <c r="CJT73" s="19"/>
      <c r="CJU73" s="19"/>
      <c r="CJV73" s="19"/>
      <c r="CJW73" s="19"/>
      <c r="CJX73" s="19"/>
      <c r="CJY73" s="19"/>
      <c r="CJZ73" s="19"/>
      <c r="CKA73" s="19"/>
      <c r="CKB73" s="19"/>
      <c r="CKC73" s="19"/>
      <c r="CKD73" s="19"/>
      <c r="CKE73" s="19"/>
      <c r="CKF73" s="19"/>
      <c r="CKG73" s="19"/>
      <c r="CKH73" s="19"/>
      <c r="CKI73" s="19"/>
      <c r="CKJ73" s="19"/>
      <c r="CKK73" s="19"/>
      <c r="CKL73" s="19"/>
      <c r="CKM73" s="19"/>
      <c r="CKN73" s="19"/>
      <c r="CKO73" s="19"/>
      <c r="CKP73" s="19"/>
      <c r="CKQ73" s="19"/>
      <c r="CKR73" s="19"/>
      <c r="CKS73" s="19"/>
      <c r="CKT73" s="19"/>
      <c r="CKU73" s="19"/>
      <c r="CKV73" s="19"/>
      <c r="CKW73" s="19"/>
      <c r="CKX73" s="19"/>
      <c r="CKY73" s="19"/>
      <c r="CKZ73" s="19"/>
      <c r="CLA73" s="19"/>
      <c r="CLB73" s="19"/>
      <c r="CLC73" s="19"/>
      <c r="CLD73" s="19"/>
      <c r="CLE73" s="19"/>
      <c r="CLF73" s="19"/>
      <c r="CLG73" s="19"/>
      <c r="CLH73" s="19"/>
      <c r="CLI73" s="19"/>
      <c r="CLJ73" s="19"/>
      <c r="CLK73" s="19"/>
      <c r="CLL73" s="19"/>
      <c r="CLM73" s="19"/>
      <c r="CLN73" s="19"/>
      <c r="CLO73" s="19"/>
      <c r="CLP73" s="19"/>
      <c r="CLQ73" s="19"/>
      <c r="CLR73" s="19"/>
      <c r="CLS73" s="19"/>
      <c r="CLT73" s="19"/>
      <c r="CLU73" s="19"/>
      <c r="CLV73" s="19"/>
      <c r="CLW73" s="19"/>
      <c r="CLX73" s="19"/>
      <c r="CLY73" s="19"/>
      <c r="CLZ73" s="19"/>
      <c r="CMA73" s="19"/>
      <c r="CMB73" s="19"/>
      <c r="CMC73" s="19"/>
      <c r="CMD73" s="19"/>
      <c r="CME73" s="19"/>
      <c r="CMF73" s="19"/>
      <c r="CMG73" s="19"/>
      <c r="CMH73" s="19"/>
      <c r="CMI73" s="19"/>
      <c r="CMJ73" s="19"/>
      <c r="CMK73" s="19"/>
      <c r="CML73" s="19"/>
      <c r="CMM73" s="19"/>
      <c r="CMN73" s="19"/>
      <c r="CMO73" s="19"/>
      <c r="CMP73" s="19"/>
      <c r="CMQ73" s="19"/>
      <c r="CMR73" s="19"/>
      <c r="CMS73" s="19"/>
      <c r="CMT73" s="19"/>
      <c r="CMU73" s="19"/>
      <c r="CMV73" s="19"/>
      <c r="CMW73" s="19"/>
      <c r="CMX73" s="19"/>
      <c r="CMY73" s="19"/>
      <c r="CMZ73" s="19"/>
      <c r="CNA73" s="19"/>
      <c r="CNB73" s="19"/>
      <c r="CNC73" s="19"/>
      <c r="CND73" s="19"/>
      <c r="CNE73" s="19"/>
      <c r="CNF73" s="19"/>
      <c r="CNG73" s="19"/>
      <c r="CNH73" s="19"/>
      <c r="CNI73" s="19"/>
      <c r="CNJ73" s="19"/>
      <c r="CNK73" s="19"/>
      <c r="CNL73" s="19"/>
      <c r="CNM73" s="19"/>
      <c r="CNN73" s="19"/>
      <c r="CNO73" s="19"/>
      <c r="CNP73" s="19"/>
      <c r="CNQ73" s="19"/>
      <c r="CNR73" s="19"/>
      <c r="CNS73" s="19"/>
      <c r="CNT73" s="19"/>
      <c r="CNU73" s="19"/>
      <c r="CNV73" s="19"/>
      <c r="CNW73" s="19"/>
      <c r="CNX73" s="19"/>
      <c r="CNY73" s="19"/>
      <c r="CNZ73" s="19"/>
      <c r="COA73" s="19"/>
      <c r="COB73" s="19"/>
      <c r="COC73" s="19"/>
      <c r="COD73" s="19"/>
      <c r="COE73" s="19"/>
      <c r="COF73" s="19"/>
      <c r="COG73" s="19"/>
      <c r="COH73" s="19"/>
      <c r="COI73" s="19"/>
      <c r="COJ73" s="19"/>
      <c r="COK73" s="19"/>
      <c r="COL73" s="19"/>
      <c r="COM73" s="19"/>
      <c r="CON73" s="19"/>
      <c r="COO73" s="19"/>
      <c r="COP73" s="19"/>
      <c r="COQ73" s="19"/>
      <c r="COR73" s="19"/>
      <c r="COS73" s="19"/>
      <c r="COT73" s="19"/>
      <c r="COU73" s="19"/>
      <c r="COV73" s="19"/>
      <c r="COW73" s="19"/>
      <c r="COX73" s="19"/>
      <c r="COY73" s="19"/>
      <c r="COZ73" s="19"/>
      <c r="CPA73" s="19"/>
      <c r="CPB73" s="19"/>
      <c r="CPC73" s="19"/>
      <c r="CPD73" s="19"/>
      <c r="CPE73" s="19"/>
      <c r="CPF73" s="19"/>
      <c r="CPG73" s="19"/>
      <c r="CPH73" s="19"/>
      <c r="CPI73" s="19"/>
      <c r="CPJ73" s="19"/>
      <c r="CPK73" s="19"/>
      <c r="CPL73" s="19"/>
      <c r="CPM73" s="19"/>
      <c r="CPN73" s="19"/>
      <c r="CPO73" s="19"/>
      <c r="CPP73" s="19"/>
      <c r="CPQ73" s="19"/>
      <c r="CPR73" s="19"/>
      <c r="CPS73" s="19"/>
      <c r="CPT73" s="19"/>
      <c r="CPU73" s="19"/>
      <c r="CPV73" s="19"/>
      <c r="CPW73" s="19"/>
      <c r="CPX73" s="19"/>
      <c r="CPY73" s="19"/>
      <c r="CPZ73" s="19"/>
      <c r="CQA73" s="19"/>
      <c r="CQB73" s="19"/>
      <c r="CQC73" s="19"/>
      <c r="CQD73" s="19"/>
      <c r="CQE73" s="19"/>
      <c r="CQF73" s="19"/>
      <c r="CQG73" s="19"/>
      <c r="CQH73" s="19"/>
      <c r="CQI73" s="19"/>
      <c r="CQJ73" s="19"/>
      <c r="CQK73" s="19"/>
      <c r="CQL73" s="19"/>
      <c r="CQM73" s="19"/>
      <c r="CQN73" s="19"/>
      <c r="CQO73" s="19"/>
      <c r="CQP73" s="19"/>
      <c r="CQQ73" s="19"/>
      <c r="CQR73" s="19"/>
      <c r="CQS73" s="19"/>
      <c r="CQT73" s="19"/>
      <c r="CQU73" s="19"/>
      <c r="CQV73" s="19"/>
      <c r="CQW73" s="19"/>
      <c r="CQX73" s="19"/>
      <c r="CQY73" s="19"/>
      <c r="CQZ73" s="19"/>
      <c r="CRA73" s="19"/>
      <c r="CRB73" s="19"/>
      <c r="CRC73" s="19"/>
      <c r="CRD73" s="19"/>
      <c r="CRE73" s="19"/>
      <c r="CRF73" s="19"/>
      <c r="CRG73" s="19"/>
      <c r="CRH73" s="19"/>
      <c r="CRI73" s="19"/>
      <c r="CRJ73" s="19"/>
      <c r="CRK73" s="19"/>
      <c r="CRL73" s="19"/>
      <c r="CRM73" s="19"/>
      <c r="CRN73" s="19"/>
      <c r="CRO73" s="19"/>
      <c r="CRP73" s="19"/>
      <c r="CRQ73" s="19"/>
      <c r="CRR73" s="19"/>
      <c r="CRS73" s="19"/>
      <c r="CRT73" s="19"/>
      <c r="CRU73" s="19"/>
      <c r="CRV73" s="19"/>
      <c r="CRW73" s="19"/>
      <c r="CRX73" s="19"/>
      <c r="CRY73" s="19"/>
      <c r="CRZ73" s="19"/>
      <c r="CSA73" s="19"/>
      <c r="CSB73" s="19"/>
      <c r="CSC73" s="19"/>
      <c r="CSD73" s="19"/>
      <c r="CSE73" s="19"/>
      <c r="CSF73" s="19"/>
      <c r="CSG73" s="19"/>
      <c r="CSH73" s="19"/>
      <c r="CSI73" s="19"/>
      <c r="CSJ73" s="19"/>
      <c r="CSK73" s="19"/>
      <c r="CSL73" s="19"/>
      <c r="CSM73" s="19"/>
      <c r="CSN73" s="19"/>
      <c r="CSO73" s="19"/>
      <c r="CSP73" s="19"/>
      <c r="CSQ73" s="19"/>
      <c r="CSR73" s="19"/>
      <c r="CSS73" s="19"/>
      <c r="CST73" s="19"/>
      <c r="CSU73" s="19"/>
      <c r="CSV73" s="19"/>
      <c r="CSW73" s="19"/>
      <c r="CSX73" s="19"/>
      <c r="CSY73" s="19"/>
      <c r="CSZ73" s="19"/>
      <c r="CTA73" s="19"/>
      <c r="CTB73" s="19"/>
      <c r="CTC73" s="19"/>
      <c r="CTD73" s="19"/>
      <c r="CTE73" s="19"/>
      <c r="CTF73" s="19"/>
      <c r="CTG73" s="19"/>
      <c r="CTH73" s="19"/>
      <c r="CTI73" s="19"/>
      <c r="CTJ73" s="19"/>
      <c r="CTK73" s="19"/>
      <c r="CTL73" s="19"/>
      <c r="CTM73" s="19"/>
      <c r="CTN73" s="19"/>
      <c r="CTO73" s="19"/>
      <c r="CTP73" s="19"/>
      <c r="CTQ73" s="19"/>
      <c r="CTR73" s="19"/>
      <c r="CTS73" s="19"/>
      <c r="CTT73" s="19"/>
      <c r="CTU73" s="19"/>
      <c r="CTV73" s="19"/>
      <c r="CTW73" s="19"/>
      <c r="CTX73" s="19"/>
      <c r="CTY73" s="19"/>
      <c r="CTZ73" s="19"/>
      <c r="CUA73" s="19"/>
      <c r="CUB73" s="19"/>
      <c r="CUC73" s="19"/>
      <c r="CUD73" s="19"/>
      <c r="CUE73" s="19"/>
      <c r="CUF73" s="19"/>
      <c r="CUG73" s="19"/>
      <c r="CUH73" s="19"/>
      <c r="CUI73" s="19"/>
      <c r="CUJ73" s="19"/>
      <c r="CUK73" s="19"/>
      <c r="CUL73" s="19"/>
      <c r="CUM73" s="19"/>
      <c r="CUN73" s="19"/>
      <c r="CUO73" s="19"/>
      <c r="CUP73" s="19"/>
      <c r="CUQ73" s="19"/>
      <c r="CUR73" s="19"/>
      <c r="CUS73" s="19"/>
      <c r="CUT73" s="19"/>
      <c r="CUU73" s="19"/>
      <c r="CUV73" s="19"/>
      <c r="CUW73" s="19"/>
      <c r="CUX73" s="19"/>
      <c r="CUY73" s="19"/>
      <c r="CUZ73" s="19"/>
      <c r="CVA73" s="19"/>
      <c r="CVB73" s="19"/>
      <c r="CVC73" s="19"/>
      <c r="CVD73" s="19"/>
      <c r="CVE73" s="19"/>
      <c r="CVF73" s="19"/>
      <c r="CVG73" s="19"/>
      <c r="CVH73" s="19"/>
      <c r="CVI73" s="19"/>
      <c r="CVJ73" s="19"/>
      <c r="CVK73" s="19"/>
      <c r="CVL73" s="19"/>
      <c r="CVM73" s="19"/>
      <c r="CVN73" s="19"/>
      <c r="CVO73" s="19"/>
      <c r="CVP73" s="19"/>
      <c r="CVQ73" s="19"/>
      <c r="CVR73" s="19"/>
      <c r="CVS73" s="19"/>
      <c r="CVT73" s="19"/>
      <c r="CVU73" s="19"/>
      <c r="CVV73" s="19"/>
      <c r="CVW73" s="19"/>
      <c r="CVX73" s="19"/>
      <c r="CVY73" s="19"/>
      <c r="CVZ73" s="19"/>
      <c r="CWA73" s="19"/>
      <c r="CWB73" s="19"/>
      <c r="CWC73" s="19"/>
      <c r="CWD73" s="19"/>
      <c r="CWE73" s="19"/>
      <c r="CWF73" s="19"/>
      <c r="CWG73" s="19"/>
      <c r="CWH73" s="19"/>
      <c r="CWI73" s="19"/>
      <c r="CWJ73" s="19"/>
      <c r="CWK73" s="19"/>
      <c r="CWL73" s="19"/>
      <c r="CWM73" s="19"/>
      <c r="CWN73" s="19"/>
      <c r="CWO73" s="19"/>
      <c r="CWP73" s="19"/>
      <c r="CWQ73" s="19"/>
      <c r="CWR73" s="19"/>
      <c r="CWS73" s="19"/>
      <c r="CWT73" s="19"/>
      <c r="CWU73" s="19"/>
      <c r="CWV73" s="19"/>
      <c r="CWW73" s="19"/>
      <c r="CWX73" s="19"/>
      <c r="CWY73" s="19"/>
      <c r="CWZ73" s="19"/>
      <c r="CXA73" s="19"/>
      <c r="CXB73" s="19"/>
      <c r="CXC73" s="19"/>
      <c r="CXD73" s="19"/>
      <c r="CXE73" s="19"/>
      <c r="CXF73" s="19"/>
      <c r="CXG73" s="19"/>
      <c r="CXH73" s="19"/>
      <c r="CXI73" s="19"/>
      <c r="CXJ73" s="19"/>
      <c r="CXK73" s="19"/>
      <c r="CXL73" s="19"/>
      <c r="CXM73" s="19"/>
      <c r="CXN73" s="19"/>
      <c r="CXO73" s="19"/>
      <c r="CXP73" s="19"/>
      <c r="CXQ73" s="19"/>
      <c r="CXR73" s="19"/>
      <c r="CXS73" s="19"/>
      <c r="CXT73" s="19"/>
      <c r="CXU73" s="19"/>
      <c r="CXV73" s="19"/>
      <c r="CXW73" s="19"/>
      <c r="CXX73" s="19"/>
      <c r="CXY73" s="19"/>
      <c r="CXZ73" s="19"/>
      <c r="CYA73" s="19"/>
      <c r="CYB73" s="19"/>
      <c r="CYC73" s="19"/>
      <c r="CYD73" s="19"/>
      <c r="CYE73" s="19"/>
      <c r="CYF73" s="19"/>
      <c r="CYG73" s="19"/>
      <c r="CYH73" s="19"/>
      <c r="CYI73" s="19"/>
      <c r="CYJ73" s="19"/>
      <c r="CYK73" s="19"/>
      <c r="CYL73" s="19"/>
      <c r="CYM73" s="19"/>
      <c r="CYN73" s="19"/>
      <c r="CYO73" s="19"/>
      <c r="CYP73" s="19"/>
      <c r="CYQ73" s="19"/>
      <c r="CYR73" s="19"/>
      <c r="CYS73" s="19"/>
      <c r="CYT73" s="19"/>
      <c r="CYU73" s="19"/>
      <c r="CYV73" s="19"/>
      <c r="CYW73" s="19"/>
      <c r="CYX73" s="19"/>
      <c r="CYY73" s="19"/>
      <c r="CYZ73" s="19"/>
      <c r="CZA73" s="19"/>
      <c r="CZB73" s="19"/>
      <c r="CZC73" s="19"/>
      <c r="CZD73" s="19"/>
      <c r="CZE73" s="19"/>
      <c r="CZF73" s="19"/>
      <c r="CZG73" s="19"/>
      <c r="CZH73" s="19"/>
      <c r="CZI73" s="19"/>
      <c r="CZJ73" s="19"/>
      <c r="CZK73" s="19"/>
      <c r="CZL73" s="19"/>
      <c r="CZM73" s="19"/>
      <c r="CZN73" s="19"/>
      <c r="CZO73" s="19"/>
      <c r="CZP73" s="19"/>
      <c r="CZQ73" s="19"/>
      <c r="CZR73" s="19"/>
      <c r="CZS73" s="19"/>
      <c r="CZT73" s="19"/>
      <c r="CZU73" s="19"/>
      <c r="CZV73" s="19"/>
      <c r="CZW73" s="19"/>
      <c r="CZX73" s="19"/>
      <c r="CZY73" s="19"/>
      <c r="CZZ73" s="19"/>
      <c r="DAA73" s="19"/>
      <c r="DAB73" s="19"/>
      <c r="DAC73" s="19"/>
      <c r="DAD73" s="19"/>
      <c r="DAE73" s="19"/>
      <c r="DAF73" s="19"/>
      <c r="DAG73" s="19"/>
      <c r="DAH73" s="19"/>
      <c r="DAI73" s="19"/>
      <c r="DAJ73" s="19"/>
      <c r="DAK73" s="19"/>
      <c r="DAL73" s="19"/>
      <c r="DAM73" s="19"/>
      <c r="DAN73" s="19"/>
      <c r="DAO73" s="19"/>
      <c r="DAP73" s="19"/>
      <c r="DAQ73" s="19"/>
      <c r="DAR73" s="19"/>
      <c r="DAS73" s="19"/>
      <c r="DAT73" s="19"/>
      <c r="DAU73" s="19"/>
      <c r="DAV73" s="19"/>
      <c r="DAW73" s="19"/>
      <c r="DAX73" s="19"/>
      <c r="DAY73" s="19"/>
      <c r="DAZ73" s="19"/>
      <c r="DBA73" s="19"/>
      <c r="DBB73" s="19"/>
      <c r="DBC73" s="19"/>
      <c r="DBD73" s="19"/>
      <c r="DBE73" s="19"/>
      <c r="DBF73" s="19"/>
      <c r="DBG73" s="19"/>
      <c r="DBH73" s="19"/>
      <c r="DBI73" s="19"/>
      <c r="DBJ73" s="19"/>
      <c r="DBK73" s="19"/>
      <c r="DBL73" s="19"/>
      <c r="DBM73" s="19"/>
      <c r="DBN73" s="19"/>
      <c r="DBO73" s="19"/>
      <c r="DBP73" s="19"/>
      <c r="DBQ73" s="19"/>
      <c r="DBR73" s="19"/>
      <c r="DBS73" s="19"/>
      <c r="DBT73" s="19"/>
      <c r="DBU73" s="19"/>
      <c r="DBV73" s="19"/>
      <c r="DBW73" s="19"/>
      <c r="DBX73" s="19"/>
      <c r="DBY73" s="19"/>
      <c r="DBZ73" s="19"/>
      <c r="DCA73" s="19"/>
      <c r="DCB73" s="19"/>
      <c r="DCC73" s="19"/>
      <c r="DCD73" s="19"/>
      <c r="DCE73" s="19"/>
      <c r="DCF73" s="19"/>
      <c r="DCG73" s="19"/>
      <c r="DCH73" s="19"/>
      <c r="DCI73" s="19"/>
      <c r="DCJ73" s="19"/>
      <c r="DCK73" s="19"/>
      <c r="DCL73" s="19"/>
      <c r="DCM73" s="19"/>
      <c r="DCN73" s="19"/>
      <c r="DCO73" s="19"/>
      <c r="DCP73" s="19"/>
      <c r="DCQ73" s="19"/>
      <c r="DCR73" s="19"/>
      <c r="DCS73" s="19"/>
      <c r="DCT73" s="19"/>
      <c r="DCU73" s="19"/>
      <c r="DCV73" s="19"/>
      <c r="DCW73" s="19"/>
      <c r="DCX73" s="19"/>
      <c r="DCY73" s="19"/>
      <c r="DCZ73" s="19"/>
      <c r="DDA73" s="19"/>
      <c r="DDB73" s="19"/>
      <c r="DDC73" s="19"/>
      <c r="DDD73" s="19"/>
      <c r="DDE73" s="19"/>
      <c r="DDF73" s="19"/>
      <c r="DDG73" s="19"/>
      <c r="DDH73" s="19"/>
      <c r="DDI73" s="19"/>
      <c r="DDJ73" s="19"/>
      <c r="DDK73" s="19"/>
      <c r="DDL73" s="19"/>
      <c r="DDM73" s="19"/>
      <c r="DDN73" s="19"/>
      <c r="DDO73" s="19"/>
      <c r="DDP73" s="19"/>
      <c r="DDQ73" s="19"/>
      <c r="DDR73" s="19"/>
      <c r="DDS73" s="19"/>
      <c r="DDT73" s="19"/>
      <c r="DDU73" s="19"/>
      <c r="DDV73" s="19"/>
      <c r="DDW73" s="19"/>
      <c r="DDX73" s="19"/>
      <c r="DDY73" s="19"/>
      <c r="DDZ73" s="19"/>
      <c r="DEA73" s="19"/>
      <c r="DEB73" s="19"/>
      <c r="DEC73" s="19"/>
      <c r="DED73" s="19"/>
      <c r="DEE73" s="19"/>
      <c r="DEF73" s="19"/>
      <c r="DEG73" s="19"/>
      <c r="DEH73" s="19"/>
      <c r="DEI73" s="19"/>
      <c r="DEJ73" s="19"/>
      <c r="DEK73" s="19"/>
      <c r="DEL73" s="19"/>
      <c r="DEM73" s="19"/>
      <c r="DEN73" s="19"/>
      <c r="DEO73" s="19"/>
      <c r="DEP73" s="19"/>
      <c r="DEQ73" s="19"/>
      <c r="DER73" s="19"/>
      <c r="DES73" s="19"/>
      <c r="DET73" s="19"/>
      <c r="DEU73" s="19"/>
      <c r="DEV73" s="19"/>
      <c r="DEW73" s="19"/>
      <c r="DEX73" s="19"/>
      <c r="DEY73" s="19"/>
      <c r="DEZ73" s="19"/>
      <c r="DFA73" s="19"/>
      <c r="DFB73" s="19"/>
      <c r="DFC73" s="19"/>
      <c r="DFD73" s="19"/>
      <c r="DFE73" s="19"/>
      <c r="DFF73" s="19"/>
      <c r="DFG73" s="19"/>
      <c r="DFH73" s="19"/>
      <c r="DFI73" s="19"/>
      <c r="DFJ73" s="19"/>
      <c r="DFK73" s="19"/>
      <c r="DFL73" s="19"/>
      <c r="DFM73" s="19"/>
      <c r="DFN73" s="19"/>
      <c r="DFO73" s="19"/>
      <c r="DFP73" s="19"/>
      <c r="DFQ73" s="19"/>
      <c r="DFR73" s="19"/>
      <c r="DFS73" s="19"/>
      <c r="DFT73" s="19"/>
      <c r="DFU73" s="19"/>
      <c r="DFV73" s="19"/>
      <c r="DFW73" s="19"/>
      <c r="DFX73" s="19"/>
      <c r="DFY73" s="19"/>
      <c r="DFZ73" s="19"/>
      <c r="DGA73" s="19"/>
      <c r="DGB73" s="19"/>
      <c r="DGC73" s="19"/>
      <c r="DGD73" s="19"/>
      <c r="DGE73" s="19"/>
      <c r="DGF73" s="19"/>
      <c r="DGG73" s="19"/>
      <c r="DGH73" s="19"/>
      <c r="DGI73" s="19"/>
      <c r="DGJ73" s="19"/>
      <c r="DGK73" s="19"/>
      <c r="DGL73" s="19"/>
      <c r="DGM73" s="19"/>
      <c r="DGN73" s="19"/>
      <c r="DGO73" s="19"/>
      <c r="DGP73" s="19"/>
      <c r="DGQ73" s="19"/>
      <c r="DGR73" s="19"/>
      <c r="DGS73" s="19"/>
      <c r="DGT73" s="19"/>
      <c r="DGU73" s="19"/>
      <c r="DGV73" s="19"/>
      <c r="DGW73" s="19"/>
      <c r="DGX73" s="19"/>
      <c r="DGY73" s="19"/>
      <c r="DGZ73" s="19"/>
      <c r="DHA73" s="19"/>
      <c r="DHB73" s="19"/>
      <c r="DHC73" s="19"/>
      <c r="DHD73" s="19"/>
      <c r="DHE73" s="19"/>
      <c r="DHF73" s="19"/>
      <c r="DHG73" s="19"/>
      <c r="DHH73" s="19"/>
      <c r="DHI73" s="19"/>
      <c r="DHJ73" s="19"/>
      <c r="DHK73" s="19"/>
      <c r="DHL73" s="19"/>
      <c r="DHM73" s="19"/>
      <c r="DHN73" s="19"/>
      <c r="DHO73" s="19"/>
      <c r="DHP73" s="19"/>
      <c r="DHQ73" s="19"/>
      <c r="DHR73" s="19"/>
      <c r="DHS73" s="19"/>
      <c r="DHT73" s="19"/>
      <c r="DHU73" s="19"/>
      <c r="DHV73" s="19"/>
      <c r="DHW73" s="19"/>
      <c r="DHX73" s="19"/>
      <c r="DHY73" s="19"/>
      <c r="DHZ73" s="19"/>
      <c r="DIA73" s="19"/>
      <c r="DIB73" s="19"/>
      <c r="DIC73" s="19"/>
      <c r="DID73" s="19"/>
      <c r="DIE73" s="19"/>
      <c r="DIF73" s="19"/>
      <c r="DIG73" s="19"/>
      <c r="DIH73" s="19"/>
      <c r="DII73" s="19"/>
      <c r="DIJ73" s="19"/>
      <c r="DIK73" s="19"/>
      <c r="DIL73" s="19"/>
      <c r="DIM73" s="19"/>
      <c r="DIN73" s="19"/>
      <c r="DIO73" s="19"/>
      <c r="DIP73" s="19"/>
      <c r="DIQ73" s="19"/>
      <c r="DIR73" s="19"/>
      <c r="DIS73" s="19"/>
      <c r="DIT73" s="19"/>
      <c r="DIU73" s="19"/>
      <c r="DIV73" s="19"/>
      <c r="DIW73" s="19"/>
      <c r="DIX73" s="19"/>
      <c r="DIY73" s="19"/>
      <c r="DIZ73" s="19"/>
      <c r="DJA73" s="19"/>
      <c r="DJB73" s="19"/>
      <c r="DJC73" s="19"/>
      <c r="DJD73" s="19"/>
      <c r="DJE73" s="19"/>
      <c r="DJF73" s="19"/>
      <c r="DJG73" s="19"/>
      <c r="DJH73" s="19"/>
      <c r="DJI73" s="19"/>
      <c r="DJJ73" s="19"/>
      <c r="DJK73" s="19"/>
      <c r="DJL73" s="19"/>
      <c r="DJM73" s="19"/>
      <c r="DJN73" s="19"/>
      <c r="DJO73" s="19"/>
      <c r="DJP73" s="19"/>
      <c r="DJQ73" s="19"/>
      <c r="DJR73" s="19"/>
      <c r="DJS73" s="19"/>
      <c r="DJT73" s="19"/>
      <c r="DJU73" s="19"/>
      <c r="DJV73" s="19"/>
      <c r="DJW73" s="19"/>
      <c r="DJX73" s="19"/>
      <c r="DJY73" s="19"/>
      <c r="DJZ73" s="19"/>
      <c r="DKA73" s="19"/>
      <c r="DKB73" s="19"/>
      <c r="DKC73" s="19"/>
      <c r="DKD73" s="19"/>
      <c r="DKE73" s="19"/>
      <c r="DKF73" s="19"/>
      <c r="DKG73" s="19"/>
      <c r="DKH73" s="19"/>
      <c r="DKI73" s="19"/>
      <c r="DKJ73" s="19"/>
      <c r="DKK73" s="19"/>
      <c r="DKL73" s="19"/>
      <c r="DKM73" s="19"/>
      <c r="DKN73" s="19"/>
      <c r="DKO73" s="19"/>
      <c r="DKP73" s="19"/>
      <c r="DKQ73" s="19"/>
      <c r="DKR73" s="19"/>
      <c r="DKS73" s="19"/>
      <c r="DKT73" s="19"/>
      <c r="DKU73" s="19"/>
      <c r="DKV73" s="19"/>
      <c r="DKW73" s="19"/>
      <c r="DKX73" s="19"/>
      <c r="DKY73" s="19"/>
      <c r="DKZ73" s="19"/>
      <c r="DLA73" s="19"/>
      <c r="DLB73" s="19"/>
      <c r="DLC73" s="19"/>
      <c r="DLD73" s="19"/>
      <c r="DLE73" s="19"/>
      <c r="DLF73" s="19"/>
      <c r="DLG73" s="19"/>
      <c r="DLH73" s="19"/>
      <c r="DLI73" s="19"/>
      <c r="DLJ73" s="19"/>
      <c r="DLK73" s="19"/>
      <c r="DLL73" s="19"/>
      <c r="DLM73" s="19"/>
      <c r="DLN73" s="19"/>
      <c r="DLO73" s="19"/>
      <c r="DLP73" s="19"/>
      <c r="DLQ73" s="19"/>
      <c r="DLR73" s="19"/>
      <c r="DLS73" s="19"/>
      <c r="DLT73" s="19"/>
      <c r="DLU73" s="19"/>
      <c r="DLV73" s="19"/>
      <c r="DLW73" s="19"/>
      <c r="DLX73" s="19"/>
      <c r="DLY73" s="19"/>
      <c r="DLZ73" s="19"/>
      <c r="DMA73" s="19"/>
      <c r="DMB73" s="19"/>
      <c r="DMC73" s="19"/>
      <c r="DMD73" s="19"/>
      <c r="DME73" s="19"/>
      <c r="DMF73" s="19"/>
      <c r="DMG73" s="19"/>
      <c r="DMH73" s="19"/>
      <c r="DMI73" s="19"/>
      <c r="DMJ73" s="19"/>
      <c r="DMK73" s="19"/>
      <c r="DML73" s="19"/>
      <c r="DMM73" s="19"/>
      <c r="DMN73" s="19"/>
      <c r="DMO73" s="19"/>
      <c r="DMP73" s="19"/>
      <c r="DMQ73" s="19"/>
      <c r="DMR73" s="19"/>
      <c r="DMS73" s="19"/>
      <c r="DMT73" s="19"/>
      <c r="DMU73" s="19"/>
      <c r="DMV73" s="19"/>
      <c r="DMW73" s="19"/>
      <c r="DMX73" s="19"/>
      <c r="DMY73" s="19"/>
      <c r="DMZ73" s="19"/>
      <c r="DNA73" s="19"/>
      <c r="DNB73" s="19"/>
      <c r="DNC73" s="19"/>
      <c r="DND73" s="19"/>
      <c r="DNE73" s="19"/>
      <c r="DNF73" s="19"/>
      <c r="DNG73" s="19"/>
      <c r="DNH73" s="19"/>
      <c r="DNI73" s="19"/>
      <c r="DNJ73" s="19"/>
      <c r="DNK73" s="19"/>
      <c r="DNL73" s="19"/>
      <c r="DNM73" s="19"/>
      <c r="DNN73" s="19"/>
      <c r="DNO73" s="19"/>
      <c r="DNP73" s="19"/>
      <c r="DNQ73" s="19"/>
      <c r="DNR73" s="19"/>
      <c r="DNS73" s="19"/>
      <c r="DNT73" s="19"/>
      <c r="DNU73" s="19"/>
      <c r="DNV73" s="19"/>
      <c r="DNW73" s="19"/>
      <c r="DNX73" s="19"/>
      <c r="DNY73" s="19"/>
      <c r="DNZ73" s="19"/>
      <c r="DOA73" s="19"/>
      <c r="DOB73" s="19"/>
      <c r="DOC73" s="19"/>
      <c r="DOD73" s="19"/>
      <c r="DOE73" s="19"/>
      <c r="DOF73" s="19"/>
      <c r="DOG73" s="19"/>
      <c r="DOH73" s="19"/>
      <c r="DOI73" s="19"/>
      <c r="DOJ73" s="19"/>
      <c r="DOK73" s="19"/>
      <c r="DOL73" s="19"/>
      <c r="DOM73" s="19"/>
      <c r="DON73" s="19"/>
      <c r="DOO73" s="19"/>
      <c r="DOP73" s="19"/>
      <c r="DOQ73" s="19"/>
      <c r="DOR73" s="19"/>
      <c r="DOS73" s="19"/>
      <c r="DOT73" s="19"/>
      <c r="DOU73" s="19"/>
      <c r="DOV73" s="19"/>
      <c r="DOW73" s="19"/>
      <c r="DOX73" s="19"/>
      <c r="DOY73" s="19"/>
      <c r="DOZ73" s="19"/>
      <c r="DPA73" s="19"/>
      <c r="DPB73" s="19"/>
      <c r="DPC73" s="19"/>
      <c r="DPD73" s="19"/>
      <c r="DPE73" s="19"/>
      <c r="DPF73" s="19"/>
      <c r="DPG73" s="19"/>
      <c r="DPH73" s="19"/>
      <c r="DPI73" s="19"/>
      <c r="DPJ73" s="19"/>
      <c r="DPK73" s="19"/>
      <c r="DPL73" s="19"/>
      <c r="DPM73" s="19"/>
      <c r="DPN73" s="19"/>
      <c r="DPO73" s="19"/>
      <c r="DPP73" s="19"/>
      <c r="DPQ73" s="19"/>
      <c r="DPR73" s="19"/>
      <c r="DPS73" s="19"/>
      <c r="DPT73" s="19"/>
      <c r="DPU73" s="19"/>
      <c r="DPV73" s="19"/>
      <c r="DPW73" s="19"/>
      <c r="DPX73" s="19"/>
      <c r="DPY73" s="19"/>
      <c r="DPZ73" s="19"/>
      <c r="DQA73" s="19"/>
      <c r="DQB73" s="19"/>
      <c r="DQC73" s="19"/>
      <c r="DQD73" s="19"/>
      <c r="DQE73" s="19"/>
      <c r="DQF73" s="19"/>
      <c r="DQG73" s="19"/>
      <c r="DQH73" s="19"/>
      <c r="DQI73" s="19"/>
      <c r="DQJ73" s="19"/>
      <c r="DQK73" s="19"/>
      <c r="DQL73" s="19"/>
      <c r="DQM73" s="19"/>
      <c r="DQN73" s="19"/>
      <c r="DQO73" s="19"/>
      <c r="DQP73" s="19"/>
      <c r="DQQ73" s="19"/>
      <c r="DQR73" s="19"/>
      <c r="DQS73" s="19"/>
      <c r="DQT73" s="19"/>
      <c r="DQU73" s="19"/>
      <c r="DQV73" s="19"/>
      <c r="DQW73" s="19"/>
      <c r="DQX73" s="19"/>
      <c r="DQY73" s="19"/>
      <c r="DQZ73" s="19"/>
      <c r="DRA73" s="19"/>
      <c r="DRB73" s="19"/>
      <c r="DRC73" s="19"/>
      <c r="DRD73" s="19"/>
      <c r="DRE73" s="19"/>
      <c r="DRF73" s="19"/>
      <c r="DRG73" s="19"/>
      <c r="DRH73" s="19"/>
      <c r="DRI73" s="19"/>
      <c r="DRJ73" s="19"/>
      <c r="DRK73" s="19"/>
      <c r="DRL73" s="19"/>
      <c r="DRM73" s="19"/>
      <c r="DRN73" s="19"/>
      <c r="DRO73" s="19"/>
      <c r="DRP73" s="19"/>
      <c r="DRQ73" s="19"/>
      <c r="DRR73" s="19"/>
      <c r="DRS73" s="19"/>
      <c r="DRT73" s="19"/>
      <c r="DRU73" s="19"/>
      <c r="DRV73" s="19"/>
      <c r="DRW73" s="19"/>
      <c r="DRX73" s="19"/>
      <c r="DRY73" s="19"/>
      <c r="DRZ73" s="19"/>
      <c r="DSA73" s="19"/>
      <c r="DSB73" s="19"/>
      <c r="DSC73" s="19"/>
      <c r="DSD73" s="19"/>
      <c r="DSE73" s="19"/>
      <c r="DSF73" s="19"/>
      <c r="DSG73" s="19"/>
      <c r="DSH73" s="19"/>
      <c r="DSI73" s="19"/>
      <c r="DSJ73" s="19"/>
      <c r="DSK73" s="19"/>
      <c r="DSL73" s="19"/>
      <c r="DSM73" s="19"/>
      <c r="DSN73" s="19"/>
      <c r="DSO73" s="19"/>
      <c r="DSP73" s="19"/>
      <c r="DSQ73" s="19"/>
      <c r="DSR73" s="19"/>
      <c r="DSS73" s="19"/>
      <c r="DST73" s="19"/>
      <c r="DSU73" s="19"/>
      <c r="DSV73" s="19"/>
      <c r="DSW73" s="19"/>
      <c r="DSX73" s="19"/>
      <c r="DSY73" s="19"/>
      <c r="DSZ73" s="19"/>
      <c r="DTA73" s="19"/>
      <c r="DTB73" s="19"/>
      <c r="DTC73" s="19"/>
      <c r="DTD73" s="19"/>
      <c r="DTE73" s="19"/>
      <c r="DTF73" s="19"/>
      <c r="DTG73" s="19"/>
      <c r="DTH73" s="19"/>
      <c r="DTI73" s="19"/>
      <c r="DTJ73" s="19"/>
      <c r="DTK73" s="19"/>
      <c r="DTL73" s="19"/>
      <c r="DTM73" s="19"/>
      <c r="DTN73" s="19"/>
      <c r="DTO73" s="19"/>
      <c r="DTP73" s="19"/>
      <c r="DTQ73" s="19"/>
      <c r="DTR73" s="19"/>
      <c r="DTS73" s="19"/>
      <c r="DTT73" s="19"/>
      <c r="DTU73" s="19"/>
      <c r="DTV73" s="19"/>
      <c r="DTW73" s="19"/>
      <c r="DTX73" s="19"/>
      <c r="DTY73" s="19"/>
      <c r="DTZ73" s="19"/>
      <c r="DUA73" s="19"/>
      <c r="DUB73" s="19"/>
      <c r="DUC73" s="19"/>
      <c r="DUD73" s="19"/>
      <c r="DUE73" s="19"/>
      <c r="DUF73" s="19"/>
      <c r="DUG73" s="19"/>
      <c r="DUH73" s="19"/>
      <c r="DUI73" s="19"/>
      <c r="DUJ73" s="19"/>
      <c r="DUK73" s="19"/>
      <c r="DUL73" s="19"/>
      <c r="DUM73" s="19"/>
      <c r="DUN73" s="19"/>
      <c r="DUO73" s="19"/>
      <c r="DUP73" s="19"/>
      <c r="DUQ73" s="19"/>
      <c r="DUR73" s="19"/>
      <c r="DUS73" s="19"/>
      <c r="DUT73" s="19"/>
      <c r="DUU73" s="19"/>
      <c r="DUV73" s="19"/>
      <c r="DUW73" s="19"/>
      <c r="DUX73" s="19"/>
      <c r="DUY73" s="19"/>
      <c r="DUZ73" s="19"/>
      <c r="DVA73" s="19"/>
      <c r="DVB73" s="19"/>
      <c r="DVC73" s="19"/>
      <c r="DVD73" s="19"/>
      <c r="DVE73" s="19"/>
      <c r="DVF73" s="19"/>
      <c r="DVG73" s="19"/>
      <c r="DVH73" s="19"/>
      <c r="DVI73" s="19"/>
      <c r="DVJ73" s="19"/>
      <c r="DVK73" s="19"/>
      <c r="DVL73" s="19"/>
      <c r="DVM73" s="19"/>
      <c r="DVN73" s="19"/>
      <c r="DVO73" s="19"/>
      <c r="DVP73" s="19"/>
      <c r="DVQ73" s="19"/>
      <c r="DVR73" s="19"/>
      <c r="DVS73" s="19"/>
      <c r="DVT73" s="19"/>
      <c r="DVU73" s="19"/>
      <c r="DVV73" s="19"/>
      <c r="DVW73" s="19"/>
      <c r="DVX73" s="19"/>
      <c r="DVY73" s="19"/>
      <c r="DVZ73" s="19"/>
      <c r="DWA73" s="19"/>
      <c r="DWB73" s="19"/>
      <c r="DWC73" s="19"/>
      <c r="DWD73" s="19"/>
      <c r="DWE73" s="19"/>
      <c r="DWF73" s="19"/>
      <c r="DWG73" s="19"/>
      <c r="DWH73" s="19"/>
      <c r="DWI73" s="19"/>
      <c r="DWJ73" s="19"/>
      <c r="DWK73" s="19"/>
      <c r="DWL73" s="19"/>
      <c r="DWM73" s="19"/>
      <c r="DWN73" s="19"/>
      <c r="DWO73" s="19"/>
      <c r="DWP73" s="19"/>
      <c r="DWQ73" s="19"/>
      <c r="DWR73" s="19"/>
      <c r="DWS73" s="19"/>
      <c r="DWT73" s="19"/>
      <c r="DWU73" s="19"/>
      <c r="DWV73" s="19"/>
      <c r="DWW73" s="19"/>
      <c r="DWX73" s="19"/>
      <c r="DWY73" s="19"/>
      <c r="DWZ73" s="19"/>
      <c r="DXA73" s="19"/>
      <c r="DXB73" s="19"/>
      <c r="DXC73" s="19"/>
      <c r="DXD73" s="19"/>
      <c r="DXE73" s="19"/>
      <c r="DXF73" s="19"/>
      <c r="DXG73" s="19"/>
      <c r="DXH73" s="19"/>
      <c r="DXI73" s="19"/>
      <c r="DXJ73" s="19"/>
      <c r="DXK73" s="19"/>
      <c r="DXL73" s="19"/>
      <c r="DXM73" s="19"/>
      <c r="DXN73" s="19"/>
      <c r="DXO73" s="19"/>
      <c r="DXP73" s="19"/>
      <c r="DXQ73" s="19"/>
      <c r="DXR73" s="19"/>
      <c r="DXS73" s="19"/>
      <c r="DXT73" s="19"/>
      <c r="DXU73" s="19"/>
      <c r="DXV73" s="19"/>
      <c r="DXW73" s="19"/>
      <c r="DXX73" s="19"/>
      <c r="DXY73" s="19"/>
      <c r="DXZ73" s="19"/>
      <c r="DYA73" s="19"/>
      <c r="DYB73" s="19"/>
      <c r="DYC73" s="19"/>
      <c r="DYD73" s="19"/>
      <c r="DYE73" s="19"/>
      <c r="DYF73" s="19"/>
      <c r="DYG73" s="19"/>
      <c r="DYH73" s="19"/>
      <c r="DYI73" s="19"/>
      <c r="DYJ73" s="19"/>
      <c r="DYK73" s="19"/>
      <c r="DYL73" s="19"/>
      <c r="DYM73" s="19"/>
      <c r="DYN73" s="19"/>
      <c r="DYO73" s="19"/>
      <c r="DYP73" s="19"/>
      <c r="DYQ73" s="19"/>
      <c r="DYR73" s="19"/>
      <c r="DYS73" s="19"/>
      <c r="DYT73" s="19"/>
      <c r="DYU73" s="19"/>
      <c r="DYV73" s="19"/>
      <c r="DYW73" s="19"/>
      <c r="DYX73" s="19"/>
      <c r="DYY73" s="19"/>
      <c r="DYZ73" s="19"/>
      <c r="DZA73" s="19"/>
      <c r="DZB73" s="19"/>
      <c r="DZC73" s="19"/>
      <c r="DZD73" s="19"/>
      <c r="DZE73" s="19"/>
      <c r="DZF73" s="19"/>
      <c r="DZG73" s="19"/>
      <c r="DZH73" s="19"/>
      <c r="DZI73" s="19"/>
      <c r="DZJ73" s="19"/>
      <c r="DZK73" s="19"/>
      <c r="DZL73" s="19"/>
      <c r="DZM73" s="19"/>
      <c r="DZN73" s="19"/>
      <c r="DZO73" s="19"/>
      <c r="DZP73" s="19"/>
      <c r="DZQ73" s="19"/>
      <c r="DZR73" s="19"/>
      <c r="DZS73" s="19"/>
      <c r="DZT73" s="19"/>
      <c r="DZU73" s="19"/>
      <c r="DZV73" s="19"/>
      <c r="DZW73" s="19"/>
      <c r="DZX73" s="19"/>
      <c r="DZY73" s="19"/>
      <c r="DZZ73" s="19"/>
      <c r="EAA73" s="19"/>
      <c r="EAB73" s="19"/>
      <c r="EAC73" s="19"/>
      <c r="EAD73" s="19"/>
      <c r="EAE73" s="19"/>
      <c r="EAF73" s="19"/>
      <c r="EAG73" s="19"/>
      <c r="EAH73" s="19"/>
      <c r="EAI73" s="19"/>
      <c r="EAJ73" s="19"/>
      <c r="EAK73" s="19"/>
      <c r="EAL73" s="19"/>
      <c r="EAM73" s="19"/>
      <c r="EAN73" s="19"/>
      <c r="EAO73" s="19"/>
      <c r="EAP73" s="19"/>
      <c r="EAQ73" s="19"/>
      <c r="EAR73" s="19"/>
      <c r="EAS73" s="19"/>
      <c r="EAT73" s="19"/>
      <c r="EAU73" s="19"/>
      <c r="EAV73" s="19"/>
      <c r="EAW73" s="19"/>
      <c r="EAX73" s="19"/>
      <c r="EAY73" s="19"/>
      <c r="EAZ73" s="19"/>
      <c r="EBA73" s="19"/>
      <c r="EBB73" s="19"/>
      <c r="EBC73" s="19"/>
      <c r="EBD73" s="19"/>
      <c r="EBE73" s="19"/>
      <c r="EBF73" s="19"/>
      <c r="EBG73" s="19"/>
      <c r="EBH73" s="19"/>
      <c r="EBI73" s="19"/>
      <c r="EBJ73" s="19"/>
      <c r="EBK73" s="19"/>
      <c r="EBL73" s="19"/>
      <c r="EBM73" s="19"/>
      <c r="EBN73" s="19"/>
      <c r="EBO73" s="19"/>
      <c r="EBP73" s="19"/>
      <c r="EBQ73" s="19"/>
      <c r="EBR73" s="19"/>
      <c r="EBS73" s="19"/>
      <c r="EBT73" s="19"/>
      <c r="EBU73" s="19"/>
      <c r="EBV73" s="19"/>
      <c r="EBW73" s="19"/>
      <c r="EBX73" s="19"/>
      <c r="EBY73" s="19"/>
      <c r="EBZ73" s="19"/>
      <c r="ECA73" s="19"/>
      <c r="ECB73" s="19"/>
      <c r="ECC73" s="19"/>
      <c r="ECD73" s="19"/>
      <c r="ECE73" s="19"/>
      <c r="ECF73" s="19"/>
      <c r="ECG73" s="19"/>
      <c r="ECH73" s="19"/>
      <c r="ECI73" s="19"/>
      <c r="ECJ73" s="19"/>
      <c r="ECK73" s="19"/>
      <c r="ECL73" s="19"/>
      <c r="ECM73" s="19"/>
      <c r="ECN73" s="19"/>
      <c r="ECO73" s="19"/>
      <c r="ECP73" s="19"/>
      <c r="ECQ73" s="19"/>
      <c r="ECR73" s="19"/>
      <c r="ECS73" s="19"/>
      <c r="ECT73" s="19"/>
      <c r="ECU73" s="19"/>
      <c r="ECV73" s="19"/>
      <c r="ECW73" s="19"/>
      <c r="ECX73" s="19"/>
      <c r="ECY73" s="19"/>
      <c r="ECZ73" s="19"/>
      <c r="EDA73" s="19"/>
      <c r="EDB73" s="19"/>
      <c r="EDC73" s="19"/>
      <c r="EDD73" s="19"/>
      <c r="EDE73" s="19"/>
      <c r="EDF73" s="19"/>
      <c r="EDG73" s="19"/>
      <c r="EDH73" s="19"/>
      <c r="EDI73" s="19"/>
      <c r="EDJ73" s="19"/>
      <c r="EDK73" s="19"/>
      <c r="EDL73" s="19"/>
      <c r="EDM73" s="19"/>
      <c r="EDN73" s="19"/>
      <c r="EDO73" s="19"/>
      <c r="EDP73" s="19"/>
      <c r="EDQ73" s="19"/>
      <c r="EDR73" s="19"/>
      <c r="EDS73" s="19"/>
      <c r="EDT73" s="19"/>
      <c r="EDU73" s="19"/>
      <c r="EDV73" s="19"/>
      <c r="EDW73" s="19"/>
      <c r="EDX73" s="19"/>
      <c r="EDY73" s="19"/>
      <c r="EDZ73" s="19"/>
      <c r="EEA73" s="19"/>
      <c r="EEB73" s="19"/>
      <c r="EEC73" s="19"/>
      <c r="EED73" s="19"/>
      <c r="EEE73" s="19"/>
      <c r="EEF73" s="19"/>
      <c r="EEG73" s="19"/>
      <c r="EEH73" s="19"/>
      <c r="EEI73" s="19"/>
      <c r="EEJ73" s="19"/>
      <c r="EEK73" s="19"/>
      <c r="EEL73" s="19"/>
      <c r="EEM73" s="19"/>
      <c r="EEN73" s="19"/>
      <c r="EEO73" s="19"/>
      <c r="EEP73" s="19"/>
      <c r="EEQ73" s="19"/>
      <c r="EER73" s="19"/>
      <c r="EES73" s="19"/>
      <c r="EET73" s="19"/>
      <c r="EEU73" s="19"/>
      <c r="EEV73" s="19"/>
      <c r="EEW73" s="19"/>
      <c r="EEX73" s="19"/>
      <c r="EEY73" s="19"/>
      <c r="EEZ73" s="19"/>
      <c r="EFA73" s="19"/>
      <c r="EFB73" s="19"/>
      <c r="EFC73" s="19"/>
      <c r="EFD73" s="19"/>
      <c r="EFE73" s="19"/>
      <c r="EFF73" s="19"/>
      <c r="EFG73" s="19"/>
      <c r="EFH73" s="19"/>
      <c r="EFI73" s="19"/>
      <c r="EFJ73" s="19"/>
      <c r="EFK73" s="19"/>
      <c r="EFL73" s="19"/>
      <c r="EFM73" s="19"/>
      <c r="EFN73" s="19"/>
      <c r="EFO73" s="19"/>
      <c r="EFP73" s="19"/>
      <c r="EFQ73" s="19"/>
      <c r="EFR73" s="19"/>
      <c r="EFS73" s="19"/>
      <c r="EFT73" s="19"/>
      <c r="EFU73" s="19"/>
      <c r="EFV73" s="19"/>
      <c r="EFW73" s="19"/>
      <c r="EFX73" s="19"/>
      <c r="EFY73" s="19"/>
      <c r="EFZ73" s="19"/>
      <c r="EGA73" s="19"/>
      <c r="EGB73" s="19"/>
      <c r="EGC73" s="19"/>
      <c r="EGD73" s="19"/>
      <c r="EGE73" s="19"/>
      <c r="EGF73" s="19"/>
      <c r="EGG73" s="19"/>
      <c r="EGH73" s="19"/>
      <c r="EGI73" s="19"/>
      <c r="EGJ73" s="19"/>
      <c r="EGK73" s="19"/>
      <c r="EGL73" s="19"/>
      <c r="EGM73" s="19"/>
      <c r="EGN73" s="19"/>
      <c r="EGO73" s="19"/>
      <c r="EGP73" s="19"/>
      <c r="EGQ73" s="19"/>
      <c r="EGR73" s="19"/>
      <c r="EGS73" s="19"/>
      <c r="EGT73" s="19"/>
      <c r="EGU73" s="19"/>
      <c r="EGV73" s="19"/>
      <c r="EGW73" s="19"/>
      <c r="EGX73" s="19"/>
      <c r="EGY73" s="19"/>
      <c r="EGZ73" s="19"/>
      <c r="EHA73" s="19"/>
      <c r="EHB73" s="19"/>
      <c r="EHC73" s="19"/>
      <c r="EHD73" s="19"/>
      <c r="EHE73" s="19"/>
      <c r="EHF73" s="19"/>
      <c r="EHG73" s="19"/>
      <c r="EHH73" s="19"/>
      <c r="EHI73" s="19"/>
      <c r="EHJ73" s="19"/>
      <c r="EHK73" s="19"/>
      <c r="EHL73" s="19"/>
      <c r="EHM73" s="19"/>
      <c r="EHN73" s="19"/>
      <c r="EHO73" s="19"/>
      <c r="EHP73" s="19"/>
      <c r="EHQ73" s="19"/>
      <c r="EHR73" s="19"/>
      <c r="EHS73" s="19"/>
      <c r="EHT73" s="19"/>
      <c r="EHU73" s="19"/>
      <c r="EHV73" s="19"/>
      <c r="EHW73" s="19"/>
      <c r="EHX73" s="19"/>
      <c r="EHY73" s="19"/>
      <c r="EHZ73" s="19"/>
      <c r="EIA73" s="19"/>
      <c r="EIB73" s="19"/>
      <c r="EIC73" s="19"/>
      <c r="EID73" s="19"/>
      <c r="EIE73" s="19"/>
      <c r="EIF73" s="19"/>
      <c r="EIG73" s="19"/>
      <c r="EIH73" s="19"/>
      <c r="EII73" s="19"/>
      <c r="EIJ73" s="19"/>
      <c r="EIK73" s="19"/>
      <c r="EIL73" s="19"/>
      <c r="EIM73" s="19"/>
      <c r="EIN73" s="19"/>
      <c r="EIO73" s="19"/>
      <c r="EIP73" s="19"/>
      <c r="EIQ73" s="19"/>
      <c r="EIR73" s="19"/>
      <c r="EIS73" s="19"/>
      <c r="EIT73" s="19"/>
      <c r="EIU73" s="19"/>
      <c r="EIV73" s="19"/>
      <c r="EIW73" s="19"/>
      <c r="EIX73" s="19"/>
      <c r="EIY73" s="19"/>
      <c r="EIZ73" s="19"/>
      <c r="EJA73" s="19"/>
      <c r="EJB73" s="19"/>
      <c r="EJC73" s="19"/>
      <c r="EJD73" s="19"/>
      <c r="EJE73" s="19"/>
      <c r="EJF73" s="19"/>
      <c r="EJG73" s="19"/>
      <c r="EJH73" s="19"/>
      <c r="EJI73" s="19"/>
      <c r="EJJ73" s="19"/>
      <c r="EJK73" s="19"/>
      <c r="EJL73" s="19"/>
      <c r="EJM73" s="19"/>
      <c r="EJN73" s="19"/>
      <c r="EJO73" s="19"/>
      <c r="EJP73" s="19"/>
      <c r="EJQ73" s="19"/>
      <c r="EJR73" s="19"/>
      <c r="EJS73" s="19"/>
      <c r="EJT73" s="19"/>
      <c r="EJU73" s="19"/>
      <c r="EJV73" s="19"/>
      <c r="EJW73" s="19"/>
      <c r="EJX73" s="19"/>
      <c r="EJY73" s="19"/>
      <c r="EJZ73" s="19"/>
      <c r="EKA73" s="19"/>
      <c r="EKB73" s="19"/>
      <c r="EKC73" s="19"/>
      <c r="EKD73" s="19"/>
      <c r="EKE73" s="19"/>
      <c r="EKF73" s="19"/>
      <c r="EKG73" s="19"/>
      <c r="EKH73" s="19"/>
      <c r="EKI73" s="19"/>
      <c r="EKJ73" s="19"/>
      <c r="EKK73" s="19"/>
      <c r="EKL73" s="19"/>
      <c r="EKM73" s="19"/>
      <c r="EKN73" s="19"/>
      <c r="EKO73" s="19"/>
      <c r="EKP73" s="19"/>
      <c r="EKQ73" s="19"/>
      <c r="EKR73" s="19"/>
      <c r="EKS73" s="19"/>
      <c r="EKT73" s="19"/>
      <c r="EKU73" s="19"/>
      <c r="EKV73" s="19"/>
      <c r="EKW73" s="19"/>
      <c r="EKX73" s="19"/>
      <c r="EKY73" s="19"/>
      <c r="EKZ73" s="19"/>
      <c r="ELA73" s="19"/>
      <c r="ELB73" s="19"/>
      <c r="ELC73" s="19"/>
      <c r="ELD73" s="19"/>
      <c r="ELE73" s="19"/>
      <c r="ELF73" s="19"/>
      <c r="ELG73" s="19"/>
      <c r="ELH73" s="19"/>
      <c r="ELI73" s="19"/>
      <c r="ELJ73" s="19"/>
      <c r="ELK73" s="19"/>
      <c r="ELL73" s="19"/>
      <c r="ELM73" s="19"/>
      <c r="ELN73" s="19"/>
      <c r="ELO73" s="19"/>
      <c r="ELP73" s="19"/>
      <c r="ELQ73" s="19"/>
      <c r="ELR73" s="19"/>
      <c r="ELS73" s="19"/>
      <c r="ELT73" s="19"/>
      <c r="ELU73" s="19"/>
      <c r="ELV73" s="19"/>
      <c r="ELW73" s="19"/>
      <c r="ELX73" s="19"/>
      <c r="ELY73" s="19"/>
      <c r="ELZ73" s="19"/>
      <c r="EMA73" s="19"/>
      <c r="EMB73" s="19"/>
      <c r="EMC73" s="19"/>
      <c r="EMD73" s="19"/>
      <c r="EME73" s="19"/>
      <c r="EMF73" s="19"/>
      <c r="EMG73" s="19"/>
      <c r="EMH73" s="19"/>
      <c r="EMI73" s="19"/>
      <c r="EMJ73" s="19"/>
      <c r="EMK73" s="19"/>
      <c r="EML73" s="19"/>
      <c r="EMM73" s="19"/>
      <c r="EMN73" s="19"/>
      <c r="EMO73" s="19"/>
      <c r="EMP73" s="19"/>
      <c r="EMQ73" s="19"/>
      <c r="EMR73" s="19"/>
      <c r="EMS73" s="19"/>
      <c r="EMT73" s="19"/>
      <c r="EMU73" s="19"/>
      <c r="EMV73" s="19"/>
      <c r="EMW73" s="19"/>
      <c r="EMX73" s="19"/>
      <c r="EMY73" s="19"/>
      <c r="EMZ73" s="19"/>
      <c r="ENA73" s="19"/>
      <c r="ENB73" s="19"/>
      <c r="ENC73" s="19"/>
      <c r="END73" s="19"/>
      <c r="ENE73" s="19"/>
      <c r="ENF73" s="19"/>
      <c r="ENG73" s="19"/>
      <c r="ENH73" s="19"/>
      <c r="ENI73" s="19"/>
      <c r="ENJ73" s="19"/>
      <c r="ENK73" s="19"/>
      <c r="ENL73" s="19"/>
      <c r="ENM73" s="19"/>
      <c r="ENN73" s="19"/>
      <c r="ENO73" s="19"/>
      <c r="ENP73" s="19"/>
      <c r="ENQ73" s="19"/>
      <c r="ENR73" s="19"/>
      <c r="ENS73" s="19"/>
      <c r="ENT73" s="19"/>
      <c r="ENU73" s="19"/>
      <c r="ENV73" s="19"/>
      <c r="ENW73" s="19"/>
      <c r="ENX73" s="19"/>
      <c r="ENY73" s="19"/>
      <c r="ENZ73" s="19"/>
      <c r="EOA73" s="19"/>
      <c r="EOB73" s="19"/>
      <c r="EOC73" s="19"/>
      <c r="EOD73" s="19"/>
      <c r="EOE73" s="19"/>
      <c r="EOF73" s="19"/>
      <c r="EOG73" s="19"/>
      <c r="EOH73" s="19"/>
      <c r="EOI73" s="19"/>
      <c r="EOJ73" s="19"/>
      <c r="EOK73" s="19"/>
      <c r="EOL73" s="19"/>
      <c r="EOM73" s="19"/>
      <c r="EON73" s="19"/>
      <c r="EOO73" s="19"/>
      <c r="EOP73" s="19"/>
      <c r="EOQ73" s="19"/>
      <c r="EOR73" s="19"/>
      <c r="EOS73" s="19"/>
      <c r="EOT73" s="19"/>
      <c r="EOU73" s="19"/>
      <c r="EOV73" s="19"/>
      <c r="EOW73" s="19"/>
      <c r="EOX73" s="19"/>
      <c r="EOY73" s="19"/>
      <c r="EOZ73" s="19"/>
      <c r="EPA73" s="19"/>
      <c r="EPB73" s="19"/>
      <c r="EPC73" s="19"/>
      <c r="EPD73" s="19"/>
      <c r="EPE73" s="19"/>
      <c r="EPF73" s="19"/>
      <c r="EPG73" s="19"/>
      <c r="EPH73" s="19"/>
      <c r="EPI73" s="19"/>
      <c r="EPJ73" s="19"/>
      <c r="EPK73" s="19"/>
      <c r="EPL73" s="19"/>
      <c r="EPM73" s="19"/>
      <c r="EPN73" s="19"/>
      <c r="EPO73" s="19"/>
      <c r="EPP73" s="19"/>
      <c r="EPQ73" s="19"/>
      <c r="EPR73" s="19"/>
      <c r="EPS73" s="19"/>
      <c r="EPT73" s="19"/>
      <c r="EPU73" s="19"/>
      <c r="EPV73" s="19"/>
      <c r="EPW73" s="19"/>
      <c r="EPX73" s="19"/>
      <c r="EPY73" s="19"/>
      <c r="EPZ73" s="19"/>
      <c r="EQA73" s="19"/>
      <c r="EQB73" s="19"/>
      <c r="EQC73" s="19"/>
      <c r="EQD73" s="19"/>
      <c r="EQE73" s="19"/>
      <c r="EQF73" s="19"/>
      <c r="EQG73" s="19"/>
      <c r="EQH73" s="19"/>
      <c r="EQI73" s="19"/>
      <c r="EQJ73" s="19"/>
      <c r="EQK73" s="19"/>
      <c r="EQL73" s="19"/>
      <c r="EQM73" s="19"/>
      <c r="EQN73" s="19"/>
      <c r="EQO73" s="19"/>
      <c r="EQP73" s="19"/>
      <c r="EQQ73" s="19"/>
      <c r="EQR73" s="19"/>
      <c r="EQS73" s="19"/>
      <c r="EQT73" s="19"/>
      <c r="EQU73" s="19"/>
      <c r="EQV73" s="19"/>
      <c r="EQW73" s="19"/>
      <c r="EQX73" s="19"/>
      <c r="EQY73" s="19"/>
      <c r="EQZ73" s="19"/>
      <c r="ERA73" s="19"/>
      <c r="ERB73" s="19"/>
      <c r="ERC73" s="19"/>
      <c r="ERD73" s="19"/>
      <c r="ERE73" s="19"/>
      <c r="ERF73" s="19"/>
      <c r="ERG73" s="19"/>
      <c r="ERH73" s="19"/>
      <c r="ERI73" s="19"/>
      <c r="ERJ73" s="19"/>
      <c r="ERK73" s="19"/>
      <c r="ERL73" s="19"/>
      <c r="ERM73" s="19"/>
      <c r="ERN73" s="19"/>
      <c r="ERO73" s="19"/>
      <c r="ERP73" s="19"/>
      <c r="ERQ73" s="19"/>
      <c r="ERR73" s="19"/>
      <c r="ERS73" s="19"/>
      <c r="ERT73" s="19"/>
      <c r="ERU73" s="19"/>
      <c r="ERV73" s="19"/>
      <c r="ERW73" s="19"/>
      <c r="ERX73" s="19"/>
      <c r="ERY73" s="19"/>
      <c r="ERZ73" s="19"/>
      <c r="ESA73" s="19"/>
      <c r="ESB73" s="19"/>
      <c r="ESC73" s="19"/>
      <c r="ESD73" s="19"/>
      <c r="ESE73" s="19"/>
      <c r="ESF73" s="19"/>
      <c r="ESG73" s="19"/>
      <c r="ESH73" s="19"/>
      <c r="ESI73" s="19"/>
      <c r="ESJ73" s="19"/>
      <c r="ESK73" s="19"/>
      <c r="ESL73" s="19"/>
      <c r="ESM73" s="19"/>
      <c r="ESN73" s="19"/>
      <c r="ESO73" s="19"/>
      <c r="ESP73" s="19"/>
      <c r="ESQ73" s="19"/>
      <c r="ESR73" s="19"/>
      <c r="ESS73" s="19"/>
      <c r="EST73" s="19"/>
      <c r="ESU73" s="19"/>
      <c r="ESV73" s="19"/>
      <c r="ESW73" s="19"/>
      <c r="ESX73" s="19"/>
      <c r="ESY73" s="19"/>
      <c r="ESZ73" s="19"/>
      <c r="ETA73" s="19"/>
      <c r="ETB73" s="19"/>
      <c r="ETC73" s="19"/>
      <c r="ETD73" s="19"/>
      <c r="ETE73" s="19"/>
      <c r="ETF73" s="19"/>
      <c r="ETG73" s="19"/>
      <c r="ETH73" s="19"/>
      <c r="ETI73" s="19"/>
      <c r="ETJ73" s="19"/>
      <c r="ETK73" s="19"/>
      <c r="ETL73" s="19"/>
      <c r="ETM73" s="19"/>
      <c r="ETN73" s="19"/>
      <c r="ETO73" s="19"/>
      <c r="ETP73" s="19"/>
      <c r="ETQ73" s="19"/>
      <c r="ETR73" s="19"/>
      <c r="ETS73" s="19"/>
      <c r="ETT73" s="19"/>
      <c r="ETU73" s="19"/>
      <c r="ETV73" s="19"/>
      <c r="ETW73" s="19"/>
      <c r="ETX73" s="19"/>
      <c r="ETY73" s="19"/>
      <c r="ETZ73" s="19"/>
      <c r="EUA73" s="19"/>
      <c r="EUB73" s="19"/>
      <c r="EUC73" s="19"/>
      <c r="EUD73" s="19"/>
      <c r="EUE73" s="19"/>
      <c r="EUF73" s="19"/>
      <c r="EUG73" s="19"/>
      <c r="EUH73" s="19"/>
      <c r="EUI73" s="19"/>
      <c r="EUJ73" s="19"/>
      <c r="EUK73" s="19"/>
      <c r="EUL73" s="19"/>
      <c r="EUM73" s="19"/>
      <c r="EUN73" s="19"/>
      <c r="EUO73" s="19"/>
      <c r="EUP73" s="19"/>
      <c r="EUQ73" s="19"/>
      <c r="EUR73" s="19"/>
      <c r="EUS73" s="19"/>
      <c r="EUT73" s="19"/>
      <c r="EUU73" s="19"/>
      <c r="EUV73" s="19"/>
      <c r="EUW73" s="19"/>
      <c r="EUX73" s="19"/>
      <c r="EUY73" s="19"/>
      <c r="EUZ73" s="19"/>
      <c r="EVA73" s="19"/>
      <c r="EVB73" s="19"/>
      <c r="EVC73" s="19"/>
      <c r="EVD73" s="19"/>
      <c r="EVE73" s="19"/>
      <c r="EVF73" s="19"/>
      <c r="EVG73" s="19"/>
      <c r="EVH73" s="19"/>
      <c r="EVI73" s="19"/>
      <c r="EVJ73" s="19"/>
      <c r="EVK73" s="19"/>
      <c r="EVL73" s="19"/>
      <c r="EVM73" s="19"/>
      <c r="EVN73" s="19"/>
      <c r="EVO73" s="19"/>
      <c r="EVP73" s="19"/>
      <c r="EVQ73" s="19"/>
      <c r="EVR73" s="19"/>
      <c r="EVS73" s="19"/>
      <c r="EVT73" s="19"/>
      <c r="EVU73" s="19"/>
      <c r="EVV73" s="19"/>
      <c r="EVW73" s="19"/>
      <c r="EVX73" s="19"/>
      <c r="EVY73" s="19"/>
      <c r="EVZ73" s="19"/>
      <c r="EWA73" s="19"/>
      <c r="EWB73" s="19"/>
      <c r="EWC73" s="19"/>
      <c r="EWD73" s="19"/>
      <c r="EWE73" s="19"/>
      <c r="EWF73" s="19"/>
      <c r="EWG73" s="19"/>
      <c r="EWH73" s="19"/>
      <c r="EWI73" s="19"/>
      <c r="EWJ73" s="19"/>
      <c r="EWK73" s="19"/>
      <c r="EWL73" s="19"/>
      <c r="EWM73" s="19"/>
      <c r="EWN73" s="19"/>
      <c r="EWO73" s="19"/>
      <c r="EWP73" s="19"/>
      <c r="EWQ73" s="19"/>
      <c r="EWR73" s="19"/>
      <c r="EWS73" s="19"/>
      <c r="EWT73" s="19"/>
      <c r="EWU73" s="19"/>
      <c r="EWV73" s="19"/>
      <c r="EWW73" s="19"/>
      <c r="EWX73" s="19"/>
      <c r="EWY73" s="19"/>
      <c r="EWZ73" s="19"/>
      <c r="EXA73" s="19"/>
      <c r="EXB73" s="19"/>
      <c r="EXC73" s="19"/>
      <c r="EXD73" s="19"/>
      <c r="EXE73" s="19"/>
      <c r="EXF73" s="19"/>
      <c r="EXG73" s="19"/>
      <c r="EXH73" s="19"/>
      <c r="EXI73" s="19"/>
      <c r="EXJ73" s="19"/>
      <c r="EXK73" s="19"/>
      <c r="EXL73" s="19"/>
      <c r="EXM73" s="19"/>
      <c r="EXN73" s="19"/>
      <c r="EXO73" s="19"/>
      <c r="EXP73" s="19"/>
      <c r="EXQ73" s="19"/>
      <c r="EXR73" s="19"/>
      <c r="EXS73" s="19"/>
      <c r="EXT73" s="19"/>
      <c r="EXU73" s="19"/>
      <c r="EXV73" s="19"/>
      <c r="EXW73" s="19"/>
      <c r="EXX73" s="19"/>
      <c r="EXY73" s="19"/>
      <c r="EXZ73" s="19"/>
      <c r="EYA73" s="19"/>
      <c r="EYB73" s="19"/>
      <c r="EYC73" s="19"/>
      <c r="EYD73" s="19"/>
      <c r="EYE73" s="19"/>
      <c r="EYF73" s="19"/>
      <c r="EYG73" s="19"/>
      <c r="EYH73" s="19"/>
      <c r="EYI73" s="19"/>
      <c r="EYJ73" s="19"/>
      <c r="EYK73" s="19"/>
      <c r="EYL73" s="19"/>
      <c r="EYM73" s="19"/>
      <c r="EYN73" s="19"/>
      <c r="EYO73" s="19"/>
      <c r="EYP73" s="19"/>
      <c r="EYQ73" s="19"/>
      <c r="EYR73" s="19"/>
      <c r="EYS73" s="19"/>
      <c r="EYT73" s="19"/>
      <c r="EYU73" s="19"/>
      <c r="EYV73" s="19"/>
      <c r="EYW73" s="19"/>
      <c r="EYX73" s="19"/>
      <c r="EYY73" s="19"/>
      <c r="EYZ73" s="19"/>
      <c r="EZA73" s="19"/>
      <c r="EZB73" s="19"/>
      <c r="EZC73" s="19"/>
      <c r="EZD73" s="19"/>
      <c r="EZE73" s="19"/>
      <c r="EZF73" s="19"/>
      <c r="EZG73" s="19"/>
      <c r="EZH73" s="19"/>
      <c r="EZI73" s="19"/>
      <c r="EZJ73" s="19"/>
      <c r="EZK73" s="19"/>
      <c r="EZL73" s="19"/>
      <c r="EZM73" s="19"/>
      <c r="EZN73" s="19"/>
      <c r="EZO73" s="19"/>
      <c r="EZP73" s="19"/>
      <c r="EZQ73" s="19"/>
      <c r="EZR73" s="19"/>
      <c r="EZS73" s="19"/>
      <c r="EZT73" s="19"/>
      <c r="EZU73" s="19"/>
      <c r="EZV73" s="19"/>
      <c r="EZW73" s="19"/>
      <c r="EZX73" s="19"/>
      <c r="EZY73" s="19"/>
      <c r="EZZ73" s="19"/>
      <c r="FAA73" s="19"/>
      <c r="FAB73" s="19"/>
      <c r="FAC73" s="19"/>
      <c r="FAD73" s="19"/>
      <c r="FAE73" s="19"/>
      <c r="FAF73" s="19"/>
      <c r="FAG73" s="19"/>
      <c r="FAH73" s="19"/>
      <c r="FAI73" s="19"/>
      <c r="FAJ73" s="19"/>
      <c r="FAK73" s="19"/>
      <c r="FAL73" s="19"/>
      <c r="FAM73" s="19"/>
      <c r="FAN73" s="19"/>
      <c r="FAO73" s="19"/>
      <c r="FAP73" s="19"/>
      <c r="FAQ73" s="19"/>
      <c r="FAR73" s="19"/>
      <c r="FAS73" s="19"/>
      <c r="FAT73" s="19"/>
      <c r="FAU73" s="19"/>
      <c r="FAV73" s="19"/>
      <c r="FAW73" s="19"/>
      <c r="FAX73" s="19"/>
      <c r="FAY73" s="19"/>
      <c r="FAZ73" s="19"/>
      <c r="FBA73" s="19"/>
      <c r="FBB73" s="19"/>
      <c r="FBC73" s="19"/>
      <c r="FBD73" s="19"/>
      <c r="FBE73" s="19"/>
      <c r="FBF73" s="19"/>
      <c r="FBG73" s="19"/>
      <c r="FBH73" s="19"/>
      <c r="FBI73" s="19"/>
      <c r="FBJ73" s="19"/>
      <c r="FBK73" s="19"/>
      <c r="FBL73" s="19"/>
      <c r="FBM73" s="19"/>
      <c r="FBN73" s="19"/>
      <c r="FBO73" s="19"/>
      <c r="FBP73" s="19"/>
      <c r="FBQ73" s="19"/>
      <c r="FBR73" s="19"/>
      <c r="FBS73" s="19"/>
      <c r="FBT73" s="19"/>
      <c r="FBU73" s="19"/>
      <c r="FBV73" s="19"/>
      <c r="FBW73" s="19"/>
      <c r="FBX73" s="19"/>
      <c r="FBY73" s="19"/>
      <c r="FBZ73" s="19"/>
      <c r="FCA73" s="19"/>
      <c r="FCB73" s="19"/>
      <c r="FCC73" s="19"/>
      <c r="FCD73" s="19"/>
      <c r="FCE73" s="19"/>
      <c r="FCF73" s="19"/>
      <c r="FCG73" s="19"/>
      <c r="FCH73" s="19"/>
      <c r="FCI73" s="19"/>
      <c r="FCJ73" s="19"/>
      <c r="FCK73" s="19"/>
      <c r="FCL73" s="19"/>
      <c r="FCM73" s="19"/>
      <c r="FCN73" s="19"/>
      <c r="FCO73" s="19"/>
      <c r="FCP73" s="19"/>
      <c r="FCQ73" s="19"/>
      <c r="FCR73" s="19"/>
      <c r="FCS73" s="19"/>
      <c r="FCT73" s="19"/>
      <c r="FCU73" s="19"/>
      <c r="FCV73" s="19"/>
      <c r="FCW73" s="19"/>
      <c r="FCX73" s="19"/>
      <c r="FCY73" s="19"/>
      <c r="FCZ73" s="19"/>
      <c r="FDA73" s="19"/>
      <c r="FDB73" s="19"/>
      <c r="FDC73" s="19"/>
      <c r="FDD73" s="19"/>
      <c r="FDE73" s="19"/>
      <c r="FDF73" s="19"/>
      <c r="FDG73" s="19"/>
      <c r="FDH73" s="19"/>
      <c r="FDI73" s="19"/>
      <c r="FDJ73" s="19"/>
      <c r="FDK73" s="19"/>
      <c r="FDL73" s="19"/>
      <c r="FDM73" s="19"/>
      <c r="FDN73" s="19"/>
      <c r="FDO73" s="19"/>
      <c r="FDP73" s="19"/>
      <c r="FDQ73" s="19"/>
      <c r="FDR73" s="19"/>
      <c r="FDS73" s="19"/>
      <c r="FDT73" s="19"/>
      <c r="FDU73" s="19"/>
      <c r="FDV73" s="19"/>
      <c r="FDW73" s="19"/>
      <c r="FDX73" s="19"/>
      <c r="FDY73" s="19"/>
      <c r="FDZ73" s="19"/>
      <c r="FEA73" s="19"/>
      <c r="FEB73" s="19"/>
      <c r="FEC73" s="19"/>
      <c r="FED73" s="19"/>
      <c r="FEE73" s="19"/>
      <c r="FEF73" s="19"/>
      <c r="FEG73" s="19"/>
      <c r="FEH73" s="19"/>
      <c r="FEI73" s="19"/>
      <c r="FEJ73" s="19"/>
      <c r="FEK73" s="19"/>
      <c r="FEL73" s="19"/>
      <c r="FEM73" s="19"/>
      <c r="FEN73" s="19"/>
      <c r="FEO73" s="19"/>
      <c r="FEP73" s="19"/>
      <c r="FEQ73" s="19"/>
      <c r="FER73" s="19"/>
      <c r="FES73" s="19"/>
      <c r="FET73" s="19"/>
      <c r="FEU73" s="19"/>
      <c r="FEV73" s="19"/>
      <c r="FEW73" s="19"/>
      <c r="FEX73" s="19"/>
      <c r="FEY73" s="19"/>
      <c r="FEZ73" s="19"/>
      <c r="FFA73" s="19"/>
      <c r="FFB73" s="19"/>
      <c r="FFC73" s="19"/>
      <c r="FFD73" s="19"/>
      <c r="FFE73" s="19"/>
      <c r="FFF73" s="19"/>
      <c r="FFG73" s="19"/>
      <c r="FFH73" s="19"/>
      <c r="FFI73" s="19"/>
      <c r="FFJ73" s="19"/>
      <c r="FFK73" s="19"/>
      <c r="FFL73" s="19"/>
      <c r="FFM73" s="19"/>
      <c r="FFN73" s="19"/>
      <c r="FFO73" s="19"/>
      <c r="FFP73" s="19"/>
      <c r="FFQ73" s="19"/>
      <c r="FFR73" s="19"/>
      <c r="FFS73" s="19"/>
      <c r="FFT73" s="19"/>
      <c r="FFU73" s="19"/>
      <c r="FFV73" s="19"/>
      <c r="FFW73" s="19"/>
      <c r="FFX73" s="19"/>
      <c r="FFY73" s="19"/>
      <c r="FFZ73" s="19"/>
      <c r="FGA73" s="19"/>
      <c r="FGB73" s="19"/>
      <c r="FGC73" s="19"/>
      <c r="FGD73" s="19"/>
      <c r="FGE73" s="19"/>
      <c r="FGF73" s="19"/>
      <c r="FGG73" s="19"/>
      <c r="FGH73" s="19"/>
      <c r="FGI73" s="19"/>
      <c r="FGJ73" s="19"/>
      <c r="FGK73" s="19"/>
      <c r="FGL73" s="19"/>
      <c r="FGM73" s="19"/>
      <c r="FGN73" s="19"/>
      <c r="FGO73" s="19"/>
      <c r="FGP73" s="19"/>
      <c r="FGQ73" s="19"/>
      <c r="FGR73" s="19"/>
      <c r="FGS73" s="19"/>
      <c r="FGT73" s="19"/>
      <c r="FGU73" s="19"/>
      <c r="FGV73" s="19"/>
      <c r="FGW73" s="19"/>
      <c r="FGX73" s="19"/>
      <c r="FGY73" s="19"/>
      <c r="FGZ73" s="19"/>
      <c r="FHA73" s="19"/>
      <c r="FHB73" s="19"/>
      <c r="FHC73" s="19"/>
      <c r="FHD73" s="19"/>
      <c r="FHE73" s="19"/>
      <c r="FHF73" s="19"/>
      <c r="FHG73" s="19"/>
      <c r="FHH73" s="19"/>
      <c r="FHI73" s="19"/>
      <c r="FHJ73" s="19"/>
      <c r="FHK73" s="19"/>
      <c r="FHL73" s="19"/>
      <c r="FHM73" s="19"/>
      <c r="FHN73" s="19"/>
      <c r="FHO73" s="19"/>
      <c r="FHP73" s="19"/>
      <c r="FHQ73" s="19"/>
      <c r="FHR73" s="19"/>
      <c r="FHS73" s="19"/>
      <c r="FHT73" s="19"/>
      <c r="FHU73" s="19"/>
      <c r="FHV73" s="19"/>
      <c r="FHW73" s="19"/>
      <c r="FHX73" s="19"/>
      <c r="FHY73" s="19"/>
      <c r="FHZ73" s="19"/>
      <c r="FIA73" s="19"/>
      <c r="FIB73" s="19"/>
      <c r="FIC73" s="19"/>
      <c r="FID73" s="19"/>
      <c r="FIE73" s="19"/>
      <c r="FIF73" s="19"/>
      <c r="FIG73" s="19"/>
      <c r="FIH73" s="19"/>
      <c r="FII73" s="19"/>
      <c r="FIJ73" s="19"/>
      <c r="FIK73" s="19"/>
      <c r="FIL73" s="19"/>
      <c r="FIM73" s="19"/>
      <c r="FIN73" s="19"/>
      <c r="FIO73" s="19"/>
      <c r="FIP73" s="19"/>
      <c r="FIQ73" s="19"/>
      <c r="FIR73" s="19"/>
      <c r="FIS73" s="19"/>
      <c r="FIT73" s="19"/>
      <c r="FIU73" s="19"/>
      <c r="FIV73" s="19"/>
      <c r="FIW73" s="19"/>
      <c r="FIX73" s="19"/>
      <c r="FIY73" s="19"/>
      <c r="FIZ73" s="19"/>
      <c r="FJA73" s="19"/>
      <c r="FJB73" s="19"/>
      <c r="FJC73" s="19"/>
      <c r="FJD73" s="19"/>
      <c r="FJE73" s="19"/>
      <c r="FJF73" s="19"/>
      <c r="FJG73" s="19"/>
      <c r="FJH73" s="19"/>
      <c r="FJI73" s="19"/>
      <c r="FJJ73" s="19"/>
      <c r="FJK73" s="19"/>
      <c r="FJL73" s="19"/>
      <c r="FJM73" s="19"/>
      <c r="FJN73" s="19"/>
      <c r="FJO73" s="19"/>
      <c r="FJP73" s="19"/>
      <c r="FJQ73" s="19"/>
      <c r="FJR73" s="19"/>
      <c r="FJS73" s="19"/>
      <c r="FJT73" s="19"/>
      <c r="FJU73" s="19"/>
      <c r="FJV73" s="19"/>
      <c r="FJW73" s="19"/>
      <c r="FJX73" s="19"/>
      <c r="FJY73" s="19"/>
      <c r="FJZ73" s="19"/>
      <c r="FKA73" s="19"/>
      <c r="FKB73" s="19"/>
      <c r="FKC73" s="19"/>
      <c r="FKD73" s="19"/>
      <c r="FKE73" s="19"/>
      <c r="FKF73" s="19"/>
      <c r="FKG73" s="19"/>
      <c r="FKH73" s="19"/>
      <c r="FKI73" s="19"/>
      <c r="FKJ73" s="19"/>
      <c r="FKK73" s="19"/>
      <c r="FKL73" s="19"/>
      <c r="FKM73" s="19"/>
      <c r="FKN73" s="19"/>
      <c r="FKO73" s="19"/>
      <c r="FKP73" s="19"/>
      <c r="FKQ73" s="19"/>
      <c r="FKR73" s="19"/>
      <c r="FKS73" s="19"/>
      <c r="FKT73" s="19"/>
      <c r="FKU73" s="19"/>
      <c r="FKV73" s="19"/>
      <c r="FKW73" s="19"/>
      <c r="FKX73" s="19"/>
      <c r="FKY73" s="19"/>
      <c r="FKZ73" s="19"/>
      <c r="FLA73" s="19"/>
      <c r="FLB73" s="19"/>
      <c r="FLC73" s="19"/>
      <c r="FLD73" s="19"/>
      <c r="FLE73" s="19"/>
      <c r="FLF73" s="19"/>
      <c r="FLG73" s="19"/>
      <c r="FLH73" s="19"/>
      <c r="FLI73" s="19"/>
      <c r="FLJ73" s="19"/>
      <c r="FLK73" s="19"/>
      <c r="FLL73" s="19"/>
      <c r="FLM73" s="19"/>
      <c r="FLN73" s="19"/>
      <c r="FLO73" s="19"/>
      <c r="FLP73" s="19"/>
      <c r="FLQ73" s="19"/>
      <c r="FLR73" s="19"/>
      <c r="FLS73" s="19"/>
      <c r="FLT73" s="19"/>
      <c r="FLU73" s="19"/>
      <c r="FLV73" s="19"/>
      <c r="FLW73" s="19"/>
      <c r="FLX73" s="19"/>
      <c r="FLY73" s="19"/>
      <c r="FLZ73" s="19"/>
      <c r="FMA73" s="19"/>
      <c r="FMB73" s="19"/>
      <c r="FMC73" s="19"/>
      <c r="FMD73" s="19"/>
      <c r="FME73" s="19"/>
      <c r="FMF73" s="19"/>
      <c r="FMG73" s="19"/>
      <c r="FMH73" s="19"/>
      <c r="FMI73" s="19"/>
      <c r="FMJ73" s="19"/>
      <c r="FMK73" s="19"/>
      <c r="FML73" s="19"/>
      <c r="FMM73" s="19"/>
      <c r="FMN73" s="19"/>
      <c r="FMO73" s="19"/>
      <c r="FMP73" s="19"/>
      <c r="FMQ73" s="19"/>
      <c r="FMR73" s="19"/>
      <c r="FMS73" s="19"/>
      <c r="FMT73" s="19"/>
      <c r="FMU73" s="19"/>
      <c r="FMV73" s="19"/>
      <c r="FMW73" s="19"/>
      <c r="FMX73" s="19"/>
      <c r="FMY73" s="19"/>
      <c r="FMZ73" s="19"/>
      <c r="FNA73" s="19"/>
      <c r="FNB73" s="19"/>
      <c r="FNC73" s="19"/>
      <c r="FND73" s="19"/>
      <c r="FNE73" s="19"/>
      <c r="FNF73" s="19"/>
      <c r="FNG73" s="19"/>
      <c r="FNH73" s="19"/>
      <c r="FNI73" s="19"/>
      <c r="FNJ73" s="19"/>
      <c r="FNK73" s="19"/>
      <c r="FNL73" s="19"/>
      <c r="FNM73" s="19"/>
      <c r="FNN73" s="19"/>
      <c r="FNO73" s="19"/>
      <c r="FNP73" s="19"/>
      <c r="FNQ73" s="19"/>
      <c r="FNR73" s="19"/>
      <c r="FNS73" s="19"/>
      <c r="FNT73" s="19"/>
      <c r="FNU73" s="19"/>
      <c r="FNV73" s="19"/>
      <c r="FNW73" s="19"/>
      <c r="FNX73" s="19"/>
      <c r="FNY73" s="19"/>
      <c r="FNZ73" s="19"/>
      <c r="FOA73" s="19"/>
      <c r="FOB73" s="19"/>
      <c r="FOC73" s="19"/>
      <c r="FOD73" s="19"/>
      <c r="FOE73" s="19"/>
      <c r="FOF73" s="19"/>
      <c r="FOG73" s="19"/>
      <c r="FOH73" s="19"/>
      <c r="FOI73" s="19"/>
      <c r="FOJ73" s="19"/>
      <c r="FOK73" s="19"/>
      <c r="FOL73" s="19"/>
      <c r="FOM73" s="19"/>
      <c r="FON73" s="19"/>
      <c r="FOO73" s="19"/>
      <c r="FOP73" s="19"/>
      <c r="FOQ73" s="19"/>
      <c r="FOR73" s="19"/>
      <c r="FOS73" s="19"/>
      <c r="FOT73" s="19"/>
      <c r="FOU73" s="19"/>
      <c r="FOV73" s="19"/>
      <c r="FOW73" s="19"/>
      <c r="FOX73" s="19"/>
      <c r="FOY73" s="19"/>
      <c r="FOZ73" s="19"/>
      <c r="FPA73" s="19"/>
      <c r="FPB73" s="19"/>
      <c r="FPC73" s="19"/>
      <c r="FPD73" s="19"/>
      <c r="FPE73" s="19"/>
      <c r="FPF73" s="19"/>
      <c r="FPG73" s="19"/>
      <c r="FPH73" s="19"/>
      <c r="FPI73" s="19"/>
      <c r="FPJ73" s="19"/>
      <c r="FPK73" s="19"/>
      <c r="FPL73" s="19"/>
      <c r="FPM73" s="19"/>
      <c r="FPN73" s="19"/>
      <c r="FPO73" s="19"/>
      <c r="FPP73" s="19"/>
      <c r="FPQ73" s="19"/>
      <c r="FPR73" s="19"/>
      <c r="FPS73" s="19"/>
      <c r="FPT73" s="19"/>
      <c r="FPU73" s="19"/>
      <c r="FPV73" s="19"/>
      <c r="FPW73" s="19"/>
      <c r="FPX73" s="19"/>
      <c r="FPY73" s="19"/>
      <c r="FPZ73" s="19"/>
      <c r="FQA73" s="19"/>
      <c r="FQB73" s="19"/>
      <c r="FQC73" s="19"/>
      <c r="FQD73" s="19"/>
      <c r="FQE73" s="19"/>
      <c r="FQF73" s="19"/>
      <c r="FQG73" s="19"/>
      <c r="FQH73" s="19"/>
      <c r="FQI73" s="19"/>
      <c r="FQJ73" s="19"/>
      <c r="FQK73" s="19"/>
      <c r="FQL73" s="19"/>
      <c r="FQM73" s="19"/>
      <c r="FQN73" s="19"/>
      <c r="FQO73" s="19"/>
      <c r="FQP73" s="19"/>
      <c r="FQQ73" s="19"/>
      <c r="FQR73" s="19"/>
      <c r="FQS73" s="19"/>
      <c r="FQT73" s="19"/>
      <c r="FQU73" s="19"/>
      <c r="FQV73" s="19"/>
      <c r="FQW73" s="19"/>
      <c r="FQX73" s="19"/>
      <c r="FQY73" s="19"/>
      <c r="FQZ73" s="19"/>
      <c r="FRA73" s="19"/>
      <c r="FRB73" s="19"/>
      <c r="FRC73" s="19"/>
      <c r="FRD73" s="19"/>
      <c r="FRE73" s="19"/>
      <c r="FRF73" s="19"/>
      <c r="FRG73" s="19"/>
      <c r="FRH73" s="19"/>
      <c r="FRI73" s="19"/>
      <c r="FRJ73" s="19"/>
      <c r="FRK73" s="19"/>
      <c r="FRL73" s="19"/>
      <c r="FRM73" s="19"/>
      <c r="FRN73" s="19"/>
      <c r="FRO73" s="19"/>
      <c r="FRP73" s="19"/>
      <c r="FRQ73" s="19"/>
      <c r="FRR73" s="19"/>
      <c r="FRS73" s="19"/>
      <c r="FRT73" s="19"/>
      <c r="FRU73" s="19"/>
      <c r="FRV73" s="19"/>
      <c r="FRW73" s="19"/>
      <c r="FRX73" s="19"/>
      <c r="FRY73" s="19"/>
      <c r="FRZ73" s="19"/>
      <c r="FSA73" s="19"/>
      <c r="FSB73" s="19"/>
      <c r="FSC73" s="19"/>
      <c r="FSD73" s="19"/>
      <c r="FSE73" s="19"/>
      <c r="FSF73" s="19"/>
      <c r="FSG73" s="19"/>
      <c r="FSH73" s="19"/>
      <c r="FSI73" s="19"/>
      <c r="FSJ73" s="19"/>
      <c r="FSK73" s="19"/>
      <c r="FSL73" s="19"/>
      <c r="FSM73" s="19"/>
      <c r="FSN73" s="19"/>
      <c r="FSO73" s="19"/>
      <c r="FSP73" s="19"/>
      <c r="FSQ73" s="19"/>
      <c r="FSR73" s="19"/>
      <c r="FSS73" s="19"/>
      <c r="FST73" s="19"/>
      <c r="FSU73" s="19"/>
      <c r="FSV73" s="19"/>
      <c r="FSW73" s="19"/>
      <c r="FSX73" s="19"/>
      <c r="FSY73" s="19"/>
      <c r="FSZ73" s="19"/>
      <c r="FTA73" s="19"/>
      <c r="FTB73" s="19"/>
      <c r="FTC73" s="19"/>
      <c r="FTD73" s="19"/>
      <c r="FTE73" s="19"/>
      <c r="FTF73" s="19"/>
      <c r="FTG73" s="19"/>
      <c r="FTH73" s="19"/>
      <c r="FTI73" s="19"/>
      <c r="FTJ73" s="19"/>
      <c r="FTK73" s="19"/>
      <c r="FTL73" s="19"/>
      <c r="FTM73" s="19"/>
      <c r="FTN73" s="19"/>
      <c r="FTO73" s="19"/>
      <c r="FTP73" s="19"/>
      <c r="FTQ73" s="19"/>
      <c r="FTR73" s="19"/>
      <c r="FTS73" s="19"/>
      <c r="FTT73" s="19"/>
      <c r="FTU73" s="19"/>
      <c r="FTV73" s="19"/>
      <c r="FTW73" s="19"/>
      <c r="FTX73" s="19"/>
      <c r="FTY73" s="19"/>
      <c r="FTZ73" s="19"/>
      <c r="FUA73" s="19"/>
      <c r="FUB73" s="19"/>
      <c r="FUC73" s="19"/>
      <c r="FUD73" s="19"/>
      <c r="FUE73" s="19"/>
      <c r="FUF73" s="19"/>
      <c r="FUG73" s="19"/>
      <c r="FUH73" s="19"/>
      <c r="FUI73" s="19"/>
      <c r="FUJ73" s="19"/>
      <c r="FUK73" s="19"/>
      <c r="FUL73" s="19"/>
      <c r="FUM73" s="19"/>
      <c r="FUN73" s="19"/>
      <c r="FUO73" s="19"/>
      <c r="FUP73" s="19"/>
      <c r="FUQ73" s="19"/>
      <c r="FUR73" s="19"/>
      <c r="FUS73" s="19"/>
      <c r="FUT73" s="19"/>
      <c r="FUU73" s="19"/>
      <c r="FUV73" s="19"/>
      <c r="FUW73" s="19"/>
      <c r="FUX73" s="19"/>
      <c r="FUY73" s="19"/>
      <c r="FUZ73" s="19"/>
      <c r="FVA73" s="19"/>
      <c r="FVB73" s="19"/>
      <c r="FVC73" s="19"/>
      <c r="FVD73" s="19"/>
      <c r="FVE73" s="19"/>
      <c r="FVF73" s="19"/>
      <c r="FVG73" s="19"/>
      <c r="FVH73" s="19"/>
      <c r="FVI73" s="19"/>
      <c r="FVJ73" s="19"/>
      <c r="FVK73" s="19"/>
      <c r="FVL73" s="19"/>
      <c r="FVM73" s="19"/>
      <c r="FVN73" s="19"/>
      <c r="FVO73" s="19"/>
      <c r="FVP73" s="19"/>
      <c r="FVQ73" s="19"/>
      <c r="FVR73" s="19"/>
      <c r="FVS73" s="19"/>
      <c r="FVT73" s="19"/>
      <c r="FVU73" s="19"/>
      <c r="FVV73" s="19"/>
      <c r="FVW73" s="19"/>
      <c r="FVX73" s="19"/>
      <c r="FVY73" s="19"/>
      <c r="FVZ73" s="19"/>
      <c r="FWA73" s="19"/>
      <c r="FWB73" s="19"/>
      <c r="FWC73" s="19"/>
      <c r="FWD73" s="19"/>
      <c r="FWE73" s="19"/>
      <c r="FWF73" s="19"/>
      <c r="FWG73" s="19"/>
      <c r="FWH73" s="19"/>
      <c r="FWI73" s="19"/>
      <c r="FWJ73" s="19"/>
      <c r="FWK73" s="19"/>
      <c r="FWL73" s="19"/>
      <c r="FWM73" s="19"/>
      <c r="FWN73" s="19"/>
      <c r="FWO73" s="19"/>
      <c r="FWP73" s="19"/>
      <c r="FWQ73" s="19"/>
      <c r="FWR73" s="19"/>
      <c r="FWS73" s="19"/>
      <c r="FWT73" s="19"/>
      <c r="FWU73" s="19"/>
      <c r="FWV73" s="19"/>
      <c r="FWW73" s="19"/>
      <c r="FWX73" s="19"/>
      <c r="FWY73" s="19"/>
      <c r="FWZ73" s="19"/>
      <c r="FXA73" s="19"/>
      <c r="FXB73" s="19"/>
      <c r="FXC73" s="19"/>
      <c r="FXD73" s="19"/>
      <c r="FXE73" s="19"/>
      <c r="FXF73" s="19"/>
      <c r="FXG73" s="19"/>
      <c r="FXH73" s="19"/>
      <c r="FXI73" s="19"/>
      <c r="FXJ73" s="19"/>
      <c r="FXK73" s="19"/>
      <c r="FXL73" s="19"/>
      <c r="FXM73" s="19"/>
      <c r="FXN73" s="19"/>
      <c r="FXO73" s="19"/>
      <c r="FXP73" s="19"/>
      <c r="FXQ73" s="19"/>
      <c r="FXR73" s="19"/>
      <c r="FXS73" s="19"/>
      <c r="FXT73" s="19"/>
      <c r="FXU73" s="19"/>
      <c r="FXV73" s="19"/>
      <c r="FXW73" s="19"/>
      <c r="FXX73" s="19"/>
      <c r="FXY73" s="19"/>
      <c r="FXZ73" s="19"/>
      <c r="FYA73" s="19"/>
      <c r="FYB73" s="19"/>
      <c r="FYC73" s="19"/>
      <c r="FYD73" s="19"/>
      <c r="FYE73" s="19"/>
      <c r="FYF73" s="19"/>
      <c r="FYG73" s="19"/>
      <c r="FYH73" s="19"/>
      <c r="FYI73" s="19"/>
      <c r="FYJ73" s="19"/>
      <c r="FYK73" s="19"/>
      <c r="FYL73" s="19"/>
      <c r="FYM73" s="19"/>
      <c r="FYN73" s="19"/>
      <c r="FYO73" s="19"/>
      <c r="FYP73" s="19"/>
      <c r="FYQ73" s="19"/>
      <c r="FYR73" s="19"/>
      <c r="FYS73" s="19"/>
      <c r="FYT73" s="19"/>
      <c r="FYU73" s="19"/>
      <c r="FYV73" s="19"/>
      <c r="FYW73" s="19"/>
      <c r="FYX73" s="19"/>
      <c r="FYY73" s="19"/>
      <c r="FYZ73" s="19"/>
      <c r="FZA73" s="19"/>
      <c r="FZB73" s="19"/>
      <c r="FZC73" s="19"/>
      <c r="FZD73" s="19"/>
      <c r="FZE73" s="19"/>
      <c r="FZF73" s="19"/>
      <c r="FZG73" s="19"/>
      <c r="FZH73" s="19"/>
      <c r="FZI73" s="19"/>
      <c r="FZJ73" s="19"/>
      <c r="FZK73" s="19"/>
      <c r="FZL73" s="19"/>
      <c r="FZM73" s="19"/>
      <c r="FZN73" s="19"/>
      <c r="FZO73" s="19"/>
      <c r="FZP73" s="19"/>
      <c r="FZQ73" s="19"/>
      <c r="FZR73" s="19"/>
      <c r="FZS73" s="19"/>
      <c r="FZT73" s="19"/>
      <c r="FZU73" s="19"/>
      <c r="FZV73" s="19"/>
      <c r="FZW73" s="19"/>
      <c r="FZX73" s="19"/>
      <c r="FZY73" s="19"/>
      <c r="FZZ73" s="19"/>
      <c r="GAA73" s="19"/>
      <c r="GAB73" s="19"/>
      <c r="GAC73" s="19"/>
      <c r="GAD73" s="19"/>
      <c r="GAE73" s="19"/>
      <c r="GAF73" s="19"/>
      <c r="GAG73" s="19"/>
      <c r="GAH73" s="19"/>
      <c r="GAI73" s="19"/>
      <c r="GAJ73" s="19"/>
      <c r="GAK73" s="19"/>
      <c r="GAL73" s="19"/>
      <c r="GAM73" s="19"/>
      <c r="GAN73" s="19"/>
      <c r="GAO73" s="19"/>
      <c r="GAP73" s="19"/>
      <c r="GAQ73" s="19"/>
      <c r="GAR73" s="19"/>
      <c r="GAS73" s="19"/>
      <c r="GAT73" s="19"/>
      <c r="GAU73" s="19"/>
      <c r="GAV73" s="19"/>
      <c r="GAW73" s="19"/>
      <c r="GAX73" s="19"/>
      <c r="GAY73" s="19"/>
      <c r="GAZ73" s="19"/>
      <c r="GBA73" s="19"/>
      <c r="GBB73" s="19"/>
      <c r="GBC73" s="19"/>
      <c r="GBD73" s="19"/>
      <c r="GBE73" s="19"/>
      <c r="GBF73" s="19"/>
      <c r="GBG73" s="19"/>
      <c r="GBH73" s="19"/>
      <c r="GBI73" s="19"/>
      <c r="GBJ73" s="19"/>
      <c r="GBK73" s="19"/>
      <c r="GBL73" s="19"/>
      <c r="GBM73" s="19"/>
      <c r="GBN73" s="19"/>
      <c r="GBO73" s="19"/>
      <c r="GBP73" s="19"/>
      <c r="GBQ73" s="19"/>
      <c r="GBR73" s="19"/>
      <c r="GBS73" s="19"/>
      <c r="GBT73" s="19"/>
      <c r="GBU73" s="19"/>
      <c r="GBV73" s="19"/>
      <c r="GBW73" s="19"/>
      <c r="GBX73" s="19"/>
      <c r="GBY73" s="19"/>
      <c r="GBZ73" s="19"/>
      <c r="GCA73" s="19"/>
      <c r="GCB73" s="19"/>
      <c r="GCC73" s="19"/>
      <c r="GCD73" s="19"/>
      <c r="GCE73" s="19"/>
      <c r="GCF73" s="19"/>
      <c r="GCG73" s="19"/>
      <c r="GCH73" s="19"/>
      <c r="GCI73" s="19"/>
      <c r="GCJ73" s="19"/>
      <c r="GCK73" s="19"/>
      <c r="GCL73" s="19"/>
      <c r="GCM73" s="19"/>
      <c r="GCN73" s="19"/>
      <c r="GCO73" s="19"/>
      <c r="GCP73" s="19"/>
      <c r="GCQ73" s="19"/>
      <c r="GCR73" s="19"/>
      <c r="GCS73" s="19"/>
      <c r="GCT73" s="19"/>
      <c r="GCU73" s="19"/>
      <c r="GCV73" s="19"/>
      <c r="GCW73" s="19"/>
      <c r="GCX73" s="19"/>
      <c r="GCY73" s="19"/>
      <c r="GCZ73" s="19"/>
      <c r="GDA73" s="19"/>
      <c r="GDB73" s="19"/>
      <c r="GDC73" s="19"/>
      <c r="GDD73" s="19"/>
      <c r="GDE73" s="19"/>
      <c r="GDF73" s="19"/>
      <c r="GDG73" s="19"/>
      <c r="GDH73" s="19"/>
      <c r="GDI73" s="19"/>
      <c r="GDJ73" s="19"/>
      <c r="GDK73" s="19"/>
      <c r="GDL73" s="19"/>
      <c r="GDM73" s="19"/>
      <c r="GDN73" s="19"/>
      <c r="GDO73" s="19"/>
      <c r="GDP73" s="19"/>
      <c r="GDQ73" s="19"/>
      <c r="GDR73" s="19"/>
      <c r="GDS73" s="19"/>
      <c r="GDT73" s="19"/>
      <c r="GDU73" s="19"/>
      <c r="GDV73" s="19"/>
      <c r="GDW73" s="19"/>
      <c r="GDX73" s="19"/>
      <c r="GDY73" s="19"/>
      <c r="GDZ73" s="19"/>
      <c r="GEA73" s="19"/>
      <c r="GEB73" s="19"/>
      <c r="GEC73" s="19"/>
      <c r="GED73" s="19"/>
      <c r="GEE73" s="19"/>
      <c r="GEF73" s="19"/>
      <c r="GEG73" s="19"/>
      <c r="GEH73" s="19"/>
      <c r="GEI73" s="19"/>
      <c r="GEJ73" s="19"/>
      <c r="GEK73" s="19"/>
      <c r="GEL73" s="19"/>
      <c r="GEM73" s="19"/>
      <c r="GEN73" s="19"/>
      <c r="GEO73" s="19"/>
      <c r="GEP73" s="19"/>
      <c r="GEQ73" s="19"/>
      <c r="GER73" s="19"/>
      <c r="GES73" s="19"/>
      <c r="GET73" s="19"/>
      <c r="GEU73" s="19"/>
      <c r="GEV73" s="19"/>
      <c r="GEW73" s="19"/>
      <c r="GEX73" s="19"/>
      <c r="GEY73" s="19"/>
      <c r="GEZ73" s="19"/>
      <c r="GFA73" s="19"/>
      <c r="GFB73" s="19"/>
      <c r="GFC73" s="19"/>
      <c r="GFD73" s="19"/>
      <c r="GFE73" s="19"/>
      <c r="GFF73" s="19"/>
      <c r="GFG73" s="19"/>
      <c r="GFH73" s="19"/>
      <c r="GFI73" s="19"/>
      <c r="GFJ73" s="19"/>
      <c r="GFK73" s="19"/>
      <c r="GFL73" s="19"/>
      <c r="GFM73" s="19"/>
      <c r="GFN73" s="19"/>
      <c r="GFO73" s="19"/>
      <c r="GFP73" s="19"/>
      <c r="GFQ73" s="19"/>
      <c r="GFR73" s="19"/>
      <c r="GFS73" s="19"/>
      <c r="GFT73" s="19"/>
      <c r="GFU73" s="19"/>
      <c r="GFV73" s="19"/>
      <c r="GFW73" s="19"/>
      <c r="GFX73" s="19"/>
      <c r="GFY73" s="19"/>
      <c r="GFZ73" s="19"/>
      <c r="GGA73" s="19"/>
      <c r="GGB73" s="19"/>
      <c r="GGC73" s="19"/>
      <c r="GGD73" s="19"/>
      <c r="GGE73" s="19"/>
      <c r="GGF73" s="19"/>
      <c r="GGG73" s="19"/>
      <c r="GGH73" s="19"/>
      <c r="GGI73" s="19"/>
      <c r="GGJ73" s="19"/>
      <c r="GGK73" s="19"/>
      <c r="GGL73" s="19"/>
      <c r="GGM73" s="19"/>
      <c r="GGN73" s="19"/>
      <c r="GGO73" s="19"/>
      <c r="GGP73" s="19"/>
      <c r="GGQ73" s="19"/>
      <c r="GGR73" s="19"/>
      <c r="GGS73" s="19"/>
      <c r="GGT73" s="19"/>
      <c r="GGU73" s="19"/>
      <c r="GGV73" s="19"/>
      <c r="GGW73" s="19"/>
      <c r="GGX73" s="19"/>
      <c r="GGY73" s="19"/>
      <c r="GGZ73" s="19"/>
      <c r="GHA73" s="19"/>
      <c r="GHB73" s="19"/>
      <c r="GHC73" s="19"/>
      <c r="GHD73" s="19"/>
      <c r="GHE73" s="19"/>
      <c r="GHF73" s="19"/>
      <c r="GHG73" s="19"/>
      <c r="GHH73" s="19"/>
      <c r="GHI73" s="19"/>
      <c r="GHJ73" s="19"/>
      <c r="GHK73" s="19"/>
      <c r="GHL73" s="19"/>
      <c r="GHM73" s="19"/>
      <c r="GHN73" s="19"/>
      <c r="GHO73" s="19"/>
      <c r="GHP73" s="19"/>
      <c r="GHQ73" s="19"/>
      <c r="GHR73" s="19"/>
      <c r="GHS73" s="19"/>
      <c r="GHT73" s="19"/>
      <c r="GHU73" s="19"/>
      <c r="GHV73" s="19"/>
      <c r="GHW73" s="19"/>
      <c r="GHX73" s="19"/>
      <c r="GHY73" s="19"/>
      <c r="GHZ73" s="19"/>
      <c r="GIA73" s="19"/>
      <c r="GIB73" s="19"/>
      <c r="GIC73" s="19"/>
      <c r="GID73" s="19"/>
      <c r="GIE73" s="19"/>
      <c r="GIF73" s="19"/>
      <c r="GIG73" s="19"/>
      <c r="GIH73" s="19"/>
      <c r="GII73" s="19"/>
      <c r="GIJ73" s="19"/>
      <c r="GIK73" s="19"/>
      <c r="GIL73" s="19"/>
      <c r="GIM73" s="19"/>
      <c r="GIN73" s="19"/>
      <c r="GIO73" s="19"/>
      <c r="GIP73" s="19"/>
      <c r="GIQ73" s="19"/>
      <c r="GIR73" s="19"/>
      <c r="GIS73" s="19"/>
      <c r="GIT73" s="19"/>
      <c r="GIU73" s="19"/>
      <c r="GIV73" s="19"/>
      <c r="GIW73" s="19"/>
      <c r="GIX73" s="19"/>
      <c r="GIY73" s="19"/>
      <c r="GIZ73" s="19"/>
      <c r="GJA73" s="19"/>
      <c r="GJB73" s="19"/>
      <c r="GJC73" s="19"/>
      <c r="GJD73" s="19"/>
      <c r="GJE73" s="19"/>
      <c r="GJF73" s="19"/>
      <c r="GJG73" s="19"/>
      <c r="GJH73" s="19"/>
      <c r="GJI73" s="19"/>
      <c r="GJJ73" s="19"/>
      <c r="GJK73" s="19"/>
      <c r="GJL73" s="19"/>
      <c r="GJM73" s="19"/>
      <c r="GJN73" s="19"/>
      <c r="GJO73" s="19"/>
      <c r="GJP73" s="19"/>
      <c r="GJQ73" s="19"/>
      <c r="GJR73" s="19"/>
      <c r="GJS73" s="19"/>
      <c r="GJT73" s="19"/>
      <c r="GJU73" s="19"/>
      <c r="GJV73" s="19"/>
      <c r="GJW73" s="19"/>
      <c r="GJX73" s="19"/>
      <c r="GJY73" s="19"/>
      <c r="GJZ73" s="19"/>
      <c r="GKA73" s="19"/>
      <c r="GKB73" s="19"/>
      <c r="GKC73" s="19"/>
      <c r="GKD73" s="19"/>
      <c r="GKE73" s="19"/>
      <c r="GKF73" s="19"/>
      <c r="GKG73" s="19"/>
      <c r="GKH73" s="19"/>
      <c r="GKI73" s="19"/>
      <c r="GKJ73" s="19"/>
      <c r="GKK73" s="19"/>
      <c r="GKL73" s="19"/>
      <c r="GKM73" s="19"/>
      <c r="GKN73" s="19"/>
      <c r="GKO73" s="19"/>
      <c r="GKP73" s="19"/>
      <c r="GKQ73" s="19"/>
      <c r="GKR73" s="19"/>
      <c r="GKS73" s="19"/>
      <c r="GKT73" s="19"/>
      <c r="GKU73" s="19"/>
      <c r="GKV73" s="19"/>
      <c r="GKW73" s="19"/>
      <c r="GKX73" s="19"/>
      <c r="GKY73" s="19"/>
      <c r="GKZ73" s="19"/>
      <c r="GLA73" s="19"/>
      <c r="GLB73" s="19"/>
      <c r="GLC73" s="19"/>
      <c r="GLD73" s="19"/>
      <c r="GLE73" s="19"/>
      <c r="GLF73" s="19"/>
      <c r="GLG73" s="19"/>
      <c r="GLH73" s="19"/>
      <c r="GLI73" s="19"/>
      <c r="GLJ73" s="19"/>
      <c r="GLK73" s="19"/>
      <c r="GLL73" s="19"/>
      <c r="GLM73" s="19"/>
      <c r="GLN73" s="19"/>
      <c r="GLO73" s="19"/>
      <c r="GLP73" s="19"/>
      <c r="GLQ73" s="19"/>
      <c r="GLR73" s="19"/>
      <c r="GLS73" s="19"/>
      <c r="GLT73" s="19"/>
      <c r="GLU73" s="19"/>
      <c r="GLV73" s="19"/>
      <c r="GLW73" s="19"/>
      <c r="GLX73" s="19"/>
      <c r="GLY73" s="19"/>
      <c r="GLZ73" s="19"/>
      <c r="GMA73" s="19"/>
      <c r="GMB73" s="19"/>
      <c r="GMC73" s="19"/>
      <c r="GMD73" s="19"/>
      <c r="GME73" s="19"/>
      <c r="GMF73" s="19"/>
      <c r="GMG73" s="19"/>
      <c r="GMH73" s="19"/>
      <c r="GMI73" s="19"/>
      <c r="GMJ73" s="19"/>
      <c r="GMK73" s="19"/>
      <c r="GML73" s="19"/>
      <c r="GMM73" s="19"/>
      <c r="GMN73" s="19"/>
      <c r="GMO73" s="19"/>
      <c r="GMP73" s="19"/>
      <c r="GMQ73" s="19"/>
      <c r="GMR73" s="19"/>
      <c r="GMS73" s="19"/>
      <c r="GMT73" s="19"/>
      <c r="GMU73" s="19"/>
      <c r="GMV73" s="19"/>
      <c r="GMW73" s="19"/>
      <c r="GMX73" s="19"/>
      <c r="GMY73" s="19"/>
      <c r="GMZ73" s="19"/>
      <c r="GNA73" s="19"/>
      <c r="GNB73" s="19"/>
      <c r="GNC73" s="19"/>
      <c r="GND73" s="19"/>
      <c r="GNE73" s="19"/>
      <c r="GNF73" s="19"/>
      <c r="GNG73" s="19"/>
      <c r="GNH73" s="19"/>
      <c r="GNI73" s="19"/>
      <c r="GNJ73" s="19"/>
      <c r="GNK73" s="19"/>
      <c r="GNL73" s="19"/>
      <c r="GNM73" s="19"/>
      <c r="GNN73" s="19"/>
      <c r="GNO73" s="19"/>
      <c r="GNP73" s="19"/>
      <c r="GNQ73" s="19"/>
      <c r="GNR73" s="19"/>
      <c r="GNS73" s="19"/>
      <c r="GNT73" s="19"/>
      <c r="GNU73" s="19"/>
      <c r="GNV73" s="19"/>
      <c r="GNW73" s="19"/>
      <c r="GNX73" s="19"/>
      <c r="GNY73" s="19"/>
      <c r="GNZ73" s="19"/>
      <c r="GOA73" s="19"/>
      <c r="GOB73" s="19"/>
      <c r="GOC73" s="19"/>
      <c r="GOD73" s="19"/>
      <c r="GOE73" s="19"/>
      <c r="GOF73" s="19"/>
      <c r="GOG73" s="19"/>
      <c r="GOH73" s="19"/>
      <c r="GOI73" s="19"/>
      <c r="GOJ73" s="19"/>
      <c r="GOK73" s="19"/>
      <c r="GOL73" s="19"/>
      <c r="GOM73" s="19"/>
      <c r="GON73" s="19"/>
      <c r="GOO73" s="19"/>
      <c r="GOP73" s="19"/>
      <c r="GOQ73" s="19"/>
      <c r="GOR73" s="19"/>
      <c r="GOS73" s="19"/>
      <c r="GOT73" s="19"/>
      <c r="GOU73" s="19"/>
      <c r="GOV73" s="19"/>
      <c r="GOW73" s="19"/>
      <c r="GOX73" s="19"/>
      <c r="GOY73" s="19"/>
      <c r="GOZ73" s="19"/>
      <c r="GPA73" s="19"/>
      <c r="GPB73" s="19"/>
      <c r="GPC73" s="19"/>
      <c r="GPD73" s="19"/>
      <c r="GPE73" s="19"/>
      <c r="GPF73" s="19"/>
      <c r="GPG73" s="19"/>
      <c r="GPH73" s="19"/>
      <c r="GPI73" s="19"/>
      <c r="GPJ73" s="19"/>
      <c r="GPK73" s="19"/>
      <c r="GPL73" s="19"/>
      <c r="GPM73" s="19"/>
      <c r="GPN73" s="19"/>
      <c r="GPO73" s="19"/>
      <c r="GPP73" s="19"/>
      <c r="GPQ73" s="19"/>
      <c r="GPR73" s="19"/>
      <c r="GPS73" s="19"/>
      <c r="GPT73" s="19"/>
      <c r="GPU73" s="19"/>
      <c r="GPV73" s="19"/>
      <c r="GPW73" s="19"/>
      <c r="GPX73" s="19"/>
      <c r="GPY73" s="19"/>
      <c r="GPZ73" s="19"/>
      <c r="GQA73" s="19"/>
      <c r="GQB73" s="19"/>
      <c r="GQC73" s="19"/>
      <c r="GQD73" s="19"/>
      <c r="GQE73" s="19"/>
      <c r="GQF73" s="19"/>
      <c r="GQG73" s="19"/>
      <c r="GQH73" s="19"/>
      <c r="GQI73" s="19"/>
      <c r="GQJ73" s="19"/>
      <c r="GQK73" s="19"/>
      <c r="GQL73" s="19"/>
      <c r="GQM73" s="19"/>
      <c r="GQN73" s="19"/>
      <c r="GQO73" s="19"/>
      <c r="GQP73" s="19"/>
      <c r="GQQ73" s="19"/>
      <c r="GQR73" s="19"/>
      <c r="GQS73" s="19"/>
      <c r="GQT73" s="19"/>
      <c r="GQU73" s="19"/>
      <c r="GQV73" s="19"/>
      <c r="GQW73" s="19"/>
      <c r="GQX73" s="19"/>
      <c r="GQY73" s="19"/>
      <c r="GQZ73" s="19"/>
      <c r="GRA73" s="19"/>
      <c r="GRB73" s="19"/>
      <c r="GRC73" s="19"/>
      <c r="GRD73" s="19"/>
      <c r="GRE73" s="19"/>
      <c r="GRF73" s="19"/>
      <c r="GRG73" s="19"/>
      <c r="GRH73" s="19"/>
      <c r="GRI73" s="19"/>
      <c r="GRJ73" s="19"/>
      <c r="GRK73" s="19"/>
      <c r="GRL73" s="19"/>
      <c r="GRM73" s="19"/>
      <c r="GRN73" s="19"/>
      <c r="GRO73" s="19"/>
      <c r="GRP73" s="19"/>
      <c r="GRQ73" s="19"/>
      <c r="GRR73" s="19"/>
      <c r="GRS73" s="19"/>
      <c r="GRT73" s="19"/>
      <c r="GRU73" s="19"/>
      <c r="GRV73" s="19"/>
      <c r="GRW73" s="19"/>
      <c r="GRX73" s="19"/>
      <c r="GRY73" s="19"/>
      <c r="GRZ73" s="19"/>
      <c r="GSA73" s="19"/>
      <c r="GSB73" s="19"/>
      <c r="GSC73" s="19"/>
      <c r="GSD73" s="19"/>
      <c r="GSE73" s="19"/>
      <c r="GSF73" s="19"/>
      <c r="GSG73" s="19"/>
      <c r="GSH73" s="19"/>
      <c r="GSI73" s="19"/>
      <c r="GSJ73" s="19"/>
      <c r="GSK73" s="19"/>
      <c r="GSL73" s="19"/>
      <c r="GSM73" s="19"/>
      <c r="GSN73" s="19"/>
      <c r="GSO73" s="19"/>
      <c r="GSP73" s="19"/>
      <c r="GSQ73" s="19"/>
      <c r="GSR73" s="19"/>
      <c r="GSS73" s="19"/>
      <c r="GST73" s="19"/>
      <c r="GSU73" s="19"/>
      <c r="GSV73" s="19"/>
      <c r="GSW73" s="19"/>
      <c r="GSX73" s="19"/>
      <c r="GSY73" s="19"/>
      <c r="GSZ73" s="19"/>
      <c r="GTA73" s="19"/>
      <c r="GTB73" s="19"/>
      <c r="GTC73" s="19"/>
      <c r="GTD73" s="19"/>
      <c r="GTE73" s="19"/>
      <c r="GTF73" s="19"/>
      <c r="GTG73" s="19"/>
      <c r="GTH73" s="19"/>
      <c r="GTI73" s="19"/>
      <c r="GTJ73" s="19"/>
      <c r="GTK73" s="19"/>
      <c r="GTL73" s="19"/>
      <c r="GTM73" s="19"/>
      <c r="GTN73" s="19"/>
      <c r="GTO73" s="19"/>
      <c r="GTP73" s="19"/>
      <c r="GTQ73" s="19"/>
      <c r="GTR73" s="19"/>
      <c r="GTS73" s="19"/>
      <c r="GTT73" s="19"/>
      <c r="GTU73" s="19"/>
      <c r="GTV73" s="19"/>
      <c r="GTW73" s="19"/>
      <c r="GTX73" s="19"/>
      <c r="GTY73" s="19"/>
      <c r="GTZ73" s="19"/>
      <c r="GUA73" s="19"/>
      <c r="GUB73" s="19"/>
      <c r="GUC73" s="19"/>
      <c r="GUD73" s="19"/>
      <c r="GUE73" s="19"/>
      <c r="GUF73" s="19"/>
      <c r="GUG73" s="19"/>
      <c r="GUH73" s="19"/>
      <c r="GUI73" s="19"/>
      <c r="GUJ73" s="19"/>
      <c r="GUK73" s="19"/>
      <c r="GUL73" s="19"/>
      <c r="GUM73" s="19"/>
      <c r="GUN73" s="19"/>
      <c r="GUO73" s="19"/>
      <c r="GUP73" s="19"/>
      <c r="GUQ73" s="19"/>
      <c r="GUR73" s="19"/>
      <c r="GUS73" s="19"/>
      <c r="GUT73" s="19"/>
      <c r="GUU73" s="19"/>
      <c r="GUV73" s="19"/>
      <c r="GUW73" s="19"/>
      <c r="GUX73" s="19"/>
      <c r="GUY73" s="19"/>
      <c r="GUZ73" s="19"/>
      <c r="GVA73" s="19"/>
      <c r="GVB73" s="19"/>
      <c r="GVC73" s="19"/>
      <c r="GVD73" s="19"/>
      <c r="GVE73" s="19"/>
      <c r="GVF73" s="19"/>
      <c r="GVG73" s="19"/>
      <c r="GVH73" s="19"/>
      <c r="GVI73" s="19"/>
      <c r="GVJ73" s="19"/>
      <c r="GVK73" s="19"/>
      <c r="GVL73" s="19"/>
      <c r="GVM73" s="19"/>
      <c r="GVN73" s="19"/>
      <c r="GVO73" s="19"/>
      <c r="GVP73" s="19"/>
      <c r="GVQ73" s="19"/>
      <c r="GVR73" s="19"/>
      <c r="GVS73" s="19"/>
      <c r="GVT73" s="19"/>
      <c r="GVU73" s="19"/>
      <c r="GVV73" s="19"/>
      <c r="GVW73" s="19"/>
      <c r="GVX73" s="19"/>
      <c r="GVY73" s="19"/>
      <c r="GVZ73" s="19"/>
      <c r="GWA73" s="19"/>
      <c r="GWB73" s="19"/>
      <c r="GWC73" s="19"/>
      <c r="GWD73" s="19"/>
      <c r="GWE73" s="19"/>
      <c r="GWF73" s="19"/>
      <c r="GWG73" s="19"/>
      <c r="GWH73" s="19"/>
      <c r="GWI73" s="19"/>
      <c r="GWJ73" s="19"/>
      <c r="GWK73" s="19"/>
      <c r="GWL73" s="19"/>
      <c r="GWM73" s="19"/>
      <c r="GWN73" s="19"/>
      <c r="GWO73" s="19"/>
      <c r="GWP73" s="19"/>
      <c r="GWQ73" s="19"/>
      <c r="GWR73" s="19"/>
      <c r="GWS73" s="19"/>
      <c r="GWT73" s="19"/>
      <c r="GWU73" s="19"/>
      <c r="GWV73" s="19"/>
      <c r="GWW73" s="19"/>
      <c r="GWX73" s="19"/>
      <c r="GWY73" s="19"/>
      <c r="GWZ73" s="19"/>
      <c r="GXA73" s="19"/>
      <c r="GXB73" s="19"/>
      <c r="GXC73" s="19"/>
      <c r="GXD73" s="19"/>
      <c r="GXE73" s="19"/>
      <c r="GXF73" s="19"/>
      <c r="GXG73" s="19"/>
      <c r="GXH73" s="19"/>
      <c r="GXI73" s="19"/>
      <c r="GXJ73" s="19"/>
      <c r="GXK73" s="19"/>
      <c r="GXL73" s="19"/>
      <c r="GXM73" s="19"/>
      <c r="GXN73" s="19"/>
      <c r="GXO73" s="19"/>
      <c r="GXP73" s="19"/>
      <c r="GXQ73" s="19"/>
      <c r="GXR73" s="19"/>
      <c r="GXS73" s="19"/>
      <c r="GXT73" s="19"/>
      <c r="GXU73" s="19"/>
      <c r="GXV73" s="19"/>
      <c r="GXW73" s="19"/>
      <c r="GXX73" s="19"/>
      <c r="GXY73" s="19"/>
      <c r="GXZ73" s="19"/>
      <c r="GYA73" s="19"/>
      <c r="GYB73" s="19"/>
      <c r="GYC73" s="19"/>
      <c r="GYD73" s="19"/>
      <c r="GYE73" s="19"/>
      <c r="GYF73" s="19"/>
      <c r="GYG73" s="19"/>
      <c r="GYH73" s="19"/>
      <c r="GYI73" s="19"/>
      <c r="GYJ73" s="19"/>
      <c r="GYK73" s="19"/>
      <c r="GYL73" s="19"/>
      <c r="GYM73" s="19"/>
      <c r="GYN73" s="19"/>
      <c r="GYO73" s="19"/>
      <c r="GYP73" s="19"/>
      <c r="GYQ73" s="19"/>
      <c r="GYR73" s="19"/>
      <c r="GYS73" s="19"/>
      <c r="GYT73" s="19"/>
      <c r="GYU73" s="19"/>
      <c r="GYV73" s="19"/>
      <c r="GYW73" s="19"/>
      <c r="GYX73" s="19"/>
      <c r="GYY73" s="19"/>
      <c r="GYZ73" s="19"/>
      <c r="GZA73" s="19"/>
      <c r="GZB73" s="19"/>
      <c r="GZC73" s="19"/>
      <c r="GZD73" s="19"/>
      <c r="GZE73" s="19"/>
      <c r="GZF73" s="19"/>
      <c r="GZG73" s="19"/>
      <c r="GZH73" s="19"/>
      <c r="GZI73" s="19"/>
      <c r="GZJ73" s="19"/>
      <c r="GZK73" s="19"/>
      <c r="GZL73" s="19"/>
      <c r="GZM73" s="19"/>
      <c r="GZN73" s="19"/>
      <c r="GZO73" s="19"/>
      <c r="GZP73" s="19"/>
      <c r="GZQ73" s="19"/>
      <c r="GZR73" s="19"/>
      <c r="GZS73" s="19"/>
      <c r="GZT73" s="19"/>
      <c r="GZU73" s="19"/>
      <c r="GZV73" s="19"/>
      <c r="GZW73" s="19"/>
      <c r="GZX73" s="19"/>
      <c r="GZY73" s="19"/>
      <c r="GZZ73" s="19"/>
      <c r="HAA73" s="19"/>
      <c r="HAB73" s="19"/>
      <c r="HAC73" s="19"/>
      <c r="HAD73" s="19"/>
      <c r="HAE73" s="19"/>
      <c r="HAF73" s="19"/>
      <c r="HAG73" s="19"/>
      <c r="HAH73" s="19"/>
      <c r="HAI73" s="19"/>
      <c r="HAJ73" s="19"/>
      <c r="HAK73" s="19"/>
      <c r="HAL73" s="19"/>
      <c r="HAM73" s="19"/>
      <c r="HAN73" s="19"/>
      <c r="HAO73" s="19"/>
      <c r="HAP73" s="19"/>
      <c r="HAQ73" s="19"/>
      <c r="HAR73" s="19"/>
      <c r="HAS73" s="19"/>
      <c r="HAT73" s="19"/>
      <c r="HAU73" s="19"/>
      <c r="HAV73" s="19"/>
      <c r="HAW73" s="19"/>
      <c r="HAX73" s="19"/>
      <c r="HAY73" s="19"/>
      <c r="HAZ73" s="19"/>
      <c r="HBA73" s="19"/>
      <c r="HBB73" s="19"/>
      <c r="HBC73" s="19"/>
      <c r="HBD73" s="19"/>
      <c r="HBE73" s="19"/>
      <c r="HBF73" s="19"/>
      <c r="HBG73" s="19"/>
      <c r="HBH73" s="19"/>
      <c r="HBI73" s="19"/>
      <c r="HBJ73" s="19"/>
      <c r="HBK73" s="19"/>
      <c r="HBL73" s="19"/>
      <c r="HBM73" s="19"/>
      <c r="HBN73" s="19"/>
      <c r="HBO73" s="19"/>
      <c r="HBP73" s="19"/>
      <c r="HBQ73" s="19"/>
      <c r="HBR73" s="19"/>
      <c r="HBS73" s="19"/>
      <c r="HBT73" s="19"/>
      <c r="HBU73" s="19"/>
      <c r="HBV73" s="19"/>
      <c r="HBW73" s="19"/>
      <c r="HBX73" s="19"/>
      <c r="HBY73" s="19"/>
      <c r="HBZ73" s="19"/>
      <c r="HCA73" s="19"/>
      <c r="HCB73" s="19"/>
      <c r="HCC73" s="19"/>
      <c r="HCD73" s="19"/>
      <c r="HCE73" s="19"/>
      <c r="HCF73" s="19"/>
      <c r="HCG73" s="19"/>
      <c r="HCH73" s="19"/>
      <c r="HCI73" s="19"/>
      <c r="HCJ73" s="19"/>
      <c r="HCK73" s="19"/>
      <c r="HCL73" s="19"/>
      <c r="HCM73" s="19"/>
      <c r="HCN73" s="19"/>
      <c r="HCO73" s="19"/>
      <c r="HCP73" s="19"/>
      <c r="HCQ73" s="19"/>
      <c r="HCR73" s="19"/>
      <c r="HCS73" s="19"/>
      <c r="HCT73" s="19"/>
      <c r="HCU73" s="19"/>
      <c r="HCV73" s="19"/>
      <c r="HCW73" s="19"/>
      <c r="HCX73" s="19"/>
      <c r="HCY73" s="19"/>
      <c r="HCZ73" s="19"/>
      <c r="HDA73" s="19"/>
      <c r="HDB73" s="19"/>
      <c r="HDC73" s="19"/>
      <c r="HDD73" s="19"/>
      <c r="HDE73" s="19"/>
      <c r="HDF73" s="19"/>
      <c r="HDG73" s="19"/>
      <c r="HDH73" s="19"/>
      <c r="HDI73" s="19"/>
      <c r="HDJ73" s="19"/>
      <c r="HDK73" s="19"/>
      <c r="HDL73" s="19"/>
      <c r="HDM73" s="19"/>
      <c r="HDN73" s="19"/>
      <c r="HDO73" s="19"/>
      <c r="HDP73" s="19"/>
      <c r="HDQ73" s="19"/>
      <c r="HDR73" s="19"/>
      <c r="HDS73" s="19"/>
      <c r="HDT73" s="19"/>
      <c r="HDU73" s="19"/>
      <c r="HDV73" s="19"/>
      <c r="HDW73" s="19"/>
      <c r="HDX73" s="19"/>
      <c r="HDY73" s="19"/>
      <c r="HDZ73" s="19"/>
      <c r="HEA73" s="19"/>
      <c r="HEB73" s="19"/>
      <c r="HEC73" s="19"/>
      <c r="HED73" s="19"/>
      <c r="HEE73" s="19"/>
      <c r="HEF73" s="19"/>
      <c r="HEG73" s="19"/>
      <c r="HEH73" s="19"/>
      <c r="HEI73" s="19"/>
      <c r="HEJ73" s="19"/>
      <c r="HEK73" s="19"/>
      <c r="HEL73" s="19"/>
      <c r="HEM73" s="19"/>
      <c r="HEN73" s="19"/>
      <c r="HEO73" s="19"/>
      <c r="HEP73" s="19"/>
      <c r="HEQ73" s="19"/>
      <c r="HER73" s="19"/>
      <c r="HES73" s="19"/>
      <c r="HET73" s="19"/>
      <c r="HEU73" s="19"/>
      <c r="HEV73" s="19"/>
      <c r="HEW73" s="19"/>
      <c r="HEX73" s="19"/>
      <c r="HEY73" s="19"/>
      <c r="HEZ73" s="19"/>
      <c r="HFA73" s="19"/>
      <c r="HFB73" s="19"/>
      <c r="HFC73" s="19"/>
      <c r="HFD73" s="19"/>
      <c r="HFE73" s="19"/>
      <c r="HFF73" s="19"/>
      <c r="HFG73" s="19"/>
      <c r="HFH73" s="19"/>
      <c r="HFI73" s="19"/>
      <c r="HFJ73" s="19"/>
      <c r="HFK73" s="19"/>
      <c r="HFL73" s="19"/>
      <c r="HFM73" s="19"/>
      <c r="HFN73" s="19"/>
      <c r="HFO73" s="19"/>
      <c r="HFP73" s="19"/>
      <c r="HFQ73" s="19"/>
      <c r="HFR73" s="19"/>
      <c r="HFS73" s="19"/>
      <c r="HFT73" s="19"/>
      <c r="HFU73" s="19"/>
      <c r="HFV73" s="19"/>
      <c r="HFW73" s="19"/>
      <c r="HFX73" s="19"/>
      <c r="HFY73" s="19"/>
      <c r="HFZ73" s="19"/>
      <c r="HGA73" s="19"/>
      <c r="HGB73" s="19"/>
      <c r="HGC73" s="19"/>
      <c r="HGD73" s="19"/>
      <c r="HGE73" s="19"/>
      <c r="HGF73" s="19"/>
      <c r="HGG73" s="19"/>
      <c r="HGH73" s="19"/>
      <c r="HGI73" s="19"/>
      <c r="HGJ73" s="19"/>
      <c r="HGK73" s="19"/>
      <c r="HGL73" s="19"/>
      <c r="HGM73" s="19"/>
      <c r="HGN73" s="19"/>
      <c r="HGO73" s="19"/>
      <c r="HGP73" s="19"/>
      <c r="HGQ73" s="19"/>
      <c r="HGR73" s="19"/>
      <c r="HGS73" s="19"/>
      <c r="HGT73" s="19"/>
      <c r="HGU73" s="19"/>
      <c r="HGV73" s="19"/>
      <c r="HGW73" s="19"/>
      <c r="HGX73" s="19"/>
      <c r="HGY73" s="19"/>
      <c r="HGZ73" s="19"/>
      <c r="HHA73" s="19"/>
      <c r="HHB73" s="19"/>
      <c r="HHC73" s="19"/>
      <c r="HHD73" s="19"/>
      <c r="HHE73" s="19"/>
      <c r="HHF73" s="19"/>
      <c r="HHG73" s="19"/>
      <c r="HHH73" s="19"/>
      <c r="HHI73" s="19"/>
      <c r="HHJ73" s="19"/>
      <c r="HHK73" s="19"/>
      <c r="HHL73" s="19"/>
      <c r="HHM73" s="19"/>
      <c r="HHN73" s="19"/>
      <c r="HHO73" s="19"/>
      <c r="HHP73" s="19"/>
      <c r="HHQ73" s="19"/>
      <c r="HHR73" s="19"/>
      <c r="HHS73" s="19"/>
      <c r="HHT73" s="19"/>
      <c r="HHU73" s="19"/>
      <c r="HHV73" s="19"/>
      <c r="HHW73" s="19"/>
      <c r="HHX73" s="19"/>
      <c r="HHY73" s="19"/>
      <c r="HHZ73" s="19"/>
      <c r="HIA73" s="19"/>
      <c r="HIB73" s="19"/>
      <c r="HIC73" s="19"/>
      <c r="HID73" s="19"/>
      <c r="HIE73" s="19"/>
      <c r="HIF73" s="19"/>
      <c r="HIG73" s="19"/>
      <c r="HIH73" s="19"/>
      <c r="HII73" s="19"/>
      <c r="HIJ73" s="19"/>
      <c r="HIK73" s="19"/>
      <c r="HIL73" s="19"/>
      <c r="HIM73" s="19"/>
      <c r="HIN73" s="19"/>
      <c r="HIO73" s="19"/>
      <c r="HIP73" s="19"/>
      <c r="HIQ73" s="19"/>
      <c r="HIR73" s="19"/>
      <c r="HIS73" s="19"/>
      <c r="HIT73" s="19"/>
      <c r="HIU73" s="19"/>
      <c r="HIV73" s="19"/>
      <c r="HIW73" s="19"/>
      <c r="HIX73" s="19"/>
      <c r="HIY73" s="19"/>
      <c r="HIZ73" s="19"/>
      <c r="HJA73" s="19"/>
      <c r="HJB73" s="19"/>
      <c r="HJC73" s="19"/>
      <c r="HJD73" s="19"/>
      <c r="HJE73" s="19"/>
      <c r="HJF73" s="19"/>
      <c r="HJG73" s="19"/>
      <c r="HJH73" s="19"/>
      <c r="HJI73" s="19"/>
      <c r="HJJ73" s="19"/>
      <c r="HJK73" s="19"/>
      <c r="HJL73" s="19"/>
      <c r="HJM73" s="19"/>
      <c r="HJN73" s="19"/>
      <c r="HJO73" s="19"/>
      <c r="HJP73" s="19"/>
      <c r="HJQ73" s="19"/>
      <c r="HJR73" s="19"/>
      <c r="HJS73" s="19"/>
      <c r="HJT73" s="19"/>
      <c r="HJU73" s="19"/>
      <c r="HJV73" s="19"/>
      <c r="HJW73" s="19"/>
      <c r="HJX73" s="19"/>
      <c r="HJY73" s="19"/>
      <c r="HJZ73" s="19"/>
      <c r="HKA73" s="19"/>
      <c r="HKB73" s="19"/>
      <c r="HKC73" s="19"/>
      <c r="HKD73" s="19"/>
      <c r="HKE73" s="19"/>
      <c r="HKF73" s="19"/>
      <c r="HKG73" s="19"/>
      <c r="HKH73" s="19"/>
      <c r="HKI73" s="19"/>
      <c r="HKJ73" s="19"/>
      <c r="HKK73" s="19"/>
      <c r="HKL73" s="19"/>
      <c r="HKM73" s="19"/>
      <c r="HKN73" s="19"/>
      <c r="HKO73" s="19"/>
      <c r="HKP73" s="19"/>
      <c r="HKQ73" s="19"/>
      <c r="HKR73" s="19"/>
      <c r="HKS73" s="19"/>
      <c r="HKT73" s="19"/>
      <c r="HKU73" s="19"/>
      <c r="HKV73" s="19"/>
      <c r="HKW73" s="19"/>
      <c r="HKX73" s="19"/>
      <c r="HKY73" s="19"/>
      <c r="HKZ73" s="19"/>
      <c r="HLA73" s="19"/>
      <c r="HLB73" s="19"/>
      <c r="HLC73" s="19"/>
      <c r="HLD73" s="19"/>
      <c r="HLE73" s="19"/>
      <c r="HLF73" s="19"/>
      <c r="HLG73" s="19"/>
      <c r="HLH73" s="19"/>
      <c r="HLI73" s="19"/>
      <c r="HLJ73" s="19"/>
      <c r="HLK73" s="19"/>
      <c r="HLL73" s="19"/>
      <c r="HLM73" s="19"/>
      <c r="HLN73" s="19"/>
      <c r="HLO73" s="19"/>
      <c r="HLP73" s="19"/>
      <c r="HLQ73" s="19"/>
      <c r="HLR73" s="19"/>
      <c r="HLS73" s="19"/>
      <c r="HLT73" s="19"/>
      <c r="HLU73" s="19"/>
      <c r="HLV73" s="19"/>
      <c r="HLW73" s="19"/>
      <c r="HLX73" s="19"/>
      <c r="HLY73" s="19"/>
      <c r="HLZ73" s="19"/>
      <c r="HMA73" s="19"/>
      <c r="HMB73" s="19"/>
      <c r="HMC73" s="19"/>
      <c r="HMD73" s="19"/>
      <c r="HME73" s="19"/>
      <c r="HMF73" s="19"/>
      <c r="HMG73" s="19"/>
      <c r="HMH73" s="19"/>
      <c r="HMI73" s="19"/>
      <c r="HMJ73" s="19"/>
      <c r="HMK73" s="19"/>
      <c r="HML73" s="19"/>
      <c r="HMM73" s="19"/>
      <c r="HMN73" s="19"/>
      <c r="HMO73" s="19"/>
      <c r="HMP73" s="19"/>
      <c r="HMQ73" s="19"/>
      <c r="HMR73" s="19"/>
      <c r="HMS73" s="19"/>
      <c r="HMT73" s="19"/>
      <c r="HMU73" s="19"/>
      <c r="HMV73" s="19"/>
      <c r="HMW73" s="19"/>
      <c r="HMX73" s="19"/>
      <c r="HMY73" s="19"/>
      <c r="HMZ73" s="19"/>
      <c r="HNA73" s="19"/>
      <c r="HNB73" s="19"/>
      <c r="HNC73" s="19"/>
      <c r="HND73" s="19"/>
      <c r="HNE73" s="19"/>
      <c r="HNF73" s="19"/>
      <c r="HNG73" s="19"/>
      <c r="HNH73" s="19"/>
      <c r="HNI73" s="19"/>
      <c r="HNJ73" s="19"/>
      <c r="HNK73" s="19"/>
      <c r="HNL73" s="19"/>
      <c r="HNM73" s="19"/>
      <c r="HNN73" s="19"/>
      <c r="HNO73" s="19"/>
      <c r="HNP73" s="19"/>
      <c r="HNQ73" s="19"/>
      <c r="HNR73" s="19"/>
      <c r="HNS73" s="19"/>
      <c r="HNT73" s="19"/>
      <c r="HNU73" s="19"/>
      <c r="HNV73" s="19"/>
      <c r="HNW73" s="19"/>
      <c r="HNX73" s="19"/>
      <c r="HNY73" s="19"/>
      <c r="HNZ73" s="19"/>
      <c r="HOA73" s="19"/>
      <c r="HOB73" s="19"/>
      <c r="HOC73" s="19"/>
      <c r="HOD73" s="19"/>
      <c r="HOE73" s="19"/>
      <c r="HOF73" s="19"/>
      <c r="HOG73" s="19"/>
      <c r="HOH73" s="19"/>
      <c r="HOI73" s="19"/>
      <c r="HOJ73" s="19"/>
      <c r="HOK73" s="19"/>
      <c r="HOL73" s="19"/>
      <c r="HOM73" s="19"/>
      <c r="HON73" s="19"/>
      <c r="HOO73" s="19"/>
      <c r="HOP73" s="19"/>
      <c r="HOQ73" s="19"/>
      <c r="HOR73" s="19"/>
      <c r="HOS73" s="19"/>
      <c r="HOT73" s="19"/>
      <c r="HOU73" s="19"/>
      <c r="HOV73" s="19"/>
      <c r="HOW73" s="19"/>
      <c r="HOX73" s="19"/>
      <c r="HOY73" s="19"/>
      <c r="HOZ73" s="19"/>
      <c r="HPA73" s="19"/>
      <c r="HPB73" s="19"/>
      <c r="HPC73" s="19"/>
      <c r="HPD73" s="19"/>
      <c r="HPE73" s="19"/>
      <c r="HPF73" s="19"/>
      <c r="HPG73" s="19"/>
      <c r="HPH73" s="19"/>
      <c r="HPI73" s="19"/>
      <c r="HPJ73" s="19"/>
      <c r="HPK73" s="19"/>
      <c r="HPL73" s="19"/>
      <c r="HPM73" s="19"/>
      <c r="HPN73" s="19"/>
      <c r="HPO73" s="19"/>
      <c r="HPP73" s="19"/>
      <c r="HPQ73" s="19"/>
      <c r="HPR73" s="19"/>
      <c r="HPS73" s="19"/>
      <c r="HPT73" s="19"/>
      <c r="HPU73" s="19"/>
      <c r="HPV73" s="19"/>
      <c r="HPW73" s="19"/>
      <c r="HPX73" s="19"/>
      <c r="HPY73" s="19"/>
      <c r="HPZ73" s="19"/>
      <c r="HQA73" s="19"/>
      <c r="HQB73" s="19"/>
      <c r="HQC73" s="19"/>
      <c r="HQD73" s="19"/>
      <c r="HQE73" s="19"/>
      <c r="HQF73" s="19"/>
      <c r="HQG73" s="19"/>
      <c r="HQH73" s="19"/>
      <c r="HQI73" s="19"/>
      <c r="HQJ73" s="19"/>
      <c r="HQK73" s="19"/>
      <c r="HQL73" s="19"/>
      <c r="HQM73" s="19"/>
      <c r="HQN73" s="19"/>
      <c r="HQO73" s="19"/>
      <c r="HQP73" s="19"/>
      <c r="HQQ73" s="19"/>
      <c r="HQR73" s="19"/>
      <c r="HQS73" s="19"/>
      <c r="HQT73" s="19"/>
      <c r="HQU73" s="19"/>
      <c r="HQV73" s="19"/>
      <c r="HQW73" s="19"/>
      <c r="HQX73" s="19"/>
      <c r="HQY73" s="19"/>
      <c r="HQZ73" s="19"/>
      <c r="HRA73" s="19"/>
      <c r="HRB73" s="19"/>
      <c r="HRC73" s="19"/>
      <c r="HRD73" s="19"/>
      <c r="HRE73" s="19"/>
      <c r="HRF73" s="19"/>
      <c r="HRG73" s="19"/>
      <c r="HRH73" s="19"/>
      <c r="HRI73" s="19"/>
      <c r="HRJ73" s="19"/>
      <c r="HRK73" s="19"/>
      <c r="HRL73" s="19"/>
      <c r="HRM73" s="19"/>
      <c r="HRN73" s="19"/>
      <c r="HRO73" s="19"/>
      <c r="HRP73" s="19"/>
      <c r="HRQ73" s="19"/>
      <c r="HRR73" s="19"/>
      <c r="HRS73" s="19"/>
      <c r="HRT73" s="19"/>
      <c r="HRU73" s="19"/>
      <c r="HRV73" s="19"/>
      <c r="HRW73" s="19"/>
      <c r="HRX73" s="19"/>
      <c r="HRY73" s="19"/>
      <c r="HRZ73" s="19"/>
      <c r="HSA73" s="19"/>
      <c r="HSB73" s="19"/>
      <c r="HSC73" s="19"/>
      <c r="HSD73" s="19"/>
      <c r="HSE73" s="19"/>
      <c r="HSF73" s="19"/>
      <c r="HSG73" s="19"/>
      <c r="HSH73" s="19"/>
      <c r="HSI73" s="19"/>
      <c r="HSJ73" s="19"/>
      <c r="HSK73" s="19"/>
      <c r="HSL73" s="19"/>
      <c r="HSM73" s="19"/>
      <c r="HSN73" s="19"/>
      <c r="HSO73" s="19"/>
      <c r="HSP73" s="19"/>
      <c r="HSQ73" s="19"/>
      <c r="HSR73" s="19"/>
      <c r="HSS73" s="19"/>
      <c r="HST73" s="19"/>
      <c r="HSU73" s="19"/>
      <c r="HSV73" s="19"/>
      <c r="HSW73" s="19"/>
      <c r="HSX73" s="19"/>
      <c r="HSY73" s="19"/>
      <c r="HSZ73" s="19"/>
      <c r="HTA73" s="19"/>
      <c r="HTB73" s="19"/>
      <c r="HTC73" s="19"/>
      <c r="HTD73" s="19"/>
      <c r="HTE73" s="19"/>
      <c r="HTF73" s="19"/>
      <c r="HTG73" s="19"/>
      <c r="HTH73" s="19"/>
      <c r="HTI73" s="19"/>
      <c r="HTJ73" s="19"/>
      <c r="HTK73" s="19"/>
      <c r="HTL73" s="19"/>
      <c r="HTM73" s="19"/>
      <c r="HTN73" s="19"/>
      <c r="HTO73" s="19"/>
      <c r="HTP73" s="19"/>
      <c r="HTQ73" s="19"/>
      <c r="HTR73" s="19"/>
      <c r="HTS73" s="19"/>
      <c r="HTT73" s="19"/>
      <c r="HTU73" s="19"/>
      <c r="HTV73" s="19"/>
      <c r="HTW73" s="19"/>
      <c r="HTX73" s="19"/>
      <c r="HTY73" s="19"/>
      <c r="HTZ73" s="19"/>
      <c r="HUA73" s="19"/>
      <c r="HUB73" s="19"/>
      <c r="HUC73" s="19"/>
      <c r="HUD73" s="19"/>
      <c r="HUE73" s="19"/>
      <c r="HUF73" s="19"/>
      <c r="HUG73" s="19"/>
      <c r="HUH73" s="19"/>
      <c r="HUI73" s="19"/>
      <c r="HUJ73" s="19"/>
      <c r="HUK73" s="19"/>
      <c r="HUL73" s="19"/>
      <c r="HUM73" s="19"/>
      <c r="HUN73" s="19"/>
      <c r="HUO73" s="19"/>
      <c r="HUP73" s="19"/>
      <c r="HUQ73" s="19"/>
      <c r="HUR73" s="19"/>
      <c r="HUS73" s="19"/>
      <c r="HUT73" s="19"/>
      <c r="HUU73" s="19"/>
      <c r="HUV73" s="19"/>
      <c r="HUW73" s="19"/>
      <c r="HUX73" s="19"/>
      <c r="HUY73" s="19"/>
      <c r="HUZ73" s="19"/>
      <c r="HVA73" s="19"/>
      <c r="HVB73" s="19"/>
      <c r="HVC73" s="19"/>
      <c r="HVD73" s="19"/>
      <c r="HVE73" s="19"/>
      <c r="HVF73" s="19"/>
      <c r="HVG73" s="19"/>
      <c r="HVH73" s="19"/>
      <c r="HVI73" s="19"/>
      <c r="HVJ73" s="19"/>
      <c r="HVK73" s="19"/>
      <c r="HVL73" s="19"/>
      <c r="HVM73" s="19"/>
      <c r="HVN73" s="19"/>
      <c r="HVO73" s="19"/>
      <c r="HVP73" s="19"/>
      <c r="HVQ73" s="19"/>
      <c r="HVR73" s="19"/>
      <c r="HVS73" s="19"/>
      <c r="HVT73" s="19"/>
      <c r="HVU73" s="19"/>
      <c r="HVV73" s="19"/>
      <c r="HVW73" s="19"/>
      <c r="HVX73" s="19"/>
      <c r="HVY73" s="19"/>
      <c r="HVZ73" s="19"/>
      <c r="HWA73" s="19"/>
      <c r="HWB73" s="19"/>
      <c r="HWC73" s="19"/>
      <c r="HWD73" s="19"/>
      <c r="HWE73" s="19"/>
      <c r="HWF73" s="19"/>
      <c r="HWG73" s="19"/>
      <c r="HWH73" s="19"/>
      <c r="HWI73" s="19"/>
      <c r="HWJ73" s="19"/>
      <c r="HWK73" s="19"/>
      <c r="HWL73" s="19"/>
      <c r="HWM73" s="19"/>
      <c r="HWN73" s="19"/>
      <c r="HWO73" s="19"/>
      <c r="HWP73" s="19"/>
      <c r="HWQ73" s="19"/>
      <c r="HWR73" s="19"/>
      <c r="HWS73" s="19"/>
      <c r="HWT73" s="19"/>
      <c r="HWU73" s="19"/>
      <c r="HWV73" s="19"/>
      <c r="HWW73" s="19"/>
      <c r="HWX73" s="19"/>
      <c r="HWY73" s="19"/>
      <c r="HWZ73" s="19"/>
      <c r="HXA73" s="19"/>
      <c r="HXB73" s="19"/>
      <c r="HXC73" s="19"/>
      <c r="HXD73" s="19"/>
      <c r="HXE73" s="19"/>
      <c r="HXF73" s="19"/>
      <c r="HXG73" s="19"/>
      <c r="HXH73" s="19"/>
      <c r="HXI73" s="19"/>
      <c r="HXJ73" s="19"/>
      <c r="HXK73" s="19"/>
      <c r="HXL73" s="19"/>
      <c r="HXM73" s="19"/>
      <c r="HXN73" s="19"/>
      <c r="HXO73" s="19"/>
      <c r="HXP73" s="19"/>
      <c r="HXQ73" s="19"/>
      <c r="HXR73" s="19"/>
      <c r="HXS73" s="19"/>
      <c r="HXT73" s="19"/>
      <c r="HXU73" s="19"/>
      <c r="HXV73" s="19"/>
      <c r="HXW73" s="19"/>
      <c r="HXX73" s="19"/>
      <c r="HXY73" s="19"/>
      <c r="HXZ73" s="19"/>
      <c r="HYA73" s="19"/>
      <c r="HYB73" s="19"/>
      <c r="HYC73" s="19"/>
      <c r="HYD73" s="19"/>
      <c r="HYE73" s="19"/>
      <c r="HYF73" s="19"/>
      <c r="HYG73" s="19"/>
      <c r="HYH73" s="19"/>
      <c r="HYI73" s="19"/>
      <c r="HYJ73" s="19"/>
      <c r="HYK73" s="19"/>
      <c r="HYL73" s="19"/>
      <c r="HYM73" s="19"/>
      <c r="HYN73" s="19"/>
      <c r="HYO73" s="19"/>
      <c r="HYP73" s="19"/>
      <c r="HYQ73" s="19"/>
      <c r="HYR73" s="19"/>
      <c r="HYS73" s="19"/>
      <c r="HYT73" s="19"/>
      <c r="HYU73" s="19"/>
      <c r="HYV73" s="19"/>
      <c r="HYW73" s="19"/>
      <c r="HYX73" s="19"/>
      <c r="HYY73" s="19"/>
      <c r="HYZ73" s="19"/>
      <c r="HZA73" s="19"/>
      <c r="HZB73" s="19"/>
      <c r="HZC73" s="19"/>
      <c r="HZD73" s="19"/>
      <c r="HZE73" s="19"/>
      <c r="HZF73" s="19"/>
      <c r="HZG73" s="19"/>
      <c r="HZH73" s="19"/>
      <c r="HZI73" s="19"/>
      <c r="HZJ73" s="19"/>
      <c r="HZK73" s="19"/>
      <c r="HZL73" s="19"/>
      <c r="HZM73" s="19"/>
      <c r="HZN73" s="19"/>
      <c r="HZO73" s="19"/>
      <c r="HZP73" s="19"/>
      <c r="HZQ73" s="19"/>
      <c r="HZR73" s="19"/>
      <c r="HZS73" s="19"/>
      <c r="HZT73" s="19"/>
      <c r="HZU73" s="19"/>
      <c r="HZV73" s="19"/>
      <c r="HZW73" s="19"/>
      <c r="HZX73" s="19"/>
      <c r="HZY73" s="19"/>
      <c r="HZZ73" s="19"/>
      <c r="IAA73" s="19"/>
      <c r="IAB73" s="19"/>
      <c r="IAC73" s="19"/>
      <c r="IAD73" s="19"/>
      <c r="IAE73" s="19"/>
      <c r="IAF73" s="19"/>
      <c r="IAG73" s="19"/>
      <c r="IAH73" s="19"/>
      <c r="IAI73" s="19"/>
      <c r="IAJ73" s="19"/>
      <c r="IAK73" s="19"/>
      <c r="IAL73" s="19"/>
      <c r="IAM73" s="19"/>
      <c r="IAN73" s="19"/>
      <c r="IAO73" s="19"/>
      <c r="IAP73" s="19"/>
      <c r="IAQ73" s="19"/>
      <c r="IAR73" s="19"/>
      <c r="IAS73" s="19"/>
      <c r="IAT73" s="19"/>
      <c r="IAU73" s="19"/>
      <c r="IAV73" s="19"/>
      <c r="IAW73" s="19"/>
      <c r="IAX73" s="19"/>
      <c r="IAY73" s="19"/>
      <c r="IAZ73" s="19"/>
      <c r="IBA73" s="19"/>
      <c r="IBB73" s="19"/>
      <c r="IBC73" s="19"/>
      <c r="IBD73" s="19"/>
      <c r="IBE73" s="19"/>
      <c r="IBF73" s="19"/>
      <c r="IBG73" s="19"/>
      <c r="IBH73" s="19"/>
      <c r="IBI73" s="19"/>
      <c r="IBJ73" s="19"/>
      <c r="IBK73" s="19"/>
      <c r="IBL73" s="19"/>
      <c r="IBM73" s="19"/>
      <c r="IBN73" s="19"/>
      <c r="IBO73" s="19"/>
      <c r="IBP73" s="19"/>
      <c r="IBQ73" s="19"/>
      <c r="IBR73" s="19"/>
      <c r="IBS73" s="19"/>
      <c r="IBT73" s="19"/>
      <c r="IBU73" s="19"/>
      <c r="IBV73" s="19"/>
      <c r="IBW73" s="19"/>
      <c r="IBX73" s="19"/>
      <c r="IBY73" s="19"/>
      <c r="IBZ73" s="19"/>
      <c r="ICA73" s="19"/>
      <c r="ICB73" s="19"/>
      <c r="ICC73" s="19"/>
      <c r="ICD73" s="19"/>
      <c r="ICE73" s="19"/>
      <c r="ICF73" s="19"/>
      <c r="ICG73" s="19"/>
      <c r="ICH73" s="19"/>
      <c r="ICI73" s="19"/>
      <c r="ICJ73" s="19"/>
      <c r="ICK73" s="19"/>
      <c r="ICL73" s="19"/>
      <c r="ICM73" s="19"/>
      <c r="ICN73" s="19"/>
      <c r="ICO73" s="19"/>
      <c r="ICP73" s="19"/>
      <c r="ICQ73" s="19"/>
      <c r="ICR73" s="19"/>
      <c r="ICS73" s="19"/>
      <c r="ICT73" s="19"/>
      <c r="ICU73" s="19"/>
      <c r="ICV73" s="19"/>
      <c r="ICW73" s="19"/>
      <c r="ICX73" s="19"/>
      <c r="ICY73" s="19"/>
      <c r="ICZ73" s="19"/>
      <c r="IDA73" s="19"/>
      <c r="IDB73" s="19"/>
      <c r="IDC73" s="19"/>
      <c r="IDD73" s="19"/>
      <c r="IDE73" s="19"/>
      <c r="IDF73" s="19"/>
      <c r="IDG73" s="19"/>
      <c r="IDH73" s="19"/>
      <c r="IDI73" s="19"/>
      <c r="IDJ73" s="19"/>
      <c r="IDK73" s="19"/>
      <c r="IDL73" s="19"/>
      <c r="IDM73" s="19"/>
      <c r="IDN73" s="19"/>
      <c r="IDO73" s="19"/>
      <c r="IDP73" s="19"/>
      <c r="IDQ73" s="19"/>
      <c r="IDR73" s="19"/>
      <c r="IDS73" s="19"/>
      <c r="IDT73" s="19"/>
      <c r="IDU73" s="19"/>
      <c r="IDV73" s="19"/>
      <c r="IDW73" s="19"/>
      <c r="IDX73" s="19"/>
      <c r="IDY73" s="19"/>
      <c r="IDZ73" s="19"/>
      <c r="IEA73" s="19"/>
      <c r="IEB73" s="19"/>
      <c r="IEC73" s="19"/>
      <c r="IED73" s="19"/>
      <c r="IEE73" s="19"/>
      <c r="IEF73" s="19"/>
      <c r="IEG73" s="19"/>
      <c r="IEH73" s="19"/>
      <c r="IEI73" s="19"/>
      <c r="IEJ73" s="19"/>
      <c r="IEK73" s="19"/>
      <c r="IEL73" s="19"/>
      <c r="IEM73" s="19"/>
      <c r="IEN73" s="19"/>
      <c r="IEO73" s="19"/>
      <c r="IEP73" s="19"/>
      <c r="IEQ73" s="19"/>
      <c r="IER73" s="19"/>
      <c r="IES73" s="19"/>
      <c r="IET73" s="19"/>
      <c r="IEU73" s="19"/>
      <c r="IEV73" s="19"/>
      <c r="IEW73" s="19"/>
      <c r="IEX73" s="19"/>
      <c r="IEY73" s="19"/>
      <c r="IEZ73" s="19"/>
      <c r="IFA73" s="19"/>
      <c r="IFB73" s="19"/>
      <c r="IFC73" s="19"/>
      <c r="IFD73" s="19"/>
      <c r="IFE73" s="19"/>
      <c r="IFF73" s="19"/>
      <c r="IFG73" s="19"/>
      <c r="IFH73" s="19"/>
      <c r="IFI73" s="19"/>
      <c r="IFJ73" s="19"/>
      <c r="IFK73" s="19"/>
      <c r="IFL73" s="19"/>
      <c r="IFM73" s="19"/>
      <c r="IFN73" s="19"/>
      <c r="IFO73" s="19"/>
      <c r="IFP73" s="19"/>
      <c r="IFQ73" s="19"/>
      <c r="IFR73" s="19"/>
      <c r="IFS73" s="19"/>
      <c r="IFT73" s="19"/>
      <c r="IFU73" s="19"/>
      <c r="IFV73" s="19"/>
      <c r="IFW73" s="19"/>
      <c r="IFX73" s="19"/>
      <c r="IFY73" s="19"/>
      <c r="IFZ73" s="19"/>
      <c r="IGA73" s="19"/>
      <c r="IGB73" s="19"/>
      <c r="IGC73" s="19"/>
      <c r="IGD73" s="19"/>
      <c r="IGE73" s="19"/>
      <c r="IGF73" s="19"/>
      <c r="IGG73" s="19"/>
      <c r="IGH73" s="19"/>
      <c r="IGI73" s="19"/>
      <c r="IGJ73" s="19"/>
      <c r="IGK73" s="19"/>
      <c r="IGL73" s="19"/>
      <c r="IGM73" s="19"/>
      <c r="IGN73" s="19"/>
      <c r="IGO73" s="19"/>
      <c r="IGP73" s="19"/>
      <c r="IGQ73" s="19"/>
      <c r="IGR73" s="19"/>
      <c r="IGS73" s="19"/>
      <c r="IGT73" s="19"/>
      <c r="IGU73" s="19"/>
      <c r="IGV73" s="19"/>
      <c r="IGW73" s="19"/>
      <c r="IGX73" s="19"/>
      <c r="IGY73" s="19"/>
      <c r="IGZ73" s="19"/>
      <c r="IHA73" s="19"/>
      <c r="IHB73" s="19"/>
      <c r="IHC73" s="19"/>
      <c r="IHD73" s="19"/>
      <c r="IHE73" s="19"/>
      <c r="IHF73" s="19"/>
      <c r="IHG73" s="19"/>
      <c r="IHH73" s="19"/>
      <c r="IHI73" s="19"/>
      <c r="IHJ73" s="19"/>
      <c r="IHK73" s="19"/>
      <c r="IHL73" s="19"/>
      <c r="IHM73" s="19"/>
      <c r="IHN73" s="19"/>
      <c r="IHO73" s="19"/>
      <c r="IHP73" s="19"/>
      <c r="IHQ73" s="19"/>
      <c r="IHR73" s="19"/>
      <c r="IHS73" s="19"/>
      <c r="IHT73" s="19"/>
      <c r="IHU73" s="19"/>
      <c r="IHV73" s="19"/>
      <c r="IHW73" s="19"/>
      <c r="IHX73" s="19"/>
      <c r="IHY73" s="19"/>
      <c r="IHZ73" s="19"/>
      <c r="IIA73" s="19"/>
      <c r="IIB73" s="19"/>
      <c r="IIC73" s="19"/>
      <c r="IID73" s="19"/>
      <c r="IIE73" s="19"/>
      <c r="IIF73" s="19"/>
      <c r="IIG73" s="19"/>
      <c r="IIH73" s="19"/>
      <c r="III73" s="19"/>
      <c r="IIJ73" s="19"/>
      <c r="IIK73" s="19"/>
      <c r="IIL73" s="19"/>
      <c r="IIM73" s="19"/>
      <c r="IIN73" s="19"/>
      <c r="IIO73" s="19"/>
      <c r="IIP73" s="19"/>
      <c r="IIQ73" s="19"/>
      <c r="IIR73" s="19"/>
      <c r="IIS73" s="19"/>
      <c r="IIT73" s="19"/>
      <c r="IIU73" s="19"/>
      <c r="IIV73" s="19"/>
      <c r="IIW73" s="19"/>
      <c r="IIX73" s="19"/>
      <c r="IIY73" s="19"/>
      <c r="IIZ73" s="19"/>
      <c r="IJA73" s="19"/>
      <c r="IJB73" s="19"/>
      <c r="IJC73" s="19"/>
      <c r="IJD73" s="19"/>
      <c r="IJE73" s="19"/>
      <c r="IJF73" s="19"/>
      <c r="IJG73" s="19"/>
      <c r="IJH73" s="19"/>
      <c r="IJI73" s="19"/>
      <c r="IJJ73" s="19"/>
      <c r="IJK73" s="19"/>
      <c r="IJL73" s="19"/>
      <c r="IJM73" s="19"/>
      <c r="IJN73" s="19"/>
      <c r="IJO73" s="19"/>
      <c r="IJP73" s="19"/>
      <c r="IJQ73" s="19"/>
      <c r="IJR73" s="19"/>
      <c r="IJS73" s="19"/>
      <c r="IJT73" s="19"/>
      <c r="IJU73" s="19"/>
      <c r="IJV73" s="19"/>
      <c r="IJW73" s="19"/>
      <c r="IJX73" s="19"/>
      <c r="IJY73" s="19"/>
      <c r="IJZ73" s="19"/>
      <c r="IKA73" s="19"/>
      <c r="IKB73" s="19"/>
      <c r="IKC73" s="19"/>
      <c r="IKD73" s="19"/>
      <c r="IKE73" s="19"/>
      <c r="IKF73" s="19"/>
      <c r="IKG73" s="19"/>
      <c r="IKH73" s="19"/>
      <c r="IKI73" s="19"/>
      <c r="IKJ73" s="19"/>
      <c r="IKK73" s="19"/>
      <c r="IKL73" s="19"/>
      <c r="IKM73" s="19"/>
      <c r="IKN73" s="19"/>
      <c r="IKO73" s="19"/>
      <c r="IKP73" s="19"/>
      <c r="IKQ73" s="19"/>
      <c r="IKR73" s="19"/>
      <c r="IKS73" s="19"/>
      <c r="IKT73" s="19"/>
      <c r="IKU73" s="19"/>
      <c r="IKV73" s="19"/>
      <c r="IKW73" s="19"/>
      <c r="IKX73" s="19"/>
      <c r="IKY73" s="19"/>
      <c r="IKZ73" s="19"/>
      <c r="ILA73" s="19"/>
      <c r="ILB73" s="19"/>
      <c r="ILC73" s="19"/>
      <c r="ILD73" s="19"/>
      <c r="ILE73" s="19"/>
      <c r="ILF73" s="19"/>
      <c r="ILG73" s="19"/>
      <c r="ILH73" s="19"/>
      <c r="ILI73" s="19"/>
      <c r="ILJ73" s="19"/>
      <c r="ILK73" s="19"/>
      <c r="ILL73" s="19"/>
      <c r="ILM73" s="19"/>
      <c r="ILN73" s="19"/>
      <c r="ILO73" s="19"/>
      <c r="ILP73" s="19"/>
      <c r="ILQ73" s="19"/>
      <c r="ILR73" s="19"/>
      <c r="ILS73" s="19"/>
      <c r="ILT73" s="19"/>
      <c r="ILU73" s="19"/>
      <c r="ILV73" s="19"/>
      <c r="ILW73" s="19"/>
      <c r="ILX73" s="19"/>
      <c r="ILY73" s="19"/>
      <c r="ILZ73" s="19"/>
      <c r="IMA73" s="19"/>
      <c r="IMB73" s="19"/>
      <c r="IMC73" s="19"/>
      <c r="IMD73" s="19"/>
      <c r="IME73" s="19"/>
      <c r="IMF73" s="19"/>
      <c r="IMG73" s="19"/>
      <c r="IMH73" s="19"/>
      <c r="IMI73" s="19"/>
      <c r="IMJ73" s="19"/>
      <c r="IMK73" s="19"/>
      <c r="IML73" s="19"/>
      <c r="IMM73" s="19"/>
      <c r="IMN73" s="19"/>
      <c r="IMO73" s="19"/>
      <c r="IMP73" s="19"/>
      <c r="IMQ73" s="19"/>
      <c r="IMR73" s="19"/>
      <c r="IMS73" s="19"/>
      <c r="IMT73" s="19"/>
      <c r="IMU73" s="19"/>
      <c r="IMV73" s="19"/>
      <c r="IMW73" s="19"/>
      <c r="IMX73" s="19"/>
      <c r="IMY73" s="19"/>
      <c r="IMZ73" s="19"/>
      <c r="INA73" s="19"/>
      <c r="INB73" s="19"/>
      <c r="INC73" s="19"/>
      <c r="IND73" s="19"/>
      <c r="INE73" s="19"/>
      <c r="INF73" s="19"/>
      <c r="ING73" s="19"/>
      <c r="INH73" s="19"/>
      <c r="INI73" s="19"/>
      <c r="INJ73" s="19"/>
      <c r="INK73" s="19"/>
      <c r="INL73" s="19"/>
      <c r="INM73" s="19"/>
      <c r="INN73" s="19"/>
      <c r="INO73" s="19"/>
      <c r="INP73" s="19"/>
      <c r="INQ73" s="19"/>
      <c r="INR73" s="19"/>
      <c r="INS73" s="19"/>
      <c r="INT73" s="19"/>
      <c r="INU73" s="19"/>
      <c r="INV73" s="19"/>
      <c r="INW73" s="19"/>
      <c r="INX73" s="19"/>
      <c r="INY73" s="19"/>
      <c r="INZ73" s="19"/>
      <c r="IOA73" s="19"/>
      <c r="IOB73" s="19"/>
      <c r="IOC73" s="19"/>
      <c r="IOD73" s="19"/>
      <c r="IOE73" s="19"/>
      <c r="IOF73" s="19"/>
      <c r="IOG73" s="19"/>
      <c r="IOH73" s="19"/>
      <c r="IOI73" s="19"/>
      <c r="IOJ73" s="19"/>
      <c r="IOK73" s="19"/>
      <c r="IOL73" s="19"/>
      <c r="IOM73" s="19"/>
      <c r="ION73" s="19"/>
      <c r="IOO73" s="19"/>
      <c r="IOP73" s="19"/>
      <c r="IOQ73" s="19"/>
      <c r="IOR73" s="19"/>
      <c r="IOS73" s="19"/>
      <c r="IOT73" s="19"/>
      <c r="IOU73" s="19"/>
      <c r="IOV73" s="19"/>
      <c r="IOW73" s="19"/>
      <c r="IOX73" s="19"/>
      <c r="IOY73" s="19"/>
      <c r="IOZ73" s="19"/>
      <c r="IPA73" s="19"/>
      <c r="IPB73" s="19"/>
      <c r="IPC73" s="19"/>
      <c r="IPD73" s="19"/>
      <c r="IPE73" s="19"/>
      <c r="IPF73" s="19"/>
      <c r="IPG73" s="19"/>
      <c r="IPH73" s="19"/>
      <c r="IPI73" s="19"/>
      <c r="IPJ73" s="19"/>
      <c r="IPK73" s="19"/>
      <c r="IPL73" s="19"/>
      <c r="IPM73" s="19"/>
      <c r="IPN73" s="19"/>
      <c r="IPO73" s="19"/>
      <c r="IPP73" s="19"/>
      <c r="IPQ73" s="19"/>
      <c r="IPR73" s="19"/>
      <c r="IPS73" s="19"/>
      <c r="IPT73" s="19"/>
      <c r="IPU73" s="19"/>
      <c r="IPV73" s="19"/>
      <c r="IPW73" s="19"/>
      <c r="IPX73" s="19"/>
      <c r="IPY73" s="19"/>
      <c r="IPZ73" s="19"/>
      <c r="IQA73" s="19"/>
      <c r="IQB73" s="19"/>
      <c r="IQC73" s="19"/>
      <c r="IQD73" s="19"/>
      <c r="IQE73" s="19"/>
      <c r="IQF73" s="19"/>
      <c r="IQG73" s="19"/>
      <c r="IQH73" s="19"/>
      <c r="IQI73" s="19"/>
      <c r="IQJ73" s="19"/>
      <c r="IQK73" s="19"/>
      <c r="IQL73" s="19"/>
      <c r="IQM73" s="19"/>
      <c r="IQN73" s="19"/>
      <c r="IQO73" s="19"/>
      <c r="IQP73" s="19"/>
      <c r="IQQ73" s="19"/>
      <c r="IQR73" s="19"/>
      <c r="IQS73" s="19"/>
      <c r="IQT73" s="19"/>
      <c r="IQU73" s="19"/>
      <c r="IQV73" s="19"/>
      <c r="IQW73" s="19"/>
      <c r="IQX73" s="19"/>
      <c r="IQY73" s="19"/>
      <c r="IQZ73" s="19"/>
      <c r="IRA73" s="19"/>
      <c r="IRB73" s="19"/>
      <c r="IRC73" s="19"/>
      <c r="IRD73" s="19"/>
      <c r="IRE73" s="19"/>
      <c r="IRF73" s="19"/>
      <c r="IRG73" s="19"/>
      <c r="IRH73" s="19"/>
      <c r="IRI73" s="19"/>
      <c r="IRJ73" s="19"/>
      <c r="IRK73" s="19"/>
      <c r="IRL73" s="19"/>
      <c r="IRM73" s="19"/>
      <c r="IRN73" s="19"/>
      <c r="IRO73" s="19"/>
      <c r="IRP73" s="19"/>
      <c r="IRQ73" s="19"/>
      <c r="IRR73" s="19"/>
      <c r="IRS73" s="19"/>
      <c r="IRT73" s="19"/>
      <c r="IRU73" s="19"/>
      <c r="IRV73" s="19"/>
      <c r="IRW73" s="19"/>
      <c r="IRX73" s="19"/>
      <c r="IRY73" s="19"/>
      <c r="IRZ73" s="19"/>
      <c r="ISA73" s="19"/>
      <c r="ISB73" s="19"/>
      <c r="ISC73" s="19"/>
      <c r="ISD73" s="19"/>
      <c r="ISE73" s="19"/>
      <c r="ISF73" s="19"/>
      <c r="ISG73" s="19"/>
      <c r="ISH73" s="19"/>
      <c r="ISI73" s="19"/>
      <c r="ISJ73" s="19"/>
      <c r="ISK73" s="19"/>
      <c r="ISL73" s="19"/>
      <c r="ISM73" s="19"/>
      <c r="ISN73" s="19"/>
      <c r="ISO73" s="19"/>
      <c r="ISP73" s="19"/>
      <c r="ISQ73" s="19"/>
      <c r="ISR73" s="19"/>
      <c r="ISS73" s="19"/>
      <c r="IST73" s="19"/>
      <c r="ISU73" s="19"/>
      <c r="ISV73" s="19"/>
      <c r="ISW73" s="19"/>
      <c r="ISX73" s="19"/>
      <c r="ISY73" s="19"/>
      <c r="ISZ73" s="19"/>
      <c r="ITA73" s="19"/>
      <c r="ITB73" s="19"/>
      <c r="ITC73" s="19"/>
      <c r="ITD73" s="19"/>
      <c r="ITE73" s="19"/>
      <c r="ITF73" s="19"/>
      <c r="ITG73" s="19"/>
      <c r="ITH73" s="19"/>
      <c r="ITI73" s="19"/>
      <c r="ITJ73" s="19"/>
      <c r="ITK73" s="19"/>
      <c r="ITL73" s="19"/>
      <c r="ITM73" s="19"/>
      <c r="ITN73" s="19"/>
      <c r="ITO73" s="19"/>
      <c r="ITP73" s="19"/>
      <c r="ITQ73" s="19"/>
      <c r="ITR73" s="19"/>
      <c r="ITS73" s="19"/>
      <c r="ITT73" s="19"/>
      <c r="ITU73" s="19"/>
      <c r="ITV73" s="19"/>
      <c r="ITW73" s="19"/>
      <c r="ITX73" s="19"/>
      <c r="ITY73" s="19"/>
      <c r="ITZ73" s="19"/>
      <c r="IUA73" s="19"/>
      <c r="IUB73" s="19"/>
      <c r="IUC73" s="19"/>
      <c r="IUD73" s="19"/>
      <c r="IUE73" s="19"/>
      <c r="IUF73" s="19"/>
      <c r="IUG73" s="19"/>
      <c r="IUH73" s="19"/>
      <c r="IUI73" s="19"/>
      <c r="IUJ73" s="19"/>
      <c r="IUK73" s="19"/>
      <c r="IUL73" s="19"/>
      <c r="IUM73" s="19"/>
      <c r="IUN73" s="19"/>
      <c r="IUO73" s="19"/>
      <c r="IUP73" s="19"/>
      <c r="IUQ73" s="19"/>
      <c r="IUR73" s="19"/>
      <c r="IUS73" s="19"/>
      <c r="IUT73" s="19"/>
      <c r="IUU73" s="19"/>
      <c r="IUV73" s="19"/>
      <c r="IUW73" s="19"/>
      <c r="IUX73" s="19"/>
      <c r="IUY73" s="19"/>
      <c r="IUZ73" s="19"/>
      <c r="IVA73" s="19"/>
      <c r="IVB73" s="19"/>
      <c r="IVC73" s="19"/>
      <c r="IVD73" s="19"/>
      <c r="IVE73" s="19"/>
      <c r="IVF73" s="19"/>
      <c r="IVG73" s="19"/>
      <c r="IVH73" s="19"/>
      <c r="IVI73" s="19"/>
      <c r="IVJ73" s="19"/>
      <c r="IVK73" s="19"/>
      <c r="IVL73" s="19"/>
      <c r="IVM73" s="19"/>
      <c r="IVN73" s="19"/>
      <c r="IVO73" s="19"/>
      <c r="IVP73" s="19"/>
      <c r="IVQ73" s="19"/>
      <c r="IVR73" s="19"/>
      <c r="IVS73" s="19"/>
      <c r="IVT73" s="19"/>
      <c r="IVU73" s="19"/>
      <c r="IVV73" s="19"/>
      <c r="IVW73" s="19"/>
      <c r="IVX73" s="19"/>
      <c r="IVY73" s="19"/>
      <c r="IVZ73" s="19"/>
      <c r="IWA73" s="19"/>
      <c r="IWB73" s="19"/>
      <c r="IWC73" s="19"/>
      <c r="IWD73" s="19"/>
      <c r="IWE73" s="19"/>
      <c r="IWF73" s="19"/>
      <c r="IWG73" s="19"/>
      <c r="IWH73" s="19"/>
      <c r="IWI73" s="19"/>
      <c r="IWJ73" s="19"/>
      <c r="IWK73" s="19"/>
      <c r="IWL73" s="19"/>
      <c r="IWM73" s="19"/>
      <c r="IWN73" s="19"/>
      <c r="IWO73" s="19"/>
      <c r="IWP73" s="19"/>
      <c r="IWQ73" s="19"/>
      <c r="IWR73" s="19"/>
      <c r="IWS73" s="19"/>
      <c r="IWT73" s="19"/>
      <c r="IWU73" s="19"/>
      <c r="IWV73" s="19"/>
      <c r="IWW73" s="19"/>
      <c r="IWX73" s="19"/>
      <c r="IWY73" s="19"/>
      <c r="IWZ73" s="19"/>
      <c r="IXA73" s="19"/>
      <c r="IXB73" s="19"/>
      <c r="IXC73" s="19"/>
      <c r="IXD73" s="19"/>
      <c r="IXE73" s="19"/>
      <c r="IXF73" s="19"/>
      <c r="IXG73" s="19"/>
      <c r="IXH73" s="19"/>
      <c r="IXI73" s="19"/>
      <c r="IXJ73" s="19"/>
      <c r="IXK73" s="19"/>
      <c r="IXL73" s="19"/>
      <c r="IXM73" s="19"/>
      <c r="IXN73" s="19"/>
      <c r="IXO73" s="19"/>
      <c r="IXP73" s="19"/>
      <c r="IXQ73" s="19"/>
      <c r="IXR73" s="19"/>
      <c r="IXS73" s="19"/>
      <c r="IXT73" s="19"/>
      <c r="IXU73" s="19"/>
      <c r="IXV73" s="19"/>
      <c r="IXW73" s="19"/>
      <c r="IXX73" s="19"/>
      <c r="IXY73" s="19"/>
      <c r="IXZ73" s="19"/>
      <c r="IYA73" s="19"/>
      <c r="IYB73" s="19"/>
      <c r="IYC73" s="19"/>
      <c r="IYD73" s="19"/>
      <c r="IYE73" s="19"/>
      <c r="IYF73" s="19"/>
      <c r="IYG73" s="19"/>
      <c r="IYH73" s="19"/>
      <c r="IYI73" s="19"/>
      <c r="IYJ73" s="19"/>
      <c r="IYK73" s="19"/>
      <c r="IYL73" s="19"/>
      <c r="IYM73" s="19"/>
      <c r="IYN73" s="19"/>
      <c r="IYO73" s="19"/>
      <c r="IYP73" s="19"/>
      <c r="IYQ73" s="19"/>
      <c r="IYR73" s="19"/>
      <c r="IYS73" s="19"/>
      <c r="IYT73" s="19"/>
      <c r="IYU73" s="19"/>
      <c r="IYV73" s="19"/>
      <c r="IYW73" s="19"/>
      <c r="IYX73" s="19"/>
      <c r="IYY73" s="19"/>
      <c r="IYZ73" s="19"/>
      <c r="IZA73" s="19"/>
      <c r="IZB73" s="19"/>
      <c r="IZC73" s="19"/>
      <c r="IZD73" s="19"/>
      <c r="IZE73" s="19"/>
      <c r="IZF73" s="19"/>
      <c r="IZG73" s="19"/>
      <c r="IZH73" s="19"/>
      <c r="IZI73" s="19"/>
      <c r="IZJ73" s="19"/>
      <c r="IZK73" s="19"/>
      <c r="IZL73" s="19"/>
      <c r="IZM73" s="19"/>
      <c r="IZN73" s="19"/>
      <c r="IZO73" s="19"/>
      <c r="IZP73" s="19"/>
      <c r="IZQ73" s="19"/>
      <c r="IZR73" s="19"/>
      <c r="IZS73" s="19"/>
      <c r="IZT73" s="19"/>
      <c r="IZU73" s="19"/>
      <c r="IZV73" s="19"/>
      <c r="IZW73" s="19"/>
      <c r="IZX73" s="19"/>
      <c r="IZY73" s="19"/>
      <c r="IZZ73" s="19"/>
      <c r="JAA73" s="19"/>
      <c r="JAB73" s="19"/>
      <c r="JAC73" s="19"/>
      <c r="JAD73" s="19"/>
      <c r="JAE73" s="19"/>
      <c r="JAF73" s="19"/>
      <c r="JAG73" s="19"/>
      <c r="JAH73" s="19"/>
      <c r="JAI73" s="19"/>
      <c r="JAJ73" s="19"/>
      <c r="JAK73" s="19"/>
      <c r="JAL73" s="19"/>
      <c r="JAM73" s="19"/>
      <c r="JAN73" s="19"/>
      <c r="JAO73" s="19"/>
      <c r="JAP73" s="19"/>
      <c r="JAQ73" s="19"/>
      <c r="JAR73" s="19"/>
      <c r="JAS73" s="19"/>
      <c r="JAT73" s="19"/>
      <c r="JAU73" s="19"/>
      <c r="JAV73" s="19"/>
      <c r="JAW73" s="19"/>
      <c r="JAX73" s="19"/>
      <c r="JAY73" s="19"/>
      <c r="JAZ73" s="19"/>
      <c r="JBA73" s="19"/>
      <c r="JBB73" s="19"/>
      <c r="JBC73" s="19"/>
      <c r="JBD73" s="19"/>
      <c r="JBE73" s="19"/>
      <c r="JBF73" s="19"/>
      <c r="JBG73" s="19"/>
      <c r="JBH73" s="19"/>
      <c r="JBI73" s="19"/>
      <c r="JBJ73" s="19"/>
      <c r="JBK73" s="19"/>
      <c r="JBL73" s="19"/>
      <c r="JBM73" s="19"/>
      <c r="JBN73" s="19"/>
      <c r="JBO73" s="19"/>
      <c r="JBP73" s="19"/>
      <c r="JBQ73" s="19"/>
      <c r="JBR73" s="19"/>
      <c r="JBS73" s="19"/>
      <c r="JBT73" s="19"/>
      <c r="JBU73" s="19"/>
      <c r="JBV73" s="19"/>
      <c r="JBW73" s="19"/>
      <c r="JBX73" s="19"/>
      <c r="JBY73" s="19"/>
      <c r="JBZ73" s="19"/>
      <c r="JCA73" s="19"/>
      <c r="JCB73" s="19"/>
      <c r="JCC73" s="19"/>
      <c r="JCD73" s="19"/>
      <c r="JCE73" s="19"/>
      <c r="JCF73" s="19"/>
      <c r="JCG73" s="19"/>
      <c r="JCH73" s="19"/>
      <c r="JCI73" s="19"/>
      <c r="JCJ73" s="19"/>
      <c r="JCK73" s="19"/>
      <c r="JCL73" s="19"/>
      <c r="JCM73" s="19"/>
      <c r="JCN73" s="19"/>
      <c r="JCO73" s="19"/>
      <c r="JCP73" s="19"/>
      <c r="JCQ73" s="19"/>
      <c r="JCR73" s="19"/>
      <c r="JCS73" s="19"/>
      <c r="JCT73" s="19"/>
      <c r="JCU73" s="19"/>
      <c r="JCV73" s="19"/>
      <c r="JCW73" s="19"/>
      <c r="JCX73" s="19"/>
      <c r="JCY73" s="19"/>
      <c r="JCZ73" s="19"/>
      <c r="JDA73" s="19"/>
      <c r="JDB73" s="19"/>
      <c r="JDC73" s="19"/>
      <c r="JDD73" s="19"/>
      <c r="JDE73" s="19"/>
      <c r="JDF73" s="19"/>
      <c r="JDG73" s="19"/>
      <c r="JDH73" s="19"/>
      <c r="JDI73" s="19"/>
      <c r="JDJ73" s="19"/>
      <c r="JDK73" s="19"/>
      <c r="JDL73" s="19"/>
      <c r="JDM73" s="19"/>
      <c r="JDN73" s="19"/>
      <c r="JDO73" s="19"/>
      <c r="JDP73" s="19"/>
      <c r="JDQ73" s="19"/>
      <c r="JDR73" s="19"/>
      <c r="JDS73" s="19"/>
      <c r="JDT73" s="19"/>
      <c r="JDU73" s="19"/>
      <c r="JDV73" s="19"/>
      <c r="JDW73" s="19"/>
      <c r="JDX73" s="19"/>
      <c r="JDY73" s="19"/>
      <c r="JDZ73" s="19"/>
      <c r="JEA73" s="19"/>
      <c r="JEB73" s="19"/>
      <c r="JEC73" s="19"/>
      <c r="JED73" s="19"/>
      <c r="JEE73" s="19"/>
      <c r="JEF73" s="19"/>
      <c r="JEG73" s="19"/>
      <c r="JEH73" s="19"/>
      <c r="JEI73" s="19"/>
      <c r="JEJ73" s="19"/>
      <c r="JEK73" s="19"/>
      <c r="JEL73" s="19"/>
      <c r="JEM73" s="19"/>
      <c r="JEN73" s="19"/>
      <c r="JEO73" s="19"/>
      <c r="JEP73" s="19"/>
      <c r="JEQ73" s="19"/>
      <c r="JER73" s="19"/>
      <c r="JES73" s="19"/>
      <c r="JET73" s="19"/>
      <c r="JEU73" s="19"/>
      <c r="JEV73" s="19"/>
      <c r="JEW73" s="19"/>
      <c r="JEX73" s="19"/>
      <c r="JEY73" s="19"/>
      <c r="JEZ73" s="19"/>
      <c r="JFA73" s="19"/>
      <c r="JFB73" s="19"/>
      <c r="JFC73" s="19"/>
      <c r="JFD73" s="19"/>
      <c r="JFE73" s="19"/>
      <c r="JFF73" s="19"/>
      <c r="JFG73" s="19"/>
      <c r="JFH73" s="19"/>
      <c r="JFI73" s="19"/>
      <c r="JFJ73" s="19"/>
      <c r="JFK73" s="19"/>
      <c r="JFL73" s="19"/>
      <c r="JFM73" s="19"/>
      <c r="JFN73" s="19"/>
      <c r="JFO73" s="19"/>
      <c r="JFP73" s="19"/>
      <c r="JFQ73" s="19"/>
      <c r="JFR73" s="19"/>
      <c r="JFS73" s="19"/>
      <c r="JFT73" s="19"/>
      <c r="JFU73" s="19"/>
      <c r="JFV73" s="19"/>
      <c r="JFW73" s="19"/>
      <c r="JFX73" s="19"/>
      <c r="JFY73" s="19"/>
      <c r="JFZ73" s="19"/>
      <c r="JGA73" s="19"/>
      <c r="JGB73" s="19"/>
      <c r="JGC73" s="19"/>
      <c r="JGD73" s="19"/>
      <c r="JGE73" s="19"/>
      <c r="JGF73" s="19"/>
      <c r="JGG73" s="19"/>
      <c r="JGH73" s="19"/>
      <c r="JGI73" s="19"/>
      <c r="JGJ73" s="19"/>
      <c r="JGK73" s="19"/>
      <c r="JGL73" s="19"/>
      <c r="JGM73" s="19"/>
      <c r="JGN73" s="19"/>
      <c r="JGO73" s="19"/>
      <c r="JGP73" s="19"/>
      <c r="JGQ73" s="19"/>
      <c r="JGR73" s="19"/>
      <c r="JGS73" s="19"/>
      <c r="JGT73" s="19"/>
      <c r="JGU73" s="19"/>
      <c r="JGV73" s="19"/>
      <c r="JGW73" s="19"/>
      <c r="JGX73" s="19"/>
      <c r="JGY73" s="19"/>
      <c r="JGZ73" s="19"/>
      <c r="JHA73" s="19"/>
      <c r="JHB73" s="19"/>
      <c r="JHC73" s="19"/>
      <c r="JHD73" s="19"/>
      <c r="JHE73" s="19"/>
      <c r="JHF73" s="19"/>
      <c r="JHG73" s="19"/>
      <c r="JHH73" s="19"/>
      <c r="JHI73" s="19"/>
      <c r="JHJ73" s="19"/>
      <c r="JHK73" s="19"/>
      <c r="JHL73" s="19"/>
      <c r="JHM73" s="19"/>
      <c r="JHN73" s="19"/>
      <c r="JHO73" s="19"/>
      <c r="JHP73" s="19"/>
      <c r="JHQ73" s="19"/>
      <c r="JHR73" s="19"/>
      <c r="JHS73" s="19"/>
      <c r="JHT73" s="19"/>
      <c r="JHU73" s="19"/>
      <c r="JHV73" s="19"/>
      <c r="JHW73" s="19"/>
      <c r="JHX73" s="19"/>
      <c r="JHY73" s="19"/>
      <c r="JHZ73" s="19"/>
      <c r="JIA73" s="19"/>
      <c r="JIB73" s="19"/>
      <c r="JIC73" s="19"/>
      <c r="JID73" s="19"/>
      <c r="JIE73" s="19"/>
      <c r="JIF73" s="19"/>
      <c r="JIG73" s="19"/>
      <c r="JIH73" s="19"/>
      <c r="JII73" s="19"/>
      <c r="JIJ73" s="19"/>
      <c r="JIK73" s="19"/>
      <c r="JIL73" s="19"/>
      <c r="JIM73" s="19"/>
      <c r="JIN73" s="19"/>
      <c r="JIO73" s="19"/>
      <c r="JIP73" s="19"/>
      <c r="JIQ73" s="19"/>
      <c r="JIR73" s="19"/>
      <c r="JIS73" s="19"/>
      <c r="JIT73" s="19"/>
      <c r="JIU73" s="19"/>
      <c r="JIV73" s="19"/>
      <c r="JIW73" s="19"/>
      <c r="JIX73" s="19"/>
      <c r="JIY73" s="19"/>
      <c r="JIZ73" s="19"/>
      <c r="JJA73" s="19"/>
      <c r="JJB73" s="19"/>
      <c r="JJC73" s="19"/>
      <c r="JJD73" s="19"/>
      <c r="JJE73" s="19"/>
      <c r="JJF73" s="19"/>
      <c r="JJG73" s="19"/>
      <c r="JJH73" s="19"/>
      <c r="JJI73" s="19"/>
      <c r="JJJ73" s="19"/>
      <c r="JJK73" s="19"/>
      <c r="JJL73" s="19"/>
      <c r="JJM73" s="19"/>
      <c r="JJN73" s="19"/>
      <c r="JJO73" s="19"/>
      <c r="JJP73" s="19"/>
      <c r="JJQ73" s="19"/>
      <c r="JJR73" s="19"/>
      <c r="JJS73" s="19"/>
      <c r="JJT73" s="19"/>
      <c r="JJU73" s="19"/>
      <c r="JJV73" s="19"/>
      <c r="JJW73" s="19"/>
      <c r="JJX73" s="19"/>
      <c r="JJY73" s="19"/>
      <c r="JJZ73" s="19"/>
      <c r="JKA73" s="19"/>
      <c r="JKB73" s="19"/>
      <c r="JKC73" s="19"/>
      <c r="JKD73" s="19"/>
      <c r="JKE73" s="19"/>
      <c r="JKF73" s="19"/>
      <c r="JKG73" s="19"/>
      <c r="JKH73" s="19"/>
      <c r="JKI73" s="19"/>
      <c r="JKJ73" s="19"/>
      <c r="JKK73" s="19"/>
      <c r="JKL73" s="19"/>
      <c r="JKM73" s="19"/>
      <c r="JKN73" s="19"/>
      <c r="JKO73" s="19"/>
      <c r="JKP73" s="19"/>
      <c r="JKQ73" s="19"/>
      <c r="JKR73" s="19"/>
      <c r="JKS73" s="19"/>
      <c r="JKT73" s="19"/>
      <c r="JKU73" s="19"/>
      <c r="JKV73" s="19"/>
      <c r="JKW73" s="19"/>
      <c r="JKX73" s="19"/>
      <c r="JKY73" s="19"/>
      <c r="JKZ73" s="19"/>
      <c r="JLA73" s="19"/>
      <c r="JLB73" s="19"/>
      <c r="JLC73" s="19"/>
      <c r="JLD73" s="19"/>
      <c r="JLE73" s="19"/>
      <c r="JLF73" s="19"/>
      <c r="JLG73" s="19"/>
      <c r="JLH73" s="19"/>
      <c r="JLI73" s="19"/>
      <c r="JLJ73" s="19"/>
      <c r="JLK73" s="19"/>
      <c r="JLL73" s="19"/>
      <c r="JLM73" s="19"/>
      <c r="JLN73" s="19"/>
      <c r="JLO73" s="19"/>
      <c r="JLP73" s="19"/>
      <c r="JLQ73" s="19"/>
      <c r="JLR73" s="19"/>
      <c r="JLS73" s="19"/>
      <c r="JLT73" s="19"/>
      <c r="JLU73" s="19"/>
      <c r="JLV73" s="19"/>
      <c r="JLW73" s="19"/>
      <c r="JLX73" s="19"/>
      <c r="JLY73" s="19"/>
      <c r="JLZ73" s="19"/>
      <c r="JMA73" s="19"/>
      <c r="JMB73" s="19"/>
      <c r="JMC73" s="19"/>
      <c r="JMD73" s="19"/>
      <c r="JME73" s="19"/>
      <c r="JMF73" s="19"/>
      <c r="JMG73" s="19"/>
      <c r="JMH73" s="19"/>
      <c r="JMI73" s="19"/>
      <c r="JMJ73" s="19"/>
      <c r="JMK73" s="19"/>
      <c r="JML73" s="19"/>
      <c r="JMM73" s="19"/>
      <c r="JMN73" s="19"/>
      <c r="JMO73" s="19"/>
      <c r="JMP73" s="19"/>
      <c r="JMQ73" s="19"/>
      <c r="JMR73" s="19"/>
      <c r="JMS73" s="19"/>
      <c r="JMT73" s="19"/>
      <c r="JMU73" s="19"/>
      <c r="JMV73" s="19"/>
      <c r="JMW73" s="19"/>
      <c r="JMX73" s="19"/>
      <c r="JMY73" s="19"/>
      <c r="JMZ73" s="19"/>
      <c r="JNA73" s="19"/>
      <c r="JNB73" s="19"/>
      <c r="JNC73" s="19"/>
      <c r="JND73" s="19"/>
      <c r="JNE73" s="19"/>
      <c r="JNF73" s="19"/>
      <c r="JNG73" s="19"/>
      <c r="JNH73" s="19"/>
      <c r="JNI73" s="19"/>
      <c r="JNJ73" s="19"/>
      <c r="JNK73" s="19"/>
      <c r="JNL73" s="19"/>
      <c r="JNM73" s="19"/>
      <c r="JNN73" s="19"/>
      <c r="JNO73" s="19"/>
      <c r="JNP73" s="19"/>
      <c r="JNQ73" s="19"/>
      <c r="JNR73" s="19"/>
      <c r="JNS73" s="19"/>
      <c r="JNT73" s="19"/>
      <c r="JNU73" s="19"/>
      <c r="JNV73" s="19"/>
      <c r="JNW73" s="19"/>
      <c r="JNX73" s="19"/>
      <c r="JNY73" s="19"/>
      <c r="JNZ73" s="19"/>
      <c r="JOA73" s="19"/>
      <c r="JOB73" s="19"/>
      <c r="JOC73" s="19"/>
      <c r="JOD73" s="19"/>
      <c r="JOE73" s="19"/>
      <c r="JOF73" s="19"/>
      <c r="JOG73" s="19"/>
      <c r="JOH73" s="19"/>
      <c r="JOI73" s="19"/>
      <c r="JOJ73" s="19"/>
      <c r="JOK73" s="19"/>
      <c r="JOL73" s="19"/>
      <c r="JOM73" s="19"/>
      <c r="JON73" s="19"/>
      <c r="JOO73" s="19"/>
      <c r="JOP73" s="19"/>
      <c r="JOQ73" s="19"/>
      <c r="JOR73" s="19"/>
      <c r="JOS73" s="19"/>
      <c r="JOT73" s="19"/>
      <c r="JOU73" s="19"/>
      <c r="JOV73" s="19"/>
      <c r="JOW73" s="19"/>
      <c r="JOX73" s="19"/>
      <c r="JOY73" s="19"/>
      <c r="JOZ73" s="19"/>
      <c r="JPA73" s="19"/>
      <c r="JPB73" s="19"/>
      <c r="JPC73" s="19"/>
      <c r="JPD73" s="19"/>
      <c r="JPE73" s="19"/>
      <c r="JPF73" s="19"/>
      <c r="JPG73" s="19"/>
      <c r="JPH73" s="19"/>
      <c r="JPI73" s="19"/>
      <c r="JPJ73" s="19"/>
      <c r="JPK73" s="19"/>
      <c r="JPL73" s="19"/>
      <c r="JPM73" s="19"/>
      <c r="JPN73" s="19"/>
      <c r="JPO73" s="19"/>
      <c r="JPP73" s="19"/>
      <c r="JPQ73" s="19"/>
      <c r="JPR73" s="19"/>
      <c r="JPS73" s="19"/>
      <c r="JPT73" s="19"/>
      <c r="JPU73" s="19"/>
      <c r="JPV73" s="19"/>
      <c r="JPW73" s="19"/>
      <c r="JPX73" s="19"/>
      <c r="JPY73" s="19"/>
      <c r="JPZ73" s="19"/>
      <c r="JQA73" s="19"/>
      <c r="JQB73" s="19"/>
      <c r="JQC73" s="19"/>
      <c r="JQD73" s="19"/>
      <c r="JQE73" s="19"/>
      <c r="JQF73" s="19"/>
      <c r="JQG73" s="19"/>
      <c r="JQH73" s="19"/>
      <c r="JQI73" s="19"/>
      <c r="JQJ73" s="19"/>
      <c r="JQK73" s="19"/>
      <c r="JQL73" s="19"/>
      <c r="JQM73" s="19"/>
      <c r="JQN73" s="19"/>
      <c r="JQO73" s="19"/>
      <c r="JQP73" s="19"/>
      <c r="JQQ73" s="19"/>
      <c r="JQR73" s="19"/>
      <c r="JQS73" s="19"/>
      <c r="JQT73" s="19"/>
      <c r="JQU73" s="19"/>
      <c r="JQV73" s="19"/>
      <c r="JQW73" s="19"/>
      <c r="JQX73" s="19"/>
      <c r="JQY73" s="19"/>
      <c r="JQZ73" s="19"/>
      <c r="JRA73" s="19"/>
      <c r="JRB73" s="19"/>
      <c r="JRC73" s="19"/>
      <c r="JRD73" s="19"/>
      <c r="JRE73" s="19"/>
      <c r="JRF73" s="19"/>
      <c r="JRG73" s="19"/>
      <c r="JRH73" s="19"/>
      <c r="JRI73" s="19"/>
      <c r="JRJ73" s="19"/>
      <c r="JRK73" s="19"/>
      <c r="JRL73" s="19"/>
      <c r="JRM73" s="19"/>
      <c r="JRN73" s="19"/>
      <c r="JRO73" s="19"/>
      <c r="JRP73" s="19"/>
      <c r="JRQ73" s="19"/>
      <c r="JRR73" s="19"/>
      <c r="JRS73" s="19"/>
      <c r="JRT73" s="19"/>
      <c r="JRU73" s="19"/>
      <c r="JRV73" s="19"/>
      <c r="JRW73" s="19"/>
      <c r="JRX73" s="19"/>
      <c r="JRY73" s="19"/>
      <c r="JRZ73" s="19"/>
      <c r="JSA73" s="19"/>
      <c r="JSB73" s="19"/>
      <c r="JSC73" s="19"/>
      <c r="JSD73" s="19"/>
      <c r="JSE73" s="19"/>
      <c r="JSF73" s="19"/>
      <c r="JSG73" s="19"/>
      <c r="JSH73" s="19"/>
      <c r="JSI73" s="19"/>
      <c r="JSJ73" s="19"/>
      <c r="JSK73" s="19"/>
      <c r="JSL73" s="19"/>
      <c r="JSM73" s="19"/>
      <c r="JSN73" s="19"/>
      <c r="JSO73" s="19"/>
      <c r="JSP73" s="19"/>
      <c r="JSQ73" s="19"/>
      <c r="JSR73" s="19"/>
      <c r="JSS73" s="19"/>
      <c r="JST73" s="19"/>
      <c r="JSU73" s="19"/>
      <c r="JSV73" s="19"/>
      <c r="JSW73" s="19"/>
      <c r="JSX73" s="19"/>
      <c r="JSY73" s="19"/>
      <c r="JSZ73" s="19"/>
      <c r="JTA73" s="19"/>
      <c r="JTB73" s="19"/>
      <c r="JTC73" s="19"/>
      <c r="JTD73" s="19"/>
      <c r="JTE73" s="19"/>
      <c r="JTF73" s="19"/>
      <c r="JTG73" s="19"/>
      <c r="JTH73" s="19"/>
      <c r="JTI73" s="19"/>
      <c r="JTJ73" s="19"/>
      <c r="JTK73" s="19"/>
      <c r="JTL73" s="19"/>
      <c r="JTM73" s="19"/>
      <c r="JTN73" s="19"/>
      <c r="JTO73" s="19"/>
      <c r="JTP73" s="19"/>
      <c r="JTQ73" s="19"/>
      <c r="JTR73" s="19"/>
      <c r="JTS73" s="19"/>
      <c r="JTT73" s="19"/>
      <c r="JTU73" s="19"/>
      <c r="JTV73" s="19"/>
      <c r="JTW73" s="19"/>
      <c r="JTX73" s="19"/>
      <c r="JTY73" s="19"/>
      <c r="JTZ73" s="19"/>
      <c r="JUA73" s="19"/>
      <c r="JUB73" s="19"/>
      <c r="JUC73" s="19"/>
      <c r="JUD73" s="19"/>
      <c r="JUE73" s="19"/>
      <c r="JUF73" s="19"/>
      <c r="JUG73" s="19"/>
      <c r="JUH73" s="19"/>
      <c r="JUI73" s="19"/>
      <c r="JUJ73" s="19"/>
      <c r="JUK73" s="19"/>
      <c r="JUL73" s="19"/>
      <c r="JUM73" s="19"/>
      <c r="JUN73" s="19"/>
      <c r="JUO73" s="19"/>
      <c r="JUP73" s="19"/>
      <c r="JUQ73" s="19"/>
      <c r="JUR73" s="19"/>
      <c r="JUS73" s="19"/>
      <c r="JUT73" s="19"/>
      <c r="JUU73" s="19"/>
      <c r="JUV73" s="19"/>
      <c r="JUW73" s="19"/>
      <c r="JUX73" s="19"/>
      <c r="JUY73" s="19"/>
      <c r="JUZ73" s="19"/>
      <c r="JVA73" s="19"/>
      <c r="JVB73" s="19"/>
      <c r="JVC73" s="19"/>
      <c r="JVD73" s="19"/>
      <c r="JVE73" s="19"/>
      <c r="JVF73" s="19"/>
      <c r="JVG73" s="19"/>
      <c r="JVH73" s="19"/>
      <c r="JVI73" s="19"/>
      <c r="JVJ73" s="19"/>
      <c r="JVK73" s="19"/>
      <c r="JVL73" s="19"/>
      <c r="JVM73" s="19"/>
      <c r="JVN73" s="19"/>
      <c r="JVO73" s="19"/>
      <c r="JVP73" s="19"/>
      <c r="JVQ73" s="19"/>
      <c r="JVR73" s="19"/>
      <c r="JVS73" s="19"/>
      <c r="JVT73" s="19"/>
      <c r="JVU73" s="19"/>
      <c r="JVV73" s="19"/>
      <c r="JVW73" s="19"/>
      <c r="JVX73" s="19"/>
      <c r="JVY73" s="19"/>
      <c r="JVZ73" s="19"/>
      <c r="JWA73" s="19"/>
      <c r="JWB73" s="19"/>
      <c r="JWC73" s="19"/>
      <c r="JWD73" s="19"/>
      <c r="JWE73" s="19"/>
      <c r="JWF73" s="19"/>
      <c r="JWG73" s="19"/>
      <c r="JWH73" s="19"/>
      <c r="JWI73" s="19"/>
      <c r="JWJ73" s="19"/>
      <c r="JWK73" s="19"/>
      <c r="JWL73" s="19"/>
      <c r="JWM73" s="19"/>
      <c r="JWN73" s="19"/>
      <c r="JWO73" s="19"/>
      <c r="JWP73" s="19"/>
      <c r="JWQ73" s="19"/>
      <c r="JWR73" s="19"/>
      <c r="JWS73" s="19"/>
      <c r="JWT73" s="19"/>
      <c r="JWU73" s="19"/>
      <c r="JWV73" s="19"/>
      <c r="JWW73" s="19"/>
      <c r="JWX73" s="19"/>
      <c r="JWY73" s="19"/>
      <c r="JWZ73" s="19"/>
      <c r="JXA73" s="19"/>
      <c r="JXB73" s="19"/>
      <c r="JXC73" s="19"/>
      <c r="JXD73" s="19"/>
      <c r="JXE73" s="19"/>
      <c r="JXF73" s="19"/>
      <c r="JXG73" s="19"/>
      <c r="JXH73" s="19"/>
      <c r="JXI73" s="19"/>
      <c r="JXJ73" s="19"/>
      <c r="JXK73" s="19"/>
      <c r="JXL73" s="19"/>
      <c r="JXM73" s="19"/>
      <c r="JXN73" s="19"/>
      <c r="JXO73" s="19"/>
      <c r="JXP73" s="19"/>
      <c r="JXQ73" s="19"/>
      <c r="JXR73" s="19"/>
      <c r="JXS73" s="19"/>
      <c r="JXT73" s="19"/>
      <c r="JXU73" s="19"/>
      <c r="JXV73" s="19"/>
      <c r="JXW73" s="19"/>
      <c r="JXX73" s="19"/>
      <c r="JXY73" s="19"/>
      <c r="JXZ73" s="19"/>
      <c r="JYA73" s="19"/>
      <c r="JYB73" s="19"/>
      <c r="JYC73" s="19"/>
      <c r="JYD73" s="19"/>
      <c r="JYE73" s="19"/>
      <c r="JYF73" s="19"/>
      <c r="JYG73" s="19"/>
      <c r="JYH73" s="19"/>
      <c r="JYI73" s="19"/>
      <c r="JYJ73" s="19"/>
      <c r="JYK73" s="19"/>
      <c r="JYL73" s="19"/>
      <c r="JYM73" s="19"/>
      <c r="JYN73" s="19"/>
      <c r="JYO73" s="19"/>
      <c r="JYP73" s="19"/>
      <c r="JYQ73" s="19"/>
      <c r="JYR73" s="19"/>
      <c r="JYS73" s="19"/>
      <c r="JYT73" s="19"/>
      <c r="JYU73" s="19"/>
      <c r="JYV73" s="19"/>
      <c r="JYW73" s="19"/>
      <c r="JYX73" s="19"/>
      <c r="JYY73" s="19"/>
      <c r="JYZ73" s="19"/>
      <c r="JZA73" s="19"/>
      <c r="JZB73" s="19"/>
      <c r="JZC73" s="19"/>
      <c r="JZD73" s="19"/>
      <c r="JZE73" s="19"/>
      <c r="JZF73" s="19"/>
      <c r="JZG73" s="19"/>
      <c r="JZH73" s="19"/>
      <c r="JZI73" s="19"/>
      <c r="JZJ73" s="19"/>
      <c r="JZK73" s="19"/>
      <c r="JZL73" s="19"/>
      <c r="JZM73" s="19"/>
      <c r="JZN73" s="19"/>
      <c r="JZO73" s="19"/>
      <c r="JZP73" s="19"/>
      <c r="JZQ73" s="19"/>
      <c r="JZR73" s="19"/>
      <c r="JZS73" s="19"/>
      <c r="JZT73" s="19"/>
      <c r="JZU73" s="19"/>
      <c r="JZV73" s="19"/>
      <c r="JZW73" s="19"/>
      <c r="JZX73" s="19"/>
      <c r="JZY73" s="19"/>
      <c r="JZZ73" s="19"/>
      <c r="KAA73" s="19"/>
      <c r="KAB73" s="19"/>
      <c r="KAC73" s="19"/>
      <c r="KAD73" s="19"/>
      <c r="KAE73" s="19"/>
      <c r="KAF73" s="19"/>
      <c r="KAG73" s="19"/>
      <c r="KAH73" s="19"/>
      <c r="KAI73" s="19"/>
      <c r="KAJ73" s="19"/>
      <c r="KAK73" s="19"/>
      <c r="KAL73" s="19"/>
      <c r="KAM73" s="19"/>
      <c r="KAN73" s="19"/>
      <c r="KAO73" s="19"/>
      <c r="KAP73" s="19"/>
      <c r="KAQ73" s="19"/>
      <c r="KAR73" s="19"/>
      <c r="KAS73" s="19"/>
      <c r="KAT73" s="19"/>
      <c r="KAU73" s="19"/>
      <c r="KAV73" s="19"/>
      <c r="KAW73" s="19"/>
      <c r="KAX73" s="19"/>
      <c r="KAY73" s="19"/>
      <c r="KAZ73" s="19"/>
      <c r="KBA73" s="19"/>
      <c r="KBB73" s="19"/>
      <c r="KBC73" s="19"/>
      <c r="KBD73" s="19"/>
      <c r="KBE73" s="19"/>
      <c r="KBF73" s="19"/>
      <c r="KBG73" s="19"/>
      <c r="KBH73" s="19"/>
      <c r="KBI73" s="19"/>
      <c r="KBJ73" s="19"/>
      <c r="KBK73" s="19"/>
      <c r="KBL73" s="19"/>
      <c r="KBM73" s="19"/>
      <c r="KBN73" s="19"/>
      <c r="KBO73" s="19"/>
      <c r="KBP73" s="19"/>
      <c r="KBQ73" s="19"/>
      <c r="KBR73" s="19"/>
      <c r="KBS73" s="19"/>
      <c r="KBT73" s="19"/>
      <c r="KBU73" s="19"/>
      <c r="KBV73" s="19"/>
      <c r="KBW73" s="19"/>
      <c r="KBX73" s="19"/>
      <c r="KBY73" s="19"/>
      <c r="KBZ73" s="19"/>
      <c r="KCA73" s="19"/>
      <c r="KCB73" s="19"/>
      <c r="KCC73" s="19"/>
      <c r="KCD73" s="19"/>
      <c r="KCE73" s="19"/>
      <c r="KCF73" s="19"/>
      <c r="KCG73" s="19"/>
      <c r="KCH73" s="19"/>
      <c r="KCI73" s="19"/>
      <c r="KCJ73" s="19"/>
      <c r="KCK73" s="19"/>
      <c r="KCL73" s="19"/>
      <c r="KCM73" s="19"/>
      <c r="KCN73" s="19"/>
      <c r="KCO73" s="19"/>
      <c r="KCP73" s="19"/>
      <c r="KCQ73" s="19"/>
      <c r="KCR73" s="19"/>
      <c r="KCS73" s="19"/>
      <c r="KCT73" s="19"/>
      <c r="KCU73" s="19"/>
      <c r="KCV73" s="19"/>
      <c r="KCW73" s="19"/>
      <c r="KCX73" s="19"/>
      <c r="KCY73" s="19"/>
      <c r="KCZ73" s="19"/>
      <c r="KDA73" s="19"/>
      <c r="KDB73" s="19"/>
      <c r="KDC73" s="19"/>
      <c r="KDD73" s="19"/>
      <c r="KDE73" s="19"/>
      <c r="KDF73" s="19"/>
      <c r="KDG73" s="19"/>
      <c r="KDH73" s="19"/>
      <c r="KDI73" s="19"/>
      <c r="KDJ73" s="19"/>
      <c r="KDK73" s="19"/>
      <c r="KDL73" s="19"/>
      <c r="KDM73" s="19"/>
      <c r="KDN73" s="19"/>
      <c r="KDO73" s="19"/>
      <c r="KDP73" s="19"/>
      <c r="KDQ73" s="19"/>
      <c r="KDR73" s="19"/>
      <c r="KDS73" s="19"/>
      <c r="KDT73" s="19"/>
      <c r="KDU73" s="19"/>
      <c r="KDV73" s="19"/>
      <c r="KDW73" s="19"/>
      <c r="KDX73" s="19"/>
      <c r="KDY73" s="19"/>
      <c r="KDZ73" s="19"/>
      <c r="KEA73" s="19"/>
      <c r="KEB73" s="19"/>
      <c r="KEC73" s="19"/>
      <c r="KED73" s="19"/>
      <c r="KEE73" s="19"/>
      <c r="KEF73" s="19"/>
      <c r="KEG73" s="19"/>
      <c r="KEH73" s="19"/>
      <c r="KEI73" s="19"/>
      <c r="KEJ73" s="19"/>
      <c r="KEK73" s="19"/>
      <c r="KEL73" s="19"/>
      <c r="KEM73" s="19"/>
      <c r="KEN73" s="19"/>
      <c r="KEO73" s="19"/>
      <c r="KEP73" s="19"/>
      <c r="KEQ73" s="19"/>
      <c r="KER73" s="19"/>
      <c r="KES73" s="19"/>
      <c r="KET73" s="19"/>
      <c r="KEU73" s="19"/>
      <c r="KEV73" s="19"/>
      <c r="KEW73" s="19"/>
      <c r="KEX73" s="19"/>
      <c r="KEY73" s="19"/>
      <c r="KEZ73" s="19"/>
      <c r="KFA73" s="19"/>
      <c r="KFB73" s="19"/>
      <c r="KFC73" s="19"/>
      <c r="KFD73" s="19"/>
      <c r="KFE73" s="19"/>
      <c r="KFF73" s="19"/>
      <c r="KFG73" s="19"/>
      <c r="KFH73" s="19"/>
      <c r="KFI73" s="19"/>
      <c r="KFJ73" s="19"/>
      <c r="KFK73" s="19"/>
      <c r="KFL73" s="19"/>
      <c r="KFM73" s="19"/>
      <c r="KFN73" s="19"/>
      <c r="KFO73" s="19"/>
      <c r="KFP73" s="19"/>
      <c r="KFQ73" s="19"/>
      <c r="KFR73" s="19"/>
      <c r="KFS73" s="19"/>
      <c r="KFT73" s="19"/>
      <c r="KFU73" s="19"/>
      <c r="KFV73" s="19"/>
      <c r="KFW73" s="19"/>
      <c r="KFX73" s="19"/>
      <c r="KFY73" s="19"/>
      <c r="KFZ73" s="19"/>
      <c r="KGA73" s="19"/>
      <c r="KGB73" s="19"/>
      <c r="KGC73" s="19"/>
      <c r="KGD73" s="19"/>
      <c r="KGE73" s="19"/>
      <c r="KGF73" s="19"/>
      <c r="KGG73" s="19"/>
      <c r="KGH73" s="19"/>
      <c r="KGI73" s="19"/>
      <c r="KGJ73" s="19"/>
      <c r="KGK73" s="19"/>
      <c r="KGL73" s="19"/>
      <c r="KGM73" s="19"/>
      <c r="KGN73" s="19"/>
      <c r="KGO73" s="19"/>
      <c r="KGP73" s="19"/>
      <c r="KGQ73" s="19"/>
      <c r="KGR73" s="19"/>
      <c r="KGS73" s="19"/>
      <c r="KGT73" s="19"/>
      <c r="KGU73" s="19"/>
      <c r="KGV73" s="19"/>
      <c r="KGW73" s="19"/>
      <c r="KGX73" s="19"/>
      <c r="KGY73" s="19"/>
      <c r="KGZ73" s="19"/>
      <c r="KHA73" s="19"/>
      <c r="KHB73" s="19"/>
      <c r="KHC73" s="19"/>
      <c r="KHD73" s="19"/>
      <c r="KHE73" s="19"/>
      <c r="KHF73" s="19"/>
      <c r="KHG73" s="19"/>
      <c r="KHH73" s="19"/>
      <c r="KHI73" s="19"/>
      <c r="KHJ73" s="19"/>
      <c r="KHK73" s="19"/>
      <c r="KHL73" s="19"/>
      <c r="KHM73" s="19"/>
      <c r="KHN73" s="19"/>
      <c r="KHO73" s="19"/>
      <c r="KHP73" s="19"/>
      <c r="KHQ73" s="19"/>
      <c r="KHR73" s="19"/>
      <c r="KHS73" s="19"/>
      <c r="KHT73" s="19"/>
      <c r="KHU73" s="19"/>
      <c r="KHV73" s="19"/>
      <c r="KHW73" s="19"/>
      <c r="KHX73" s="19"/>
      <c r="KHY73" s="19"/>
      <c r="KHZ73" s="19"/>
      <c r="KIA73" s="19"/>
      <c r="KIB73" s="19"/>
      <c r="KIC73" s="19"/>
      <c r="KID73" s="19"/>
      <c r="KIE73" s="19"/>
      <c r="KIF73" s="19"/>
      <c r="KIG73" s="19"/>
      <c r="KIH73" s="19"/>
      <c r="KII73" s="19"/>
      <c r="KIJ73" s="19"/>
      <c r="KIK73" s="19"/>
      <c r="KIL73" s="19"/>
      <c r="KIM73" s="19"/>
      <c r="KIN73" s="19"/>
      <c r="KIO73" s="19"/>
      <c r="KIP73" s="19"/>
      <c r="KIQ73" s="19"/>
      <c r="KIR73" s="19"/>
      <c r="KIS73" s="19"/>
      <c r="KIT73" s="19"/>
      <c r="KIU73" s="19"/>
      <c r="KIV73" s="19"/>
      <c r="KIW73" s="19"/>
      <c r="KIX73" s="19"/>
      <c r="KIY73" s="19"/>
      <c r="KIZ73" s="19"/>
      <c r="KJA73" s="19"/>
      <c r="KJB73" s="19"/>
      <c r="KJC73" s="19"/>
      <c r="KJD73" s="19"/>
      <c r="KJE73" s="19"/>
      <c r="KJF73" s="19"/>
      <c r="KJG73" s="19"/>
      <c r="KJH73" s="19"/>
      <c r="KJI73" s="19"/>
      <c r="KJJ73" s="19"/>
      <c r="KJK73" s="19"/>
      <c r="KJL73" s="19"/>
      <c r="KJM73" s="19"/>
      <c r="KJN73" s="19"/>
      <c r="KJO73" s="19"/>
      <c r="KJP73" s="19"/>
      <c r="KJQ73" s="19"/>
      <c r="KJR73" s="19"/>
      <c r="KJS73" s="19"/>
      <c r="KJT73" s="19"/>
      <c r="KJU73" s="19"/>
      <c r="KJV73" s="19"/>
      <c r="KJW73" s="19"/>
      <c r="KJX73" s="19"/>
      <c r="KJY73" s="19"/>
      <c r="KJZ73" s="19"/>
      <c r="KKA73" s="19"/>
      <c r="KKB73" s="19"/>
      <c r="KKC73" s="19"/>
      <c r="KKD73" s="19"/>
      <c r="KKE73" s="19"/>
      <c r="KKF73" s="19"/>
      <c r="KKG73" s="19"/>
      <c r="KKH73" s="19"/>
      <c r="KKI73" s="19"/>
      <c r="KKJ73" s="19"/>
      <c r="KKK73" s="19"/>
      <c r="KKL73" s="19"/>
      <c r="KKM73" s="19"/>
      <c r="KKN73" s="19"/>
      <c r="KKO73" s="19"/>
      <c r="KKP73" s="19"/>
      <c r="KKQ73" s="19"/>
      <c r="KKR73" s="19"/>
      <c r="KKS73" s="19"/>
      <c r="KKT73" s="19"/>
      <c r="KKU73" s="19"/>
      <c r="KKV73" s="19"/>
      <c r="KKW73" s="19"/>
      <c r="KKX73" s="19"/>
      <c r="KKY73" s="19"/>
      <c r="KKZ73" s="19"/>
      <c r="KLA73" s="19"/>
      <c r="KLB73" s="19"/>
      <c r="KLC73" s="19"/>
      <c r="KLD73" s="19"/>
      <c r="KLE73" s="19"/>
      <c r="KLF73" s="19"/>
      <c r="KLG73" s="19"/>
      <c r="KLH73" s="19"/>
      <c r="KLI73" s="19"/>
      <c r="KLJ73" s="19"/>
      <c r="KLK73" s="19"/>
      <c r="KLL73" s="19"/>
      <c r="KLM73" s="19"/>
      <c r="KLN73" s="19"/>
      <c r="KLO73" s="19"/>
      <c r="KLP73" s="19"/>
      <c r="KLQ73" s="19"/>
      <c r="KLR73" s="19"/>
      <c r="KLS73" s="19"/>
      <c r="KLT73" s="19"/>
      <c r="KLU73" s="19"/>
      <c r="KLV73" s="19"/>
      <c r="KLW73" s="19"/>
      <c r="KLX73" s="19"/>
      <c r="KLY73" s="19"/>
      <c r="KLZ73" s="19"/>
      <c r="KMA73" s="19"/>
      <c r="KMB73" s="19"/>
      <c r="KMC73" s="19"/>
      <c r="KMD73" s="19"/>
      <c r="KME73" s="19"/>
      <c r="KMF73" s="19"/>
      <c r="KMG73" s="19"/>
      <c r="KMH73" s="19"/>
      <c r="KMI73" s="19"/>
      <c r="KMJ73" s="19"/>
      <c r="KMK73" s="19"/>
      <c r="KML73" s="19"/>
      <c r="KMM73" s="19"/>
      <c r="KMN73" s="19"/>
      <c r="KMO73" s="19"/>
      <c r="KMP73" s="19"/>
      <c r="KMQ73" s="19"/>
      <c r="KMR73" s="19"/>
      <c r="KMS73" s="19"/>
      <c r="KMT73" s="19"/>
      <c r="KMU73" s="19"/>
      <c r="KMV73" s="19"/>
      <c r="KMW73" s="19"/>
      <c r="KMX73" s="19"/>
      <c r="KMY73" s="19"/>
      <c r="KMZ73" s="19"/>
      <c r="KNA73" s="19"/>
      <c r="KNB73" s="19"/>
      <c r="KNC73" s="19"/>
      <c r="KND73" s="19"/>
      <c r="KNE73" s="19"/>
      <c r="KNF73" s="19"/>
      <c r="KNG73" s="19"/>
      <c r="KNH73" s="19"/>
      <c r="KNI73" s="19"/>
      <c r="KNJ73" s="19"/>
      <c r="KNK73" s="19"/>
      <c r="KNL73" s="19"/>
      <c r="KNM73" s="19"/>
      <c r="KNN73" s="19"/>
      <c r="KNO73" s="19"/>
      <c r="KNP73" s="19"/>
      <c r="KNQ73" s="19"/>
      <c r="KNR73" s="19"/>
      <c r="KNS73" s="19"/>
      <c r="KNT73" s="19"/>
      <c r="KNU73" s="19"/>
      <c r="KNV73" s="19"/>
      <c r="KNW73" s="19"/>
      <c r="KNX73" s="19"/>
      <c r="KNY73" s="19"/>
      <c r="KNZ73" s="19"/>
      <c r="KOA73" s="19"/>
      <c r="KOB73" s="19"/>
      <c r="KOC73" s="19"/>
      <c r="KOD73" s="19"/>
      <c r="KOE73" s="19"/>
      <c r="KOF73" s="19"/>
      <c r="KOG73" s="19"/>
      <c r="KOH73" s="19"/>
      <c r="KOI73" s="19"/>
      <c r="KOJ73" s="19"/>
      <c r="KOK73" s="19"/>
      <c r="KOL73" s="19"/>
      <c r="KOM73" s="19"/>
      <c r="KON73" s="19"/>
      <c r="KOO73" s="19"/>
      <c r="KOP73" s="19"/>
      <c r="KOQ73" s="19"/>
      <c r="KOR73" s="19"/>
      <c r="KOS73" s="19"/>
      <c r="KOT73" s="19"/>
      <c r="KOU73" s="19"/>
      <c r="KOV73" s="19"/>
      <c r="KOW73" s="19"/>
      <c r="KOX73" s="19"/>
      <c r="KOY73" s="19"/>
      <c r="KOZ73" s="19"/>
      <c r="KPA73" s="19"/>
      <c r="KPB73" s="19"/>
      <c r="KPC73" s="19"/>
      <c r="KPD73" s="19"/>
      <c r="KPE73" s="19"/>
      <c r="KPF73" s="19"/>
      <c r="KPG73" s="19"/>
      <c r="KPH73" s="19"/>
      <c r="KPI73" s="19"/>
      <c r="KPJ73" s="19"/>
      <c r="KPK73" s="19"/>
      <c r="KPL73" s="19"/>
      <c r="KPM73" s="19"/>
      <c r="KPN73" s="19"/>
      <c r="KPO73" s="19"/>
      <c r="KPP73" s="19"/>
      <c r="KPQ73" s="19"/>
      <c r="KPR73" s="19"/>
      <c r="KPS73" s="19"/>
      <c r="KPT73" s="19"/>
      <c r="KPU73" s="19"/>
      <c r="KPV73" s="19"/>
      <c r="KPW73" s="19"/>
      <c r="KPX73" s="19"/>
      <c r="KPY73" s="19"/>
      <c r="KPZ73" s="19"/>
      <c r="KQA73" s="19"/>
      <c r="KQB73" s="19"/>
      <c r="KQC73" s="19"/>
      <c r="KQD73" s="19"/>
      <c r="KQE73" s="19"/>
      <c r="KQF73" s="19"/>
      <c r="KQG73" s="19"/>
      <c r="KQH73" s="19"/>
      <c r="KQI73" s="19"/>
      <c r="KQJ73" s="19"/>
      <c r="KQK73" s="19"/>
      <c r="KQL73" s="19"/>
      <c r="KQM73" s="19"/>
      <c r="KQN73" s="19"/>
      <c r="KQO73" s="19"/>
      <c r="KQP73" s="19"/>
      <c r="KQQ73" s="19"/>
      <c r="KQR73" s="19"/>
      <c r="KQS73" s="19"/>
      <c r="KQT73" s="19"/>
      <c r="KQU73" s="19"/>
      <c r="KQV73" s="19"/>
      <c r="KQW73" s="19"/>
      <c r="KQX73" s="19"/>
      <c r="KQY73" s="19"/>
      <c r="KQZ73" s="19"/>
      <c r="KRA73" s="19"/>
      <c r="KRB73" s="19"/>
      <c r="KRC73" s="19"/>
      <c r="KRD73" s="19"/>
      <c r="KRE73" s="19"/>
      <c r="KRF73" s="19"/>
      <c r="KRG73" s="19"/>
      <c r="KRH73" s="19"/>
      <c r="KRI73" s="19"/>
      <c r="KRJ73" s="19"/>
      <c r="KRK73" s="19"/>
      <c r="KRL73" s="19"/>
      <c r="KRM73" s="19"/>
      <c r="KRN73" s="19"/>
      <c r="KRO73" s="19"/>
      <c r="KRP73" s="19"/>
      <c r="KRQ73" s="19"/>
      <c r="KRR73" s="19"/>
      <c r="KRS73" s="19"/>
      <c r="KRT73" s="19"/>
      <c r="KRU73" s="19"/>
      <c r="KRV73" s="19"/>
      <c r="KRW73" s="19"/>
      <c r="KRX73" s="19"/>
      <c r="KRY73" s="19"/>
      <c r="KRZ73" s="19"/>
      <c r="KSA73" s="19"/>
      <c r="KSB73" s="19"/>
      <c r="KSC73" s="19"/>
      <c r="KSD73" s="19"/>
      <c r="KSE73" s="19"/>
      <c r="KSF73" s="19"/>
      <c r="KSG73" s="19"/>
      <c r="KSH73" s="19"/>
      <c r="KSI73" s="19"/>
      <c r="KSJ73" s="19"/>
      <c r="KSK73" s="19"/>
      <c r="KSL73" s="19"/>
      <c r="KSM73" s="19"/>
      <c r="KSN73" s="19"/>
      <c r="KSO73" s="19"/>
      <c r="KSP73" s="19"/>
      <c r="KSQ73" s="19"/>
      <c r="KSR73" s="19"/>
      <c r="KSS73" s="19"/>
      <c r="KST73" s="19"/>
      <c r="KSU73" s="19"/>
      <c r="KSV73" s="19"/>
      <c r="KSW73" s="19"/>
      <c r="KSX73" s="19"/>
      <c r="KSY73" s="19"/>
      <c r="KSZ73" s="19"/>
      <c r="KTA73" s="19"/>
      <c r="KTB73" s="19"/>
      <c r="KTC73" s="19"/>
      <c r="KTD73" s="19"/>
      <c r="KTE73" s="19"/>
      <c r="KTF73" s="19"/>
      <c r="KTG73" s="19"/>
      <c r="KTH73" s="19"/>
      <c r="KTI73" s="19"/>
      <c r="KTJ73" s="19"/>
      <c r="KTK73" s="19"/>
      <c r="KTL73" s="19"/>
      <c r="KTM73" s="19"/>
      <c r="KTN73" s="19"/>
      <c r="KTO73" s="19"/>
      <c r="KTP73" s="19"/>
      <c r="KTQ73" s="19"/>
      <c r="KTR73" s="19"/>
      <c r="KTS73" s="19"/>
      <c r="KTT73" s="19"/>
      <c r="KTU73" s="19"/>
      <c r="KTV73" s="19"/>
      <c r="KTW73" s="19"/>
      <c r="KTX73" s="19"/>
      <c r="KTY73" s="19"/>
      <c r="KTZ73" s="19"/>
      <c r="KUA73" s="19"/>
      <c r="KUB73" s="19"/>
      <c r="KUC73" s="19"/>
      <c r="KUD73" s="19"/>
      <c r="KUE73" s="19"/>
      <c r="KUF73" s="19"/>
      <c r="KUG73" s="19"/>
      <c r="KUH73" s="19"/>
      <c r="KUI73" s="19"/>
      <c r="KUJ73" s="19"/>
      <c r="KUK73" s="19"/>
      <c r="KUL73" s="19"/>
      <c r="KUM73" s="19"/>
      <c r="KUN73" s="19"/>
      <c r="KUO73" s="19"/>
      <c r="KUP73" s="19"/>
      <c r="KUQ73" s="19"/>
      <c r="KUR73" s="19"/>
      <c r="KUS73" s="19"/>
      <c r="KUT73" s="19"/>
      <c r="KUU73" s="19"/>
      <c r="KUV73" s="19"/>
      <c r="KUW73" s="19"/>
      <c r="KUX73" s="19"/>
      <c r="KUY73" s="19"/>
      <c r="KUZ73" s="19"/>
      <c r="KVA73" s="19"/>
      <c r="KVB73" s="19"/>
      <c r="KVC73" s="19"/>
      <c r="KVD73" s="19"/>
      <c r="KVE73" s="19"/>
      <c r="KVF73" s="19"/>
      <c r="KVG73" s="19"/>
      <c r="KVH73" s="19"/>
      <c r="KVI73" s="19"/>
      <c r="KVJ73" s="19"/>
      <c r="KVK73" s="19"/>
      <c r="KVL73" s="19"/>
      <c r="KVM73" s="19"/>
      <c r="KVN73" s="19"/>
      <c r="KVO73" s="19"/>
      <c r="KVP73" s="19"/>
      <c r="KVQ73" s="19"/>
      <c r="KVR73" s="19"/>
      <c r="KVS73" s="19"/>
      <c r="KVT73" s="19"/>
      <c r="KVU73" s="19"/>
      <c r="KVV73" s="19"/>
      <c r="KVW73" s="19"/>
      <c r="KVX73" s="19"/>
      <c r="KVY73" s="19"/>
      <c r="KVZ73" s="19"/>
      <c r="KWA73" s="19"/>
      <c r="KWB73" s="19"/>
      <c r="KWC73" s="19"/>
      <c r="KWD73" s="19"/>
      <c r="KWE73" s="19"/>
      <c r="KWF73" s="19"/>
      <c r="KWG73" s="19"/>
      <c r="KWH73" s="19"/>
      <c r="KWI73" s="19"/>
      <c r="KWJ73" s="19"/>
      <c r="KWK73" s="19"/>
      <c r="KWL73" s="19"/>
      <c r="KWM73" s="19"/>
      <c r="KWN73" s="19"/>
      <c r="KWO73" s="19"/>
      <c r="KWP73" s="19"/>
      <c r="KWQ73" s="19"/>
      <c r="KWR73" s="19"/>
      <c r="KWS73" s="19"/>
      <c r="KWT73" s="19"/>
      <c r="KWU73" s="19"/>
      <c r="KWV73" s="19"/>
      <c r="KWW73" s="19"/>
      <c r="KWX73" s="19"/>
      <c r="KWY73" s="19"/>
      <c r="KWZ73" s="19"/>
      <c r="KXA73" s="19"/>
      <c r="KXB73" s="19"/>
      <c r="KXC73" s="19"/>
      <c r="KXD73" s="19"/>
      <c r="KXE73" s="19"/>
      <c r="KXF73" s="19"/>
      <c r="KXG73" s="19"/>
      <c r="KXH73" s="19"/>
      <c r="KXI73" s="19"/>
      <c r="KXJ73" s="19"/>
      <c r="KXK73" s="19"/>
      <c r="KXL73" s="19"/>
      <c r="KXM73" s="19"/>
      <c r="KXN73" s="19"/>
      <c r="KXO73" s="19"/>
      <c r="KXP73" s="19"/>
      <c r="KXQ73" s="19"/>
      <c r="KXR73" s="19"/>
      <c r="KXS73" s="19"/>
      <c r="KXT73" s="19"/>
      <c r="KXU73" s="19"/>
      <c r="KXV73" s="19"/>
      <c r="KXW73" s="19"/>
      <c r="KXX73" s="19"/>
      <c r="KXY73" s="19"/>
      <c r="KXZ73" s="19"/>
      <c r="KYA73" s="19"/>
      <c r="KYB73" s="19"/>
      <c r="KYC73" s="19"/>
      <c r="KYD73" s="19"/>
      <c r="KYE73" s="19"/>
      <c r="KYF73" s="19"/>
      <c r="KYG73" s="19"/>
      <c r="KYH73" s="19"/>
      <c r="KYI73" s="19"/>
      <c r="KYJ73" s="19"/>
      <c r="KYK73" s="19"/>
      <c r="KYL73" s="19"/>
      <c r="KYM73" s="19"/>
      <c r="KYN73" s="19"/>
      <c r="KYO73" s="19"/>
      <c r="KYP73" s="19"/>
      <c r="KYQ73" s="19"/>
      <c r="KYR73" s="19"/>
      <c r="KYS73" s="19"/>
      <c r="KYT73" s="19"/>
      <c r="KYU73" s="19"/>
      <c r="KYV73" s="19"/>
      <c r="KYW73" s="19"/>
      <c r="KYX73" s="19"/>
      <c r="KYY73" s="19"/>
      <c r="KYZ73" s="19"/>
      <c r="KZA73" s="19"/>
      <c r="KZB73" s="19"/>
      <c r="KZC73" s="19"/>
      <c r="KZD73" s="19"/>
      <c r="KZE73" s="19"/>
      <c r="KZF73" s="19"/>
      <c r="KZG73" s="19"/>
      <c r="KZH73" s="19"/>
      <c r="KZI73" s="19"/>
      <c r="KZJ73" s="19"/>
      <c r="KZK73" s="19"/>
      <c r="KZL73" s="19"/>
      <c r="KZM73" s="19"/>
      <c r="KZN73" s="19"/>
      <c r="KZO73" s="19"/>
      <c r="KZP73" s="19"/>
      <c r="KZQ73" s="19"/>
      <c r="KZR73" s="19"/>
      <c r="KZS73" s="19"/>
      <c r="KZT73" s="19"/>
      <c r="KZU73" s="19"/>
      <c r="KZV73" s="19"/>
      <c r="KZW73" s="19"/>
      <c r="KZX73" s="19"/>
      <c r="KZY73" s="19"/>
      <c r="KZZ73" s="19"/>
      <c r="LAA73" s="19"/>
      <c r="LAB73" s="19"/>
      <c r="LAC73" s="19"/>
      <c r="LAD73" s="19"/>
      <c r="LAE73" s="19"/>
      <c r="LAF73" s="19"/>
      <c r="LAG73" s="19"/>
      <c r="LAH73" s="19"/>
      <c r="LAI73" s="19"/>
      <c r="LAJ73" s="19"/>
      <c r="LAK73" s="19"/>
      <c r="LAL73" s="19"/>
      <c r="LAM73" s="19"/>
      <c r="LAN73" s="19"/>
      <c r="LAO73" s="19"/>
      <c r="LAP73" s="19"/>
      <c r="LAQ73" s="19"/>
      <c r="LAR73" s="19"/>
      <c r="LAS73" s="19"/>
      <c r="LAT73" s="19"/>
      <c r="LAU73" s="19"/>
      <c r="LAV73" s="19"/>
      <c r="LAW73" s="19"/>
      <c r="LAX73" s="19"/>
      <c r="LAY73" s="19"/>
      <c r="LAZ73" s="19"/>
      <c r="LBA73" s="19"/>
      <c r="LBB73" s="19"/>
      <c r="LBC73" s="19"/>
      <c r="LBD73" s="19"/>
      <c r="LBE73" s="19"/>
      <c r="LBF73" s="19"/>
      <c r="LBG73" s="19"/>
      <c r="LBH73" s="19"/>
      <c r="LBI73" s="19"/>
      <c r="LBJ73" s="19"/>
      <c r="LBK73" s="19"/>
      <c r="LBL73" s="19"/>
      <c r="LBM73" s="19"/>
      <c r="LBN73" s="19"/>
      <c r="LBO73" s="19"/>
      <c r="LBP73" s="19"/>
      <c r="LBQ73" s="19"/>
      <c r="LBR73" s="19"/>
      <c r="LBS73" s="19"/>
      <c r="LBT73" s="19"/>
      <c r="LBU73" s="19"/>
      <c r="LBV73" s="19"/>
      <c r="LBW73" s="19"/>
      <c r="LBX73" s="19"/>
      <c r="LBY73" s="19"/>
      <c r="LBZ73" s="19"/>
      <c r="LCA73" s="19"/>
      <c r="LCB73" s="19"/>
      <c r="LCC73" s="19"/>
      <c r="LCD73" s="19"/>
      <c r="LCE73" s="19"/>
      <c r="LCF73" s="19"/>
      <c r="LCG73" s="19"/>
      <c r="LCH73" s="19"/>
      <c r="LCI73" s="19"/>
      <c r="LCJ73" s="19"/>
      <c r="LCK73" s="19"/>
      <c r="LCL73" s="19"/>
      <c r="LCM73" s="19"/>
      <c r="LCN73" s="19"/>
      <c r="LCO73" s="19"/>
      <c r="LCP73" s="19"/>
      <c r="LCQ73" s="19"/>
      <c r="LCR73" s="19"/>
      <c r="LCS73" s="19"/>
      <c r="LCT73" s="19"/>
      <c r="LCU73" s="19"/>
      <c r="LCV73" s="19"/>
      <c r="LCW73" s="19"/>
      <c r="LCX73" s="19"/>
      <c r="LCY73" s="19"/>
      <c r="LCZ73" s="19"/>
      <c r="LDA73" s="19"/>
      <c r="LDB73" s="19"/>
      <c r="LDC73" s="19"/>
      <c r="LDD73" s="19"/>
      <c r="LDE73" s="19"/>
      <c r="LDF73" s="19"/>
      <c r="LDG73" s="19"/>
      <c r="LDH73" s="19"/>
      <c r="LDI73" s="19"/>
      <c r="LDJ73" s="19"/>
      <c r="LDK73" s="19"/>
      <c r="LDL73" s="19"/>
      <c r="LDM73" s="19"/>
      <c r="LDN73" s="19"/>
      <c r="LDO73" s="19"/>
      <c r="LDP73" s="19"/>
      <c r="LDQ73" s="19"/>
      <c r="LDR73" s="19"/>
      <c r="LDS73" s="19"/>
      <c r="LDT73" s="19"/>
      <c r="LDU73" s="19"/>
      <c r="LDV73" s="19"/>
      <c r="LDW73" s="19"/>
      <c r="LDX73" s="19"/>
      <c r="LDY73" s="19"/>
      <c r="LDZ73" s="19"/>
      <c r="LEA73" s="19"/>
      <c r="LEB73" s="19"/>
      <c r="LEC73" s="19"/>
      <c r="LED73" s="19"/>
      <c r="LEE73" s="19"/>
      <c r="LEF73" s="19"/>
      <c r="LEG73" s="19"/>
      <c r="LEH73" s="19"/>
      <c r="LEI73" s="19"/>
      <c r="LEJ73" s="19"/>
      <c r="LEK73" s="19"/>
      <c r="LEL73" s="19"/>
      <c r="LEM73" s="19"/>
      <c r="LEN73" s="19"/>
      <c r="LEO73" s="19"/>
      <c r="LEP73" s="19"/>
      <c r="LEQ73" s="19"/>
      <c r="LER73" s="19"/>
      <c r="LES73" s="19"/>
      <c r="LET73" s="19"/>
      <c r="LEU73" s="19"/>
      <c r="LEV73" s="19"/>
      <c r="LEW73" s="19"/>
      <c r="LEX73" s="19"/>
      <c r="LEY73" s="19"/>
      <c r="LEZ73" s="19"/>
      <c r="LFA73" s="19"/>
      <c r="LFB73" s="19"/>
      <c r="LFC73" s="19"/>
      <c r="LFD73" s="19"/>
      <c r="LFE73" s="19"/>
      <c r="LFF73" s="19"/>
      <c r="LFG73" s="19"/>
      <c r="LFH73" s="19"/>
      <c r="LFI73" s="19"/>
      <c r="LFJ73" s="19"/>
      <c r="LFK73" s="19"/>
      <c r="LFL73" s="19"/>
      <c r="LFM73" s="19"/>
      <c r="LFN73" s="19"/>
      <c r="LFO73" s="19"/>
      <c r="LFP73" s="19"/>
      <c r="LFQ73" s="19"/>
      <c r="LFR73" s="19"/>
      <c r="LFS73" s="19"/>
      <c r="LFT73" s="19"/>
      <c r="LFU73" s="19"/>
      <c r="LFV73" s="19"/>
      <c r="LFW73" s="19"/>
      <c r="LFX73" s="19"/>
      <c r="LFY73" s="19"/>
      <c r="LFZ73" s="19"/>
      <c r="LGA73" s="19"/>
      <c r="LGB73" s="19"/>
      <c r="LGC73" s="19"/>
      <c r="LGD73" s="19"/>
      <c r="LGE73" s="19"/>
      <c r="LGF73" s="19"/>
      <c r="LGG73" s="19"/>
      <c r="LGH73" s="19"/>
      <c r="LGI73" s="19"/>
      <c r="LGJ73" s="19"/>
      <c r="LGK73" s="19"/>
      <c r="LGL73" s="19"/>
      <c r="LGM73" s="19"/>
      <c r="LGN73" s="19"/>
      <c r="LGO73" s="19"/>
      <c r="LGP73" s="19"/>
      <c r="LGQ73" s="19"/>
      <c r="LGR73" s="19"/>
      <c r="LGS73" s="19"/>
      <c r="LGT73" s="19"/>
      <c r="LGU73" s="19"/>
      <c r="LGV73" s="19"/>
      <c r="LGW73" s="19"/>
      <c r="LGX73" s="19"/>
      <c r="LGY73" s="19"/>
      <c r="LGZ73" s="19"/>
      <c r="LHA73" s="19"/>
      <c r="LHB73" s="19"/>
      <c r="LHC73" s="19"/>
      <c r="LHD73" s="19"/>
      <c r="LHE73" s="19"/>
      <c r="LHF73" s="19"/>
      <c r="LHG73" s="19"/>
      <c r="LHH73" s="19"/>
      <c r="LHI73" s="19"/>
      <c r="LHJ73" s="19"/>
      <c r="LHK73" s="19"/>
      <c r="LHL73" s="19"/>
      <c r="LHM73" s="19"/>
      <c r="LHN73" s="19"/>
      <c r="LHO73" s="19"/>
      <c r="LHP73" s="19"/>
      <c r="LHQ73" s="19"/>
      <c r="LHR73" s="19"/>
      <c r="LHS73" s="19"/>
      <c r="LHT73" s="19"/>
      <c r="LHU73" s="19"/>
      <c r="LHV73" s="19"/>
      <c r="LHW73" s="19"/>
      <c r="LHX73" s="19"/>
      <c r="LHY73" s="19"/>
      <c r="LHZ73" s="19"/>
      <c r="LIA73" s="19"/>
      <c r="LIB73" s="19"/>
      <c r="LIC73" s="19"/>
      <c r="LID73" s="19"/>
      <c r="LIE73" s="19"/>
      <c r="LIF73" s="19"/>
      <c r="LIG73" s="19"/>
      <c r="LIH73" s="19"/>
      <c r="LII73" s="19"/>
      <c r="LIJ73" s="19"/>
      <c r="LIK73" s="19"/>
      <c r="LIL73" s="19"/>
      <c r="LIM73" s="19"/>
      <c r="LIN73" s="19"/>
      <c r="LIO73" s="19"/>
      <c r="LIP73" s="19"/>
      <c r="LIQ73" s="19"/>
      <c r="LIR73" s="19"/>
      <c r="LIS73" s="19"/>
      <c r="LIT73" s="19"/>
      <c r="LIU73" s="19"/>
      <c r="LIV73" s="19"/>
      <c r="LIW73" s="19"/>
      <c r="LIX73" s="19"/>
      <c r="LIY73" s="19"/>
      <c r="LIZ73" s="19"/>
      <c r="LJA73" s="19"/>
      <c r="LJB73" s="19"/>
      <c r="LJC73" s="19"/>
      <c r="LJD73" s="19"/>
      <c r="LJE73" s="19"/>
      <c r="LJF73" s="19"/>
      <c r="LJG73" s="19"/>
      <c r="LJH73" s="19"/>
      <c r="LJI73" s="19"/>
      <c r="LJJ73" s="19"/>
      <c r="LJK73" s="19"/>
      <c r="LJL73" s="19"/>
      <c r="LJM73" s="19"/>
      <c r="LJN73" s="19"/>
      <c r="LJO73" s="19"/>
      <c r="LJP73" s="19"/>
      <c r="LJQ73" s="19"/>
      <c r="LJR73" s="19"/>
      <c r="LJS73" s="19"/>
      <c r="LJT73" s="19"/>
      <c r="LJU73" s="19"/>
      <c r="LJV73" s="19"/>
      <c r="LJW73" s="19"/>
      <c r="LJX73" s="19"/>
      <c r="LJY73" s="19"/>
      <c r="LJZ73" s="19"/>
      <c r="LKA73" s="19"/>
      <c r="LKB73" s="19"/>
      <c r="LKC73" s="19"/>
      <c r="LKD73" s="19"/>
      <c r="LKE73" s="19"/>
      <c r="LKF73" s="19"/>
      <c r="LKG73" s="19"/>
      <c r="LKH73" s="19"/>
      <c r="LKI73" s="19"/>
      <c r="LKJ73" s="19"/>
      <c r="LKK73" s="19"/>
      <c r="LKL73" s="19"/>
      <c r="LKM73" s="19"/>
      <c r="LKN73" s="19"/>
      <c r="LKO73" s="19"/>
      <c r="LKP73" s="19"/>
      <c r="LKQ73" s="19"/>
      <c r="LKR73" s="19"/>
      <c r="LKS73" s="19"/>
      <c r="LKT73" s="19"/>
      <c r="LKU73" s="19"/>
      <c r="LKV73" s="19"/>
      <c r="LKW73" s="19"/>
      <c r="LKX73" s="19"/>
      <c r="LKY73" s="19"/>
      <c r="LKZ73" s="19"/>
      <c r="LLA73" s="19"/>
      <c r="LLB73" s="19"/>
      <c r="LLC73" s="19"/>
      <c r="LLD73" s="19"/>
      <c r="LLE73" s="19"/>
      <c r="LLF73" s="19"/>
      <c r="LLG73" s="19"/>
      <c r="LLH73" s="19"/>
      <c r="LLI73" s="19"/>
      <c r="LLJ73" s="19"/>
      <c r="LLK73" s="19"/>
      <c r="LLL73" s="19"/>
      <c r="LLM73" s="19"/>
      <c r="LLN73" s="19"/>
      <c r="LLO73" s="19"/>
      <c r="LLP73" s="19"/>
      <c r="LLQ73" s="19"/>
      <c r="LLR73" s="19"/>
      <c r="LLS73" s="19"/>
      <c r="LLT73" s="19"/>
      <c r="LLU73" s="19"/>
      <c r="LLV73" s="19"/>
      <c r="LLW73" s="19"/>
      <c r="LLX73" s="19"/>
      <c r="LLY73" s="19"/>
      <c r="LLZ73" s="19"/>
      <c r="LMA73" s="19"/>
      <c r="LMB73" s="19"/>
      <c r="LMC73" s="19"/>
      <c r="LMD73" s="19"/>
      <c r="LME73" s="19"/>
      <c r="LMF73" s="19"/>
      <c r="LMG73" s="19"/>
      <c r="LMH73" s="19"/>
      <c r="LMI73" s="19"/>
      <c r="LMJ73" s="19"/>
      <c r="LMK73" s="19"/>
      <c r="LML73" s="19"/>
      <c r="LMM73" s="19"/>
      <c r="LMN73" s="19"/>
      <c r="LMO73" s="19"/>
      <c r="LMP73" s="19"/>
      <c r="LMQ73" s="19"/>
      <c r="LMR73" s="19"/>
      <c r="LMS73" s="19"/>
      <c r="LMT73" s="19"/>
      <c r="LMU73" s="19"/>
      <c r="LMV73" s="19"/>
      <c r="LMW73" s="19"/>
      <c r="LMX73" s="19"/>
      <c r="LMY73" s="19"/>
      <c r="LMZ73" s="19"/>
      <c r="LNA73" s="19"/>
      <c r="LNB73" s="19"/>
      <c r="LNC73" s="19"/>
      <c r="LND73" s="19"/>
      <c r="LNE73" s="19"/>
      <c r="LNF73" s="19"/>
      <c r="LNG73" s="19"/>
      <c r="LNH73" s="19"/>
      <c r="LNI73" s="19"/>
      <c r="LNJ73" s="19"/>
      <c r="LNK73" s="19"/>
      <c r="LNL73" s="19"/>
      <c r="LNM73" s="19"/>
      <c r="LNN73" s="19"/>
      <c r="LNO73" s="19"/>
      <c r="LNP73" s="19"/>
      <c r="LNQ73" s="19"/>
      <c r="LNR73" s="19"/>
      <c r="LNS73" s="19"/>
      <c r="LNT73" s="19"/>
      <c r="LNU73" s="19"/>
      <c r="LNV73" s="19"/>
      <c r="LNW73" s="19"/>
      <c r="LNX73" s="19"/>
      <c r="LNY73" s="19"/>
      <c r="LNZ73" s="19"/>
      <c r="LOA73" s="19"/>
      <c r="LOB73" s="19"/>
      <c r="LOC73" s="19"/>
      <c r="LOD73" s="19"/>
      <c r="LOE73" s="19"/>
      <c r="LOF73" s="19"/>
      <c r="LOG73" s="19"/>
      <c r="LOH73" s="19"/>
      <c r="LOI73" s="19"/>
      <c r="LOJ73" s="19"/>
      <c r="LOK73" s="19"/>
      <c r="LOL73" s="19"/>
      <c r="LOM73" s="19"/>
      <c r="LON73" s="19"/>
      <c r="LOO73" s="19"/>
      <c r="LOP73" s="19"/>
      <c r="LOQ73" s="19"/>
      <c r="LOR73" s="19"/>
      <c r="LOS73" s="19"/>
      <c r="LOT73" s="19"/>
      <c r="LOU73" s="19"/>
      <c r="LOV73" s="19"/>
      <c r="LOW73" s="19"/>
      <c r="LOX73" s="19"/>
      <c r="LOY73" s="19"/>
      <c r="LOZ73" s="19"/>
      <c r="LPA73" s="19"/>
      <c r="LPB73" s="19"/>
      <c r="LPC73" s="19"/>
      <c r="LPD73" s="19"/>
      <c r="LPE73" s="19"/>
      <c r="LPF73" s="19"/>
      <c r="LPG73" s="19"/>
      <c r="LPH73" s="19"/>
      <c r="LPI73" s="19"/>
      <c r="LPJ73" s="19"/>
      <c r="LPK73" s="19"/>
      <c r="LPL73" s="19"/>
      <c r="LPM73" s="19"/>
      <c r="LPN73" s="19"/>
      <c r="LPO73" s="19"/>
      <c r="LPP73" s="19"/>
      <c r="LPQ73" s="19"/>
      <c r="LPR73" s="19"/>
      <c r="LPS73" s="19"/>
      <c r="LPT73" s="19"/>
      <c r="LPU73" s="19"/>
      <c r="LPV73" s="19"/>
      <c r="LPW73" s="19"/>
      <c r="LPX73" s="19"/>
      <c r="LPY73" s="19"/>
      <c r="LPZ73" s="19"/>
      <c r="LQA73" s="19"/>
      <c r="LQB73" s="19"/>
      <c r="LQC73" s="19"/>
      <c r="LQD73" s="19"/>
      <c r="LQE73" s="19"/>
      <c r="LQF73" s="19"/>
      <c r="LQG73" s="19"/>
      <c r="LQH73" s="19"/>
      <c r="LQI73" s="19"/>
      <c r="LQJ73" s="19"/>
      <c r="LQK73" s="19"/>
      <c r="LQL73" s="19"/>
      <c r="LQM73" s="19"/>
      <c r="LQN73" s="19"/>
      <c r="LQO73" s="19"/>
      <c r="LQP73" s="19"/>
      <c r="LQQ73" s="19"/>
      <c r="LQR73" s="19"/>
      <c r="LQS73" s="19"/>
      <c r="LQT73" s="19"/>
      <c r="LQU73" s="19"/>
      <c r="LQV73" s="19"/>
      <c r="LQW73" s="19"/>
      <c r="LQX73" s="19"/>
      <c r="LQY73" s="19"/>
      <c r="LQZ73" s="19"/>
      <c r="LRA73" s="19"/>
      <c r="LRB73" s="19"/>
      <c r="LRC73" s="19"/>
      <c r="LRD73" s="19"/>
      <c r="LRE73" s="19"/>
      <c r="LRF73" s="19"/>
      <c r="LRG73" s="19"/>
      <c r="LRH73" s="19"/>
      <c r="LRI73" s="19"/>
      <c r="LRJ73" s="19"/>
      <c r="LRK73" s="19"/>
      <c r="LRL73" s="19"/>
      <c r="LRM73" s="19"/>
      <c r="LRN73" s="19"/>
      <c r="LRO73" s="19"/>
      <c r="LRP73" s="19"/>
      <c r="LRQ73" s="19"/>
      <c r="LRR73" s="19"/>
      <c r="LRS73" s="19"/>
      <c r="LRT73" s="19"/>
      <c r="LRU73" s="19"/>
      <c r="LRV73" s="19"/>
      <c r="LRW73" s="19"/>
      <c r="LRX73" s="19"/>
      <c r="LRY73" s="19"/>
      <c r="LRZ73" s="19"/>
      <c r="LSA73" s="19"/>
      <c r="LSB73" s="19"/>
      <c r="LSC73" s="19"/>
      <c r="LSD73" s="19"/>
      <c r="LSE73" s="19"/>
      <c r="LSF73" s="19"/>
      <c r="LSG73" s="19"/>
      <c r="LSH73" s="19"/>
      <c r="LSI73" s="19"/>
      <c r="LSJ73" s="19"/>
      <c r="LSK73" s="19"/>
      <c r="LSL73" s="19"/>
      <c r="LSM73" s="19"/>
      <c r="LSN73" s="19"/>
      <c r="LSO73" s="19"/>
      <c r="LSP73" s="19"/>
      <c r="LSQ73" s="19"/>
      <c r="LSR73" s="19"/>
      <c r="LSS73" s="19"/>
      <c r="LST73" s="19"/>
      <c r="LSU73" s="19"/>
      <c r="LSV73" s="19"/>
      <c r="LSW73" s="19"/>
      <c r="LSX73" s="19"/>
      <c r="LSY73" s="19"/>
      <c r="LSZ73" s="19"/>
      <c r="LTA73" s="19"/>
      <c r="LTB73" s="19"/>
      <c r="LTC73" s="19"/>
      <c r="LTD73" s="19"/>
      <c r="LTE73" s="19"/>
      <c r="LTF73" s="19"/>
      <c r="LTG73" s="19"/>
      <c r="LTH73" s="19"/>
      <c r="LTI73" s="19"/>
      <c r="LTJ73" s="19"/>
      <c r="LTK73" s="19"/>
      <c r="LTL73" s="19"/>
      <c r="LTM73" s="19"/>
      <c r="LTN73" s="19"/>
      <c r="LTO73" s="19"/>
      <c r="LTP73" s="19"/>
      <c r="LTQ73" s="19"/>
      <c r="LTR73" s="19"/>
      <c r="LTS73" s="19"/>
      <c r="LTT73" s="19"/>
      <c r="LTU73" s="19"/>
      <c r="LTV73" s="19"/>
      <c r="LTW73" s="19"/>
      <c r="LTX73" s="19"/>
      <c r="LTY73" s="19"/>
      <c r="LTZ73" s="19"/>
      <c r="LUA73" s="19"/>
      <c r="LUB73" s="19"/>
      <c r="LUC73" s="19"/>
      <c r="LUD73" s="19"/>
      <c r="LUE73" s="19"/>
      <c r="LUF73" s="19"/>
      <c r="LUG73" s="19"/>
      <c r="LUH73" s="19"/>
      <c r="LUI73" s="19"/>
      <c r="LUJ73" s="19"/>
      <c r="LUK73" s="19"/>
      <c r="LUL73" s="19"/>
      <c r="LUM73" s="19"/>
      <c r="LUN73" s="19"/>
      <c r="LUO73" s="19"/>
      <c r="LUP73" s="19"/>
      <c r="LUQ73" s="19"/>
      <c r="LUR73" s="19"/>
      <c r="LUS73" s="19"/>
      <c r="LUT73" s="19"/>
      <c r="LUU73" s="19"/>
      <c r="LUV73" s="19"/>
      <c r="LUW73" s="19"/>
      <c r="LUX73" s="19"/>
      <c r="LUY73" s="19"/>
      <c r="LUZ73" s="19"/>
      <c r="LVA73" s="19"/>
      <c r="LVB73" s="19"/>
      <c r="LVC73" s="19"/>
      <c r="LVD73" s="19"/>
      <c r="LVE73" s="19"/>
      <c r="LVF73" s="19"/>
      <c r="LVG73" s="19"/>
      <c r="LVH73" s="19"/>
      <c r="LVI73" s="19"/>
      <c r="LVJ73" s="19"/>
      <c r="LVK73" s="19"/>
      <c r="LVL73" s="19"/>
      <c r="LVM73" s="19"/>
      <c r="LVN73" s="19"/>
      <c r="LVO73" s="19"/>
      <c r="LVP73" s="19"/>
      <c r="LVQ73" s="19"/>
      <c r="LVR73" s="19"/>
      <c r="LVS73" s="19"/>
      <c r="LVT73" s="19"/>
      <c r="LVU73" s="19"/>
      <c r="LVV73" s="19"/>
      <c r="LVW73" s="19"/>
      <c r="LVX73" s="19"/>
      <c r="LVY73" s="19"/>
      <c r="LVZ73" s="19"/>
      <c r="LWA73" s="19"/>
      <c r="LWB73" s="19"/>
      <c r="LWC73" s="19"/>
      <c r="LWD73" s="19"/>
      <c r="LWE73" s="19"/>
      <c r="LWF73" s="19"/>
      <c r="LWG73" s="19"/>
      <c r="LWH73" s="19"/>
      <c r="LWI73" s="19"/>
      <c r="LWJ73" s="19"/>
      <c r="LWK73" s="19"/>
      <c r="LWL73" s="19"/>
      <c r="LWM73" s="19"/>
      <c r="LWN73" s="19"/>
      <c r="LWO73" s="19"/>
      <c r="LWP73" s="19"/>
      <c r="LWQ73" s="19"/>
      <c r="LWR73" s="19"/>
      <c r="LWS73" s="19"/>
      <c r="LWT73" s="19"/>
      <c r="LWU73" s="19"/>
      <c r="LWV73" s="19"/>
      <c r="LWW73" s="19"/>
      <c r="LWX73" s="19"/>
      <c r="LWY73" s="19"/>
      <c r="LWZ73" s="19"/>
      <c r="LXA73" s="19"/>
      <c r="LXB73" s="19"/>
      <c r="LXC73" s="19"/>
      <c r="LXD73" s="19"/>
      <c r="LXE73" s="19"/>
      <c r="LXF73" s="19"/>
      <c r="LXG73" s="19"/>
      <c r="LXH73" s="19"/>
      <c r="LXI73" s="19"/>
      <c r="LXJ73" s="19"/>
      <c r="LXK73" s="19"/>
      <c r="LXL73" s="19"/>
      <c r="LXM73" s="19"/>
      <c r="LXN73" s="19"/>
      <c r="LXO73" s="19"/>
      <c r="LXP73" s="19"/>
      <c r="LXQ73" s="19"/>
      <c r="LXR73" s="19"/>
      <c r="LXS73" s="19"/>
      <c r="LXT73" s="19"/>
      <c r="LXU73" s="19"/>
      <c r="LXV73" s="19"/>
      <c r="LXW73" s="19"/>
      <c r="LXX73" s="19"/>
      <c r="LXY73" s="19"/>
      <c r="LXZ73" s="19"/>
      <c r="LYA73" s="19"/>
      <c r="LYB73" s="19"/>
      <c r="LYC73" s="19"/>
      <c r="LYD73" s="19"/>
      <c r="LYE73" s="19"/>
      <c r="LYF73" s="19"/>
      <c r="LYG73" s="19"/>
      <c r="LYH73" s="19"/>
      <c r="LYI73" s="19"/>
      <c r="LYJ73" s="19"/>
      <c r="LYK73" s="19"/>
      <c r="LYL73" s="19"/>
      <c r="LYM73" s="19"/>
      <c r="LYN73" s="19"/>
      <c r="LYO73" s="19"/>
      <c r="LYP73" s="19"/>
      <c r="LYQ73" s="19"/>
      <c r="LYR73" s="19"/>
      <c r="LYS73" s="19"/>
      <c r="LYT73" s="19"/>
      <c r="LYU73" s="19"/>
      <c r="LYV73" s="19"/>
      <c r="LYW73" s="19"/>
      <c r="LYX73" s="19"/>
      <c r="LYY73" s="19"/>
      <c r="LYZ73" s="19"/>
      <c r="LZA73" s="19"/>
      <c r="LZB73" s="19"/>
      <c r="LZC73" s="19"/>
      <c r="LZD73" s="19"/>
      <c r="LZE73" s="19"/>
      <c r="LZF73" s="19"/>
      <c r="LZG73" s="19"/>
      <c r="LZH73" s="19"/>
      <c r="LZI73" s="19"/>
      <c r="LZJ73" s="19"/>
      <c r="LZK73" s="19"/>
      <c r="LZL73" s="19"/>
      <c r="LZM73" s="19"/>
      <c r="LZN73" s="19"/>
      <c r="LZO73" s="19"/>
      <c r="LZP73" s="19"/>
      <c r="LZQ73" s="19"/>
      <c r="LZR73" s="19"/>
      <c r="LZS73" s="19"/>
      <c r="LZT73" s="19"/>
      <c r="LZU73" s="19"/>
      <c r="LZV73" s="19"/>
      <c r="LZW73" s="19"/>
      <c r="LZX73" s="19"/>
      <c r="LZY73" s="19"/>
      <c r="LZZ73" s="19"/>
      <c r="MAA73" s="19"/>
      <c r="MAB73" s="19"/>
      <c r="MAC73" s="19"/>
      <c r="MAD73" s="19"/>
      <c r="MAE73" s="19"/>
      <c r="MAF73" s="19"/>
      <c r="MAG73" s="19"/>
      <c r="MAH73" s="19"/>
      <c r="MAI73" s="19"/>
      <c r="MAJ73" s="19"/>
      <c r="MAK73" s="19"/>
      <c r="MAL73" s="19"/>
      <c r="MAM73" s="19"/>
      <c r="MAN73" s="19"/>
      <c r="MAO73" s="19"/>
      <c r="MAP73" s="19"/>
      <c r="MAQ73" s="19"/>
      <c r="MAR73" s="19"/>
      <c r="MAS73" s="19"/>
      <c r="MAT73" s="19"/>
      <c r="MAU73" s="19"/>
      <c r="MAV73" s="19"/>
      <c r="MAW73" s="19"/>
      <c r="MAX73" s="19"/>
      <c r="MAY73" s="19"/>
      <c r="MAZ73" s="19"/>
      <c r="MBA73" s="19"/>
      <c r="MBB73" s="19"/>
      <c r="MBC73" s="19"/>
      <c r="MBD73" s="19"/>
      <c r="MBE73" s="19"/>
      <c r="MBF73" s="19"/>
      <c r="MBG73" s="19"/>
      <c r="MBH73" s="19"/>
      <c r="MBI73" s="19"/>
      <c r="MBJ73" s="19"/>
      <c r="MBK73" s="19"/>
      <c r="MBL73" s="19"/>
      <c r="MBM73" s="19"/>
      <c r="MBN73" s="19"/>
      <c r="MBO73" s="19"/>
      <c r="MBP73" s="19"/>
      <c r="MBQ73" s="19"/>
      <c r="MBR73" s="19"/>
      <c r="MBS73" s="19"/>
      <c r="MBT73" s="19"/>
      <c r="MBU73" s="19"/>
      <c r="MBV73" s="19"/>
      <c r="MBW73" s="19"/>
      <c r="MBX73" s="19"/>
      <c r="MBY73" s="19"/>
      <c r="MBZ73" s="19"/>
      <c r="MCA73" s="19"/>
      <c r="MCB73" s="19"/>
      <c r="MCC73" s="19"/>
      <c r="MCD73" s="19"/>
      <c r="MCE73" s="19"/>
      <c r="MCF73" s="19"/>
      <c r="MCG73" s="19"/>
      <c r="MCH73" s="19"/>
      <c r="MCI73" s="19"/>
      <c r="MCJ73" s="19"/>
      <c r="MCK73" s="19"/>
      <c r="MCL73" s="19"/>
      <c r="MCM73" s="19"/>
      <c r="MCN73" s="19"/>
      <c r="MCO73" s="19"/>
      <c r="MCP73" s="19"/>
      <c r="MCQ73" s="19"/>
      <c r="MCR73" s="19"/>
      <c r="MCS73" s="19"/>
      <c r="MCT73" s="19"/>
      <c r="MCU73" s="19"/>
      <c r="MCV73" s="19"/>
      <c r="MCW73" s="19"/>
      <c r="MCX73" s="19"/>
      <c r="MCY73" s="19"/>
      <c r="MCZ73" s="19"/>
      <c r="MDA73" s="19"/>
      <c r="MDB73" s="19"/>
      <c r="MDC73" s="19"/>
      <c r="MDD73" s="19"/>
      <c r="MDE73" s="19"/>
      <c r="MDF73" s="19"/>
      <c r="MDG73" s="19"/>
      <c r="MDH73" s="19"/>
      <c r="MDI73" s="19"/>
      <c r="MDJ73" s="19"/>
      <c r="MDK73" s="19"/>
      <c r="MDL73" s="19"/>
      <c r="MDM73" s="19"/>
      <c r="MDN73" s="19"/>
      <c r="MDO73" s="19"/>
      <c r="MDP73" s="19"/>
      <c r="MDQ73" s="19"/>
      <c r="MDR73" s="19"/>
      <c r="MDS73" s="19"/>
      <c r="MDT73" s="19"/>
      <c r="MDU73" s="19"/>
      <c r="MDV73" s="19"/>
      <c r="MDW73" s="19"/>
      <c r="MDX73" s="19"/>
      <c r="MDY73" s="19"/>
      <c r="MDZ73" s="19"/>
      <c r="MEA73" s="19"/>
      <c r="MEB73" s="19"/>
      <c r="MEC73" s="19"/>
      <c r="MED73" s="19"/>
      <c r="MEE73" s="19"/>
      <c r="MEF73" s="19"/>
      <c r="MEG73" s="19"/>
      <c r="MEH73" s="19"/>
      <c r="MEI73" s="19"/>
      <c r="MEJ73" s="19"/>
      <c r="MEK73" s="19"/>
      <c r="MEL73" s="19"/>
      <c r="MEM73" s="19"/>
      <c r="MEN73" s="19"/>
      <c r="MEO73" s="19"/>
      <c r="MEP73" s="19"/>
      <c r="MEQ73" s="19"/>
      <c r="MER73" s="19"/>
      <c r="MES73" s="19"/>
      <c r="MET73" s="19"/>
      <c r="MEU73" s="19"/>
      <c r="MEV73" s="19"/>
      <c r="MEW73" s="19"/>
      <c r="MEX73" s="19"/>
      <c r="MEY73" s="19"/>
      <c r="MEZ73" s="19"/>
      <c r="MFA73" s="19"/>
      <c r="MFB73" s="19"/>
      <c r="MFC73" s="19"/>
      <c r="MFD73" s="19"/>
      <c r="MFE73" s="19"/>
      <c r="MFF73" s="19"/>
      <c r="MFG73" s="19"/>
      <c r="MFH73" s="19"/>
      <c r="MFI73" s="19"/>
      <c r="MFJ73" s="19"/>
      <c r="MFK73" s="19"/>
      <c r="MFL73" s="19"/>
      <c r="MFM73" s="19"/>
      <c r="MFN73" s="19"/>
      <c r="MFO73" s="19"/>
      <c r="MFP73" s="19"/>
      <c r="MFQ73" s="19"/>
      <c r="MFR73" s="19"/>
      <c r="MFS73" s="19"/>
      <c r="MFT73" s="19"/>
      <c r="MFU73" s="19"/>
      <c r="MFV73" s="19"/>
      <c r="MFW73" s="19"/>
      <c r="MFX73" s="19"/>
      <c r="MFY73" s="19"/>
      <c r="MFZ73" s="19"/>
      <c r="MGA73" s="19"/>
      <c r="MGB73" s="19"/>
      <c r="MGC73" s="19"/>
      <c r="MGD73" s="19"/>
      <c r="MGE73" s="19"/>
      <c r="MGF73" s="19"/>
      <c r="MGG73" s="19"/>
      <c r="MGH73" s="19"/>
      <c r="MGI73" s="19"/>
      <c r="MGJ73" s="19"/>
      <c r="MGK73" s="19"/>
      <c r="MGL73" s="19"/>
      <c r="MGM73" s="19"/>
      <c r="MGN73" s="19"/>
      <c r="MGO73" s="19"/>
      <c r="MGP73" s="19"/>
      <c r="MGQ73" s="19"/>
      <c r="MGR73" s="19"/>
      <c r="MGS73" s="19"/>
      <c r="MGT73" s="19"/>
      <c r="MGU73" s="19"/>
      <c r="MGV73" s="19"/>
      <c r="MGW73" s="19"/>
      <c r="MGX73" s="19"/>
      <c r="MGY73" s="19"/>
      <c r="MGZ73" s="19"/>
      <c r="MHA73" s="19"/>
      <c r="MHB73" s="19"/>
      <c r="MHC73" s="19"/>
      <c r="MHD73" s="19"/>
      <c r="MHE73" s="19"/>
      <c r="MHF73" s="19"/>
      <c r="MHG73" s="19"/>
      <c r="MHH73" s="19"/>
      <c r="MHI73" s="19"/>
      <c r="MHJ73" s="19"/>
      <c r="MHK73" s="19"/>
      <c r="MHL73" s="19"/>
      <c r="MHM73" s="19"/>
      <c r="MHN73" s="19"/>
      <c r="MHO73" s="19"/>
      <c r="MHP73" s="19"/>
      <c r="MHQ73" s="19"/>
      <c r="MHR73" s="19"/>
      <c r="MHS73" s="19"/>
      <c r="MHT73" s="19"/>
      <c r="MHU73" s="19"/>
      <c r="MHV73" s="19"/>
      <c r="MHW73" s="19"/>
      <c r="MHX73" s="19"/>
      <c r="MHY73" s="19"/>
      <c r="MHZ73" s="19"/>
      <c r="MIA73" s="19"/>
      <c r="MIB73" s="19"/>
      <c r="MIC73" s="19"/>
      <c r="MID73" s="19"/>
      <c r="MIE73" s="19"/>
      <c r="MIF73" s="19"/>
      <c r="MIG73" s="19"/>
      <c r="MIH73" s="19"/>
      <c r="MII73" s="19"/>
      <c r="MIJ73" s="19"/>
      <c r="MIK73" s="19"/>
      <c r="MIL73" s="19"/>
      <c r="MIM73" s="19"/>
      <c r="MIN73" s="19"/>
      <c r="MIO73" s="19"/>
      <c r="MIP73" s="19"/>
      <c r="MIQ73" s="19"/>
      <c r="MIR73" s="19"/>
      <c r="MIS73" s="19"/>
      <c r="MIT73" s="19"/>
      <c r="MIU73" s="19"/>
      <c r="MIV73" s="19"/>
      <c r="MIW73" s="19"/>
      <c r="MIX73" s="19"/>
      <c r="MIY73" s="19"/>
      <c r="MIZ73" s="19"/>
      <c r="MJA73" s="19"/>
      <c r="MJB73" s="19"/>
      <c r="MJC73" s="19"/>
      <c r="MJD73" s="19"/>
      <c r="MJE73" s="19"/>
      <c r="MJF73" s="19"/>
      <c r="MJG73" s="19"/>
      <c r="MJH73" s="19"/>
      <c r="MJI73" s="19"/>
      <c r="MJJ73" s="19"/>
      <c r="MJK73" s="19"/>
      <c r="MJL73" s="19"/>
      <c r="MJM73" s="19"/>
      <c r="MJN73" s="19"/>
      <c r="MJO73" s="19"/>
      <c r="MJP73" s="19"/>
      <c r="MJQ73" s="19"/>
      <c r="MJR73" s="19"/>
      <c r="MJS73" s="19"/>
      <c r="MJT73" s="19"/>
      <c r="MJU73" s="19"/>
      <c r="MJV73" s="19"/>
      <c r="MJW73" s="19"/>
      <c r="MJX73" s="19"/>
      <c r="MJY73" s="19"/>
      <c r="MJZ73" s="19"/>
      <c r="MKA73" s="19"/>
      <c r="MKB73" s="19"/>
      <c r="MKC73" s="19"/>
      <c r="MKD73" s="19"/>
      <c r="MKE73" s="19"/>
      <c r="MKF73" s="19"/>
      <c r="MKG73" s="19"/>
      <c r="MKH73" s="19"/>
      <c r="MKI73" s="19"/>
      <c r="MKJ73" s="19"/>
      <c r="MKK73" s="19"/>
      <c r="MKL73" s="19"/>
      <c r="MKM73" s="19"/>
      <c r="MKN73" s="19"/>
      <c r="MKO73" s="19"/>
      <c r="MKP73" s="19"/>
      <c r="MKQ73" s="19"/>
      <c r="MKR73" s="19"/>
      <c r="MKS73" s="19"/>
      <c r="MKT73" s="19"/>
      <c r="MKU73" s="19"/>
      <c r="MKV73" s="19"/>
      <c r="MKW73" s="19"/>
      <c r="MKX73" s="19"/>
      <c r="MKY73" s="19"/>
      <c r="MKZ73" s="19"/>
      <c r="MLA73" s="19"/>
      <c r="MLB73" s="19"/>
      <c r="MLC73" s="19"/>
      <c r="MLD73" s="19"/>
      <c r="MLE73" s="19"/>
      <c r="MLF73" s="19"/>
      <c r="MLG73" s="19"/>
      <c r="MLH73" s="19"/>
      <c r="MLI73" s="19"/>
      <c r="MLJ73" s="19"/>
      <c r="MLK73" s="19"/>
      <c r="MLL73" s="19"/>
      <c r="MLM73" s="19"/>
      <c r="MLN73" s="19"/>
      <c r="MLO73" s="19"/>
      <c r="MLP73" s="19"/>
      <c r="MLQ73" s="19"/>
      <c r="MLR73" s="19"/>
      <c r="MLS73" s="19"/>
      <c r="MLT73" s="19"/>
      <c r="MLU73" s="19"/>
      <c r="MLV73" s="19"/>
      <c r="MLW73" s="19"/>
      <c r="MLX73" s="19"/>
      <c r="MLY73" s="19"/>
      <c r="MLZ73" s="19"/>
      <c r="MMA73" s="19"/>
      <c r="MMB73" s="19"/>
      <c r="MMC73" s="19"/>
      <c r="MMD73" s="19"/>
      <c r="MME73" s="19"/>
      <c r="MMF73" s="19"/>
      <c r="MMG73" s="19"/>
      <c r="MMH73" s="19"/>
      <c r="MMI73" s="19"/>
      <c r="MMJ73" s="19"/>
      <c r="MMK73" s="19"/>
      <c r="MML73" s="19"/>
      <c r="MMM73" s="19"/>
      <c r="MMN73" s="19"/>
      <c r="MMO73" s="19"/>
      <c r="MMP73" s="19"/>
      <c r="MMQ73" s="19"/>
      <c r="MMR73" s="19"/>
      <c r="MMS73" s="19"/>
      <c r="MMT73" s="19"/>
      <c r="MMU73" s="19"/>
      <c r="MMV73" s="19"/>
      <c r="MMW73" s="19"/>
      <c r="MMX73" s="19"/>
      <c r="MMY73" s="19"/>
      <c r="MMZ73" s="19"/>
      <c r="MNA73" s="19"/>
      <c r="MNB73" s="19"/>
      <c r="MNC73" s="19"/>
      <c r="MND73" s="19"/>
      <c r="MNE73" s="19"/>
      <c r="MNF73" s="19"/>
      <c r="MNG73" s="19"/>
      <c r="MNH73" s="19"/>
      <c r="MNI73" s="19"/>
      <c r="MNJ73" s="19"/>
      <c r="MNK73" s="19"/>
      <c r="MNL73" s="19"/>
      <c r="MNM73" s="19"/>
      <c r="MNN73" s="19"/>
      <c r="MNO73" s="19"/>
      <c r="MNP73" s="19"/>
      <c r="MNQ73" s="19"/>
      <c r="MNR73" s="19"/>
      <c r="MNS73" s="19"/>
      <c r="MNT73" s="19"/>
      <c r="MNU73" s="19"/>
      <c r="MNV73" s="19"/>
      <c r="MNW73" s="19"/>
      <c r="MNX73" s="19"/>
      <c r="MNY73" s="19"/>
      <c r="MNZ73" s="19"/>
      <c r="MOA73" s="19"/>
      <c r="MOB73" s="19"/>
      <c r="MOC73" s="19"/>
      <c r="MOD73" s="19"/>
      <c r="MOE73" s="19"/>
      <c r="MOF73" s="19"/>
      <c r="MOG73" s="19"/>
      <c r="MOH73" s="19"/>
      <c r="MOI73" s="19"/>
      <c r="MOJ73" s="19"/>
      <c r="MOK73" s="19"/>
      <c r="MOL73" s="19"/>
      <c r="MOM73" s="19"/>
      <c r="MON73" s="19"/>
      <c r="MOO73" s="19"/>
      <c r="MOP73" s="19"/>
      <c r="MOQ73" s="19"/>
      <c r="MOR73" s="19"/>
      <c r="MOS73" s="19"/>
      <c r="MOT73" s="19"/>
      <c r="MOU73" s="19"/>
      <c r="MOV73" s="19"/>
      <c r="MOW73" s="19"/>
      <c r="MOX73" s="19"/>
      <c r="MOY73" s="19"/>
      <c r="MOZ73" s="19"/>
      <c r="MPA73" s="19"/>
      <c r="MPB73" s="19"/>
      <c r="MPC73" s="19"/>
      <c r="MPD73" s="19"/>
      <c r="MPE73" s="19"/>
      <c r="MPF73" s="19"/>
      <c r="MPG73" s="19"/>
      <c r="MPH73" s="19"/>
      <c r="MPI73" s="19"/>
      <c r="MPJ73" s="19"/>
      <c r="MPK73" s="19"/>
      <c r="MPL73" s="19"/>
      <c r="MPM73" s="19"/>
      <c r="MPN73" s="19"/>
      <c r="MPO73" s="19"/>
      <c r="MPP73" s="19"/>
      <c r="MPQ73" s="19"/>
      <c r="MPR73" s="19"/>
      <c r="MPS73" s="19"/>
      <c r="MPT73" s="19"/>
      <c r="MPU73" s="19"/>
      <c r="MPV73" s="19"/>
      <c r="MPW73" s="19"/>
      <c r="MPX73" s="19"/>
      <c r="MPY73" s="19"/>
      <c r="MPZ73" s="19"/>
      <c r="MQA73" s="19"/>
      <c r="MQB73" s="19"/>
      <c r="MQC73" s="19"/>
      <c r="MQD73" s="19"/>
      <c r="MQE73" s="19"/>
      <c r="MQF73" s="19"/>
      <c r="MQG73" s="19"/>
      <c r="MQH73" s="19"/>
      <c r="MQI73" s="19"/>
      <c r="MQJ73" s="19"/>
      <c r="MQK73" s="19"/>
      <c r="MQL73" s="19"/>
      <c r="MQM73" s="19"/>
      <c r="MQN73" s="19"/>
      <c r="MQO73" s="19"/>
      <c r="MQP73" s="19"/>
      <c r="MQQ73" s="19"/>
      <c r="MQR73" s="19"/>
      <c r="MQS73" s="19"/>
      <c r="MQT73" s="19"/>
      <c r="MQU73" s="19"/>
      <c r="MQV73" s="19"/>
      <c r="MQW73" s="19"/>
      <c r="MQX73" s="19"/>
      <c r="MQY73" s="19"/>
      <c r="MQZ73" s="19"/>
      <c r="MRA73" s="19"/>
      <c r="MRB73" s="19"/>
      <c r="MRC73" s="19"/>
      <c r="MRD73" s="19"/>
      <c r="MRE73" s="19"/>
      <c r="MRF73" s="19"/>
      <c r="MRG73" s="19"/>
      <c r="MRH73" s="19"/>
      <c r="MRI73" s="19"/>
      <c r="MRJ73" s="19"/>
      <c r="MRK73" s="19"/>
      <c r="MRL73" s="19"/>
      <c r="MRM73" s="19"/>
      <c r="MRN73" s="19"/>
      <c r="MRO73" s="19"/>
      <c r="MRP73" s="19"/>
      <c r="MRQ73" s="19"/>
      <c r="MRR73" s="19"/>
      <c r="MRS73" s="19"/>
      <c r="MRT73" s="19"/>
      <c r="MRU73" s="19"/>
      <c r="MRV73" s="19"/>
      <c r="MRW73" s="19"/>
      <c r="MRX73" s="19"/>
      <c r="MRY73" s="19"/>
      <c r="MRZ73" s="19"/>
      <c r="MSA73" s="19"/>
      <c r="MSB73" s="19"/>
      <c r="MSC73" s="19"/>
      <c r="MSD73" s="19"/>
      <c r="MSE73" s="19"/>
      <c r="MSF73" s="19"/>
      <c r="MSG73" s="19"/>
      <c r="MSH73" s="19"/>
      <c r="MSI73" s="19"/>
      <c r="MSJ73" s="19"/>
      <c r="MSK73" s="19"/>
      <c r="MSL73" s="19"/>
      <c r="MSM73" s="19"/>
      <c r="MSN73" s="19"/>
      <c r="MSO73" s="19"/>
      <c r="MSP73" s="19"/>
      <c r="MSQ73" s="19"/>
      <c r="MSR73" s="19"/>
      <c r="MSS73" s="19"/>
      <c r="MST73" s="19"/>
      <c r="MSU73" s="19"/>
      <c r="MSV73" s="19"/>
      <c r="MSW73" s="19"/>
      <c r="MSX73" s="19"/>
      <c r="MSY73" s="19"/>
      <c r="MSZ73" s="19"/>
      <c r="MTA73" s="19"/>
      <c r="MTB73" s="19"/>
      <c r="MTC73" s="19"/>
      <c r="MTD73" s="19"/>
      <c r="MTE73" s="19"/>
      <c r="MTF73" s="19"/>
      <c r="MTG73" s="19"/>
      <c r="MTH73" s="19"/>
      <c r="MTI73" s="19"/>
      <c r="MTJ73" s="19"/>
      <c r="MTK73" s="19"/>
      <c r="MTL73" s="19"/>
      <c r="MTM73" s="19"/>
      <c r="MTN73" s="19"/>
      <c r="MTO73" s="19"/>
      <c r="MTP73" s="19"/>
      <c r="MTQ73" s="19"/>
      <c r="MTR73" s="19"/>
      <c r="MTS73" s="19"/>
      <c r="MTT73" s="19"/>
      <c r="MTU73" s="19"/>
      <c r="MTV73" s="19"/>
      <c r="MTW73" s="19"/>
      <c r="MTX73" s="19"/>
      <c r="MTY73" s="19"/>
      <c r="MTZ73" s="19"/>
      <c r="MUA73" s="19"/>
      <c r="MUB73" s="19"/>
      <c r="MUC73" s="19"/>
      <c r="MUD73" s="19"/>
      <c r="MUE73" s="19"/>
      <c r="MUF73" s="19"/>
      <c r="MUG73" s="19"/>
      <c r="MUH73" s="19"/>
      <c r="MUI73" s="19"/>
      <c r="MUJ73" s="19"/>
      <c r="MUK73" s="19"/>
      <c r="MUL73" s="19"/>
      <c r="MUM73" s="19"/>
      <c r="MUN73" s="19"/>
      <c r="MUO73" s="19"/>
      <c r="MUP73" s="19"/>
      <c r="MUQ73" s="19"/>
      <c r="MUR73" s="19"/>
      <c r="MUS73" s="19"/>
      <c r="MUT73" s="19"/>
      <c r="MUU73" s="19"/>
      <c r="MUV73" s="19"/>
      <c r="MUW73" s="19"/>
      <c r="MUX73" s="19"/>
      <c r="MUY73" s="19"/>
      <c r="MUZ73" s="19"/>
      <c r="MVA73" s="19"/>
      <c r="MVB73" s="19"/>
      <c r="MVC73" s="19"/>
      <c r="MVD73" s="19"/>
      <c r="MVE73" s="19"/>
      <c r="MVF73" s="19"/>
      <c r="MVG73" s="19"/>
      <c r="MVH73" s="19"/>
      <c r="MVI73" s="19"/>
      <c r="MVJ73" s="19"/>
      <c r="MVK73" s="19"/>
      <c r="MVL73" s="19"/>
      <c r="MVM73" s="19"/>
      <c r="MVN73" s="19"/>
      <c r="MVO73" s="19"/>
      <c r="MVP73" s="19"/>
      <c r="MVQ73" s="19"/>
      <c r="MVR73" s="19"/>
      <c r="MVS73" s="19"/>
      <c r="MVT73" s="19"/>
      <c r="MVU73" s="19"/>
      <c r="MVV73" s="19"/>
      <c r="MVW73" s="19"/>
      <c r="MVX73" s="19"/>
      <c r="MVY73" s="19"/>
      <c r="MVZ73" s="19"/>
      <c r="MWA73" s="19"/>
      <c r="MWB73" s="19"/>
      <c r="MWC73" s="19"/>
      <c r="MWD73" s="19"/>
      <c r="MWE73" s="19"/>
      <c r="MWF73" s="19"/>
      <c r="MWG73" s="19"/>
      <c r="MWH73" s="19"/>
      <c r="MWI73" s="19"/>
      <c r="MWJ73" s="19"/>
      <c r="MWK73" s="19"/>
      <c r="MWL73" s="19"/>
      <c r="MWM73" s="19"/>
      <c r="MWN73" s="19"/>
      <c r="MWO73" s="19"/>
      <c r="MWP73" s="19"/>
      <c r="MWQ73" s="19"/>
      <c r="MWR73" s="19"/>
      <c r="MWS73" s="19"/>
      <c r="MWT73" s="19"/>
      <c r="MWU73" s="19"/>
      <c r="MWV73" s="19"/>
      <c r="MWW73" s="19"/>
      <c r="MWX73" s="19"/>
      <c r="MWY73" s="19"/>
      <c r="MWZ73" s="19"/>
      <c r="MXA73" s="19"/>
      <c r="MXB73" s="19"/>
      <c r="MXC73" s="19"/>
      <c r="MXD73" s="19"/>
      <c r="MXE73" s="19"/>
      <c r="MXF73" s="19"/>
      <c r="MXG73" s="19"/>
      <c r="MXH73" s="19"/>
      <c r="MXI73" s="19"/>
      <c r="MXJ73" s="19"/>
      <c r="MXK73" s="19"/>
      <c r="MXL73" s="19"/>
      <c r="MXM73" s="19"/>
      <c r="MXN73" s="19"/>
      <c r="MXO73" s="19"/>
      <c r="MXP73" s="19"/>
      <c r="MXQ73" s="19"/>
      <c r="MXR73" s="19"/>
      <c r="MXS73" s="19"/>
      <c r="MXT73" s="19"/>
      <c r="MXU73" s="19"/>
      <c r="MXV73" s="19"/>
      <c r="MXW73" s="19"/>
      <c r="MXX73" s="19"/>
      <c r="MXY73" s="19"/>
      <c r="MXZ73" s="19"/>
      <c r="MYA73" s="19"/>
      <c r="MYB73" s="19"/>
      <c r="MYC73" s="19"/>
      <c r="MYD73" s="19"/>
      <c r="MYE73" s="19"/>
      <c r="MYF73" s="19"/>
      <c r="MYG73" s="19"/>
      <c r="MYH73" s="19"/>
      <c r="MYI73" s="19"/>
      <c r="MYJ73" s="19"/>
      <c r="MYK73" s="19"/>
      <c r="MYL73" s="19"/>
      <c r="MYM73" s="19"/>
      <c r="MYN73" s="19"/>
      <c r="MYO73" s="19"/>
      <c r="MYP73" s="19"/>
      <c r="MYQ73" s="19"/>
      <c r="MYR73" s="19"/>
      <c r="MYS73" s="19"/>
      <c r="MYT73" s="19"/>
      <c r="MYU73" s="19"/>
      <c r="MYV73" s="19"/>
      <c r="MYW73" s="19"/>
      <c r="MYX73" s="19"/>
      <c r="MYY73" s="19"/>
      <c r="MYZ73" s="19"/>
      <c r="MZA73" s="19"/>
      <c r="MZB73" s="19"/>
      <c r="MZC73" s="19"/>
      <c r="MZD73" s="19"/>
      <c r="MZE73" s="19"/>
      <c r="MZF73" s="19"/>
      <c r="MZG73" s="19"/>
      <c r="MZH73" s="19"/>
      <c r="MZI73" s="19"/>
      <c r="MZJ73" s="19"/>
      <c r="MZK73" s="19"/>
      <c r="MZL73" s="19"/>
      <c r="MZM73" s="19"/>
      <c r="MZN73" s="19"/>
      <c r="MZO73" s="19"/>
      <c r="MZP73" s="19"/>
      <c r="MZQ73" s="19"/>
      <c r="MZR73" s="19"/>
      <c r="MZS73" s="19"/>
      <c r="MZT73" s="19"/>
      <c r="MZU73" s="19"/>
      <c r="MZV73" s="19"/>
      <c r="MZW73" s="19"/>
      <c r="MZX73" s="19"/>
      <c r="MZY73" s="19"/>
      <c r="MZZ73" s="19"/>
      <c r="NAA73" s="19"/>
      <c r="NAB73" s="19"/>
      <c r="NAC73" s="19"/>
      <c r="NAD73" s="19"/>
      <c r="NAE73" s="19"/>
      <c r="NAF73" s="19"/>
      <c r="NAG73" s="19"/>
      <c r="NAH73" s="19"/>
      <c r="NAI73" s="19"/>
      <c r="NAJ73" s="19"/>
      <c r="NAK73" s="19"/>
      <c r="NAL73" s="19"/>
      <c r="NAM73" s="19"/>
      <c r="NAN73" s="19"/>
      <c r="NAO73" s="19"/>
      <c r="NAP73" s="19"/>
      <c r="NAQ73" s="19"/>
      <c r="NAR73" s="19"/>
      <c r="NAS73" s="19"/>
      <c r="NAT73" s="19"/>
      <c r="NAU73" s="19"/>
      <c r="NAV73" s="19"/>
      <c r="NAW73" s="19"/>
      <c r="NAX73" s="19"/>
      <c r="NAY73" s="19"/>
      <c r="NAZ73" s="19"/>
      <c r="NBA73" s="19"/>
      <c r="NBB73" s="19"/>
      <c r="NBC73" s="19"/>
      <c r="NBD73" s="19"/>
      <c r="NBE73" s="19"/>
      <c r="NBF73" s="19"/>
      <c r="NBG73" s="19"/>
      <c r="NBH73" s="19"/>
      <c r="NBI73" s="19"/>
      <c r="NBJ73" s="19"/>
      <c r="NBK73" s="19"/>
      <c r="NBL73" s="19"/>
      <c r="NBM73" s="19"/>
      <c r="NBN73" s="19"/>
      <c r="NBO73" s="19"/>
      <c r="NBP73" s="19"/>
      <c r="NBQ73" s="19"/>
      <c r="NBR73" s="19"/>
      <c r="NBS73" s="19"/>
      <c r="NBT73" s="19"/>
      <c r="NBU73" s="19"/>
      <c r="NBV73" s="19"/>
      <c r="NBW73" s="19"/>
      <c r="NBX73" s="19"/>
      <c r="NBY73" s="19"/>
      <c r="NBZ73" s="19"/>
      <c r="NCA73" s="19"/>
      <c r="NCB73" s="19"/>
      <c r="NCC73" s="19"/>
      <c r="NCD73" s="19"/>
      <c r="NCE73" s="19"/>
      <c r="NCF73" s="19"/>
      <c r="NCG73" s="19"/>
      <c r="NCH73" s="19"/>
      <c r="NCI73" s="19"/>
      <c r="NCJ73" s="19"/>
      <c r="NCK73" s="19"/>
      <c r="NCL73" s="19"/>
      <c r="NCM73" s="19"/>
      <c r="NCN73" s="19"/>
      <c r="NCO73" s="19"/>
      <c r="NCP73" s="19"/>
      <c r="NCQ73" s="19"/>
      <c r="NCR73" s="19"/>
      <c r="NCS73" s="19"/>
      <c r="NCT73" s="19"/>
      <c r="NCU73" s="19"/>
      <c r="NCV73" s="19"/>
      <c r="NCW73" s="19"/>
      <c r="NCX73" s="19"/>
      <c r="NCY73" s="19"/>
      <c r="NCZ73" s="19"/>
      <c r="NDA73" s="19"/>
      <c r="NDB73" s="19"/>
      <c r="NDC73" s="19"/>
      <c r="NDD73" s="19"/>
      <c r="NDE73" s="19"/>
      <c r="NDF73" s="19"/>
      <c r="NDG73" s="19"/>
      <c r="NDH73" s="19"/>
      <c r="NDI73" s="19"/>
      <c r="NDJ73" s="19"/>
      <c r="NDK73" s="19"/>
      <c r="NDL73" s="19"/>
      <c r="NDM73" s="19"/>
      <c r="NDN73" s="19"/>
      <c r="NDO73" s="19"/>
      <c r="NDP73" s="19"/>
      <c r="NDQ73" s="19"/>
      <c r="NDR73" s="19"/>
      <c r="NDS73" s="19"/>
      <c r="NDT73" s="19"/>
      <c r="NDU73" s="19"/>
      <c r="NDV73" s="19"/>
      <c r="NDW73" s="19"/>
      <c r="NDX73" s="19"/>
      <c r="NDY73" s="19"/>
      <c r="NDZ73" s="19"/>
      <c r="NEA73" s="19"/>
      <c r="NEB73" s="19"/>
      <c r="NEC73" s="19"/>
      <c r="NED73" s="19"/>
      <c r="NEE73" s="19"/>
      <c r="NEF73" s="19"/>
      <c r="NEG73" s="19"/>
      <c r="NEH73" s="19"/>
      <c r="NEI73" s="19"/>
      <c r="NEJ73" s="19"/>
      <c r="NEK73" s="19"/>
      <c r="NEL73" s="19"/>
      <c r="NEM73" s="19"/>
      <c r="NEN73" s="19"/>
      <c r="NEO73" s="19"/>
      <c r="NEP73" s="19"/>
      <c r="NEQ73" s="19"/>
      <c r="NER73" s="19"/>
      <c r="NES73" s="19"/>
      <c r="NET73" s="19"/>
      <c r="NEU73" s="19"/>
      <c r="NEV73" s="19"/>
      <c r="NEW73" s="19"/>
      <c r="NEX73" s="19"/>
      <c r="NEY73" s="19"/>
      <c r="NEZ73" s="19"/>
      <c r="NFA73" s="19"/>
      <c r="NFB73" s="19"/>
      <c r="NFC73" s="19"/>
      <c r="NFD73" s="19"/>
      <c r="NFE73" s="19"/>
      <c r="NFF73" s="19"/>
      <c r="NFG73" s="19"/>
      <c r="NFH73" s="19"/>
      <c r="NFI73" s="19"/>
      <c r="NFJ73" s="19"/>
      <c r="NFK73" s="19"/>
      <c r="NFL73" s="19"/>
      <c r="NFM73" s="19"/>
      <c r="NFN73" s="19"/>
      <c r="NFO73" s="19"/>
      <c r="NFP73" s="19"/>
      <c r="NFQ73" s="19"/>
      <c r="NFR73" s="19"/>
      <c r="NFS73" s="19"/>
      <c r="NFT73" s="19"/>
      <c r="NFU73" s="19"/>
      <c r="NFV73" s="19"/>
      <c r="NFW73" s="19"/>
      <c r="NFX73" s="19"/>
      <c r="NFY73" s="19"/>
      <c r="NFZ73" s="19"/>
      <c r="NGA73" s="19"/>
      <c r="NGB73" s="19"/>
      <c r="NGC73" s="19"/>
      <c r="NGD73" s="19"/>
      <c r="NGE73" s="19"/>
      <c r="NGF73" s="19"/>
      <c r="NGG73" s="19"/>
      <c r="NGH73" s="19"/>
      <c r="NGI73" s="19"/>
      <c r="NGJ73" s="19"/>
      <c r="NGK73" s="19"/>
      <c r="NGL73" s="19"/>
      <c r="NGM73" s="19"/>
      <c r="NGN73" s="19"/>
      <c r="NGO73" s="19"/>
      <c r="NGP73" s="19"/>
      <c r="NGQ73" s="19"/>
      <c r="NGR73" s="19"/>
      <c r="NGS73" s="19"/>
      <c r="NGT73" s="19"/>
      <c r="NGU73" s="19"/>
      <c r="NGV73" s="19"/>
      <c r="NGW73" s="19"/>
      <c r="NGX73" s="19"/>
      <c r="NGY73" s="19"/>
      <c r="NGZ73" s="19"/>
      <c r="NHA73" s="19"/>
      <c r="NHB73" s="19"/>
      <c r="NHC73" s="19"/>
      <c r="NHD73" s="19"/>
      <c r="NHE73" s="19"/>
      <c r="NHF73" s="19"/>
      <c r="NHG73" s="19"/>
      <c r="NHH73" s="19"/>
      <c r="NHI73" s="19"/>
      <c r="NHJ73" s="19"/>
      <c r="NHK73" s="19"/>
      <c r="NHL73" s="19"/>
      <c r="NHM73" s="19"/>
      <c r="NHN73" s="19"/>
      <c r="NHO73" s="19"/>
      <c r="NHP73" s="19"/>
      <c r="NHQ73" s="19"/>
      <c r="NHR73" s="19"/>
      <c r="NHS73" s="19"/>
      <c r="NHT73" s="19"/>
      <c r="NHU73" s="19"/>
      <c r="NHV73" s="19"/>
      <c r="NHW73" s="19"/>
      <c r="NHX73" s="19"/>
      <c r="NHY73" s="19"/>
      <c r="NHZ73" s="19"/>
      <c r="NIA73" s="19"/>
      <c r="NIB73" s="19"/>
      <c r="NIC73" s="19"/>
      <c r="NID73" s="19"/>
      <c r="NIE73" s="19"/>
      <c r="NIF73" s="19"/>
      <c r="NIG73" s="19"/>
      <c r="NIH73" s="19"/>
      <c r="NII73" s="19"/>
      <c r="NIJ73" s="19"/>
      <c r="NIK73" s="19"/>
      <c r="NIL73" s="19"/>
      <c r="NIM73" s="19"/>
      <c r="NIN73" s="19"/>
      <c r="NIO73" s="19"/>
      <c r="NIP73" s="19"/>
      <c r="NIQ73" s="19"/>
      <c r="NIR73" s="19"/>
      <c r="NIS73" s="19"/>
      <c r="NIT73" s="19"/>
      <c r="NIU73" s="19"/>
      <c r="NIV73" s="19"/>
      <c r="NIW73" s="19"/>
      <c r="NIX73" s="19"/>
      <c r="NIY73" s="19"/>
      <c r="NIZ73" s="19"/>
      <c r="NJA73" s="19"/>
      <c r="NJB73" s="19"/>
      <c r="NJC73" s="19"/>
      <c r="NJD73" s="19"/>
      <c r="NJE73" s="19"/>
      <c r="NJF73" s="19"/>
      <c r="NJG73" s="19"/>
      <c r="NJH73" s="19"/>
      <c r="NJI73" s="19"/>
      <c r="NJJ73" s="19"/>
      <c r="NJK73" s="19"/>
      <c r="NJL73" s="19"/>
      <c r="NJM73" s="19"/>
      <c r="NJN73" s="19"/>
      <c r="NJO73" s="19"/>
      <c r="NJP73" s="19"/>
      <c r="NJQ73" s="19"/>
      <c r="NJR73" s="19"/>
      <c r="NJS73" s="19"/>
      <c r="NJT73" s="19"/>
      <c r="NJU73" s="19"/>
      <c r="NJV73" s="19"/>
      <c r="NJW73" s="19"/>
      <c r="NJX73" s="19"/>
      <c r="NJY73" s="19"/>
      <c r="NJZ73" s="19"/>
      <c r="NKA73" s="19"/>
      <c r="NKB73" s="19"/>
      <c r="NKC73" s="19"/>
      <c r="NKD73" s="19"/>
      <c r="NKE73" s="19"/>
      <c r="NKF73" s="19"/>
      <c r="NKG73" s="19"/>
      <c r="NKH73" s="19"/>
      <c r="NKI73" s="19"/>
      <c r="NKJ73" s="19"/>
      <c r="NKK73" s="19"/>
      <c r="NKL73" s="19"/>
      <c r="NKM73" s="19"/>
      <c r="NKN73" s="19"/>
      <c r="NKO73" s="19"/>
      <c r="NKP73" s="19"/>
      <c r="NKQ73" s="19"/>
      <c r="NKR73" s="19"/>
      <c r="NKS73" s="19"/>
      <c r="NKT73" s="19"/>
      <c r="NKU73" s="19"/>
      <c r="NKV73" s="19"/>
      <c r="NKW73" s="19"/>
      <c r="NKX73" s="19"/>
      <c r="NKY73" s="19"/>
      <c r="NKZ73" s="19"/>
      <c r="NLA73" s="19"/>
      <c r="NLB73" s="19"/>
      <c r="NLC73" s="19"/>
      <c r="NLD73" s="19"/>
      <c r="NLE73" s="19"/>
      <c r="NLF73" s="19"/>
      <c r="NLG73" s="19"/>
      <c r="NLH73" s="19"/>
      <c r="NLI73" s="19"/>
      <c r="NLJ73" s="19"/>
      <c r="NLK73" s="19"/>
      <c r="NLL73" s="19"/>
      <c r="NLM73" s="19"/>
      <c r="NLN73" s="19"/>
      <c r="NLO73" s="19"/>
      <c r="NLP73" s="19"/>
      <c r="NLQ73" s="19"/>
      <c r="NLR73" s="19"/>
      <c r="NLS73" s="19"/>
      <c r="NLT73" s="19"/>
      <c r="NLU73" s="19"/>
      <c r="NLV73" s="19"/>
      <c r="NLW73" s="19"/>
      <c r="NLX73" s="19"/>
      <c r="NLY73" s="19"/>
      <c r="NLZ73" s="19"/>
      <c r="NMA73" s="19"/>
      <c r="NMB73" s="19"/>
      <c r="NMC73" s="19"/>
      <c r="NMD73" s="19"/>
      <c r="NME73" s="19"/>
      <c r="NMF73" s="19"/>
      <c r="NMG73" s="19"/>
      <c r="NMH73" s="19"/>
      <c r="NMI73" s="19"/>
      <c r="NMJ73" s="19"/>
      <c r="NMK73" s="19"/>
      <c r="NML73" s="19"/>
      <c r="NMM73" s="19"/>
      <c r="NMN73" s="19"/>
      <c r="NMO73" s="19"/>
      <c r="NMP73" s="19"/>
      <c r="NMQ73" s="19"/>
      <c r="NMR73" s="19"/>
      <c r="NMS73" s="19"/>
      <c r="NMT73" s="19"/>
      <c r="NMU73" s="19"/>
      <c r="NMV73" s="19"/>
      <c r="NMW73" s="19"/>
      <c r="NMX73" s="19"/>
      <c r="NMY73" s="19"/>
      <c r="NMZ73" s="19"/>
      <c r="NNA73" s="19"/>
      <c r="NNB73" s="19"/>
      <c r="NNC73" s="19"/>
      <c r="NND73" s="19"/>
      <c r="NNE73" s="19"/>
      <c r="NNF73" s="19"/>
      <c r="NNG73" s="19"/>
      <c r="NNH73" s="19"/>
      <c r="NNI73" s="19"/>
      <c r="NNJ73" s="19"/>
      <c r="NNK73" s="19"/>
      <c r="NNL73" s="19"/>
      <c r="NNM73" s="19"/>
      <c r="NNN73" s="19"/>
      <c r="NNO73" s="19"/>
      <c r="NNP73" s="19"/>
      <c r="NNQ73" s="19"/>
      <c r="NNR73" s="19"/>
      <c r="NNS73" s="19"/>
      <c r="NNT73" s="19"/>
      <c r="NNU73" s="19"/>
      <c r="NNV73" s="19"/>
      <c r="NNW73" s="19"/>
      <c r="NNX73" s="19"/>
      <c r="NNY73" s="19"/>
      <c r="NNZ73" s="19"/>
      <c r="NOA73" s="19"/>
      <c r="NOB73" s="19"/>
      <c r="NOC73" s="19"/>
      <c r="NOD73" s="19"/>
      <c r="NOE73" s="19"/>
      <c r="NOF73" s="19"/>
      <c r="NOG73" s="19"/>
      <c r="NOH73" s="19"/>
      <c r="NOI73" s="19"/>
      <c r="NOJ73" s="19"/>
      <c r="NOK73" s="19"/>
      <c r="NOL73" s="19"/>
      <c r="NOM73" s="19"/>
      <c r="NON73" s="19"/>
      <c r="NOO73" s="19"/>
      <c r="NOP73" s="19"/>
      <c r="NOQ73" s="19"/>
      <c r="NOR73" s="19"/>
      <c r="NOS73" s="19"/>
      <c r="NOT73" s="19"/>
      <c r="NOU73" s="19"/>
      <c r="NOV73" s="19"/>
      <c r="NOW73" s="19"/>
      <c r="NOX73" s="19"/>
      <c r="NOY73" s="19"/>
      <c r="NOZ73" s="19"/>
      <c r="NPA73" s="19"/>
      <c r="NPB73" s="19"/>
      <c r="NPC73" s="19"/>
      <c r="NPD73" s="19"/>
      <c r="NPE73" s="19"/>
      <c r="NPF73" s="19"/>
      <c r="NPG73" s="19"/>
      <c r="NPH73" s="19"/>
      <c r="NPI73" s="19"/>
      <c r="NPJ73" s="19"/>
      <c r="NPK73" s="19"/>
      <c r="NPL73" s="19"/>
      <c r="NPM73" s="19"/>
      <c r="NPN73" s="19"/>
      <c r="NPO73" s="19"/>
      <c r="NPP73" s="19"/>
      <c r="NPQ73" s="19"/>
      <c r="NPR73" s="19"/>
      <c r="NPS73" s="19"/>
      <c r="NPT73" s="19"/>
      <c r="NPU73" s="19"/>
      <c r="NPV73" s="19"/>
      <c r="NPW73" s="19"/>
      <c r="NPX73" s="19"/>
      <c r="NPY73" s="19"/>
      <c r="NPZ73" s="19"/>
      <c r="NQA73" s="19"/>
      <c r="NQB73" s="19"/>
      <c r="NQC73" s="19"/>
      <c r="NQD73" s="19"/>
      <c r="NQE73" s="19"/>
      <c r="NQF73" s="19"/>
      <c r="NQG73" s="19"/>
      <c r="NQH73" s="19"/>
      <c r="NQI73" s="19"/>
      <c r="NQJ73" s="19"/>
      <c r="NQK73" s="19"/>
      <c r="NQL73" s="19"/>
      <c r="NQM73" s="19"/>
      <c r="NQN73" s="19"/>
      <c r="NQO73" s="19"/>
      <c r="NQP73" s="19"/>
      <c r="NQQ73" s="19"/>
      <c r="NQR73" s="19"/>
      <c r="NQS73" s="19"/>
      <c r="NQT73" s="19"/>
      <c r="NQU73" s="19"/>
      <c r="NQV73" s="19"/>
      <c r="NQW73" s="19"/>
      <c r="NQX73" s="19"/>
      <c r="NQY73" s="19"/>
      <c r="NQZ73" s="19"/>
      <c r="NRA73" s="19"/>
      <c r="NRB73" s="19"/>
      <c r="NRC73" s="19"/>
      <c r="NRD73" s="19"/>
      <c r="NRE73" s="19"/>
      <c r="NRF73" s="19"/>
      <c r="NRG73" s="19"/>
      <c r="NRH73" s="19"/>
      <c r="NRI73" s="19"/>
      <c r="NRJ73" s="19"/>
      <c r="NRK73" s="19"/>
      <c r="NRL73" s="19"/>
      <c r="NRM73" s="19"/>
      <c r="NRN73" s="19"/>
      <c r="NRO73" s="19"/>
      <c r="NRP73" s="19"/>
      <c r="NRQ73" s="19"/>
      <c r="NRR73" s="19"/>
      <c r="NRS73" s="19"/>
      <c r="NRT73" s="19"/>
      <c r="NRU73" s="19"/>
      <c r="NRV73" s="19"/>
      <c r="NRW73" s="19"/>
      <c r="NRX73" s="19"/>
      <c r="NRY73" s="19"/>
      <c r="NRZ73" s="19"/>
      <c r="NSA73" s="19"/>
      <c r="NSB73" s="19"/>
      <c r="NSC73" s="19"/>
      <c r="NSD73" s="19"/>
      <c r="NSE73" s="19"/>
      <c r="NSF73" s="19"/>
      <c r="NSG73" s="19"/>
      <c r="NSH73" s="19"/>
      <c r="NSI73" s="19"/>
      <c r="NSJ73" s="19"/>
      <c r="NSK73" s="19"/>
      <c r="NSL73" s="19"/>
      <c r="NSM73" s="19"/>
      <c r="NSN73" s="19"/>
      <c r="NSO73" s="19"/>
      <c r="NSP73" s="19"/>
      <c r="NSQ73" s="19"/>
      <c r="NSR73" s="19"/>
      <c r="NSS73" s="19"/>
      <c r="NST73" s="19"/>
      <c r="NSU73" s="19"/>
      <c r="NSV73" s="19"/>
      <c r="NSW73" s="19"/>
      <c r="NSX73" s="19"/>
      <c r="NSY73" s="19"/>
      <c r="NSZ73" s="19"/>
      <c r="NTA73" s="19"/>
      <c r="NTB73" s="19"/>
      <c r="NTC73" s="19"/>
      <c r="NTD73" s="19"/>
      <c r="NTE73" s="19"/>
      <c r="NTF73" s="19"/>
      <c r="NTG73" s="19"/>
      <c r="NTH73" s="19"/>
      <c r="NTI73" s="19"/>
      <c r="NTJ73" s="19"/>
      <c r="NTK73" s="19"/>
      <c r="NTL73" s="19"/>
      <c r="NTM73" s="19"/>
      <c r="NTN73" s="19"/>
      <c r="NTO73" s="19"/>
      <c r="NTP73" s="19"/>
      <c r="NTQ73" s="19"/>
      <c r="NTR73" s="19"/>
      <c r="NTS73" s="19"/>
      <c r="NTT73" s="19"/>
      <c r="NTU73" s="19"/>
      <c r="NTV73" s="19"/>
      <c r="NTW73" s="19"/>
      <c r="NTX73" s="19"/>
      <c r="NTY73" s="19"/>
      <c r="NTZ73" s="19"/>
      <c r="NUA73" s="19"/>
      <c r="NUB73" s="19"/>
      <c r="NUC73" s="19"/>
      <c r="NUD73" s="19"/>
      <c r="NUE73" s="19"/>
      <c r="NUF73" s="19"/>
      <c r="NUG73" s="19"/>
      <c r="NUH73" s="19"/>
      <c r="NUI73" s="19"/>
      <c r="NUJ73" s="19"/>
      <c r="NUK73" s="19"/>
      <c r="NUL73" s="19"/>
      <c r="NUM73" s="19"/>
      <c r="NUN73" s="19"/>
      <c r="NUO73" s="19"/>
      <c r="NUP73" s="19"/>
      <c r="NUQ73" s="19"/>
      <c r="NUR73" s="19"/>
      <c r="NUS73" s="19"/>
      <c r="NUT73" s="19"/>
      <c r="NUU73" s="19"/>
      <c r="NUV73" s="19"/>
      <c r="NUW73" s="19"/>
      <c r="NUX73" s="19"/>
      <c r="NUY73" s="19"/>
      <c r="NUZ73" s="19"/>
      <c r="NVA73" s="19"/>
      <c r="NVB73" s="19"/>
      <c r="NVC73" s="19"/>
      <c r="NVD73" s="19"/>
      <c r="NVE73" s="19"/>
      <c r="NVF73" s="19"/>
      <c r="NVG73" s="19"/>
      <c r="NVH73" s="19"/>
      <c r="NVI73" s="19"/>
      <c r="NVJ73" s="19"/>
      <c r="NVK73" s="19"/>
      <c r="NVL73" s="19"/>
      <c r="NVM73" s="19"/>
      <c r="NVN73" s="19"/>
      <c r="NVO73" s="19"/>
      <c r="NVP73" s="19"/>
      <c r="NVQ73" s="19"/>
      <c r="NVR73" s="19"/>
      <c r="NVS73" s="19"/>
      <c r="NVT73" s="19"/>
      <c r="NVU73" s="19"/>
      <c r="NVV73" s="19"/>
      <c r="NVW73" s="19"/>
      <c r="NVX73" s="19"/>
      <c r="NVY73" s="19"/>
      <c r="NVZ73" s="19"/>
      <c r="NWA73" s="19"/>
      <c r="NWB73" s="19"/>
      <c r="NWC73" s="19"/>
      <c r="NWD73" s="19"/>
      <c r="NWE73" s="19"/>
      <c r="NWF73" s="19"/>
      <c r="NWG73" s="19"/>
      <c r="NWH73" s="19"/>
      <c r="NWI73" s="19"/>
      <c r="NWJ73" s="19"/>
      <c r="NWK73" s="19"/>
      <c r="NWL73" s="19"/>
      <c r="NWM73" s="19"/>
      <c r="NWN73" s="19"/>
      <c r="NWO73" s="19"/>
      <c r="NWP73" s="19"/>
      <c r="NWQ73" s="19"/>
      <c r="NWR73" s="19"/>
      <c r="NWS73" s="19"/>
      <c r="NWT73" s="19"/>
      <c r="NWU73" s="19"/>
      <c r="NWV73" s="19"/>
      <c r="NWW73" s="19"/>
      <c r="NWX73" s="19"/>
      <c r="NWY73" s="19"/>
      <c r="NWZ73" s="19"/>
      <c r="NXA73" s="19"/>
      <c r="NXB73" s="19"/>
      <c r="NXC73" s="19"/>
      <c r="NXD73" s="19"/>
      <c r="NXE73" s="19"/>
      <c r="NXF73" s="19"/>
      <c r="NXG73" s="19"/>
      <c r="NXH73" s="19"/>
      <c r="NXI73" s="19"/>
      <c r="NXJ73" s="19"/>
      <c r="NXK73" s="19"/>
      <c r="NXL73" s="19"/>
      <c r="NXM73" s="19"/>
      <c r="NXN73" s="19"/>
      <c r="NXO73" s="19"/>
      <c r="NXP73" s="19"/>
      <c r="NXQ73" s="19"/>
      <c r="NXR73" s="19"/>
      <c r="NXS73" s="19"/>
      <c r="NXT73" s="19"/>
      <c r="NXU73" s="19"/>
      <c r="NXV73" s="19"/>
      <c r="NXW73" s="19"/>
      <c r="NXX73" s="19"/>
      <c r="NXY73" s="19"/>
      <c r="NXZ73" s="19"/>
      <c r="NYA73" s="19"/>
      <c r="NYB73" s="19"/>
      <c r="NYC73" s="19"/>
      <c r="NYD73" s="19"/>
      <c r="NYE73" s="19"/>
      <c r="NYF73" s="19"/>
      <c r="NYG73" s="19"/>
      <c r="NYH73" s="19"/>
      <c r="NYI73" s="19"/>
      <c r="NYJ73" s="19"/>
      <c r="NYK73" s="19"/>
      <c r="NYL73" s="19"/>
      <c r="NYM73" s="19"/>
      <c r="NYN73" s="19"/>
      <c r="NYO73" s="19"/>
      <c r="NYP73" s="19"/>
      <c r="NYQ73" s="19"/>
      <c r="NYR73" s="19"/>
      <c r="NYS73" s="19"/>
      <c r="NYT73" s="19"/>
      <c r="NYU73" s="19"/>
      <c r="NYV73" s="19"/>
      <c r="NYW73" s="19"/>
      <c r="NYX73" s="19"/>
      <c r="NYY73" s="19"/>
      <c r="NYZ73" s="19"/>
      <c r="NZA73" s="19"/>
      <c r="NZB73" s="19"/>
      <c r="NZC73" s="19"/>
      <c r="NZD73" s="19"/>
      <c r="NZE73" s="19"/>
      <c r="NZF73" s="19"/>
      <c r="NZG73" s="19"/>
      <c r="NZH73" s="19"/>
      <c r="NZI73" s="19"/>
      <c r="NZJ73" s="19"/>
      <c r="NZK73" s="19"/>
      <c r="NZL73" s="19"/>
      <c r="NZM73" s="19"/>
      <c r="NZN73" s="19"/>
      <c r="NZO73" s="19"/>
      <c r="NZP73" s="19"/>
      <c r="NZQ73" s="19"/>
      <c r="NZR73" s="19"/>
      <c r="NZS73" s="19"/>
      <c r="NZT73" s="19"/>
      <c r="NZU73" s="19"/>
      <c r="NZV73" s="19"/>
      <c r="NZW73" s="19"/>
      <c r="NZX73" s="19"/>
      <c r="NZY73" s="19"/>
      <c r="NZZ73" s="19"/>
      <c r="OAA73" s="19"/>
      <c r="OAB73" s="19"/>
      <c r="OAC73" s="19"/>
      <c r="OAD73" s="19"/>
      <c r="OAE73" s="19"/>
      <c r="OAF73" s="19"/>
      <c r="OAG73" s="19"/>
      <c r="OAH73" s="19"/>
      <c r="OAI73" s="19"/>
      <c r="OAJ73" s="19"/>
      <c r="OAK73" s="19"/>
      <c r="OAL73" s="19"/>
      <c r="OAM73" s="19"/>
      <c r="OAN73" s="19"/>
      <c r="OAO73" s="19"/>
      <c r="OAP73" s="19"/>
      <c r="OAQ73" s="19"/>
      <c r="OAR73" s="19"/>
      <c r="OAS73" s="19"/>
      <c r="OAT73" s="19"/>
      <c r="OAU73" s="19"/>
      <c r="OAV73" s="19"/>
      <c r="OAW73" s="19"/>
      <c r="OAX73" s="19"/>
      <c r="OAY73" s="19"/>
      <c r="OAZ73" s="19"/>
      <c r="OBA73" s="19"/>
      <c r="OBB73" s="19"/>
      <c r="OBC73" s="19"/>
      <c r="OBD73" s="19"/>
      <c r="OBE73" s="19"/>
      <c r="OBF73" s="19"/>
      <c r="OBG73" s="19"/>
      <c r="OBH73" s="19"/>
      <c r="OBI73" s="19"/>
      <c r="OBJ73" s="19"/>
      <c r="OBK73" s="19"/>
      <c r="OBL73" s="19"/>
      <c r="OBM73" s="19"/>
      <c r="OBN73" s="19"/>
      <c r="OBO73" s="19"/>
      <c r="OBP73" s="19"/>
      <c r="OBQ73" s="19"/>
      <c r="OBR73" s="19"/>
      <c r="OBS73" s="19"/>
      <c r="OBT73" s="19"/>
      <c r="OBU73" s="19"/>
      <c r="OBV73" s="19"/>
      <c r="OBW73" s="19"/>
      <c r="OBX73" s="19"/>
      <c r="OBY73" s="19"/>
      <c r="OBZ73" s="19"/>
      <c r="OCA73" s="19"/>
      <c r="OCB73" s="19"/>
      <c r="OCC73" s="19"/>
      <c r="OCD73" s="19"/>
      <c r="OCE73" s="19"/>
      <c r="OCF73" s="19"/>
      <c r="OCG73" s="19"/>
      <c r="OCH73" s="19"/>
      <c r="OCI73" s="19"/>
      <c r="OCJ73" s="19"/>
      <c r="OCK73" s="19"/>
      <c r="OCL73" s="19"/>
      <c r="OCM73" s="19"/>
      <c r="OCN73" s="19"/>
      <c r="OCO73" s="19"/>
      <c r="OCP73" s="19"/>
      <c r="OCQ73" s="19"/>
      <c r="OCR73" s="19"/>
      <c r="OCS73" s="19"/>
      <c r="OCT73" s="19"/>
      <c r="OCU73" s="19"/>
      <c r="OCV73" s="19"/>
      <c r="OCW73" s="19"/>
      <c r="OCX73" s="19"/>
      <c r="OCY73" s="19"/>
      <c r="OCZ73" s="19"/>
      <c r="ODA73" s="19"/>
      <c r="ODB73" s="19"/>
      <c r="ODC73" s="19"/>
      <c r="ODD73" s="19"/>
      <c r="ODE73" s="19"/>
      <c r="ODF73" s="19"/>
      <c r="ODG73" s="19"/>
      <c r="ODH73" s="19"/>
      <c r="ODI73" s="19"/>
      <c r="ODJ73" s="19"/>
      <c r="ODK73" s="19"/>
      <c r="ODL73" s="19"/>
      <c r="ODM73" s="19"/>
      <c r="ODN73" s="19"/>
      <c r="ODO73" s="19"/>
      <c r="ODP73" s="19"/>
      <c r="ODQ73" s="19"/>
      <c r="ODR73" s="19"/>
      <c r="ODS73" s="19"/>
      <c r="ODT73" s="19"/>
      <c r="ODU73" s="19"/>
      <c r="ODV73" s="19"/>
      <c r="ODW73" s="19"/>
      <c r="ODX73" s="19"/>
      <c r="ODY73" s="19"/>
      <c r="ODZ73" s="19"/>
      <c r="OEA73" s="19"/>
      <c r="OEB73" s="19"/>
      <c r="OEC73" s="19"/>
      <c r="OED73" s="19"/>
      <c r="OEE73" s="19"/>
      <c r="OEF73" s="19"/>
      <c r="OEG73" s="19"/>
      <c r="OEH73" s="19"/>
      <c r="OEI73" s="19"/>
      <c r="OEJ73" s="19"/>
      <c r="OEK73" s="19"/>
      <c r="OEL73" s="19"/>
      <c r="OEM73" s="19"/>
      <c r="OEN73" s="19"/>
      <c r="OEO73" s="19"/>
      <c r="OEP73" s="19"/>
      <c r="OEQ73" s="19"/>
      <c r="OER73" s="19"/>
      <c r="OES73" s="19"/>
      <c r="OET73" s="19"/>
      <c r="OEU73" s="19"/>
      <c r="OEV73" s="19"/>
      <c r="OEW73" s="19"/>
      <c r="OEX73" s="19"/>
      <c r="OEY73" s="19"/>
      <c r="OEZ73" s="19"/>
      <c r="OFA73" s="19"/>
      <c r="OFB73" s="19"/>
      <c r="OFC73" s="19"/>
      <c r="OFD73" s="19"/>
      <c r="OFE73" s="19"/>
      <c r="OFF73" s="19"/>
      <c r="OFG73" s="19"/>
      <c r="OFH73" s="19"/>
      <c r="OFI73" s="19"/>
      <c r="OFJ73" s="19"/>
      <c r="OFK73" s="19"/>
      <c r="OFL73" s="19"/>
      <c r="OFM73" s="19"/>
      <c r="OFN73" s="19"/>
      <c r="OFO73" s="19"/>
      <c r="OFP73" s="19"/>
      <c r="OFQ73" s="19"/>
      <c r="OFR73" s="19"/>
      <c r="OFS73" s="19"/>
      <c r="OFT73" s="19"/>
      <c r="OFU73" s="19"/>
      <c r="OFV73" s="19"/>
      <c r="OFW73" s="19"/>
      <c r="OFX73" s="19"/>
      <c r="OFY73" s="19"/>
      <c r="OFZ73" s="19"/>
      <c r="OGA73" s="19"/>
      <c r="OGB73" s="19"/>
      <c r="OGC73" s="19"/>
      <c r="OGD73" s="19"/>
      <c r="OGE73" s="19"/>
      <c r="OGF73" s="19"/>
      <c r="OGG73" s="19"/>
      <c r="OGH73" s="19"/>
      <c r="OGI73" s="19"/>
      <c r="OGJ73" s="19"/>
      <c r="OGK73" s="19"/>
      <c r="OGL73" s="19"/>
      <c r="OGM73" s="19"/>
      <c r="OGN73" s="19"/>
      <c r="OGO73" s="19"/>
      <c r="OGP73" s="19"/>
      <c r="OGQ73" s="19"/>
      <c r="OGR73" s="19"/>
      <c r="OGS73" s="19"/>
      <c r="OGT73" s="19"/>
      <c r="OGU73" s="19"/>
      <c r="OGV73" s="19"/>
      <c r="OGW73" s="19"/>
      <c r="OGX73" s="19"/>
      <c r="OGY73" s="19"/>
      <c r="OGZ73" s="19"/>
      <c r="OHA73" s="19"/>
      <c r="OHB73" s="19"/>
      <c r="OHC73" s="19"/>
      <c r="OHD73" s="19"/>
      <c r="OHE73" s="19"/>
      <c r="OHF73" s="19"/>
      <c r="OHG73" s="19"/>
      <c r="OHH73" s="19"/>
      <c r="OHI73" s="19"/>
      <c r="OHJ73" s="19"/>
      <c r="OHK73" s="19"/>
      <c r="OHL73" s="19"/>
      <c r="OHM73" s="19"/>
      <c r="OHN73" s="19"/>
      <c r="OHO73" s="19"/>
      <c r="OHP73" s="19"/>
      <c r="OHQ73" s="19"/>
      <c r="OHR73" s="19"/>
      <c r="OHS73" s="19"/>
      <c r="OHT73" s="19"/>
      <c r="OHU73" s="19"/>
      <c r="OHV73" s="19"/>
      <c r="OHW73" s="19"/>
      <c r="OHX73" s="19"/>
      <c r="OHY73" s="19"/>
      <c r="OHZ73" s="19"/>
      <c r="OIA73" s="19"/>
      <c r="OIB73" s="19"/>
      <c r="OIC73" s="19"/>
      <c r="OID73" s="19"/>
      <c r="OIE73" s="19"/>
      <c r="OIF73" s="19"/>
      <c r="OIG73" s="19"/>
      <c r="OIH73" s="19"/>
      <c r="OII73" s="19"/>
      <c r="OIJ73" s="19"/>
      <c r="OIK73" s="19"/>
      <c r="OIL73" s="19"/>
      <c r="OIM73" s="19"/>
      <c r="OIN73" s="19"/>
      <c r="OIO73" s="19"/>
      <c r="OIP73" s="19"/>
      <c r="OIQ73" s="19"/>
      <c r="OIR73" s="19"/>
      <c r="OIS73" s="19"/>
      <c r="OIT73" s="19"/>
      <c r="OIU73" s="19"/>
      <c r="OIV73" s="19"/>
      <c r="OIW73" s="19"/>
      <c r="OIX73" s="19"/>
      <c r="OIY73" s="19"/>
      <c r="OIZ73" s="19"/>
      <c r="OJA73" s="19"/>
      <c r="OJB73" s="19"/>
      <c r="OJC73" s="19"/>
      <c r="OJD73" s="19"/>
      <c r="OJE73" s="19"/>
      <c r="OJF73" s="19"/>
      <c r="OJG73" s="19"/>
      <c r="OJH73" s="19"/>
      <c r="OJI73" s="19"/>
      <c r="OJJ73" s="19"/>
      <c r="OJK73" s="19"/>
      <c r="OJL73" s="19"/>
      <c r="OJM73" s="19"/>
      <c r="OJN73" s="19"/>
      <c r="OJO73" s="19"/>
      <c r="OJP73" s="19"/>
      <c r="OJQ73" s="19"/>
      <c r="OJR73" s="19"/>
      <c r="OJS73" s="19"/>
      <c r="OJT73" s="19"/>
      <c r="OJU73" s="19"/>
      <c r="OJV73" s="19"/>
      <c r="OJW73" s="19"/>
      <c r="OJX73" s="19"/>
      <c r="OJY73" s="19"/>
      <c r="OJZ73" s="19"/>
      <c r="OKA73" s="19"/>
      <c r="OKB73" s="19"/>
      <c r="OKC73" s="19"/>
      <c r="OKD73" s="19"/>
      <c r="OKE73" s="19"/>
      <c r="OKF73" s="19"/>
      <c r="OKG73" s="19"/>
      <c r="OKH73" s="19"/>
      <c r="OKI73" s="19"/>
      <c r="OKJ73" s="19"/>
      <c r="OKK73" s="19"/>
      <c r="OKL73" s="19"/>
      <c r="OKM73" s="19"/>
      <c r="OKN73" s="19"/>
      <c r="OKO73" s="19"/>
      <c r="OKP73" s="19"/>
      <c r="OKQ73" s="19"/>
      <c r="OKR73" s="19"/>
      <c r="OKS73" s="19"/>
      <c r="OKT73" s="19"/>
      <c r="OKU73" s="19"/>
      <c r="OKV73" s="19"/>
      <c r="OKW73" s="19"/>
      <c r="OKX73" s="19"/>
      <c r="OKY73" s="19"/>
      <c r="OKZ73" s="19"/>
      <c r="OLA73" s="19"/>
      <c r="OLB73" s="19"/>
      <c r="OLC73" s="19"/>
      <c r="OLD73" s="19"/>
      <c r="OLE73" s="19"/>
      <c r="OLF73" s="19"/>
      <c r="OLG73" s="19"/>
      <c r="OLH73" s="19"/>
      <c r="OLI73" s="19"/>
      <c r="OLJ73" s="19"/>
      <c r="OLK73" s="19"/>
      <c r="OLL73" s="19"/>
      <c r="OLM73" s="19"/>
      <c r="OLN73" s="19"/>
      <c r="OLO73" s="19"/>
      <c r="OLP73" s="19"/>
      <c r="OLQ73" s="19"/>
      <c r="OLR73" s="19"/>
      <c r="OLS73" s="19"/>
      <c r="OLT73" s="19"/>
      <c r="OLU73" s="19"/>
      <c r="OLV73" s="19"/>
      <c r="OLW73" s="19"/>
      <c r="OLX73" s="19"/>
      <c r="OLY73" s="19"/>
      <c r="OLZ73" s="19"/>
      <c r="OMA73" s="19"/>
      <c r="OMB73" s="19"/>
      <c r="OMC73" s="19"/>
      <c r="OMD73" s="19"/>
      <c r="OME73" s="19"/>
      <c r="OMF73" s="19"/>
      <c r="OMG73" s="19"/>
      <c r="OMH73" s="19"/>
      <c r="OMI73" s="19"/>
      <c r="OMJ73" s="19"/>
      <c r="OMK73" s="19"/>
      <c r="OML73" s="19"/>
      <c r="OMM73" s="19"/>
      <c r="OMN73" s="19"/>
      <c r="OMO73" s="19"/>
      <c r="OMP73" s="19"/>
      <c r="OMQ73" s="19"/>
      <c r="OMR73" s="19"/>
      <c r="OMS73" s="19"/>
      <c r="OMT73" s="19"/>
      <c r="OMU73" s="19"/>
      <c r="OMV73" s="19"/>
      <c r="OMW73" s="19"/>
      <c r="OMX73" s="19"/>
      <c r="OMY73" s="19"/>
      <c r="OMZ73" s="19"/>
      <c r="ONA73" s="19"/>
      <c r="ONB73" s="19"/>
      <c r="ONC73" s="19"/>
      <c r="OND73" s="19"/>
      <c r="ONE73" s="19"/>
      <c r="ONF73" s="19"/>
      <c r="ONG73" s="19"/>
      <c r="ONH73" s="19"/>
      <c r="ONI73" s="19"/>
      <c r="ONJ73" s="19"/>
      <c r="ONK73" s="19"/>
      <c r="ONL73" s="19"/>
      <c r="ONM73" s="19"/>
      <c r="ONN73" s="19"/>
      <c r="ONO73" s="19"/>
      <c r="ONP73" s="19"/>
      <c r="ONQ73" s="19"/>
      <c r="ONR73" s="19"/>
      <c r="ONS73" s="19"/>
      <c r="ONT73" s="19"/>
      <c r="ONU73" s="19"/>
      <c r="ONV73" s="19"/>
      <c r="ONW73" s="19"/>
      <c r="ONX73" s="19"/>
      <c r="ONY73" s="19"/>
      <c r="ONZ73" s="19"/>
      <c r="OOA73" s="19"/>
      <c r="OOB73" s="19"/>
      <c r="OOC73" s="19"/>
      <c r="OOD73" s="19"/>
      <c r="OOE73" s="19"/>
      <c r="OOF73" s="19"/>
      <c r="OOG73" s="19"/>
      <c r="OOH73" s="19"/>
      <c r="OOI73" s="19"/>
      <c r="OOJ73" s="19"/>
      <c r="OOK73" s="19"/>
      <c r="OOL73" s="19"/>
      <c r="OOM73" s="19"/>
      <c r="OON73" s="19"/>
      <c r="OOO73" s="19"/>
      <c r="OOP73" s="19"/>
      <c r="OOQ73" s="19"/>
      <c r="OOR73" s="19"/>
      <c r="OOS73" s="19"/>
      <c r="OOT73" s="19"/>
      <c r="OOU73" s="19"/>
      <c r="OOV73" s="19"/>
      <c r="OOW73" s="19"/>
      <c r="OOX73" s="19"/>
      <c r="OOY73" s="19"/>
      <c r="OOZ73" s="19"/>
      <c r="OPA73" s="19"/>
      <c r="OPB73" s="19"/>
      <c r="OPC73" s="19"/>
      <c r="OPD73" s="19"/>
      <c r="OPE73" s="19"/>
      <c r="OPF73" s="19"/>
      <c r="OPG73" s="19"/>
      <c r="OPH73" s="19"/>
      <c r="OPI73" s="19"/>
      <c r="OPJ73" s="19"/>
      <c r="OPK73" s="19"/>
      <c r="OPL73" s="19"/>
      <c r="OPM73" s="19"/>
      <c r="OPN73" s="19"/>
      <c r="OPO73" s="19"/>
      <c r="OPP73" s="19"/>
      <c r="OPQ73" s="19"/>
      <c r="OPR73" s="19"/>
      <c r="OPS73" s="19"/>
      <c r="OPT73" s="19"/>
      <c r="OPU73" s="19"/>
      <c r="OPV73" s="19"/>
      <c r="OPW73" s="19"/>
      <c r="OPX73" s="19"/>
      <c r="OPY73" s="19"/>
      <c r="OPZ73" s="19"/>
      <c r="OQA73" s="19"/>
      <c r="OQB73" s="19"/>
      <c r="OQC73" s="19"/>
      <c r="OQD73" s="19"/>
      <c r="OQE73" s="19"/>
      <c r="OQF73" s="19"/>
      <c r="OQG73" s="19"/>
      <c r="OQH73" s="19"/>
      <c r="OQI73" s="19"/>
      <c r="OQJ73" s="19"/>
      <c r="OQK73" s="19"/>
      <c r="OQL73" s="19"/>
      <c r="OQM73" s="19"/>
      <c r="OQN73" s="19"/>
      <c r="OQO73" s="19"/>
      <c r="OQP73" s="19"/>
      <c r="OQQ73" s="19"/>
      <c r="OQR73" s="19"/>
      <c r="OQS73" s="19"/>
      <c r="OQT73" s="19"/>
      <c r="OQU73" s="19"/>
      <c r="OQV73" s="19"/>
      <c r="OQW73" s="19"/>
      <c r="OQX73" s="19"/>
      <c r="OQY73" s="19"/>
      <c r="OQZ73" s="19"/>
      <c r="ORA73" s="19"/>
      <c r="ORB73" s="19"/>
      <c r="ORC73" s="19"/>
      <c r="ORD73" s="19"/>
      <c r="ORE73" s="19"/>
      <c r="ORF73" s="19"/>
      <c r="ORG73" s="19"/>
      <c r="ORH73" s="19"/>
      <c r="ORI73" s="19"/>
      <c r="ORJ73" s="19"/>
      <c r="ORK73" s="19"/>
      <c r="ORL73" s="19"/>
      <c r="ORM73" s="19"/>
      <c r="ORN73" s="19"/>
      <c r="ORO73" s="19"/>
      <c r="ORP73" s="19"/>
      <c r="ORQ73" s="19"/>
      <c r="ORR73" s="19"/>
      <c r="ORS73" s="19"/>
      <c r="ORT73" s="19"/>
      <c r="ORU73" s="19"/>
      <c r="ORV73" s="19"/>
      <c r="ORW73" s="19"/>
      <c r="ORX73" s="19"/>
      <c r="ORY73" s="19"/>
      <c r="ORZ73" s="19"/>
      <c r="OSA73" s="19"/>
      <c r="OSB73" s="19"/>
      <c r="OSC73" s="19"/>
      <c r="OSD73" s="19"/>
      <c r="OSE73" s="19"/>
      <c r="OSF73" s="19"/>
      <c r="OSG73" s="19"/>
      <c r="OSH73" s="19"/>
      <c r="OSI73" s="19"/>
      <c r="OSJ73" s="19"/>
      <c r="OSK73" s="19"/>
      <c r="OSL73" s="19"/>
      <c r="OSM73" s="19"/>
      <c r="OSN73" s="19"/>
      <c r="OSO73" s="19"/>
      <c r="OSP73" s="19"/>
      <c r="OSQ73" s="19"/>
      <c r="OSR73" s="19"/>
      <c r="OSS73" s="19"/>
      <c r="OST73" s="19"/>
      <c r="OSU73" s="19"/>
      <c r="OSV73" s="19"/>
      <c r="OSW73" s="19"/>
      <c r="OSX73" s="19"/>
      <c r="OSY73" s="19"/>
      <c r="OSZ73" s="19"/>
      <c r="OTA73" s="19"/>
      <c r="OTB73" s="19"/>
      <c r="OTC73" s="19"/>
      <c r="OTD73" s="19"/>
      <c r="OTE73" s="19"/>
      <c r="OTF73" s="19"/>
      <c r="OTG73" s="19"/>
      <c r="OTH73" s="19"/>
      <c r="OTI73" s="19"/>
      <c r="OTJ73" s="19"/>
      <c r="OTK73" s="19"/>
      <c r="OTL73" s="19"/>
      <c r="OTM73" s="19"/>
      <c r="OTN73" s="19"/>
      <c r="OTO73" s="19"/>
      <c r="OTP73" s="19"/>
      <c r="OTQ73" s="19"/>
      <c r="OTR73" s="19"/>
      <c r="OTS73" s="19"/>
      <c r="OTT73" s="19"/>
      <c r="OTU73" s="19"/>
      <c r="OTV73" s="19"/>
      <c r="OTW73" s="19"/>
      <c r="OTX73" s="19"/>
      <c r="OTY73" s="19"/>
      <c r="OTZ73" s="19"/>
      <c r="OUA73" s="19"/>
      <c r="OUB73" s="19"/>
      <c r="OUC73" s="19"/>
      <c r="OUD73" s="19"/>
      <c r="OUE73" s="19"/>
      <c r="OUF73" s="19"/>
      <c r="OUG73" s="19"/>
      <c r="OUH73" s="19"/>
      <c r="OUI73" s="19"/>
      <c r="OUJ73" s="19"/>
      <c r="OUK73" s="19"/>
      <c r="OUL73" s="19"/>
      <c r="OUM73" s="19"/>
      <c r="OUN73" s="19"/>
      <c r="OUO73" s="19"/>
      <c r="OUP73" s="19"/>
      <c r="OUQ73" s="19"/>
      <c r="OUR73" s="19"/>
      <c r="OUS73" s="19"/>
      <c r="OUT73" s="19"/>
      <c r="OUU73" s="19"/>
      <c r="OUV73" s="19"/>
      <c r="OUW73" s="19"/>
      <c r="OUX73" s="19"/>
      <c r="OUY73" s="19"/>
      <c r="OUZ73" s="19"/>
      <c r="OVA73" s="19"/>
      <c r="OVB73" s="19"/>
      <c r="OVC73" s="19"/>
      <c r="OVD73" s="19"/>
      <c r="OVE73" s="19"/>
      <c r="OVF73" s="19"/>
      <c r="OVG73" s="19"/>
      <c r="OVH73" s="19"/>
      <c r="OVI73" s="19"/>
      <c r="OVJ73" s="19"/>
      <c r="OVK73" s="19"/>
      <c r="OVL73" s="19"/>
      <c r="OVM73" s="19"/>
      <c r="OVN73" s="19"/>
      <c r="OVO73" s="19"/>
      <c r="OVP73" s="19"/>
      <c r="OVQ73" s="19"/>
      <c r="OVR73" s="19"/>
      <c r="OVS73" s="19"/>
      <c r="OVT73" s="19"/>
      <c r="OVU73" s="19"/>
      <c r="OVV73" s="19"/>
      <c r="OVW73" s="19"/>
      <c r="OVX73" s="19"/>
      <c r="OVY73" s="19"/>
      <c r="OVZ73" s="19"/>
      <c r="OWA73" s="19"/>
      <c r="OWB73" s="19"/>
      <c r="OWC73" s="19"/>
      <c r="OWD73" s="19"/>
      <c r="OWE73" s="19"/>
      <c r="OWF73" s="19"/>
      <c r="OWG73" s="19"/>
      <c r="OWH73" s="19"/>
      <c r="OWI73" s="19"/>
      <c r="OWJ73" s="19"/>
      <c r="OWK73" s="19"/>
      <c r="OWL73" s="19"/>
      <c r="OWM73" s="19"/>
      <c r="OWN73" s="19"/>
      <c r="OWO73" s="19"/>
      <c r="OWP73" s="19"/>
      <c r="OWQ73" s="19"/>
      <c r="OWR73" s="19"/>
      <c r="OWS73" s="19"/>
      <c r="OWT73" s="19"/>
      <c r="OWU73" s="19"/>
      <c r="OWV73" s="19"/>
      <c r="OWW73" s="19"/>
      <c r="OWX73" s="19"/>
      <c r="OWY73" s="19"/>
      <c r="OWZ73" s="19"/>
      <c r="OXA73" s="19"/>
      <c r="OXB73" s="19"/>
      <c r="OXC73" s="19"/>
      <c r="OXD73" s="19"/>
      <c r="OXE73" s="19"/>
      <c r="OXF73" s="19"/>
      <c r="OXG73" s="19"/>
      <c r="OXH73" s="19"/>
      <c r="OXI73" s="19"/>
      <c r="OXJ73" s="19"/>
      <c r="OXK73" s="19"/>
      <c r="OXL73" s="19"/>
      <c r="OXM73" s="19"/>
      <c r="OXN73" s="19"/>
      <c r="OXO73" s="19"/>
      <c r="OXP73" s="19"/>
      <c r="OXQ73" s="19"/>
      <c r="OXR73" s="19"/>
      <c r="OXS73" s="19"/>
      <c r="OXT73" s="19"/>
      <c r="OXU73" s="19"/>
      <c r="OXV73" s="19"/>
      <c r="OXW73" s="19"/>
      <c r="OXX73" s="19"/>
      <c r="OXY73" s="19"/>
      <c r="OXZ73" s="19"/>
      <c r="OYA73" s="19"/>
      <c r="OYB73" s="19"/>
      <c r="OYC73" s="19"/>
      <c r="OYD73" s="19"/>
      <c r="OYE73" s="19"/>
      <c r="OYF73" s="19"/>
      <c r="OYG73" s="19"/>
      <c r="OYH73" s="19"/>
      <c r="OYI73" s="19"/>
      <c r="OYJ73" s="19"/>
      <c r="OYK73" s="19"/>
      <c r="OYL73" s="19"/>
      <c r="OYM73" s="19"/>
      <c r="OYN73" s="19"/>
      <c r="OYO73" s="19"/>
      <c r="OYP73" s="19"/>
      <c r="OYQ73" s="19"/>
      <c r="OYR73" s="19"/>
      <c r="OYS73" s="19"/>
      <c r="OYT73" s="19"/>
      <c r="OYU73" s="19"/>
      <c r="OYV73" s="19"/>
      <c r="OYW73" s="19"/>
      <c r="OYX73" s="19"/>
      <c r="OYY73" s="19"/>
      <c r="OYZ73" s="19"/>
      <c r="OZA73" s="19"/>
      <c r="OZB73" s="19"/>
      <c r="OZC73" s="19"/>
      <c r="OZD73" s="19"/>
      <c r="OZE73" s="19"/>
      <c r="OZF73" s="19"/>
      <c r="OZG73" s="19"/>
      <c r="OZH73" s="19"/>
      <c r="OZI73" s="19"/>
      <c r="OZJ73" s="19"/>
      <c r="OZK73" s="19"/>
      <c r="OZL73" s="19"/>
      <c r="OZM73" s="19"/>
      <c r="OZN73" s="19"/>
      <c r="OZO73" s="19"/>
      <c r="OZP73" s="19"/>
      <c r="OZQ73" s="19"/>
      <c r="OZR73" s="19"/>
      <c r="OZS73" s="19"/>
      <c r="OZT73" s="19"/>
      <c r="OZU73" s="19"/>
      <c r="OZV73" s="19"/>
      <c r="OZW73" s="19"/>
      <c r="OZX73" s="19"/>
      <c r="OZY73" s="19"/>
      <c r="OZZ73" s="19"/>
      <c r="PAA73" s="19"/>
      <c r="PAB73" s="19"/>
      <c r="PAC73" s="19"/>
      <c r="PAD73" s="19"/>
      <c r="PAE73" s="19"/>
      <c r="PAF73" s="19"/>
      <c r="PAG73" s="19"/>
      <c r="PAH73" s="19"/>
      <c r="PAI73" s="19"/>
      <c r="PAJ73" s="19"/>
      <c r="PAK73" s="19"/>
      <c r="PAL73" s="19"/>
      <c r="PAM73" s="19"/>
      <c r="PAN73" s="19"/>
      <c r="PAO73" s="19"/>
      <c r="PAP73" s="19"/>
      <c r="PAQ73" s="19"/>
      <c r="PAR73" s="19"/>
      <c r="PAS73" s="19"/>
      <c r="PAT73" s="19"/>
      <c r="PAU73" s="19"/>
      <c r="PAV73" s="19"/>
      <c r="PAW73" s="19"/>
      <c r="PAX73" s="19"/>
      <c r="PAY73" s="19"/>
      <c r="PAZ73" s="19"/>
      <c r="PBA73" s="19"/>
      <c r="PBB73" s="19"/>
      <c r="PBC73" s="19"/>
      <c r="PBD73" s="19"/>
      <c r="PBE73" s="19"/>
      <c r="PBF73" s="19"/>
      <c r="PBG73" s="19"/>
      <c r="PBH73" s="19"/>
      <c r="PBI73" s="19"/>
      <c r="PBJ73" s="19"/>
      <c r="PBK73" s="19"/>
      <c r="PBL73" s="19"/>
      <c r="PBM73" s="19"/>
      <c r="PBN73" s="19"/>
      <c r="PBO73" s="19"/>
      <c r="PBP73" s="19"/>
      <c r="PBQ73" s="19"/>
      <c r="PBR73" s="19"/>
      <c r="PBS73" s="19"/>
      <c r="PBT73" s="19"/>
      <c r="PBU73" s="19"/>
      <c r="PBV73" s="19"/>
      <c r="PBW73" s="19"/>
      <c r="PBX73" s="19"/>
      <c r="PBY73" s="19"/>
      <c r="PBZ73" s="19"/>
      <c r="PCA73" s="19"/>
      <c r="PCB73" s="19"/>
      <c r="PCC73" s="19"/>
      <c r="PCD73" s="19"/>
      <c r="PCE73" s="19"/>
      <c r="PCF73" s="19"/>
      <c r="PCG73" s="19"/>
      <c r="PCH73" s="19"/>
      <c r="PCI73" s="19"/>
      <c r="PCJ73" s="19"/>
      <c r="PCK73" s="19"/>
      <c r="PCL73" s="19"/>
      <c r="PCM73" s="19"/>
      <c r="PCN73" s="19"/>
      <c r="PCO73" s="19"/>
      <c r="PCP73" s="19"/>
      <c r="PCQ73" s="19"/>
      <c r="PCR73" s="19"/>
      <c r="PCS73" s="19"/>
      <c r="PCT73" s="19"/>
      <c r="PCU73" s="19"/>
      <c r="PCV73" s="19"/>
      <c r="PCW73" s="19"/>
      <c r="PCX73" s="19"/>
      <c r="PCY73" s="19"/>
      <c r="PCZ73" s="19"/>
      <c r="PDA73" s="19"/>
      <c r="PDB73" s="19"/>
      <c r="PDC73" s="19"/>
      <c r="PDD73" s="19"/>
      <c r="PDE73" s="19"/>
      <c r="PDF73" s="19"/>
      <c r="PDG73" s="19"/>
      <c r="PDH73" s="19"/>
      <c r="PDI73" s="19"/>
      <c r="PDJ73" s="19"/>
      <c r="PDK73" s="19"/>
      <c r="PDL73" s="19"/>
      <c r="PDM73" s="19"/>
      <c r="PDN73" s="19"/>
      <c r="PDO73" s="19"/>
      <c r="PDP73" s="19"/>
      <c r="PDQ73" s="19"/>
      <c r="PDR73" s="19"/>
      <c r="PDS73" s="19"/>
      <c r="PDT73" s="19"/>
      <c r="PDU73" s="19"/>
      <c r="PDV73" s="19"/>
      <c r="PDW73" s="19"/>
      <c r="PDX73" s="19"/>
      <c r="PDY73" s="19"/>
      <c r="PDZ73" s="19"/>
      <c r="PEA73" s="19"/>
      <c r="PEB73" s="19"/>
      <c r="PEC73" s="19"/>
      <c r="PED73" s="19"/>
      <c r="PEE73" s="19"/>
      <c r="PEF73" s="19"/>
      <c r="PEG73" s="19"/>
      <c r="PEH73" s="19"/>
      <c r="PEI73" s="19"/>
      <c r="PEJ73" s="19"/>
      <c r="PEK73" s="19"/>
      <c r="PEL73" s="19"/>
      <c r="PEM73" s="19"/>
      <c r="PEN73" s="19"/>
      <c r="PEO73" s="19"/>
      <c r="PEP73" s="19"/>
      <c r="PEQ73" s="19"/>
      <c r="PER73" s="19"/>
      <c r="PES73" s="19"/>
      <c r="PET73" s="19"/>
      <c r="PEU73" s="19"/>
      <c r="PEV73" s="19"/>
      <c r="PEW73" s="19"/>
      <c r="PEX73" s="19"/>
      <c r="PEY73" s="19"/>
      <c r="PEZ73" s="19"/>
      <c r="PFA73" s="19"/>
      <c r="PFB73" s="19"/>
      <c r="PFC73" s="19"/>
      <c r="PFD73" s="19"/>
      <c r="PFE73" s="19"/>
      <c r="PFF73" s="19"/>
      <c r="PFG73" s="19"/>
      <c r="PFH73" s="19"/>
      <c r="PFI73" s="19"/>
      <c r="PFJ73" s="19"/>
      <c r="PFK73" s="19"/>
      <c r="PFL73" s="19"/>
      <c r="PFM73" s="19"/>
      <c r="PFN73" s="19"/>
      <c r="PFO73" s="19"/>
      <c r="PFP73" s="19"/>
      <c r="PFQ73" s="19"/>
      <c r="PFR73" s="19"/>
      <c r="PFS73" s="19"/>
      <c r="PFT73" s="19"/>
      <c r="PFU73" s="19"/>
      <c r="PFV73" s="19"/>
      <c r="PFW73" s="19"/>
      <c r="PFX73" s="19"/>
      <c r="PFY73" s="19"/>
      <c r="PFZ73" s="19"/>
      <c r="PGA73" s="19"/>
      <c r="PGB73" s="19"/>
      <c r="PGC73" s="19"/>
      <c r="PGD73" s="19"/>
      <c r="PGE73" s="19"/>
      <c r="PGF73" s="19"/>
      <c r="PGG73" s="19"/>
      <c r="PGH73" s="19"/>
      <c r="PGI73" s="19"/>
      <c r="PGJ73" s="19"/>
      <c r="PGK73" s="19"/>
      <c r="PGL73" s="19"/>
      <c r="PGM73" s="19"/>
      <c r="PGN73" s="19"/>
      <c r="PGO73" s="19"/>
      <c r="PGP73" s="19"/>
      <c r="PGQ73" s="19"/>
      <c r="PGR73" s="19"/>
      <c r="PGS73" s="19"/>
      <c r="PGT73" s="19"/>
      <c r="PGU73" s="19"/>
      <c r="PGV73" s="19"/>
      <c r="PGW73" s="19"/>
      <c r="PGX73" s="19"/>
      <c r="PGY73" s="19"/>
      <c r="PGZ73" s="19"/>
      <c r="PHA73" s="19"/>
      <c r="PHB73" s="19"/>
      <c r="PHC73" s="19"/>
      <c r="PHD73" s="19"/>
      <c r="PHE73" s="19"/>
      <c r="PHF73" s="19"/>
      <c r="PHG73" s="19"/>
      <c r="PHH73" s="19"/>
      <c r="PHI73" s="19"/>
      <c r="PHJ73" s="19"/>
      <c r="PHK73" s="19"/>
      <c r="PHL73" s="19"/>
      <c r="PHM73" s="19"/>
      <c r="PHN73" s="19"/>
      <c r="PHO73" s="19"/>
      <c r="PHP73" s="19"/>
      <c r="PHQ73" s="19"/>
      <c r="PHR73" s="19"/>
      <c r="PHS73" s="19"/>
      <c r="PHT73" s="19"/>
      <c r="PHU73" s="19"/>
      <c r="PHV73" s="19"/>
      <c r="PHW73" s="19"/>
      <c r="PHX73" s="19"/>
      <c r="PHY73" s="19"/>
      <c r="PHZ73" s="19"/>
      <c r="PIA73" s="19"/>
      <c r="PIB73" s="19"/>
      <c r="PIC73" s="19"/>
      <c r="PID73" s="19"/>
      <c r="PIE73" s="19"/>
      <c r="PIF73" s="19"/>
      <c r="PIG73" s="19"/>
      <c r="PIH73" s="19"/>
      <c r="PII73" s="19"/>
      <c r="PIJ73" s="19"/>
      <c r="PIK73" s="19"/>
      <c r="PIL73" s="19"/>
      <c r="PIM73" s="19"/>
      <c r="PIN73" s="19"/>
      <c r="PIO73" s="19"/>
      <c r="PIP73" s="19"/>
      <c r="PIQ73" s="19"/>
      <c r="PIR73" s="19"/>
      <c r="PIS73" s="19"/>
      <c r="PIT73" s="19"/>
      <c r="PIU73" s="19"/>
      <c r="PIV73" s="19"/>
      <c r="PIW73" s="19"/>
      <c r="PIX73" s="19"/>
      <c r="PIY73" s="19"/>
      <c r="PIZ73" s="19"/>
      <c r="PJA73" s="19"/>
      <c r="PJB73" s="19"/>
      <c r="PJC73" s="19"/>
      <c r="PJD73" s="19"/>
      <c r="PJE73" s="19"/>
      <c r="PJF73" s="19"/>
      <c r="PJG73" s="19"/>
      <c r="PJH73" s="19"/>
      <c r="PJI73" s="19"/>
      <c r="PJJ73" s="19"/>
      <c r="PJK73" s="19"/>
      <c r="PJL73" s="19"/>
      <c r="PJM73" s="19"/>
      <c r="PJN73" s="19"/>
      <c r="PJO73" s="19"/>
      <c r="PJP73" s="19"/>
      <c r="PJQ73" s="19"/>
      <c r="PJR73" s="19"/>
      <c r="PJS73" s="19"/>
      <c r="PJT73" s="19"/>
      <c r="PJU73" s="19"/>
      <c r="PJV73" s="19"/>
      <c r="PJW73" s="19"/>
      <c r="PJX73" s="19"/>
      <c r="PJY73" s="19"/>
      <c r="PJZ73" s="19"/>
      <c r="PKA73" s="19"/>
      <c r="PKB73" s="19"/>
      <c r="PKC73" s="19"/>
      <c r="PKD73" s="19"/>
      <c r="PKE73" s="19"/>
      <c r="PKF73" s="19"/>
      <c r="PKG73" s="19"/>
      <c r="PKH73" s="19"/>
      <c r="PKI73" s="19"/>
      <c r="PKJ73" s="19"/>
      <c r="PKK73" s="19"/>
      <c r="PKL73" s="19"/>
      <c r="PKM73" s="19"/>
      <c r="PKN73" s="19"/>
      <c r="PKO73" s="19"/>
      <c r="PKP73" s="19"/>
      <c r="PKQ73" s="19"/>
      <c r="PKR73" s="19"/>
      <c r="PKS73" s="19"/>
      <c r="PKT73" s="19"/>
      <c r="PKU73" s="19"/>
      <c r="PKV73" s="19"/>
      <c r="PKW73" s="19"/>
      <c r="PKX73" s="19"/>
      <c r="PKY73" s="19"/>
      <c r="PKZ73" s="19"/>
      <c r="PLA73" s="19"/>
      <c r="PLB73" s="19"/>
      <c r="PLC73" s="19"/>
      <c r="PLD73" s="19"/>
      <c r="PLE73" s="19"/>
      <c r="PLF73" s="19"/>
      <c r="PLG73" s="19"/>
      <c r="PLH73" s="19"/>
      <c r="PLI73" s="19"/>
      <c r="PLJ73" s="19"/>
      <c r="PLK73" s="19"/>
      <c r="PLL73" s="19"/>
      <c r="PLM73" s="19"/>
      <c r="PLN73" s="19"/>
      <c r="PLO73" s="19"/>
      <c r="PLP73" s="19"/>
      <c r="PLQ73" s="19"/>
      <c r="PLR73" s="19"/>
      <c r="PLS73" s="19"/>
      <c r="PLT73" s="19"/>
      <c r="PLU73" s="19"/>
      <c r="PLV73" s="19"/>
      <c r="PLW73" s="19"/>
      <c r="PLX73" s="19"/>
      <c r="PLY73" s="19"/>
      <c r="PLZ73" s="19"/>
      <c r="PMA73" s="19"/>
      <c r="PMB73" s="19"/>
      <c r="PMC73" s="19"/>
      <c r="PMD73" s="19"/>
      <c r="PME73" s="19"/>
      <c r="PMF73" s="19"/>
      <c r="PMG73" s="19"/>
      <c r="PMH73" s="19"/>
      <c r="PMI73" s="19"/>
      <c r="PMJ73" s="19"/>
      <c r="PMK73" s="19"/>
      <c r="PML73" s="19"/>
      <c r="PMM73" s="19"/>
      <c r="PMN73" s="19"/>
      <c r="PMO73" s="19"/>
      <c r="PMP73" s="19"/>
      <c r="PMQ73" s="19"/>
      <c r="PMR73" s="19"/>
      <c r="PMS73" s="19"/>
      <c r="PMT73" s="19"/>
      <c r="PMU73" s="19"/>
      <c r="PMV73" s="19"/>
      <c r="PMW73" s="19"/>
      <c r="PMX73" s="19"/>
      <c r="PMY73" s="19"/>
      <c r="PMZ73" s="19"/>
      <c r="PNA73" s="19"/>
      <c r="PNB73" s="19"/>
      <c r="PNC73" s="19"/>
      <c r="PND73" s="19"/>
      <c r="PNE73" s="19"/>
      <c r="PNF73" s="19"/>
      <c r="PNG73" s="19"/>
      <c r="PNH73" s="19"/>
      <c r="PNI73" s="19"/>
      <c r="PNJ73" s="19"/>
      <c r="PNK73" s="19"/>
      <c r="PNL73" s="19"/>
      <c r="PNM73" s="19"/>
      <c r="PNN73" s="19"/>
      <c r="PNO73" s="19"/>
      <c r="PNP73" s="19"/>
      <c r="PNQ73" s="19"/>
      <c r="PNR73" s="19"/>
      <c r="PNS73" s="19"/>
      <c r="PNT73" s="19"/>
      <c r="PNU73" s="19"/>
      <c r="PNV73" s="19"/>
      <c r="PNW73" s="19"/>
      <c r="PNX73" s="19"/>
      <c r="PNY73" s="19"/>
      <c r="PNZ73" s="19"/>
      <c r="POA73" s="19"/>
      <c r="POB73" s="19"/>
      <c r="POC73" s="19"/>
      <c r="POD73" s="19"/>
      <c r="POE73" s="19"/>
      <c r="POF73" s="19"/>
      <c r="POG73" s="19"/>
      <c r="POH73" s="19"/>
      <c r="POI73" s="19"/>
      <c r="POJ73" s="19"/>
      <c r="POK73" s="19"/>
      <c r="POL73" s="19"/>
      <c r="POM73" s="19"/>
      <c r="PON73" s="19"/>
      <c r="POO73" s="19"/>
      <c r="POP73" s="19"/>
      <c r="POQ73" s="19"/>
      <c r="POR73" s="19"/>
      <c r="POS73" s="19"/>
      <c r="POT73" s="19"/>
      <c r="POU73" s="19"/>
      <c r="POV73" s="19"/>
      <c r="POW73" s="19"/>
      <c r="POX73" s="19"/>
      <c r="POY73" s="19"/>
      <c r="POZ73" s="19"/>
      <c r="PPA73" s="19"/>
      <c r="PPB73" s="19"/>
      <c r="PPC73" s="19"/>
      <c r="PPD73" s="19"/>
      <c r="PPE73" s="19"/>
      <c r="PPF73" s="19"/>
      <c r="PPG73" s="19"/>
      <c r="PPH73" s="19"/>
      <c r="PPI73" s="19"/>
      <c r="PPJ73" s="19"/>
      <c r="PPK73" s="19"/>
      <c r="PPL73" s="19"/>
      <c r="PPM73" s="19"/>
      <c r="PPN73" s="19"/>
      <c r="PPO73" s="19"/>
      <c r="PPP73" s="19"/>
      <c r="PPQ73" s="19"/>
      <c r="PPR73" s="19"/>
      <c r="PPS73" s="19"/>
      <c r="PPT73" s="19"/>
      <c r="PPU73" s="19"/>
      <c r="PPV73" s="19"/>
      <c r="PPW73" s="19"/>
      <c r="PPX73" s="19"/>
      <c r="PPY73" s="19"/>
      <c r="PPZ73" s="19"/>
      <c r="PQA73" s="19"/>
      <c r="PQB73" s="19"/>
      <c r="PQC73" s="19"/>
      <c r="PQD73" s="19"/>
      <c r="PQE73" s="19"/>
      <c r="PQF73" s="19"/>
      <c r="PQG73" s="19"/>
      <c r="PQH73" s="19"/>
      <c r="PQI73" s="19"/>
      <c r="PQJ73" s="19"/>
      <c r="PQK73" s="19"/>
      <c r="PQL73" s="19"/>
      <c r="PQM73" s="19"/>
      <c r="PQN73" s="19"/>
      <c r="PQO73" s="19"/>
      <c r="PQP73" s="19"/>
      <c r="PQQ73" s="19"/>
      <c r="PQR73" s="19"/>
      <c r="PQS73" s="19"/>
      <c r="PQT73" s="19"/>
      <c r="PQU73" s="19"/>
      <c r="PQV73" s="19"/>
      <c r="PQW73" s="19"/>
      <c r="PQX73" s="19"/>
      <c r="PQY73" s="19"/>
      <c r="PQZ73" s="19"/>
      <c r="PRA73" s="19"/>
      <c r="PRB73" s="19"/>
      <c r="PRC73" s="19"/>
      <c r="PRD73" s="19"/>
      <c r="PRE73" s="19"/>
      <c r="PRF73" s="19"/>
      <c r="PRG73" s="19"/>
      <c r="PRH73" s="19"/>
      <c r="PRI73" s="19"/>
      <c r="PRJ73" s="19"/>
      <c r="PRK73" s="19"/>
      <c r="PRL73" s="19"/>
      <c r="PRM73" s="19"/>
      <c r="PRN73" s="19"/>
      <c r="PRO73" s="19"/>
      <c r="PRP73" s="19"/>
      <c r="PRQ73" s="19"/>
      <c r="PRR73" s="19"/>
      <c r="PRS73" s="19"/>
      <c r="PRT73" s="19"/>
      <c r="PRU73" s="19"/>
      <c r="PRV73" s="19"/>
      <c r="PRW73" s="19"/>
      <c r="PRX73" s="19"/>
      <c r="PRY73" s="19"/>
      <c r="PRZ73" s="19"/>
      <c r="PSA73" s="19"/>
      <c r="PSB73" s="19"/>
      <c r="PSC73" s="19"/>
      <c r="PSD73" s="19"/>
      <c r="PSE73" s="19"/>
      <c r="PSF73" s="19"/>
      <c r="PSG73" s="19"/>
      <c r="PSH73" s="19"/>
      <c r="PSI73" s="19"/>
      <c r="PSJ73" s="19"/>
      <c r="PSK73" s="19"/>
      <c r="PSL73" s="19"/>
      <c r="PSM73" s="19"/>
      <c r="PSN73" s="19"/>
      <c r="PSO73" s="19"/>
      <c r="PSP73" s="19"/>
      <c r="PSQ73" s="19"/>
      <c r="PSR73" s="19"/>
      <c r="PSS73" s="19"/>
      <c r="PST73" s="19"/>
      <c r="PSU73" s="19"/>
      <c r="PSV73" s="19"/>
      <c r="PSW73" s="19"/>
      <c r="PSX73" s="19"/>
      <c r="PSY73" s="19"/>
      <c r="PSZ73" s="19"/>
      <c r="PTA73" s="19"/>
      <c r="PTB73" s="19"/>
      <c r="PTC73" s="19"/>
      <c r="PTD73" s="19"/>
      <c r="PTE73" s="19"/>
      <c r="PTF73" s="19"/>
      <c r="PTG73" s="19"/>
      <c r="PTH73" s="19"/>
      <c r="PTI73" s="19"/>
      <c r="PTJ73" s="19"/>
      <c r="PTK73" s="19"/>
      <c r="PTL73" s="19"/>
      <c r="PTM73" s="19"/>
      <c r="PTN73" s="19"/>
      <c r="PTO73" s="19"/>
      <c r="PTP73" s="19"/>
      <c r="PTQ73" s="19"/>
      <c r="PTR73" s="19"/>
      <c r="PTS73" s="19"/>
      <c r="PTT73" s="19"/>
      <c r="PTU73" s="19"/>
      <c r="PTV73" s="19"/>
      <c r="PTW73" s="19"/>
      <c r="PTX73" s="19"/>
      <c r="PTY73" s="19"/>
      <c r="PTZ73" s="19"/>
      <c r="PUA73" s="19"/>
      <c r="PUB73" s="19"/>
      <c r="PUC73" s="19"/>
      <c r="PUD73" s="19"/>
      <c r="PUE73" s="19"/>
      <c r="PUF73" s="19"/>
      <c r="PUG73" s="19"/>
      <c r="PUH73" s="19"/>
      <c r="PUI73" s="19"/>
      <c r="PUJ73" s="19"/>
      <c r="PUK73" s="19"/>
      <c r="PUL73" s="19"/>
      <c r="PUM73" s="19"/>
      <c r="PUN73" s="19"/>
      <c r="PUO73" s="19"/>
      <c r="PUP73" s="19"/>
      <c r="PUQ73" s="19"/>
      <c r="PUR73" s="19"/>
      <c r="PUS73" s="19"/>
      <c r="PUT73" s="19"/>
      <c r="PUU73" s="19"/>
      <c r="PUV73" s="19"/>
      <c r="PUW73" s="19"/>
      <c r="PUX73" s="19"/>
      <c r="PUY73" s="19"/>
      <c r="PUZ73" s="19"/>
      <c r="PVA73" s="19"/>
      <c r="PVB73" s="19"/>
      <c r="PVC73" s="19"/>
      <c r="PVD73" s="19"/>
      <c r="PVE73" s="19"/>
      <c r="PVF73" s="19"/>
      <c r="PVG73" s="19"/>
      <c r="PVH73" s="19"/>
      <c r="PVI73" s="19"/>
      <c r="PVJ73" s="19"/>
      <c r="PVK73" s="19"/>
      <c r="PVL73" s="19"/>
      <c r="PVM73" s="19"/>
      <c r="PVN73" s="19"/>
      <c r="PVO73" s="19"/>
      <c r="PVP73" s="19"/>
      <c r="PVQ73" s="19"/>
      <c r="PVR73" s="19"/>
      <c r="PVS73" s="19"/>
      <c r="PVT73" s="19"/>
      <c r="PVU73" s="19"/>
      <c r="PVV73" s="19"/>
      <c r="PVW73" s="19"/>
      <c r="PVX73" s="19"/>
      <c r="PVY73" s="19"/>
      <c r="PVZ73" s="19"/>
      <c r="PWA73" s="19"/>
      <c r="PWB73" s="19"/>
      <c r="PWC73" s="19"/>
      <c r="PWD73" s="19"/>
      <c r="PWE73" s="19"/>
      <c r="PWF73" s="19"/>
      <c r="PWG73" s="19"/>
      <c r="PWH73" s="19"/>
      <c r="PWI73" s="19"/>
      <c r="PWJ73" s="19"/>
      <c r="PWK73" s="19"/>
      <c r="PWL73" s="19"/>
      <c r="PWM73" s="19"/>
      <c r="PWN73" s="19"/>
      <c r="PWO73" s="19"/>
      <c r="PWP73" s="19"/>
      <c r="PWQ73" s="19"/>
      <c r="PWR73" s="19"/>
      <c r="PWS73" s="19"/>
      <c r="PWT73" s="19"/>
      <c r="PWU73" s="19"/>
      <c r="PWV73" s="19"/>
      <c r="PWW73" s="19"/>
      <c r="PWX73" s="19"/>
      <c r="PWY73" s="19"/>
      <c r="PWZ73" s="19"/>
      <c r="PXA73" s="19"/>
      <c r="PXB73" s="19"/>
      <c r="PXC73" s="19"/>
      <c r="PXD73" s="19"/>
      <c r="PXE73" s="19"/>
      <c r="PXF73" s="19"/>
      <c r="PXG73" s="19"/>
      <c r="PXH73" s="19"/>
      <c r="PXI73" s="19"/>
      <c r="PXJ73" s="19"/>
      <c r="PXK73" s="19"/>
      <c r="PXL73" s="19"/>
      <c r="PXM73" s="19"/>
      <c r="PXN73" s="19"/>
      <c r="PXO73" s="19"/>
      <c r="PXP73" s="19"/>
      <c r="PXQ73" s="19"/>
      <c r="PXR73" s="19"/>
      <c r="PXS73" s="19"/>
      <c r="PXT73" s="19"/>
      <c r="PXU73" s="19"/>
      <c r="PXV73" s="19"/>
      <c r="PXW73" s="19"/>
      <c r="PXX73" s="19"/>
      <c r="PXY73" s="19"/>
      <c r="PXZ73" s="19"/>
      <c r="PYA73" s="19"/>
      <c r="PYB73" s="19"/>
      <c r="PYC73" s="19"/>
      <c r="PYD73" s="19"/>
      <c r="PYE73" s="19"/>
      <c r="PYF73" s="19"/>
      <c r="PYG73" s="19"/>
      <c r="PYH73" s="19"/>
      <c r="PYI73" s="19"/>
      <c r="PYJ73" s="19"/>
      <c r="PYK73" s="19"/>
      <c r="PYL73" s="19"/>
      <c r="PYM73" s="19"/>
      <c r="PYN73" s="19"/>
      <c r="PYO73" s="19"/>
      <c r="PYP73" s="19"/>
      <c r="PYQ73" s="19"/>
      <c r="PYR73" s="19"/>
      <c r="PYS73" s="19"/>
      <c r="PYT73" s="19"/>
      <c r="PYU73" s="19"/>
      <c r="PYV73" s="19"/>
      <c r="PYW73" s="19"/>
      <c r="PYX73" s="19"/>
      <c r="PYY73" s="19"/>
      <c r="PYZ73" s="19"/>
      <c r="PZA73" s="19"/>
      <c r="PZB73" s="19"/>
      <c r="PZC73" s="19"/>
      <c r="PZD73" s="19"/>
      <c r="PZE73" s="19"/>
      <c r="PZF73" s="19"/>
      <c r="PZG73" s="19"/>
      <c r="PZH73" s="19"/>
      <c r="PZI73" s="19"/>
      <c r="PZJ73" s="19"/>
      <c r="PZK73" s="19"/>
      <c r="PZL73" s="19"/>
      <c r="PZM73" s="19"/>
      <c r="PZN73" s="19"/>
      <c r="PZO73" s="19"/>
      <c r="PZP73" s="19"/>
      <c r="PZQ73" s="19"/>
      <c r="PZR73" s="19"/>
      <c r="PZS73" s="19"/>
      <c r="PZT73" s="19"/>
      <c r="PZU73" s="19"/>
      <c r="PZV73" s="19"/>
      <c r="PZW73" s="19"/>
      <c r="PZX73" s="19"/>
      <c r="PZY73" s="19"/>
      <c r="PZZ73" s="19"/>
      <c r="QAA73" s="19"/>
      <c r="QAB73" s="19"/>
      <c r="QAC73" s="19"/>
      <c r="QAD73" s="19"/>
      <c r="QAE73" s="19"/>
      <c r="QAF73" s="19"/>
      <c r="QAG73" s="19"/>
      <c r="QAH73" s="19"/>
      <c r="QAI73" s="19"/>
      <c r="QAJ73" s="19"/>
      <c r="QAK73" s="19"/>
      <c r="QAL73" s="19"/>
      <c r="QAM73" s="19"/>
      <c r="QAN73" s="19"/>
      <c r="QAO73" s="19"/>
      <c r="QAP73" s="19"/>
      <c r="QAQ73" s="19"/>
      <c r="QAR73" s="19"/>
      <c r="QAS73" s="19"/>
      <c r="QAT73" s="19"/>
      <c r="QAU73" s="19"/>
      <c r="QAV73" s="19"/>
      <c r="QAW73" s="19"/>
      <c r="QAX73" s="19"/>
      <c r="QAY73" s="19"/>
      <c r="QAZ73" s="19"/>
      <c r="QBA73" s="19"/>
      <c r="QBB73" s="19"/>
      <c r="QBC73" s="19"/>
      <c r="QBD73" s="19"/>
      <c r="QBE73" s="19"/>
      <c r="QBF73" s="19"/>
      <c r="QBG73" s="19"/>
      <c r="QBH73" s="19"/>
      <c r="QBI73" s="19"/>
      <c r="QBJ73" s="19"/>
      <c r="QBK73" s="19"/>
      <c r="QBL73" s="19"/>
      <c r="QBM73" s="19"/>
      <c r="QBN73" s="19"/>
      <c r="QBO73" s="19"/>
      <c r="QBP73" s="19"/>
      <c r="QBQ73" s="19"/>
      <c r="QBR73" s="19"/>
      <c r="QBS73" s="19"/>
      <c r="QBT73" s="19"/>
      <c r="QBU73" s="19"/>
      <c r="QBV73" s="19"/>
      <c r="QBW73" s="19"/>
      <c r="QBX73" s="19"/>
      <c r="QBY73" s="19"/>
      <c r="QBZ73" s="19"/>
      <c r="QCA73" s="19"/>
      <c r="QCB73" s="19"/>
      <c r="QCC73" s="19"/>
      <c r="QCD73" s="19"/>
      <c r="QCE73" s="19"/>
      <c r="QCF73" s="19"/>
      <c r="QCG73" s="19"/>
      <c r="QCH73" s="19"/>
      <c r="QCI73" s="19"/>
      <c r="QCJ73" s="19"/>
      <c r="QCK73" s="19"/>
      <c r="QCL73" s="19"/>
      <c r="QCM73" s="19"/>
      <c r="QCN73" s="19"/>
      <c r="QCO73" s="19"/>
      <c r="QCP73" s="19"/>
      <c r="QCQ73" s="19"/>
      <c r="QCR73" s="19"/>
      <c r="QCS73" s="19"/>
      <c r="QCT73" s="19"/>
      <c r="QCU73" s="19"/>
      <c r="QCV73" s="19"/>
      <c r="QCW73" s="19"/>
      <c r="QCX73" s="19"/>
      <c r="QCY73" s="19"/>
      <c r="QCZ73" s="19"/>
      <c r="QDA73" s="19"/>
      <c r="QDB73" s="19"/>
      <c r="QDC73" s="19"/>
      <c r="QDD73" s="19"/>
      <c r="QDE73" s="19"/>
      <c r="QDF73" s="19"/>
      <c r="QDG73" s="19"/>
      <c r="QDH73" s="19"/>
      <c r="QDI73" s="19"/>
      <c r="QDJ73" s="19"/>
      <c r="QDK73" s="19"/>
      <c r="QDL73" s="19"/>
      <c r="QDM73" s="19"/>
      <c r="QDN73" s="19"/>
      <c r="QDO73" s="19"/>
      <c r="QDP73" s="19"/>
      <c r="QDQ73" s="19"/>
      <c r="QDR73" s="19"/>
      <c r="QDS73" s="19"/>
      <c r="QDT73" s="19"/>
      <c r="QDU73" s="19"/>
      <c r="QDV73" s="19"/>
      <c r="QDW73" s="19"/>
      <c r="QDX73" s="19"/>
      <c r="QDY73" s="19"/>
      <c r="QDZ73" s="19"/>
      <c r="QEA73" s="19"/>
      <c r="QEB73" s="19"/>
      <c r="QEC73" s="19"/>
      <c r="QED73" s="19"/>
      <c r="QEE73" s="19"/>
      <c r="QEF73" s="19"/>
      <c r="QEG73" s="19"/>
      <c r="QEH73" s="19"/>
      <c r="QEI73" s="19"/>
      <c r="QEJ73" s="19"/>
      <c r="QEK73" s="19"/>
      <c r="QEL73" s="19"/>
      <c r="QEM73" s="19"/>
      <c r="QEN73" s="19"/>
      <c r="QEO73" s="19"/>
      <c r="QEP73" s="19"/>
      <c r="QEQ73" s="19"/>
      <c r="QER73" s="19"/>
      <c r="QES73" s="19"/>
      <c r="QET73" s="19"/>
      <c r="QEU73" s="19"/>
      <c r="QEV73" s="19"/>
      <c r="QEW73" s="19"/>
      <c r="QEX73" s="19"/>
      <c r="QEY73" s="19"/>
      <c r="QEZ73" s="19"/>
      <c r="QFA73" s="19"/>
      <c r="QFB73" s="19"/>
      <c r="QFC73" s="19"/>
      <c r="QFD73" s="19"/>
      <c r="QFE73" s="19"/>
      <c r="QFF73" s="19"/>
      <c r="QFG73" s="19"/>
      <c r="QFH73" s="19"/>
      <c r="QFI73" s="19"/>
      <c r="QFJ73" s="19"/>
      <c r="QFK73" s="19"/>
      <c r="QFL73" s="19"/>
      <c r="QFM73" s="19"/>
      <c r="QFN73" s="19"/>
      <c r="QFO73" s="19"/>
      <c r="QFP73" s="19"/>
      <c r="QFQ73" s="19"/>
      <c r="QFR73" s="19"/>
      <c r="QFS73" s="19"/>
      <c r="QFT73" s="19"/>
      <c r="QFU73" s="19"/>
      <c r="QFV73" s="19"/>
      <c r="QFW73" s="19"/>
      <c r="QFX73" s="19"/>
      <c r="QFY73" s="19"/>
      <c r="QFZ73" s="19"/>
      <c r="QGA73" s="19"/>
      <c r="QGB73" s="19"/>
      <c r="QGC73" s="19"/>
      <c r="QGD73" s="19"/>
      <c r="QGE73" s="19"/>
      <c r="QGF73" s="19"/>
      <c r="QGG73" s="19"/>
      <c r="QGH73" s="19"/>
      <c r="QGI73" s="19"/>
      <c r="QGJ73" s="19"/>
      <c r="QGK73" s="19"/>
      <c r="QGL73" s="19"/>
      <c r="QGM73" s="19"/>
      <c r="QGN73" s="19"/>
      <c r="QGO73" s="19"/>
      <c r="QGP73" s="19"/>
      <c r="QGQ73" s="19"/>
      <c r="QGR73" s="19"/>
      <c r="QGS73" s="19"/>
      <c r="QGT73" s="19"/>
      <c r="QGU73" s="19"/>
      <c r="QGV73" s="19"/>
      <c r="QGW73" s="19"/>
      <c r="QGX73" s="19"/>
      <c r="QGY73" s="19"/>
      <c r="QGZ73" s="19"/>
      <c r="QHA73" s="19"/>
      <c r="QHB73" s="19"/>
      <c r="QHC73" s="19"/>
      <c r="QHD73" s="19"/>
      <c r="QHE73" s="19"/>
      <c r="QHF73" s="19"/>
      <c r="QHG73" s="19"/>
      <c r="QHH73" s="19"/>
      <c r="QHI73" s="19"/>
      <c r="QHJ73" s="19"/>
      <c r="QHK73" s="19"/>
      <c r="QHL73" s="19"/>
      <c r="QHM73" s="19"/>
      <c r="QHN73" s="19"/>
      <c r="QHO73" s="19"/>
      <c r="QHP73" s="19"/>
      <c r="QHQ73" s="19"/>
      <c r="QHR73" s="19"/>
      <c r="QHS73" s="19"/>
      <c r="QHT73" s="19"/>
      <c r="QHU73" s="19"/>
      <c r="QHV73" s="19"/>
      <c r="QHW73" s="19"/>
      <c r="QHX73" s="19"/>
      <c r="QHY73" s="19"/>
      <c r="QHZ73" s="19"/>
      <c r="QIA73" s="19"/>
      <c r="QIB73" s="19"/>
      <c r="QIC73" s="19"/>
      <c r="QID73" s="19"/>
      <c r="QIE73" s="19"/>
      <c r="QIF73" s="19"/>
      <c r="QIG73" s="19"/>
      <c r="QIH73" s="19"/>
      <c r="QII73" s="19"/>
      <c r="QIJ73" s="19"/>
      <c r="QIK73" s="19"/>
      <c r="QIL73" s="19"/>
      <c r="QIM73" s="19"/>
      <c r="QIN73" s="19"/>
      <c r="QIO73" s="19"/>
      <c r="QIP73" s="19"/>
      <c r="QIQ73" s="19"/>
      <c r="QIR73" s="19"/>
      <c r="QIS73" s="19"/>
      <c r="QIT73" s="19"/>
      <c r="QIU73" s="19"/>
      <c r="QIV73" s="19"/>
      <c r="QIW73" s="19"/>
      <c r="QIX73" s="19"/>
      <c r="QIY73" s="19"/>
      <c r="QIZ73" s="19"/>
      <c r="QJA73" s="19"/>
      <c r="QJB73" s="19"/>
      <c r="QJC73" s="19"/>
      <c r="QJD73" s="19"/>
      <c r="QJE73" s="19"/>
      <c r="QJF73" s="19"/>
      <c r="QJG73" s="19"/>
      <c r="QJH73" s="19"/>
      <c r="QJI73" s="19"/>
      <c r="QJJ73" s="19"/>
      <c r="QJK73" s="19"/>
      <c r="QJL73" s="19"/>
      <c r="QJM73" s="19"/>
      <c r="QJN73" s="19"/>
      <c r="QJO73" s="19"/>
      <c r="QJP73" s="19"/>
      <c r="QJQ73" s="19"/>
      <c r="QJR73" s="19"/>
      <c r="QJS73" s="19"/>
      <c r="QJT73" s="19"/>
      <c r="QJU73" s="19"/>
      <c r="QJV73" s="19"/>
      <c r="QJW73" s="19"/>
      <c r="QJX73" s="19"/>
      <c r="QJY73" s="19"/>
      <c r="QJZ73" s="19"/>
      <c r="QKA73" s="19"/>
      <c r="QKB73" s="19"/>
      <c r="QKC73" s="19"/>
      <c r="QKD73" s="19"/>
      <c r="QKE73" s="19"/>
      <c r="QKF73" s="19"/>
      <c r="QKG73" s="19"/>
      <c r="QKH73" s="19"/>
      <c r="QKI73" s="19"/>
      <c r="QKJ73" s="19"/>
      <c r="QKK73" s="19"/>
      <c r="QKL73" s="19"/>
      <c r="QKM73" s="19"/>
      <c r="QKN73" s="19"/>
      <c r="QKO73" s="19"/>
      <c r="QKP73" s="19"/>
      <c r="QKQ73" s="19"/>
      <c r="QKR73" s="19"/>
      <c r="QKS73" s="19"/>
      <c r="QKT73" s="19"/>
      <c r="QKU73" s="19"/>
      <c r="QKV73" s="19"/>
      <c r="QKW73" s="19"/>
      <c r="QKX73" s="19"/>
      <c r="QKY73" s="19"/>
      <c r="QKZ73" s="19"/>
      <c r="QLA73" s="19"/>
      <c r="QLB73" s="19"/>
      <c r="QLC73" s="19"/>
      <c r="QLD73" s="19"/>
      <c r="QLE73" s="19"/>
      <c r="QLF73" s="19"/>
      <c r="QLG73" s="19"/>
      <c r="QLH73" s="19"/>
      <c r="QLI73" s="19"/>
      <c r="QLJ73" s="19"/>
      <c r="QLK73" s="19"/>
      <c r="QLL73" s="19"/>
      <c r="QLM73" s="19"/>
      <c r="QLN73" s="19"/>
      <c r="QLO73" s="19"/>
      <c r="QLP73" s="19"/>
      <c r="QLQ73" s="19"/>
      <c r="QLR73" s="19"/>
      <c r="QLS73" s="19"/>
      <c r="QLT73" s="19"/>
      <c r="QLU73" s="19"/>
      <c r="QLV73" s="19"/>
      <c r="QLW73" s="19"/>
      <c r="QLX73" s="19"/>
      <c r="QLY73" s="19"/>
      <c r="QLZ73" s="19"/>
      <c r="QMA73" s="19"/>
      <c r="QMB73" s="19"/>
      <c r="QMC73" s="19"/>
      <c r="QMD73" s="19"/>
      <c r="QME73" s="19"/>
      <c r="QMF73" s="19"/>
      <c r="QMG73" s="19"/>
      <c r="QMH73" s="19"/>
      <c r="QMI73" s="19"/>
      <c r="QMJ73" s="19"/>
      <c r="QMK73" s="19"/>
      <c r="QML73" s="19"/>
      <c r="QMM73" s="19"/>
      <c r="QMN73" s="19"/>
      <c r="QMO73" s="19"/>
      <c r="QMP73" s="19"/>
      <c r="QMQ73" s="19"/>
      <c r="QMR73" s="19"/>
      <c r="QMS73" s="19"/>
      <c r="QMT73" s="19"/>
      <c r="QMU73" s="19"/>
      <c r="QMV73" s="19"/>
      <c r="QMW73" s="19"/>
      <c r="QMX73" s="19"/>
      <c r="QMY73" s="19"/>
      <c r="QMZ73" s="19"/>
      <c r="QNA73" s="19"/>
      <c r="QNB73" s="19"/>
      <c r="QNC73" s="19"/>
      <c r="QND73" s="19"/>
      <c r="QNE73" s="19"/>
      <c r="QNF73" s="19"/>
      <c r="QNG73" s="19"/>
      <c r="QNH73" s="19"/>
      <c r="QNI73" s="19"/>
      <c r="QNJ73" s="19"/>
      <c r="QNK73" s="19"/>
      <c r="QNL73" s="19"/>
      <c r="QNM73" s="19"/>
      <c r="QNN73" s="19"/>
      <c r="QNO73" s="19"/>
      <c r="QNP73" s="19"/>
      <c r="QNQ73" s="19"/>
      <c r="QNR73" s="19"/>
      <c r="QNS73" s="19"/>
      <c r="QNT73" s="19"/>
      <c r="QNU73" s="19"/>
      <c r="QNV73" s="19"/>
      <c r="QNW73" s="19"/>
      <c r="QNX73" s="19"/>
      <c r="QNY73" s="19"/>
      <c r="QNZ73" s="19"/>
      <c r="QOA73" s="19"/>
      <c r="QOB73" s="19"/>
      <c r="QOC73" s="19"/>
      <c r="QOD73" s="19"/>
      <c r="QOE73" s="19"/>
      <c r="QOF73" s="19"/>
      <c r="QOG73" s="19"/>
      <c r="QOH73" s="19"/>
      <c r="QOI73" s="19"/>
      <c r="QOJ73" s="19"/>
      <c r="QOK73" s="19"/>
      <c r="QOL73" s="19"/>
      <c r="QOM73" s="19"/>
      <c r="QON73" s="19"/>
      <c r="QOO73" s="19"/>
      <c r="QOP73" s="19"/>
      <c r="QOQ73" s="19"/>
      <c r="QOR73" s="19"/>
      <c r="QOS73" s="19"/>
      <c r="QOT73" s="19"/>
      <c r="QOU73" s="19"/>
      <c r="QOV73" s="19"/>
      <c r="QOW73" s="19"/>
      <c r="QOX73" s="19"/>
      <c r="QOY73" s="19"/>
      <c r="QOZ73" s="19"/>
      <c r="QPA73" s="19"/>
      <c r="QPB73" s="19"/>
      <c r="QPC73" s="19"/>
      <c r="QPD73" s="19"/>
      <c r="QPE73" s="19"/>
      <c r="QPF73" s="19"/>
      <c r="QPG73" s="19"/>
      <c r="QPH73" s="19"/>
      <c r="QPI73" s="19"/>
      <c r="QPJ73" s="19"/>
      <c r="QPK73" s="19"/>
      <c r="QPL73" s="19"/>
      <c r="QPM73" s="19"/>
      <c r="QPN73" s="19"/>
      <c r="QPO73" s="19"/>
      <c r="QPP73" s="19"/>
      <c r="QPQ73" s="19"/>
      <c r="QPR73" s="19"/>
      <c r="QPS73" s="19"/>
      <c r="QPT73" s="19"/>
      <c r="QPU73" s="19"/>
      <c r="QPV73" s="19"/>
      <c r="QPW73" s="19"/>
      <c r="QPX73" s="19"/>
      <c r="QPY73" s="19"/>
      <c r="QPZ73" s="19"/>
      <c r="QQA73" s="19"/>
      <c r="QQB73" s="19"/>
      <c r="QQC73" s="19"/>
      <c r="QQD73" s="19"/>
      <c r="QQE73" s="19"/>
      <c r="QQF73" s="19"/>
      <c r="QQG73" s="19"/>
      <c r="QQH73" s="19"/>
      <c r="QQI73" s="19"/>
      <c r="QQJ73" s="19"/>
      <c r="QQK73" s="19"/>
      <c r="QQL73" s="19"/>
      <c r="QQM73" s="19"/>
      <c r="QQN73" s="19"/>
      <c r="QQO73" s="19"/>
      <c r="QQP73" s="19"/>
      <c r="QQQ73" s="19"/>
      <c r="QQR73" s="19"/>
      <c r="QQS73" s="19"/>
      <c r="QQT73" s="19"/>
      <c r="QQU73" s="19"/>
      <c r="QQV73" s="19"/>
      <c r="QQW73" s="19"/>
      <c r="QQX73" s="19"/>
      <c r="QQY73" s="19"/>
      <c r="QQZ73" s="19"/>
      <c r="QRA73" s="19"/>
      <c r="QRB73" s="19"/>
      <c r="QRC73" s="19"/>
      <c r="QRD73" s="19"/>
      <c r="QRE73" s="19"/>
      <c r="QRF73" s="19"/>
      <c r="QRG73" s="19"/>
      <c r="QRH73" s="19"/>
      <c r="QRI73" s="19"/>
      <c r="QRJ73" s="19"/>
      <c r="QRK73" s="19"/>
      <c r="QRL73" s="19"/>
      <c r="QRM73" s="19"/>
      <c r="QRN73" s="19"/>
      <c r="QRO73" s="19"/>
      <c r="QRP73" s="19"/>
      <c r="QRQ73" s="19"/>
      <c r="QRR73" s="19"/>
      <c r="QRS73" s="19"/>
      <c r="QRT73" s="19"/>
      <c r="QRU73" s="19"/>
      <c r="QRV73" s="19"/>
      <c r="QRW73" s="19"/>
      <c r="QRX73" s="19"/>
      <c r="QRY73" s="19"/>
      <c r="QRZ73" s="19"/>
      <c r="QSA73" s="19"/>
      <c r="QSB73" s="19"/>
      <c r="QSC73" s="19"/>
      <c r="QSD73" s="19"/>
      <c r="QSE73" s="19"/>
      <c r="QSF73" s="19"/>
      <c r="QSG73" s="19"/>
      <c r="QSH73" s="19"/>
      <c r="QSI73" s="19"/>
      <c r="QSJ73" s="19"/>
      <c r="QSK73" s="19"/>
      <c r="QSL73" s="19"/>
      <c r="QSM73" s="19"/>
      <c r="QSN73" s="19"/>
      <c r="QSO73" s="19"/>
      <c r="QSP73" s="19"/>
      <c r="QSQ73" s="19"/>
      <c r="QSR73" s="19"/>
      <c r="QSS73" s="19"/>
      <c r="QST73" s="19"/>
      <c r="QSU73" s="19"/>
      <c r="QSV73" s="19"/>
      <c r="QSW73" s="19"/>
      <c r="QSX73" s="19"/>
      <c r="QSY73" s="19"/>
      <c r="QSZ73" s="19"/>
      <c r="QTA73" s="19"/>
      <c r="QTB73" s="19"/>
      <c r="QTC73" s="19"/>
      <c r="QTD73" s="19"/>
      <c r="QTE73" s="19"/>
      <c r="QTF73" s="19"/>
      <c r="QTG73" s="19"/>
      <c r="QTH73" s="19"/>
      <c r="QTI73" s="19"/>
      <c r="QTJ73" s="19"/>
      <c r="QTK73" s="19"/>
      <c r="QTL73" s="19"/>
      <c r="QTM73" s="19"/>
      <c r="QTN73" s="19"/>
      <c r="QTO73" s="19"/>
      <c r="QTP73" s="19"/>
      <c r="QTQ73" s="19"/>
      <c r="QTR73" s="19"/>
      <c r="QTS73" s="19"/>
      <c r="QTT73" s="19"/>
      <c r="QTU73" s="19"/>
      <c r="QTV73" s="19"/>
      <c r="QTW73" s="19"/>
      <c r="QTX73" s="19"/>
      <c r="QTY73" s="19"/>
      <c r="QTZ73" s="19"/>
      <c r="QUA73" s="19"/>
      <c r="QUB73" s="19"/>
      <c r="QUC73" s="19"/>
      <c r="QUD73" s="19"/>
      <c r="QUE73" s="19"/>
      <c r="QUF73" s="19"/>
      <c r="QUG73" s="19"/>
      <c r="QUH73" s="19"/>
      <c r="QUI73" s="19"/>
      <c r="QUJ73" s="19"/>
      <c r="QUK73" s="19"/>
      <c r="QUL73" s="19"/>
      <c r="QUM73" s="19"/>
      <c r="QUN73" s="19"/>
      <c r="QUO73" s="19"/>
      <c r="QUP73" s="19"/>
      <c r="QUQ73" s="19"/>
      <c r="QUR73" s="19"/>
      <c r="QUS73" s="19"/>
      <c r="QUT73" s="19"/>
      <c r="QUU73" s="19"/>
      <c r="QUV73" s="19"/>
      <c r="QUW73" s="19"/>
      <c r="QUX73" s="19"/>
      <c r="QUY73" s="19"/>
      <c r="QUZ73" s="19"/>
      <c r="QVA73" s="19"/>
      <c r="QVB73" s="19"/>
      <c r="QVC73" s="19"/>
      <c r="QVD73" s="19"/>
      <c r="QVE73" s="19"/>
      <c r="QVF73" s="19"/>
      <c r="QVG73" s="19"/>
      <c r="QVH73" s="19"/>
      <c r="QVI73" s="19"/>
      <c r="QVJ73" s="19"/>
      <c r="QVK73" s="19"/>
      <c r="QVL73" s="19"/>
      <c r="QVM73" s="19"/>
      <c r="QVN73" s="19"/>
      <c r="QVO73" s="19"/>
      <c r="QVP73" s="19"/>
      <c r="QVQ73" s="19"/>
      <c r="QVR73" s="19"/>
      <c r="QVS73" s="19"/>
      <c r="QVT73" s="19"/>
      <c r="QVU73" s="19"/>
      <c r="QVV73" s="19"/>
      <c r="QVW73" s="19"/>
      <c r="QVX73" s="19"/>
      <c r="QVY73" s="19"/>
      <c r="QVZ73" s="19"/>
      <c r="QWA73" s="19"/>
      <c r="QWB73" s="19"/>
      <c r="QWC73" s="19"/>
      <c r="QWD73" s="19"/>
      <c r="QWE73" s="19"/>
      <c r="QWF73" s="19"/>
      <c r="QWG73" s="19"/>
      <c r="QWH73" s="19"/>
      <c r="QWI73" s="19"/>
      <c r="QWJ73" s="19"/>
      <c r="QWK73" s="19"/>
      <c r="QWL73" s="19"/>
      <c r="QWM73" s="19"/>
      <c r="QWN73" s="19"/>
      <c r="QWO73" s="19"/>
      <c r="QWP73" s="19"/>
      <c r="QWQ73" s="19"/>
      <c r="QWR73" s="19"/>
      <c r="QWS73" s="19"/>
      <c r="QWT73" s="19"/>
      <c r="QWU73" s="19"/>
      <c r="QWV73" s="19"/>
      <c r="QWW73" s="19"/>
      <c r="QWX73" s="19"/>
      <c r="QWY73" s="19"/>
      <c r="QWZ73" s="19"/>
      <c r="QXA73" s="19"/>
      <c r="QXB73" s="19"/>
      <c r="QXC73" s="19"/>
      <c r="QXD73" s="19"/>
      <c r="QXE73" s="19"/>
      <c r="QXF73" s="19"/>
      <c r="QXG73" s="19"/>
      <c r="QXH73" s="19"/>
      <c r="QXI73" s="19"/>
      <c r="QXJ73" s="19"/>
      <c r="QXK73" s="19"/>
      <c r="QXL73" s="19"/>
      <c r="QXM73" s="19"/>
      <c r="QXN73" s="19"/>
      <c r="QXO73" s="19"/>
      <c r="QXP73" s="19"/>
      <c r="QXQ73" s="19"/>
      <c r="QXR73" s="19"/>
      <c r="QXS73" s="19"/>
      <c r="QXT73" s="19"/>
      <c r="QXU73" s="19"/>
      <c r="QXV73" s="19"/>
      <c r="QXW73" s="19"/>
      <c r="QXX73" s="19"/>
      <c r="QXY73" s="19"/>
      <c r="QXZ73" s="19"/>
      <c r="QYA73" s="19"/>
      <c r="QYB73" s="19"/>
      <c r="QYC73" s="19"/>
      <c r="QYD73" s="19"/>
      <c r="QYE73" s="19"/>
      <c r="QYF73" s="19"/>
      <c r="QYG73" s="19"/>
      <c r="QYH73" s="19"/>
      <c r="QYI73" s="19"/>
      <c r="QYJ73" s="19"/>
      <c r="QYK73" s="19"/>
      <c r="QYL73" s="19"/>
      <c r="QYM73" s="19"/>
      <c r="QYN73" s="19"/>
      <c r="QYO73" s="19"/>
      <c r="QYP73" s="19"/>
      <c r="QYQ73" s="19"/>
      <c r="QYR73" s="19"/>
      <c r="QYS73" s="19"/>
      <c r="QYT73" s="19"/>
      <c r="QYU73" s="19"/>
      <c r="QYV73" s="19"/>
      <c r="QYW73" s="19"/>
      <c r="QYX73" s="19"/>
      <c r="QYY73" s="19"/>
      <c r="QYZ73" s="19"/>
      <c r="QZA73" s="19"/>
      <c r="QZB73" s="19"/>
      <c r="QZC73" s="19"/>
      <c r="QZD73" s="19"/>
      <c r="QZE73" s="19"/>
      <c r="QZF73" s="19"/>
      <c r="QZG73" s="19"/>
      <c r="QZH73" s="19"/>
      <c r="QZI73" s="19"/>
      <c r="QZJ73" s="19"/>
      <c r="QZK73" s="19"/>
      <c r="QZL73" s="19"/>
      <c r="QZM73" s="19"/>
      <c r="QZN73" s="19"/>
      <c r="QZO73" s="19"/>
      <c r="QZP73" s="19"/>
      <c r="QZQ73" s="19"/>
      <c r="QZR73" s="19"/>
      <c r="QZS73" s="19"/>
      <c r="QZT73" s="19"/>
      <c r="QZU73" s="19"/>
      <c r="QZV73" s="19"/>
      <c r="QZW73" s="19"/>
      <c r="QZX73" s="19"/>
      <c r="QZY73" s="19"/>
      <c r="QZZ73" s="19"/>
      <c r="RAA73" s="19"/>
      <c r="RAB73" s="19"/>
      <c r="RAC73" s="19"/>
      <c r="RAD73" s="19"/>
      <c r="RAE73" s="19"/>
      <c r="RAF73" s="19"/>
      <c r="RAG73" s="19"/>
      <c r="RAH73" s="19"/>
      <c r="RAI73" s="19"/>
      <c r="RAJ73" s="19"/>
      <c r="RAK73" s="19"/>
      <c r="RAL73" s="19"/>
      <c r="RAM73" s="19"/>
      <c r="RAN73" s="19"/>
      <c r="RAO73" s="19"/>
      <c r="RAP73" s="19"/>
      <c r="RAQ73" s="19"/>
      <c r="RAR73" s="19"/>
      <c r="RAS73" s="19"/>
      <c r="RAT73" s="19"/>
      <c r="RAU73" s="19"/>
      <c r="RAV73" s="19"/>
      <c r="RAW73" s="19"/>
      <c r="RAX73" s="19"/>
      <c r="RAY73" s="19"/>
      <c r="RAZ73" s="19"/>
      <c r="RBA73" s="19"/>
      <c r="RBB73" s="19"/>
      <c r="RBC73" s="19"/>
      <c r="RBD73" s="19"/>
      <c r="RBE73" s="19"/>
      <c r="RBF73" s="19"/>
      <c r="RBG73" s="19"/>
      <c r="RBH73" s="19"/>
      <c r="RBI73" s="19"/>
      <c r="RBJ73" s="19"/>
      <c r="RBK73" s="19"/>
      <c r="RBL73" s="19"/>
      <c r="RBM73" s="19"/>
      <c r="RBN73" s="19"/>
      <c r="RBO73" s="19"/>
      <c r="RBP73" s="19"/>
      <c r="RBQ73" s="19"/>
      <c r="RBR73" s="19"/>
      <c r="RBS73" s="19"/>
      <c r="RBT73" s="19"/>
      <c r="RBU73" s="19"/>
      <c r="RBV73" s="19"/>
      <c r="RBW73" s="19"/>
      <c r="RBX73" s="19"/>
      <c r="RBY73" s="19"/>
      <c r="RBZ73" s="19"/>
      <c r="RCA73" s="19"/>
      <c r="RCB73" s="19"/>
      <c r="RCC73" s="19"/>
      <c r="RCD73" s="19"/>
      <c r="RCE73" s="19"/>
      <c r="RCF73" s="19"/>
      <c r="RCG73" s="19"/>
      <c r="RCH73" s="19"/>
      <c r="RCI73" s="19"/>
      <c r="RCJ73" s="19"/>
      <c r="RCK73" s="19"/>
      <c r="RCL73" s="19"/>
      <c r="RCM73" s="19"/>
      <c r="RCN73" s="19"/>
      <c r="RCO73" s="19"/>
      <c r="RCP73" s="19"/>
      <c r="RCQ73" s="19"/>
      <c r="RCR73" s="19"/>
      <c r="RCS73" s="19"/>
      <c r="RCT73" s="19"/>
      <c r="RCU73" s="19"/>
      <c r="RCV73" s="19"/>
      <c r="RCW73" s="19"/>
      <c r="RCX73" s="19"/>
      <c r="RCY73" s="19"/>
      <c r="RCZ73" s="19"/>
      <c r="RDA73" s="19"/>
      <c r="RDB73" s="19"/>
      <c r="RDC73" s="19"/>
      <c r="RDD73" s="19"/>
      <c r="RDE73" s="19"/>
      <c r="RDF73" s="19"/>
      <c r="RDG73" s="19"/>
      <c r="RDH73" s="19"/>
      <c r="RDI73" s="19"/>
      <c r="RDJ73" s="19"/>
      <c r="RDK73" s="19"/>
      <c r="RDL73" s="19"/>
      <c r="RDM73" s="19"/>
      <c r="RDN73" s="19"/>
      <c r="RDO73" s="19"/>
      <c r="RDP73" s="19"/>
      <c r="RDQ73" s="19"/>
      <c r="RDR73" s="19"/>
      <c r="RDS73" s="19"/>
      <c r="RDT73" s="19"/>
      <c r="RDU73" s="19"/>
      <c r="RDV73" s="19"/>
      <c r="RDW73" s="19"/>
      <c r="RDX73" s="19"/>
      <c r="RDY73" s="19"/>
      <c r="RDZ73" s="19"/>
      <c r="REA73" s="19"/>
      <c r="REB73" s="19"/>
      <c r="REC73" s="19"/>
      <c r="RED73" s="19"/>
      <c r="REE73" s="19"/>
      <c r="REF73" s="19"/>
      <c r="REG73" s="19"/>
      <c r="REH73" s="19"/>
      <c r="REI73" s="19"/>
      <c r="REJ73" s="19"/>
      <c r="REK73" s="19"/>
      <c r="REL73" s="19"/>
      <c r="REM73" s="19"/>
      <c r="REN73" s="19"/>
      <c r="REO73" s="19"/>
      <c r="REP73" s="19"/>
      <c r="REQ73" s="19"/>
      <c r="RER73" s="19"/>
      <c r="RES73" s="19"/>
      <c r="RET73" s="19"/>
      <c r="REU73" s="19"/>
      <c r="REV73" s="19"/>
      <c r="REW73" s="19"/>
      <c r="REX73" s="19"/>
      <c r="REY73" s="19"/>
      <c r="REZ73" s="19"/>
      <c r="RFA73" s="19"/>
      <c r="RFB73" s="19"/>
      <c r="RFC73" s="19"/>
      <c r="RFD73" s="19"/>
      <c r="RFE73" s="19"/>
      <c r="RFF73" s="19"/>
      <c r="RFG73" s="19"/>
      <c r="RFH73" s="19"/>
      <c r="RFI73" s="19"/>
      <c r="RFJ73" s="19"/>
      <c r="RFK73" s="19"/>
      <c r="RFL73" s="19"/>
      <c r="RFM73" s="19"/>
      <c r="RFN73" s="19"/>
      <c r="RFO73" s="19"/>
      <c r="RFP73" s="19"/>
      <c r="RFQ73" s="19"/>
      <c r="RFR73" s="19"/>
      <c r="RFS73" s="19"/>
      <c r="RFT73" s="19"/>
      <c r="RFU73" s="19"/>
      <c r="RFV73" s="19"/>
      <c r="RFW73" s="19"/>
      <c r="RFX73" s="19"/>
      <c r="RFY73" s="19"/>
      <c r="RFZ73" s="19"/>
      <c r="RGA73" s="19"/>
      <c r="RGB73" s="19"/>
      <c r="RGC73" s="19"/>
      <c r="RGD73" s="19"/>
      <c r="RGE73" s="19"/>
      <c r="RGF73" s="19"/>
      <c r="RGG73" s="19"/>
      <c r="RGH73" s="19"/>
      <c r="RGI73" s="19"/>
      <c r="RGJ73" s="19"/>
      <c r="RGK73" s="19"/>
      <c r="RGL73" s="19"/>
      <c r="RGM73" s="19"/>
      <c r="RGN73" s="19"/>
      <c r="RGO73" s="19"/>
      <c r="RGP73" s="19"/>
      <c r="RGQ73" s="19"/>
      <c r="RGR73" s="19"/>
      <c r="RGS73" s="19"/>
      <c r="RGT73" s="19"/>
      <c r="RGU73" s="19"/>
      <c r="RGV73" s="19"/>
      <c r="RGW73" s="19"/>
      <c r="RGX73" s="19"/>
      <c r="RGY73" s="19"/>
      <c r="RGZ73" s="19"/>
      <c r="RHA73" s="19"/>
      <c r="RHB73" s="19"/>
      <c r="RHC73" s="19"/>
      <c r="RHD73" s="19"/>
      <c r="RHE73" s="19"/>
      <c r="RHF73" s="19"/>
      <c r="RHG73" s="19"/>
      <c r="RHH73" s="19"/>
      <c r="RHI73" s="19"/>
      <c r="RHJ73" s="19"/>
      <c r="RHK73" s="19"/>
      <c r="RHL73" s="19"/>
      <c r="RHM73" s="19"/>
      <c r="RHN73" s="19"/>
      <c r="RHO73" s="19"/>
      <c r="RHP73" s="19"/>
      <c r="RHQ73" s="19"/>
      <c r="RHR73" s="19"/>
      <c r="RHS73" s="19"/>
      <c r="RHT73" s="19"/>
      <c r="RHU73" s="19"/>
      <c r="RHV73" s="19"/>
      <c r="RHW73" s="19"/>
      <c r="RHX73" s="19"/>
      <c r="RHY73" s="19"/>
      <c r="RHZ73" s="19"/>
      <c r="RIA73" s="19"/>
      <c r="RIB73" s="19"/>
      <c r="RIC73" s="19"/>
      <c r="RID73" s="19"/>
      <c r="RIE73" s="19"/>
      <c r="RIF73" s="19"/>
      <c r="RIG73" s="19"/>
      <c r="RIH73" s="19"/>
      <c r="RII73" s="19"/>
      <c r="RIJ73" s="19"/>
      <c r="RIK73" s="19"/>
      <c r="RIL73" s="19"/>
      <c r="RIM73" s="19"/>
      <c r="RIN73" s="19"/>
      <c r="RIO73" s="19"/>
      <c r="RIP73" s="19"/>
      <c r="RIQ73" s="19"/>
      <c r="RIR73" s="19"/>
      <c r="RIS73" s="19"/>
      <c r="RIT73" s="19"/>
      <c r="RIU73" s="19"/>
      <c r="RIV73" s="19"/>
      <c r="RIW73" s="19"/>
      <c r="RIX73" s="19"/>
      <c r="RIY73" s="19"/>
      <c r="RIZ73" s="19"/>
      <c r="RJA73" s="19"/>
      <c r="RJB73" s="19"/>
      <c r="RJC73" s="19"/>
      <c r="RJD73" s="19"/>
      <c r="RJE73" s="19"/>
      <c r="RJF73" s="19"/>
      <c r="RJG73" s="19"/>
      <c r="RJH73" s="19"/>
      <c r="RJI73" s="19"/>
      <c r="RJJ73" s="19"/>
      <c r="RJK73" s="19"/>
      <c r="RJL73" s="19"/>
      <c r="RJM73" s="19"/>
      <c r="RJN73" s="19"/>
      <c r="RJO73" s="19"/>
      <c r="RJP73" s="19"/>
      <c r="RJQ73" s="19"/>
      <c r="RJR73" s="19"/>
      <c r="RJS73" s="19"/>
      <c r="RJT73" s="19"/>
      <c r="RJU73" s="19"/>
      <c r="RJV73" s="19"/>
      <c r="RJW73" s="19"/>
      <c r="RJX73" s="19"/>
      <c r="RJY73" s="19"/>
      <c r="RJZ73" s="19"/>
      <c r="RKA73" s="19"/>
      <c r="RKB73" s="19"/>
      <c r="RKC73" s="19"/>
      <c r="RKD73" s="19"/>
      <c r="RKE73" s="19"/>
      <c r="RKF73" s="19"/>
      <c r="RKG73" s="19"/>
      <c r="RKH73" s="19"/>
      <c r="RKI73" s="19"/>
      <c r="RKJ73" s="19"/>
      <c r="RKK73" s="19"/>
      <c r="RKL73" s="19"/>
      <c r="RKM73" s="19"/>
      <c r="RKN73" s="19"/>
      <c r="RKO73" s="19"/>
      <c r="RKP73" s="19"/>
      <c r="RKQ73" s="19"/>
      <c r="RKR73" s="19"/>
      <c r="RKS73" s="19"/>
      <c r="RKT73" s="19"/>
      <c r="RKU73" s="19"/>
      <c r="RKV73" s="19"/>
      <c r="RKW73" s="19"/>
      <c r="RKX73" s="19"/>
      <c r="RKY73" s="19"/>
      <c r="RKZ73" s="19"/>
      <c r="RLA73" s="19"/>
      <c r="RLB73" s="19"/>
      <c r="RLC73" s="19"/>
      <c r="RLD73" s="19"/>
      <c r="RLE73" s="19"/>
      <c r="RLF73" s="19"/>
      <c r="RLG73" s="19"/>
      <c r="RLH73" s="19"/>
      <c r="RLI73" s="19"/>
      <c r="RLJ73" s="19"/>
      <c r="RLK73" s="19"/>
      <c r="RLL73" s="19"/>
      <c r="RLM73" s="19"/>
      <c r="RLN73" s="19"/>
      <c r="RLO73" s="19"/>
      <c r="RLP73" s="19"/>
      <c r="RLQ73" s="19"/>
      <c r="RLR73" s="19"/>
      <c r="RLS73" s="19"/>
      <c r="RLT73" s="19"/>
      <c r="RLU73" s="19"/>
      <c r="RLV73" s="19"/>
      <c r="RLW73" s="19"/>
      <c r="RLX73" s="19"/>
      <c r="RLY73" s="19"/>
      <c r="RLZ73" s="19"/>
      <c r="RMA73" s="19"/>
      <c r="RMB73" s="19"/>
      <c r="RMC73" s="19"/>
      <c r="RMD73" s="19"/>
      <c r="RME73" s="19"/>
      <c r="RMF73" s="19"/>
      <c r="RMG73" s="19"/>
      <c r="RMH73" s="19"/>
      <c r="RMI73" s="19"/>
      <c r="RMJ73" s="19"/>
      <c r="RMK73" s="19"/>
      <c r="RML73" s="19"/>
      <c r="RMM73" s="19"/>
      <c r="RMN73" s="19"/>
      <c r="RMO73" s="19"/>
      <c r="RMP73" s="19"/>
      <c r="RMQ73" s="19"/>
      <c r="RMR73" s="19"/>
      <c r="RMS73" s="19"/>
      <c r="RMT73" s="19"/>
      <c r="RMU73" s="19"/>
      <c r="RMV73" s="19"/>
      <c r="RMW73" s="19"/>
      <c r="RMX73" s="19"/>
      <c r="RMY73" s="19"/>
      <c r="RMZ73" s="19"/>
      <c r="RNA73" s="19"/>
      <c r="RNB73" s="19"/>
      <c r="RNC73" s="19"/>
      <c r="RND73" s="19"/>
      <c r="RNE73" s="19"/>
      <c r="RNF73" s="19"/>
      <c r="RNG73" s="19"/>
      <c r="RNH73" s="19"/>
      <c r="RNI73" s="19"/>
      <c r="RNJ73" s="19"/>
      <c r="RNK73" s="19"/>
      <c r="RNL73" s="19"/>
      <c r="RNM73" s="19"/>
      <c r="RNN73" s="19"/>
      <c r="RNO73" s="19"/>
      <c r="RNP73" s="19"/>
      <c r="RNQ73" s="19"/>
      <c r="RNR73" s="19"/>
      <c r="RNS73" s="19"/>
      <c r="RNT73" s="19"/>
      <c r="RNU73" s="19"/>
      <c r="RNV73" s="19"/>
      <c r="RNW73" s="19"/>
      <c r="RNX73" s="19"/>
      <c r="RNY73" s="19"/>
      <c r="RNZ73" s="19"/>
      <c r="ROA73" s="19"/>
      <c r="ROB73" s="19"/>
      <c r="ROC73" s="19"/>
      <c r="ROD73" s="19"/>
      <c r="ROE73" s="19"/>
      <c r="ROF73" s="19"/>
      <c r="ROG73" s="19"/>
      <c r="ROH73" s="19"/>
      <c r="ROI73" s="19"/>
      <c r="ROJ73" s="19"/>
      <c r="ROK73" s="19"/>
      <c r="ROL73" s="19"/>
      <c r="ROM73" s="19"/>
      <c r="RON73" s="19"/>
      <c r="ROO73" s="19"/>
      <c r="ROP73" s="19"/>
      <c r="ROQ73" s="19"/>
      <c r="ROR73" s="19"/>
      <c r="ROS73" s="19"/>
      <c r="ROT73" s="19"/>
      <c r="ROU73" s="19"/>
      <c r="ROV73" s="19"/>
      <c r="ROW73" s="19"/>
      <c r="ROX73" s="19"/>
      <c r="ROY73" s="19"/>
      <c r="ROZ73" s="19"/>
      <c r="RPA73" s="19"/>
      <c r="RPB73" s="19"/>
      <c r="RPC73" s="19"/>
      <c r="RPD73" s="19"/>
      <c r="RPE73" s="19"/>
      <c r="RPF73" s="19"/>
      <c r="RPG73" s="19"/>
      <c r="RPH73" s="19"/>
      <c r="RPI73" s="19"/>
      <c r="RPJ73" s="19"/>
      <c r="RPK73" s="19"/>
      <c r="RPL73" s="19"/>
      <c r="RPM73" s="19"/>
      <c r="RPN73" s="19"/>
      <c r="RPO73" s="19"/>
      <c r="RPP73" s="19"/>
      <c r="RPQ73" s="19"/>
      <c r="RPR73" s="19"/>
      <c r="RPS73" s="19"/>
      <c r="RPT73" s="19"/>
      <c r="RPU73" s="19"/>
      <c r="RPV73" s="19"/>
      <c r="RPW73" s="19"/>
      <c r="RPX73" s="19"/>
      <c r="RPY73" s="19"/>
      <c r="RPZ73" s="19"/>
      <c r="RQA73" s="19"/>
      <c r="RQB73" s="19"/>
      <c r="RQC73" s="19"/>
      <c r="RQD73" s="19"/>
      <c r="RQE73" s="19"/>
      <c r="RQF73" s="19"/>
      <c r="RQG73" s="19"/>
      <c r="RQH73" s="19"/>
      <c r="RQI73" s="19"/>
      <c r="RQJ73" s="19"/>
      <c r="RQK73" s="19"/>
      <c r="RQL73" s="19"/>
      <c r="RQM73" s="19"/>
      <c r="RQN73" s="19"/>
      <c r="RQO73" s="19"/>
      <c r="RQP73" s="19"/>
      <c r="RQQ73" s="19"/>
      <c r="RQR73" s="19"/>
      <c r="RQS73" s="19"/>
      <c r="RQT73" s="19"/>
      <c r="RQU73" s="19"/>
      <c r="RQV73" s="19"/>
      <c r="RQW73" s="19"/>
      <c r="RQX73" s="19"/>
      <c r="RQY73" s="19"/>
      <c r="RQZ73" s="19"/>
      <c r="RRA73" s="19"/>
      <c r="RRB73" s="19"/>
      <c r="RRC73" s="19"/>
      <c r="RRD73" s="19"/>
      <c r="RRE73" s="19"/>
      <c r="RRF73" s="19"/>
      <c r="RRG73" s="19"/>
      <c r="RRH73" s="19"/>
      <c r="RRI73" s="19"/>
      <c r="RRJ73" s="19"/>
      <c r="RRK73" s="19"/>
      <c r="RRL73" s="19"/>
      <c r="RRM73" s="19"/>
      <c r="RRN73" s="19"/>
      <c r="RRO73" s="19"/>
      <c r="RRP73" s="19"/>
      <c r="RRQ73" s="19"/>
      <c r="RRR73" s="19"/>
      <c r="RRS73" s="19"/>
      <c r="RRT73" s="19"/>
      <c r="RRU73" s="19"/>
      <c r="RRV73" s="19"/>
      <c r="RRW73" s="19"/>
      <c r="RRX73" s="19"/>
      <c r="RRY73" s="19"/>
      <c r="RRZ73" s="19"/>
      <c r="RSA73" s="19"/>
      <c r="RSB73" s="19"/>
      <c r="RSC73" s="19"/>
      <c r="RSD73" s="19"/>
      <c r="RSE73" s="19"/>
      <c r="RSF73" s="19"/>
      <c r="RSG73" s="19"/>
      <c r="RSH73" s="19"/>
      <c r="RSI73" s="19"/>
      <c r="RSJ73" s="19"/>
      <c r="RSK73" s="19"/>
      <c r="RSL73" s="19"/>
      <c r="RSM73" s="19"/>
      <c r="RSN73" s="19"/>
      <c r="RSO73" s="19"/>
      <c r="RSP73" s="19"/>
      <c r="RSQ73" s="19"/>
      <c r="RSR73" s="19"/>
      <c r="RSS73" s="19"/>
      <c r="RST73" s="19"/>
      <c r="RSU73" s="19"/>
      <c r="RSV73" s="19"/>
      <c r="RSW73" s="19"/>
      <c r="RSX73" s="19"/>
      <c r="RSY73" s="19"/>
      <c r="RSZ73" s="19"/>
      <c r="RTA73" s="19"/>
      <c r="RTB73" s="19"/>
      <c r="RTC73" s="19"/>
      <c r="RTD73" s="19"/>
      <c r="RTE73" s="19"/>
      <c r="RTF73" s="19"/>
      <c r="RTG73" s="19"/>
      <c r="RTH73" s="19"/>
      <c r="RTI73" s="19"/>
      <c r="RTJ73" s="19"/>
      <c r="RTK73" s="19"/>
      <c r="RTL73" s="19"/>
      <c r="RTM73" s="19"/>
      <c r="RTN73" s="19"/>
      <c r="RTO73" s="19"/>
      <c r="RTP73" s="19"/>
      <c r="RTQ73" s="19"/>
      <c r="RTR73" s="19"/>
      <c r="RTS73" s="19"/>
      <c r="RTT73" s="19"/>
      <c r="RTU73" s="19"/>
      <c r="RTV73" s="19"/>
      <c r="RTW73" s="19"/>
      <c r="RTX73" s="19"/>
      <c r="RTY73" s="19"/>
      <c r="RTZ73" s="19"/>
      <c r="RUA73" s="19"/>
      <c r="RUB73" s="19"/>
      <c r="RUC73" s="19"/>
      <c r="RUD73" s="19"/>
      <c r="RUE73" s="19"/>
      <c r="RUF73" s="19"/>
      <c r="RUG73" s="19"/>
      <c r="RUH73" s="19"/>
      <c r="RUI73" s="19"/>
      <c r="RUJ73" s="19"/>
      <c r="RUK73" s="19"/>
      <c r="RUL73" s="19"/>
      <c r="RUM73" s="19"/>
      <c r="RUN73" s="19"/>
      <c r="RUO73" s="19"/>
      <c r="RUP73" s="19"/>
      <c r="RUQ73" s="19"/>
      <c r="RUR73" s="19"/>
      <c r="RUS73" s="19"/>
      <c r="RUT73" s="19"/>
      <c r="RUU73" s="19"/>
      <c r="RUV73" s="19"/>
      <c r="RUW73" s="19"/>
      <c r="RUX73" s="19"/>
      <c r="RUY73" s="19"/>
      <c r="RUZ73" s="19"/>
      <c r="RVA73" s="19"/>
      <c r="RVB73" s="19"/>
      <c r="RVC73" s="19"/>
      <c r="RVD73" s="19"/>
      <c r="RVE73" s="19"/>
      <c r="RVF73" s="19"/>
      <c r="RVG73" s="19"/>
      <c r="RVH73" s="19"/>
      <c r="RVI73" s="19"/>
      <c r="RVJ73" s="19"/>
      <c r="RVK73" s="19"/>
      <c r="RVL73" s="19"/>
      <c r="RVM73" s="19"/>
      <c r="RVN73" s="19"/>
      <c r="RVO73" s="19"/>
      <c r="RVP73" s="19"/>
      <c r="RVQ73" s="19"/>
      <c r="RVR73" s="19"/>
      <c r="RVS73" s="19"/>
      <c r="RVT73" s="19"/>
      <c r="RVU73" s="19"/>
      <c r="RVV73" s="19"/>
      <c r="RVW73" s="19"/>
      <c r="RVX73" s="19"/>
      <c r="RVY73" s="19"/>
      <c r="RVZ73" s="19"/>
      <c r="RWA73" s="19"/>
      <c r="RWB73" s="19"/>
      <c r="RWC73" s="19"/>
      <c r="RWD73" s="19"/>
      <c r="RWE73" s="19"/>
      <c r="RWF73" s="19"/>
      <c r="RWG73" s="19"/>
      <c r="RWH73" s="19"/>
      <c r="RWI73" s="19"/>
      <c r="RWJ73" s="19"/>
      <c r="RWK73" s="19"/>
      <c r="RWL73" s="19"/>
      <c r="RWM73" s="19"/>
      <c r="RWN73" s="19"/>
      <c r="RWO73" s="19"/>
      <c r="RWP73" s="19"/>
      <c r="RWQ73" s="19"/>
      <c r="RWR73" s="19"/>
      <c r="RWS73" s="19"/>
      <c r="RWT73" s="19"/>
      <c r="RWU73" s="19"/>
      <c r="RWV73" s="19"/>
      <c r="RWW73" s="19"/>
      <c r="RWX73" s="19"/>
      <c r="RWY73" s="19"/>
      <c r="RWZ73" s="19"/>
      <c r="RXA73" s="19"/>
      <c r="RXB73" s="19"/>
      <c r="RXC73" s="19"/>
      <c r="RXD73" s="19"/>
      <c r="RXE73" s="19"/>
      <c r="RXF73" s="19"/>
      <c r="RXG73" s="19"/>
      <c r="RXH73" s="19"/>
      <c r="RXI73" s="19"/>
      <c r="RXJ73" s="19"/>
      <c r="RXK73" s="19"/>
      <c r="RXL73" s="19"/>
      <c r="RXM73" s="19"/>
      <c r="RXN73" s="19"/>
      <c r="RXO73" s="19"/>
      <c r="RXP73" s="19"/>
      <c r="RXQ73" s="19"/>
      <c r="RXR73" s="19"/>
      <c r="RXS73" s="19"/>
      <c r="RXT73" s="19"/>
      <c r="RXU73" s="19"/>
      <c r="RXV73" s="19"/>
      <c r="RXW73" s="19"/>
      <c r="RXX73" s="19"/>
      <c r="RXY73" s="19"/>
      <c r="RXZ73" s="19"/>
      <c r="RYA73" s="19"/>
      <c r="RYB73" s="19"/>
      <c r="RYC73" s="19"/>
      <c r="RYD73" s="19"/>
      <c r="RYE73" s="19"/>
      <c r="RYF73" s="19"/>
      <c r="RYG73" s="19"/>
      <c r="RYH73" s="19"/>
      <c r="RYI73" s="19"/>
      <c r="RYJ73" s="19"/>
      <c r="RYK73" s="19"/>
      <c r="RYL73" s="19"/>
      <c r="RYM73" s="19"/>
      <c r="RYN73" s="19"/>
      <c r="RYO73" s="19"/>
      <c r="RYP73" s="19"/>
      <c r="RYQ73" s="19"/>
      <c r="RYR73" s="19"/>
      <c r="RYS73" s="19"/>
      <c r="RYT73" s="19"/>
      <c r="RYU73" s="19"/>
      <c r="RYV73" s="19"/>
      <c r="RYW73" s="19"/>
      <c r="RYX73" s="19"/>
      <c r="RYY73" s="19"/>
      <c r="RYZ73" s="19"/>
      <c r="RZA73" s="19"/>
      <c r="RZB73" s="19"/>
      <c r="RZC73" s="19"/>
      <c r="RZD73" s="19"/>
      <c r="RZE73" s="19"/>
      <c r="RZF73" s="19"/>
      <c r="RZG73" s="19"/>
      <c r="RZH73" s="19"/>
      <c r="RZI73" s="19"/>
      <c r="RZJ73" s="19"/>
      <c r="RZK73" s="19"/>
      <c r="RZL73" s="19"/>
      <c r="RZM73" s="19"/>
      <c r="RZN73" s="19"/>
      <c r="RZO73" s="19"/>
      <c r="RZP73" s="19"/>
      <c r="RZQ73" s="19"/>
      <c r="RZR73" s="19"/>
      <c r="RZS73" s="19"/>
      <c r="RZT73" s="19"/>
      <c r="RZU73" s="19"/>
      <c r="RZV73" s="19"/>
      <c r="RZW73" s="19"/>
      <c r="RZX73" s="19"/>
      <c r="RZY73" s="19"/>
      <c r="RZZ73" s="19"/>
      <c r="SAA73" s="19"/>
      <c r="SAB73" s="19"/>
      <c r="SAC73" s="19"/>
      <c r="SAD73" s="19"/>
      <c r="SAE73" s="19"/>
      <c r="SAF73" s="19"/>
      <c r="SAG73" s="19"/>
      <c r="SAH73" s="19"/>
      <c r="SAI73" s="19"/>
      <c r="SAJ73" s="19"/>
      <c r="SAK73" s="19"/>
      <c r="SAL73" s="19"/>
      <c r="SAM73" s="19"/>
      <c r="SAN73" s="19"/>
      <c r="SAO73" s="19"/>
      <c r="SAP73" s="19"/>
      <c r="SAQ73" s="19"/>
      <c r="SAR73" s="19"/>
      <c r="SAS73" s="19"/>
      <c r="SAT73" s="19"/>
      <c r="SAU73" s="19"/>
      <c r="SAV73" s="19"/>
      <c r="SAW73" s="19"/>
      <c r="SAX73" s="19"/>
      <c r="SAY73" s="19"/>
      <c r="SAZ73" s="19"/>
      <c r="SBA73" s="19"/>
      <c r="SBB73" s="19"/>
      <c r="SBC73" s="19"/>
      <c r="SBD73" s="19"/>
      <c r="SBE73" s="19"/>
      <c r="SBF73" s="19"/>
      <c r="SBG73" s="19"/>
      <c r="SBH73" s="19"/>
      <c r="SBI73" s="19"/>
      <c r="SBJ73" s="19"/>
      <c r="SBK73" s="19"/>
      <c r="SBL73" s="19"/>
      <c r="SBM73" s="19"/>
      <c r="SBN73" s="19"/>
      <c r="SBO73" s="19"/>
      <c r="SBP73" s="19"/>
      <c r="SBQ73" s="19"/>
      <c r="SBR73" s="19"/>
      <c r="SBS73" s="19"/>
      <c r="SBT73" s="19"/>
      <c r="SBU73" s="19"/>
      <c r="SBV73" s="19"/>
      <c r="SBW73" s="19"/>
      <c r="SBX73" s="19"/>
      <c r="SBY73" s="19"/>
      <c r="SBZ73" s="19"/>
      <c r="SCA73" s="19"/>
      <c r="SCB73" s="19"/>
      <c r="SCC73" s="19"/>
      <c r="SCD73" s="19"/>
      <c r="SCE73" s="19"/>
      <c r="SCF73" s="19"/>
      <c r="SCG73" s="19"/>
      <c r="SCH73" s="19"/>
      <c r="SCI73" s="19"/>
      <c r="SCJ73" s="19"/>
      <c r="SCK73" s="19"/>
      <c r="SCL73" s="19"/>
      <c r="SCM73" s="19"/>
      <c r="SCN73" s="19"/>
      <c r="SCO73" s="19"/>
      <c r="SCP73" s="19"/>
      <c r="SCQ73" s="19"/>
      <c r="SCR73" s="19"/>
      <c r="SCS73" s="19"/>
      <c r="SCT73" s="19"/>
      <c r="SCU73" s="19"/>
      <c r="SCV73" s="19"/>
      <c r="SCW73" s="19"/>
      <c r="SCX73" s="19"/>
      <c r="SCY73" s="19"/>
      <c r="SCZ73" s="19"/>
      <c r="SDA73" s="19"/>
      <c r="SDB73" s="19"/>
      <c r="SDC73" s="19"/>
      <c r="SDD73" s="19"/>
      <c r="SDE73" s="19"/>
      <c r="SDF73" s="19"/>
      <c r="SDG73" s="19"/>
      <c r="SDH73" s="19"/>
      <c r="SDI73" s="19"/>
      <c r="SDJ73" s="19"/>
      <c r="SDK73" s="19"/>
      <c r="SDL73" s="19"/>
      <c r="SDM73" s="19"/>
      <c r="SDN73" s="19"/>
      <c r="SDO73" s="19"/>
      <c r="SDP73" s="19"/>
      <c r="SDQ73" s="19"/>
      <c r="SDR73" s="19"/>
      <c r="SDS73" s="19"/>
      <c r="SDT73" s="19"/>
      <c r="SDU73" s="19"/>
      <c r="SDV73" s="19"/>
      <c r="SDW73" s="19"/>
      <c r="SDX73" s="19"/>
      <c r="SDY73" s="19"/>
      <c r="SDZ73" s="19"/>
      <c r="SEA73" s="19"/>
      <c r="SEB73" s="19"/>
      <c r="SEC73" s="19"/>
      <c r="SED73" s="19"/>
      <c r="SEE73" s="19"/>
      <c r="SEF73" s="19"/>
      <c r="SEG73" s="19"/>
      <c r="SEH73" s="19"/>
      <c r="SEI73" s="19"/>
      <c r="SEJ73" s="19"/>
      <c r="SEK73" s="19"/>
      <c r="SEL73" s="19"/>
      <c r="SEM73" s="19"/>
      <c r="SEN73" s="19"/>
      <c r="SEO73" s="19"/>
      <c r="SEP73" s="19"/>
      <c r="SEQ73" s="19"/>
      <c r="SER73" s="19"/>
      <c r="SES73" s="19"/>
      <c r="SET73" s="19"/>
      <c r="SEU73" s="19"/>
      <c r="SEV73" s="19"/>
      <c r="SEW73" s="19"/>
      <c r="SEX73" s="19"/>
      <c r="SEY73" s="19"/>
      <c r="SEZ73" s="19"/>
      <c r="SFA73" s="19"/>
      <c r="SFB73" s="19"/>
      <c r="SFC73" s="19"/>
      <c r="SFD73" s="19"/>
      <c r="SFE73" s="19"/>
      <c r="SFF73" s="19"/>
      <c r="SFG73" s="19"/>
      <c r="SFH73" s="19"/>
      <c r="SFI73" s="19"/>
      <c r="SFJ73" s="19"/>
      <c r="SFK73" s="19"/>
      <c r="SFL73" s="19"/>
      <c r="SFM73" s="19"/>
      <c r="SFN73" s="19"/>
      <c r="SFO73" s="19"/>
      <c r="SFP73" s="19"/>
      <c r="SFQ73" s="19"/>
      <c r="SFR73" s="19"/>
      <c r="SFS73" s="19"/>
      <c r="SFT73" s="19"/>
      <c r="SFU73" s="19"/>
      <c r="SFV73" s="19"/>
      <c r="SFW73" s="19"/>
      <c r="SFX73" s="19"/>
      <c r="SFY73" s="19"/>
      <c r="SFZ73" s="19"/>
      <c r="SGA73" s="19"/>
      <c r="SGB73" s="19"/>
      <c r="SGC73" s="19"/>
      <c r="SGD73" s="19"/>
      <c r="SGE73" s="19"/>
      <c r="SGF73" s="19"/>
      <c r="SGG73" s="19"/>
      <c r="SGH73" s="19"/>
      <c r="SGI73" s="19"/>
      <c r="SGJ73" s="19"/>
      <c r="SGK73" s="19"/>
      <c r="SGL73" s="19"/>
      <c r="SGM73" s="19"/>
      <c r="SGN73" s="19"/>
      <c r="SGO73" s="19"/>
      <c r="SGP73" s="19"/>
      <c r="SGQ73" s="19"/>
      <c r="SGR73" s="19"/>
      <c r="SGS73" s="19"/>
      <c r="SGT73" s="19"/>
      <c r="SGU73" s="19"/>
      <c r="SGV73" s="19"/>
      <c r="SGW73" s="19"/>
      <c r="SGX73" s="19"/>
      <c r="SGY73" s="19"/>
      <c r="SGZ73" s="19"/>
      <c r="SHA73" s="19"/>
      <c r="SHB73" s="19"/>
      <c r="SHC73" s="19"/>
      <c r="SHD73" s="19"/>
      <c r="SHE73" s="19"/>
      <c r="SHF73" s="19"/>
      <c r="SHG73" s="19"/>
      <c r="SHH73" s="19"/>
      <c r="SHI73" s="19"/>
      <c r="SHJ73" s="19"/>
      <c r="SHK73" s="19"/>
      <c r="SHL73" s="19"/>
      <c r="SHM73" s="19"/>
      <c r="SHN73" s="19"/>
      <c r="SHO73" s="19"/>
      <c r="SHP73" s="19"/>
      <c r="SHQ73" s="19"/>
      <c r="SHR73" s="19"/>
      <c r="SHS73" s="19"/>
      <c r="SHT73" s="19"/>
      <c r="SHU73" s="19"/>
      <c r="SHV73" s="19"/>
      <c r="SHW73" s="19"/>
      <c r="SHX73" s="19"/>
      <c r="SHY73" s="19"/>
      <c r="SHZ73" s="19"/>
      <c r="SIA73" s="19"/>
      <c r="SIB73" s="19"/>
      <c r="SIC73" s="19"/>
      <c r="SID73" s="19"/>
      <c r="SIE73" s="19"/>
      <c r="SIF73" s="19"/>
      <c r="SIG73" s="19"/>
      <c r="SIH73" s="19"/>
      <c r="SII73" s="19"/>
      <c r="SIJ73" s="19"/>
      <c r="SIK73" s="19"/>
      <c r="SIL73" s="19"/>
      <c r="SIM73" s="19"/>
      <c r="SIN73" s="19"/>
      <c r="SIO73" s="19"/>
      <c r="SIP73" s="19"/>
      <c r="SIQ73" s="19"/>
      <c r="SIR73" s="19"/>
      <c r="SIS73" s="19"/>
      <c r="SIT73" s="19"/>
      <c r="SIU73" s="19"/>
      <c r="SIV73" s="19"/>
      <c r="SIW73" s="19"/>
      <c r="SIX73" s="19"/>
      <c r="SIY73" s="19"/>
      <c r="SIZ73" s="19"/>
      <c r="SJA73" s="19"/>
      <c r="SJB73" s="19"/>
      <c r="SJC73" s="19"/>
      <c r="SJD73" s="19"/>
      <c r="SJE73" s="19"/>
      <c r="SJF73" s="19"/>
      <c r="SJG73" s="19"/>
      <c r="SJH73" s="19"/>
      <c r="SJI73" s="19"/>
      <c r="SJJ73" s="19"/>
      <c r="SJK73" s="19"/>
      <c r="SJL73" s="19"/>
      <c r="SJM73" s="19"/>
      <c r="SJN73" s="19"/>
      <c r="SJO73" s="19"/>
      <c r="SJP73" s="19"/>
      <c r="SJQ73" s="19"/>
      <c r="SJR73" s="19"/>
      <c r="SJS73" s="19"/>
      <c r="SJT73" s="19"/>
      <c r="SJU73" s="19"/>
      <c r="SJV73" s="19"/>
      <c r="SJW73" s="19"/>
      <c r="SJX73" s="19"/>
      <c r="SJY73" s="19"/>
      <c r="SJZ73" s="19"/>
      <c r="SKA73" s="19"/>
      <c r="SKB73" s="19"/>
      <c r="SKC73" s="19"/>
      <c r="SKD73" s="19"/>
      <c r="SKE73" s="19"/>
      <c r="SKF73" s="19"/>
      <c r="SKG73" s="19"/>
      <c r="SKH73" s="19"/>
      <c r="SKI73" s="19"/>
      <c r="SKJ73" s="19"/>
      <c r="SKK73" s="19"/>
      <c r="SKL73" s="19"/>
      <c r="SKM73" s="19"/>
      <c r="SKN73" s="19"/>
      <c r="SKO73" s="19"/>
      <c r="SKP73" s="19"/>
      <c r="SKQ73" s="19"/>
      <c r="SKR73" s="19"/>
      <c r="SKS73" s="19"/>
      <c r="SKT73" s="19"/>
      <c r="SKU73" s="19"/>
      <c r="SKV73" s="19"/>
      <c r="SKW73" s="19"/>
      <c r="SKX73" s="19"/>
      <c r="SKY73" s="19"/>
      <c r="SKZ73" s="19"/>
      <c r="SLA73" s="19"/>
      <c r="SLB73" s="19"/>
      <c r="SLC73" s="19"/>
      <c r="SLD73" s="19"/>
      <c r="SLE73" s="19"/>
      <c r="SLF73" s="19"/>
      <c r="SLG73" s="19"/>
      <c r="SLH73" s="19"/>
      <c r="SLI73" s="19"/>
      <c r="SLJ73" s="19"/>
      <c r="SLK73" s="19"/>
      <c r="SLL73" s="19"/>
      <c r="SLM73" s="19"/>
      <c r="SLN73" s="19"/>
      <c r="SLO73" s="19"/>
      <c r="SLP73" s="19"/>
      <c r="SLQ73" s="19"/>
      <c r="SLR73" s="19"/>
      <c r="SLS73" s="19"/>
      <c r="SLT73" s="19"/>
      <c r="SLU73" s="19"/>
      <c r="SLV73" s="19"/>
      <c r="SLW73" s="19"/>
      <c r="SLX73" s="19"/>
      <c r="SLY73" s="19"/>
      <c r="SLZ73" s="19"/>
      <c r="SMA73" s="19"/>
      <c r="SMB73" s="19"/>
      <c r="SMC73" s="19"/>
      <c r="SMD73" s="19"/>
      <c r="SME73" s="19"/>
      <c r="SMF73" s="19"/>
      <c r="SMG73" s="19"/>
      <c r="SMH73" s="19"/>
      <c r="SMI73" s="19"/>
      <c r="SMJ73" s="19"/>
      <c r="SMK73" s="19"/>
      <c r="SML73" s="19"/>
      <c r="SMM73" s="19"/>
      <c r="SMN73" s="19"/>
      <c r="SMO73" s="19"/>
      <c r="SMP73" s="19"/>
      <c r="SMQ73" s="19"/>
      <c r="SMR73" s="19"/>
      <c r="SMS73" s="19"/>
      <c r="SMT73" s="19"/>
      <c r="SMU73" s="19"/>
      <c r="SMV73" s="19"/>
      <c r="SMW73" s="19"/>
      <c r="SMX73" s="19"/>
      <c r="SMY73" s="19"/>
      <c r="SMZ73" s="19"/>
      <c r="SNA73" s="19"/>
      <c r="SNB73" s="19"/>
      <c r="SNC73" s="19"/>
      <c r="SND73" s="19"/>
      <c r="SNE73" s="19"/>
      <c r="SNF73" s="19"/>
      <c r="SNG73" s="19"/>
      <c r="SNH73" s="19"/>
      <c r="SNI73" s="19"/>
      <c r="SNJ73" s="19"/>
      <c r="SNK73" s="19"/>
      <c r="SNL73" s="19"/>
      <c r="SNM73" s="19"/>
      <c r="SNN73" s="19"/>
      <c r="SNO73" s="19"/>
      <c r="SNP73" s="19"/>
      <c r="SNQ73" s="19"/>
      <c r="SNR73" s="19"/>
      <c r="SNS73" s="19"/>
      <c r="SNT73" s="19"/>
      <c r="SNU73" s="19"/>
      <c r="SNV73" s="19"/>
      <c r="SNW73" s="19"/>
      <c r="SNX73" s="19"/>
      <c r="SNY73" s="19"/>
      <c r="SNZ73" s="19"/>
      <c r="SOA73" s="19"/>
      <c r="SOB73" s="19"/>
      <c r="SOC73" s="19"/>
      <c r="SOD73" s="19"/>
      <c r="SOE73" s="19"/>
      <c r="SOF73" s="19"/>
      <c r="SOG73" s="19"/>
      <c r="SOH73" s="19"/>
      <c r="SOI73" s="19"/>
      <c r="SOJ73" s="19"/>
      <c r="SOK73" s="19"/>
      <c r="SOL73" s="19"/>
      <c r="SOM73" s="19"/>
      <c r="SON73" s="19"/>
      <c r="SOO73" s="19"/>
      <c r="SOP73" s="19"/>
      <c r="SOQ73" s="19"/>
      <c r="SOR73" s="19"/>
      <c r="SOS73" s="19"/>
      <c r="SOT73" s="19"/>
      <c r="SOU73" s="19"/>
      <c r="SOV73" s="19"/>
      <c r="SOW73" s="19"/>
      <c r="SOX73" s="19"/>
      <c r="SOY73" s="19"/>
      <c r="SOZ73" s="19"/>
      <c r="SPA73" s="19"/>
      <c r="SPB73" s="19"/>
      <c r="SPC73" s="19"/>
      <c r="SPD73" s="19"/>
      <c r="SPE73" s="19"/>
      <c r="SPF73" s="19"/>
      <c r="SPG73" s="19"/>
      <c r="SPH73" s="19"/>
      <c r="SPI73" s="19"/>
      <c r="SPJ73" s="19"/>
      <c r="SPK73" s="19"/>
      <c r="SPL73" s="19"/>
      <c r="SPM73" s="19"/>
      <c r="SPN73" s="19"/>
      <c r="SPO73" s="19"/>
      <c r="SPP73" s="19"/>
      <c r="SPQ73" s="19"/>
      <c r="SPR73" s="19"/>
      <c r="SPS73" s="19"/>
      <c r="SPT73" s="19"/>
      <c r="SPU73" s="19"/>
      <c r="SPV73" s="19"/>
      <c r="SPW73" s="19"/>
      <c r="SPX73" s="19"/>
      <c r="SPY73" s="19"/>
      <c r="SPZ73" s="19"/>
      <c r="SQA73" s="19"/>
      <c r="SQB73" s="19"/>
      <c r="SQC73" s="19"/>
      <c r="SQD73" s="19"/>
      <c r="SQE73" s="19"/>
      <c r="SQF73" s="19"/>
      <c r="SQG73" s="19"/>
      <c r="SQH73" s="19"/>
      <c r="SQI73" s="19"/>
      <c r="SQJ73" s="19"/>
      <c r="SQK73" s="19"/>
      <c r="SQL73" s="19"/>
      <c r="SQM73" s="19"/>
      <c r="SQN73" s="19"/>
      <c r="SQO73" s="19"/>
      <c r="SQP73" s="19"/>
      <c r="SQQ73" s="19"/>
      <c r="SQR73" s="19"/>
      <c r="SQS73" s="19"/>
      <c r="SQT73" s="19"/>
      <c r="SQU73" s="19"/>
      <c r="SQV73" s="19"/>
      <c r="SQW73" s="19"/>
      <c r="SQX73" s="19"/>
      <c r="SQY73" s="19"/>
      <c r="SQZ73" s="19"/>
      <c r="SRA73" s="19"/>
      <c r="SRB73" s="19"/>
      <c r="SRC73" s="19"/>
      <c r="SRD73" s="19"/>
      <c r="SRE73" s="19"/>
      <c r="SRF73" s="19"/>
      <c r="SRG73" s="19"/>
      <c r="SRH73" s="19"/>
      <c r="SRI73" s="19"/>
      <c r="SRJ73" s="19"/>
      <c r="SRK73" s="19"/>
      <c r="SRL73" s="19"/>
      <c r="SRM73" s="19"/>
      <c r="SRN73" s="19"/>
      <c r="SRO73" s="19"/>
      <c r="SRP73" s="19"/>
      <c r="SRQ73" s="19"/>
      <c r="SRR73" s="19"/>
      <c r="SRS73" s="19"/>
      <c r="SRT73" s="19"/>
      <c r="SRU73" s="19"/>
      <c r="SRV73" s="19"/>
      <c r="SRW73" s="19"/>
      <c r="SRX73" s="19"/>
      <c r="SRY73" s="19"/>
      <c r="SRZ73" s="19"/>
      <c r="SSA73" s="19"/>
      <c r="SSB73" s="19"/>
      <c r="SSC73" s="19"/>
      <c r="SSD73" s="19"/>
      <c r="SSE73" s="19"/>
      <c r="SSF73" s="19"/>
      <c r="SSG73" s="19"/>
      <c r="SSH73" s="19"/>
      <c r="SSI73" s="19"/>
      <c r="SSJ73" s="19"/>
      <c r="SSK73" s="19"/>
      <c r="SSL73" s="19"/>
      <c r="SSM73" s="19"/>
      <c r="SSN73" s="19"/>
      <c r="SSO73" s="19"/>
      <c r="SSP73" s="19"/>
      <c r="SSQ73" s="19"/>
      <c r="SSR73" s="19"/>
      <c r="SSS73" s="19"/>
      <c r="SST73" s="19"/>
      <c r="SSU73" s="19"/>
      <c r="SSV73" s="19"/>
      <c r="SSW73" s="19"/>
      <c r="SSX73" s="19"/>
      <c r="SSY73" s="19"/>
      <c r="SSZ73" s="19"/>
      <c r="STA73" s="19"/>
      <c r="STB73" s="19"/>
      <c r="STC73" s="19"/>
      <c r="STD73" s="19"/>
      <c r="STE73" s="19"/>
      <c r="STF73" s="19"/>
      <c r="STG73" s="19"/>
      <c r="STH73" s="19"/>
      <c r="STI73" s="19"/>
      <c r="STJ73" s="19"/>
      <c r="STK73" s="19"/>
      <c r="STL73" s="19"/>
      <c r="STM73" s="19"/>
      <c r="STN73" s="19"/>
      <c r="STO73" s="19"/>
      <c r="STP73" s="19"/>
      <c r="STQ73" s="19"/>
      <c r="STR73" s="19"/>
      <c r="STS73" s="19"/>
      <c r="STT73" s="19"/>
      <c r="STU73" s="19"/>
      <c r="STV73" s="19"/>
      <c r="STW73" s="19"/>
      <c r="STX73" s="19"/>
      <c r="STY73" s="19"/>
      <c r="STZ73" s="19"/>
      <c r="SUA73" s="19"/>
      <c r="SUB73" s="19"/>
      <c r="SUC73" s="19"/>
      <c r="SUD73" s="19"/>
      <c r="SUE73" s="19"/>
      <c r="SUF73" s="19"/>
      <c r="SUG73" s="19"/>
      <c r="SUH73" s="19"/>
      <c r="SUI73" s="19"/>
      <c r="SUJ73" s="19"/>
      <c r="SUK73" s="19"/>
      <c r="SUL73" s="19"/>
      <c r="SUM73" s="19"/>
      <c r="SUN73" s="19"/>
      <c r="SUO73" s="19"/>
      <c r="SUP73" s="19"/>
      <c r="SUQ73" s="19"/>
      <c r="SUR73" s="19"/>
      <c r="SUS73" s="19"/>
      <c r="SUT73" s="19"/>
      <c r="SUU73" s="19"/>
      <c r="SUV73" s="19"/>
      <c r="SUW73" s="19"/>
      <c r="SUX73" s="19"/>
      <c r="SUY73" s="19"/>
      <c r="SUZ73" s="19"/>
      <c r="SVA73" s="19"/>
      <c r="SVB73" s="19"/>
      <c r="SVC73" s="19"/>
      <c r="SVD73" s="19"/>
      <c r="SVE73" s="19"/>
      <c r="SVF73" s="19"/>
      <c r="SVG73" s="19"/>
      <c r="SVH73" s="19"/>
      <c r="SVI73" s="19"/>
      <c r="SVJ73" s="19"/>
      <c r="SVK73" s="19"/>
      <c r="SVL73" s="19"/>
      <c r="SVM73" s="19"/>
      <c r="SVN73" s="19"/>
      <c r="SVO73" s="19"/>
      <c r="SVP73" s="19"/>
      <c r="SVQ73" s="19"/>
      <c r="SVR73" s="19"/>
      <c r="SVS73" s="19"/>
      <c r="SVT73" s="19"/>
      <c r="SVU73" s="19"/>
      <c r="SVV73" s="19"/>
      <c r="SVW73" s="19"/>
      <c r="SVX73" s="19"/>
      <c r="SVY73" s="19"/>
      <c r="SVZ73" s="19"/>
      <c r="SWA73" s="19"/>
      <c r="SWB73" s="19"/>
      <c r="SWC73" s="19"/>
      <c r="SWD73" s="19"/>
      <c r="SWE73" s="19"/>
      <c r="SWF73" s="19"/>
      <c r="SWG73" s="19"/>
      <c r="SWH73" s="19"/>
      <c r="SWI73" s="19"/>
      <c r="SWJ73" s="19"/>
      <c r="SWK73" s="19"/>
      <c r="SWL73" s="19"/>
      <c r="SWM73" s="19"/>
      <c r="SWN73" s="19"/>
      <c r="SWO73" s="19"/>
      <c r="SWP73" s="19"/>
      <c r="SWQ73" s="19"/>
      <c r="SWR73" s="19"/>
      <c r="SWS73" s="19"/>
      <c r="SWT73" s="19"/>
      <c r="SWU73" s="19"/>
      <c r="SWV73" s="19"/>
      <c r="SWW73" s="19"/>
      <c r="SWX73" s="19"/>
      <c r="SWY73" s="19"/>
      <c r="SWZ73" s="19"/>
      <c r="SXA73" s="19"/>
      <c r="SXB73" s="19"/>
      <c r="SXC73" s="19"/>
      <c r="SXD73" s="19"/>
      <c r="SXE73" s="19"/>
      <c r="SXF73" s="19"/>
      <c r="SXG73" s="19"/>
      <c r="SXH73" s="19"/>
      <c r="SXI73" s="19"/>
      <c r="SXJ73" s="19"/>
      <c r="SXK73" s="19"/>
      <c r="SXL73" s="19"/>
      <c r="SXM73" s="19"/>
      <c r="SXN73" s="19"/>
      <c r="SXO73" s="19"/>
      <c r="SXP73" s="19"/>
      <c r="SXQ73" s="19"/>
      <c r="SXR73" s="19"/>
      <c r="SXS73" s="19"/>
      <c r="SXT73" s="19"/>
      <c r="SXU73" s="19"/>
      <c r="SXV73" s="19"/>
      <c r="SXW73" s="19"/>
      <c r="SXX73" s="19"/>
      <c r="SXY73" s="19"/>
      <c r="SXZ73" s="19"/>
      <c r="SYA73" s="19"/>
      <c r="SYB73" s="19"/>
      <c r="SYC73" s="19"/>
      <c r="SYD73" s="19"/>
      <c r="SYE73" s="19"/>
      <c r="SYF73" s="19"/>
      <c r="SYG73" s="19"/>
      <c r="SYH73" s="19"/>
      <c r="SYI73" s="19"/>
      <c r="SYJ73" s="19"/>
      <c r="SYK73" s="19"/>
      <c r="SYL73" s="19"/>
      <c r="SYM73" s="19"/>
      <c r="SYN73" s="19"/>
      <c r="SYO73" s="19"/>
      <c r="SYP73" s="19"/>
      <c r="SYQ73" s="19"/>
      <c r="SYR73" s="19"/>
      <c r="SYS73" s="19"/>
      <c r="SYT73" s="19"/>
      <c r="SYU73" s="19"/>
      <c r="SYV73" s="19"/>
      <c r="SYW73" s="19"/>
      <c r="SYX73" s="19"/>
      <c r="SYY73" s="19"/>
      <c r="SYZ73" s="19"/>
      <c r="SZA73" s="19"/>
      <c r="SZB73" s="19"/>
      <c r="SZC73" s="19"/>
      <c r="SZD73" s="19"/>
      <c r="SZE73" s="19"/>
      <c r="SZF73" s="19"/>
      <c r="SZG73" s="19"/>
      <c r="SZH73" s="19"/>
      <c r="SZI73" s="19"/>
      <c r="SZJ73" s="19"/>
      <c r="SZK73" s="19"/>
      <c r="SZL73" s="19"/>
      <c r="SZM73" s="19"/>
      <c r="SZN73" s="19"/>
      <c r="SZO73" s="19"/>
      <c r="SZP73" s="19"/>
      <c r="SZQ73" s="19"/>
      <c r="SZR73" s="19"/>
      <c r="SZS73" s="19"/>
      <c r="SZT73" s="19"/>
      <c r="SZU73" s="19"/>
      <c r="SZV73" s="19"/>
      <c r="SZW73" s="19"/>
      <c r="SZX73" s="19"/>
      <c r="SZY73" s="19"/>
      <c r="SZZ73" s="19"/>
      <c r="TAA73" s="19"/>
      <c r="TAB73" s="19"/>
      <c r="TAC73" s="19"/>
      <c r="TAD73" s="19"/>
      <c r="TAE73" s="19"/>
      <c r="TAF73" s="19"/>
      <c r="TAG73" s="19"/>
      <c r="TAH73" s="19"/>
      <c r="TAI73" s="19"/>
      <c r="TAJ73" s="19"/>
      <c r="TAK73" s="19"/>
      <c r="TAL73" s="19"/>
      <c r="TAM73" s="19"/>
      <c r="TAN73" s="19"/>
      <c r="TAO73" s="19"/>
      <c r="TAP73" s="19"/>
      <c r="TAQ73" s="19"/>
      <c r="TAR73" s="19"/>
      <c r="TAS73" s="19"/>
      <c r="TAT73" s="19"/>
      <c r="TAU73" s="19"/>
      <c r="TAV73" s="19"/>
      <c r="TAW73" s="19"/>
      <c r="TAX73" s="19"/>
      <c r="TAY73" s="19"/>
      <c r="TAZ73" s="19"/>
      <c r="TBA73" s="19"/>
      <c r="TBB73" s="19"/>
      <c r="TBC73" s="19"/>
      <c r="TBD73" s="19"/>
      <c r="TBE73" s="19"/>
      <c r="TBF73" s="19"/>
      <c r="TBG73" s="19"/>
      <c r="TBH73" s="19"/>
      <c r="TBI73" s="19"/>
      <c r="TBJ73" s="19"/>
      <c r="TBK73" s="19"/>
      <c r="TBL73" s="19"/>
      <c r="TBM73" s="19"/>
      <c r="TBN73" s="19"/>
      <c r="TBO73" s="19"/>
      <c r="TBP73" s="19"/>
      <c r="TBQ73" s="19"/>
      <c r="TBR73" s="19"/>
      <c r="TBS73" s="19"/>
      <c r="TBT73" s="19"/>
      <c r="TBU73" s="19"/>
      <c r="TBV73" s="19"/>
      <c r="TBW73" s="19"/>
      <c r="TBX73" s="19"/>
      <c r="TBY73" s="19"/>
      <c r="TBZ73" s="19"/>
      <c r="TCA73" s="19"/>
      <c r="TCB73" s="19"/>
      <c r="TCC73" s="19"/>
      <c r="TCD73" s="19"/>
      <c r="TCE73" s="19"/>
      <c r="TCF73" s="19"/>
      <c r="TCG73" s="19"/>
      <c r="TCH73" s="19"/>
      <c r="TCI73" s="19"/>
      <c r="TCJ73" s="19"/>
      <c r="TCK73" s="19"/>
      <c r="TCL73" s="19"/>
      <c r="TCM73" s="19"/>
      <c r="TCN73" s="19"/>
      <c r="TCO73" s="19"/>
      <c r="TCP73" s="19"/>
      <c r="TCQ73" s="19"/>
      <c r="TCR73" s="19"/>
      <c r="TCS73" s="19"/>
      <c r="TCT73" s="19"/>
      <c r="TCU73" s="19"/>
      <c r="TCV73" s="19"/>
      <c r="TCW73" s="19"/>
      <c r="TCX73" s="19"/>
      <c r="TCY73" s="19"/>
      <c r="TCZ73" s="19"/>
      <c r="TDA73" s="19"/>
      <c r="TDB73" s="19"/>
      <c r="TDC73" s="19"/>
      <c r="TDD73" s="19"/>
      <c r="TDE73" s="19"/>
      <c r="TDF73" s="19"/>
      <c r="TDG73" s="19"/>
      <c r="TDH73" s="19"/>
      <c r="TDI73" s="19"/>
      <c r="TDJ73" s="19"/>
      <c r="TDK73" s="19"/>
      <c r="TDL73" s="19"/>
      <c r="TDM73" s="19"/>
      <c r="TDN73" s="19"/>
      <c r="TDO73" s="19"/>
      <c r="TDP73" s="19"/>
      <c r="TDQ73" s="19"/>
      <c r="TDR73" s="19"/>
      <c r="TDS73" s="19"/>
      <c r="TDT73" s="19"/>
      <c r="TDU73" s="19"/>
      <c r="TDV73" s="19"/>
      <c r="TDW73" s="19"/>
      <c r="TDX73" s="19"/>
      <c r="TDY73" s="19"/>
      <c r="TDZ73" s="19"/>
      <c r="TEA73" s="19"/>
      <c r="TEB73" s="19"/>
      <c r="TEC73" s="19"/>
      <c r="TED73" s="19"/>
      <c r="TEE73" s="19"/>
      <c r="TEF73" s="19"/>
      <c r="TEG73" s="19"/>
      <c r="TEH73" s="19"/>
      <c r="TEI73" s="19"/>
      <c r="TEJ73" s="19"/>
      <c r="TEK73" s="19"/>
      <c r="TEL73" s="19"/>
      <c r="TEM73" s="19"/>
      <c r="TEN73" s="19"/>
      <c r="TEO73" s="19"/>
      <c r="TEP73" s="19"/>
      <c r="TEQ73" s="19"/>
      <c r="TER73" s="19"/>
      <c r="TES73" s="19"/>
      <c r="TET73" s="19"/>
      <c r="TEU73" s="19"/>
      <c r="TEV73" s="19"/>
      <c r="TEW73" s="19"/>
      <c r="TEX73" s="19"/>
      <c r="TEY73" s="19"/>
      <c r="TEZ73" s="19"/>
      <c r="TFA73" s="19"/>
      <c r="TFB73" s="19"/>
      <c r="TFC73" s="19"/>
      <c r="TFD73" s="19"/>
      <c r="TFE73" s="19"/>
      <c r="TFF73" s="19"/>
      <c r="TFG73" s="19"/>
      <c r="TFH73" s="19"/>
      <c r="TFI73" s="19"/>
      <c r="TFJ73" s="19"/>
      <c r="TFK73" s="19"/>
      <c r="TFL73" s="19"/>
      <c r="TFM73" s="19"/>
      <c r="TFN73" s="19"/>
      <c r="TFO73" s="19"/>
      <c r="TFP73" s="19"/>
      <c r="TFQ73" s="19"/>
      <c r="TFR73" s="19"/>
      <c r="TFS73" s="19"/>
      <c r="TFT73" s="19"/>
      <c r="TFU73" s="19"/>
      <c r="TFV73" s="19"/>
      <c r="TFW73" s="19"/>
      <c r="TFX73" s="19"/>
      <c r="TFY73" s="19"/>
      <c r="TFZ73" s="19"/>
      <c r="TGA73" s="19"/>
      <c r="TGB73" s="19"/>
      <c r="TGC73" s="19"/>
      <c r="TGD73" s="19"/>
      <c r="TGE73" s="19"/>
      <c r="TGF73" s="19"/>
      <c r="TGG73" s="19"/>
      <c r="TGH73" s="19"/>
      <c r="TGI73" s="19"/>
      <c r="TGJ73" s="19"/>
      <c r="TGK73" s="19"/>
      <c r="TGL73" s="19"/>
      <c r="TGM73" s="19"/>
      <c r="TGN73" s="19"/>
      <c r="TGO73" s="19"/>
      <c r="TGP73" s="19"/>
      <c r="TGQ73" s="19"/>
      <c r="TGR73" s="19"/>
      <c r="TGS73" s="19"/>
      <c r="TGT73" s="19"/>
      <c r="TGU73" s="19"/>
      <c r="TGV73" s="19"/>
      <c r="TGW73" s="19"/>
      <c r="TGX73" s="19"/>
      <c r="TGY73" s="19"/>
      <c r="TGZ73" s="19"/>
      <c r="THA73" s="19"/>
      <c r="THB73" s="19"/>
      <c r="THC73" s="19"/>
      <c r="THD73" s="19"/>
      <c r="THE73" s="19"/>
      <c r="THF73" s="19"/>
      <c r="THG73" s="19"/>
      <c r="THH73" s="19"/>
      <c r="THI73" s="19"/>
      <c r="THJ73" s="19"/>
      <c r="THK73" s="19"/>
      <c r="THL73" s="19"/>
      <c r="THM73" s="19"/>
      <c r="THN73" s="19"/>
      <c r="THO73" s="19"/>
      <c r="THP73" s="19"/>
      <c r="THQ73" s="19"/>
      <c r="THR73" s="19"/>
      <c r="THS73" s="19"/>
      <c r="THT73" s="19"/>
      <c r="THU73" s="19"/>
      <c r="THV73" s="19"/>
      <c r="THW73" s="19"/>
      <c r="THX73" s="19"/>
      <c r="THY73" s="19"/>
      <c r="THZ73" s="19"/>
      <c r="TIA73" s="19"/>
      <c r="TIB73" s="19"/>
      <c r="TIC73" s="19"/>
      <c r="TID73" s="19"/>
      <c r="TIE73" s="19"/>
      <c r="TIF73" s="19"/>
      <c r="TIG73" s="19"/>
      <c r="TIH73" s="19"/>
      <c r="TII73" s="19"/>
      <c r="TIJ73" s="19"/>
      <c r="TIK73" s="19"/>
      <c r="TIL73" s="19"/>
      <c r="TIM73" s="19"/>
      <c r="TIN73" s="19"/>
      <c r="TIO73" s="19"/>
      <c r="TIP73" s="19"/>
      <c r="TIQ73" s="19"/>
      <c r="TIR73" s="19"/>
      <c r="TIS73" s="19"/>
      <c r="TIT73" s="19"/>
      <c r="TIU73" s="19"/>
      <c r="TIV73" s="19"/>
      <c r="TIW73" s="19"/>
      <c r="TIX73" s="19"/>
      <c r="TIY73" s="19"/>
      <c r="TIZ73" s="19"/>
      <c r="TJA73" s="19"/>
      <c r="TJB73" s="19"/>
      <c r="TJC73" s="19"/>
      <c r="TJD73" s="19"/>
      <c r="TJE73" s="19"/>
      <c r="TJF73" s="19"/>
      <c r="TJG73" s="19"/>
      <c r="TJH73" s="19"/>
      <c r="TJI73" s="19"/>
      <c r="TJJ73" s="19"/>
      <c r="TJK73" s="19"/>
      <c r="TJL73" s="19"/>
      <c r="TJM73" s="19"/>
      <c r="TJN73" s="19"/>
      <c r="TJO73" s="19"/>
      <c r="TJP73" s="19"/>
      <c r="TJQ73" s="19"/>
      <c r="TJR73" s="19"/>
      <c r="TJS73" s="19"/>
      <c r="TJT73" s="19"/>
      <c r="TJU73" s="19"/>
      <c r="TJV73" s="19"/>
      <c r="TJW73" s="19"/>
      <c r="TJX73" s="19"/>
      <c r="TJY73" s="19"/>
      <c r="TJZ73" s="19"/>
      <c r="TKA73" s="19"/>
      <c r="TKB73" s="19"/>
      <c r="TKC73" s="19"/>
      <c r="TKD73" s="19"/>
      <c r="TKE73" s="19"/>
      <c r="TKF73" s="19"/>
      <c r="TKG73" s="19"/>
      <c r="TKH73" s="19"/>
      <c r="TKI73" s="19"/>
      <c r="TKJ73" s="19"/>
      <c r="TKK73" s="19"/>
      <c r="TKL73" s="19"/>
      <c r="TKM73" s="19"/>
      <c r="TKN73" s="19"/>
      <c r="TKO73" s="19"/>
      <c r="TKP73" s="19"/>
      <c r="TKQ73" s="19"/>
      <c r="TKR73" s="19"/>
      <c r="TKS73" s="19"/>
      <c r="TKT73" s="19"/>
      <c r="TKU73" s="19"/>
      <c r="TKV73" s="19"/>
      <c r="TKW73" s="19"/>
      <c r="TKX73" s="19"/>
      <c r="TKY73" s="19"/>
      <c r="TKZ73" s="19"/>
      <c r="TLA73" s="19"/>
      <c r="TLB73" s="19"/>
      <c r="TLC73" s="19"/>
      <c r="TLD73" s="19"/>
      <c r="TLE73" s="19"/>
      <c r="TLF73" s="19"/>
      <c r="TLG73" s="19"/>
      <c r="TLH73" s="19"/>
      <c r="TLI73" s="19"/>
      <c r="TLJ73" s="19"/>
      <c r="TLK73" s="19"/>
      <c r="TLL73" s="19"/>
      <c r="TLM73" s="19"/>
      <c r="TLN73" s="19"/>
      <c r="TLO73" s="19"/>
      <c r="TLP73" s="19"/>
      <c r="TLQ73" s="19"/>
      <c r="TLR73" s="19"/>
      <c r="TLS73" s="19"/>
      <c r="TLT73" s="19"/>
      <c r="TLU73" s="19"/>
      <c r="TLV73" s="19"/>
      <c r="TLW73" s="19"/>
      <c r="TLX73" s="19"/>
      <c r="TLY73" s="19"/>
      <c r="TLZ73" s="19"/>
      <c r="TMA73" s="19"/>
      <c r="TMB73" s="19"/>
      <c r="TMC73" s="19"/>
      <c r="TMD73" s="19"/>
      <c r="TME73" s="19"/>
      <c r="TMF73" s="19"/>
      <c r="TMG73" s="19"/>
      <c r="TMH73" s="19"/>
      <c r="TMI73" s="19"/>
      <c r="TMJ73" s="19"/>
      <c r="TMK73" s="19"/>
      <c r="TML73" s="19"/>
      <c r="TMM73" s="19"/>
      <c r="TMN73" s="19"/>
      <c r="TMO73" s="19"/>
      <c r="TMP73" s="19"/>
      <c r="TMQ73" s="19"/>
      <c r="TMR73" s="19"/>
      <c r="TMS73" s="19"/>
      <c r="TMT73" s="19"/>
      <c r="TMU73" s="19"/>
      <c r="TMV73" s="19"/>
      <c r="TMW73" s="19"/>
      <c r="TMX73" s="19"/>
      <c r="TMY73" s="19"/>
      <c r="TMZ73" s="19"/>
      <c r="TNA73" s="19"/>
      <c r="TNB73" s="19"/>
      <c r="TNC73" s="19"/>
      <c r="TND73" s="19"/>
      <c r="TNE73" s="19"/>
      <c r="TNF73" s="19"/>
      <c r="TNG73" s="19"/>
      <c r="TNH73" s="19"/>
      <c r="TNI73" s="19"/>
      <c r="TNJ73" s="19"/>
      <c r="TNK73" s="19"/>
      <c r="TNL73" s="19"/>
      <c r="TNM73" s="19"/>
      <c r="TNN73" s="19"/>
      <c r="TNO73" s="19"/>
      <c r="TNP73" s="19"/>
      <c r="TNQ73" s="19"/>
      <c r="TNR73" s="19"/>
      <c r="TNS73" s="19"/>
      <c r="TNT73" s="19"/>
      <c r="TNU73" s="19"/>
      <c r="TNV73" s="19"/>
      <c r="TNW73" s="19"/>
      <c r="TNX73" s="19"/>
      <c r="TNY73" s="19"/>
      <c r="TNZ73" s="19"/>
      <c r="TOA73" s="19"/>
      <c r="TOB73" s="19"/>
      <c r="TOC73" s="19"/>
      <c r="TOD73" s="19"/>
      <c r="TOE73" s="19"/>
      <c r="TOF73" s="19"/>
      <c r="TOG73" s="19"/>
      <c r="TOH73" s="19"/>
      <c r="TOI73" s="19"/>
      <c r="TOJ73" s="19"/>
      <c r="TOK73" s="19"/>
      <c r="TOL73" s="19"/>
      <c r="TOM73" s="19"/>
      <c r="TON73" s="19"/>
      <c r="TOO73" s="19"/>
      <c r="TOP73" s="19"/>
      <c r="TOQ73" s="19"/>
      <c r="TOR73" s="19"/>
      <c r="TOS73" s="19"/>
      <c r="TOT73" s="19"/>
      <c r="TOU73" s="19"/>
      <c r="TOV73" s="19"/>
      <c r="TOW73" s="19"/>
      <c r="TOX73" s="19"/>
      <c r="TOY73" s="19"/>
      <c r="TOZ73" s="19"/>
      <c r="TPA73" s="19"/>
      <c r="TPB73" s="19"/>
      <c r="TPC73" s="19"/>
      <c r="TPD73" s="19"/>
      <c r="TPE73" s="19"/>
      <c r="TPF73" s="19"/>
      <c r="TPG73" s="19"/>
      <c r="TPH73" s="19"/>
      <c r="TPI73" s="19"/>
      <c r="TPJ73" s="19"/>
      <c r="TPK73" s="19"/>
      <c r="TPL73" s="19"/>
      <c r="TPM73" s="19"/>
      <c r="TPN73" s="19"/>
      <c r="TPO73" s="19"/>
      <c r="TPP73" s="19"/>
      <c r="TPQ73" s="19"/>
      <c r="TPR73" s="19"/>
      <c r="TPS73" s="19"/>
      <c r="TPT73" s="19"/>
      <c r="TPU73" s="19"/>
      <c r="TPV73" s="19"/>
      <c r="TPW73" s="19"/>
      <c r="TPX73" s="19"/>
      <c r="TPY73" s="19"/>
      <c r="TPZ73" s="19"/>
      <c r="TQA73" s="19"/>
      <c r="TQB73" s="19"/>
      <c r="TQC73" s="19"/>
      <c r="TQD73" s="19"/>
      <c r="TQE73" s="19"/>
      <c r="TQF73" s="19"/>
      <c r="TQG73" s="19"/>
      <c r="TQH73" s="19"/>
      <c r="TQI73" s="19"/>
      <c r="TQJ73" s="19"/>
      <c r="TQK73" s="19"/>
      <c r="TQL73" s="19"/>
      <c r="TQM73" s="19"/>
      <c r="TQN73" s="19"/>
      <c r="TQO73" s="19"/>
      <c r="TQP73" s="19"/>
      <c r="TQQ73" s="19"/>
      <c r="TQR73" s="19"/>
      <c r="TQS73" s="19"/>
      <c r="TQT73" s="19"/>
      <c r="TQU73" s="19"/>
      <c r="TQV73" s="19"/>
      <c r="TQW73" s="19"/>
      <c r="TQX73" s="19"/>
      <c r="TQY73" s="19"/>
      <c r="TQZ73" s="19"/>
      <c r="TRA73" s="19"/>
      <c r="TRB73" s="19"/>
      <c r="TRC73" s="19"/>
      <c r="TRD73" s="19"/>
      <c r="TRE73" s="19"/>
      <c r="TRF73" s="19"/>
      <c r="TRG73" s="19"/>
      <c r="TRH73" s="19"/>
      <c r="TRI73" s="19"/>
      <c r="TRJ73" s="19"/>
      <c r="TRK73" s="19"/>
      <c r="TRL73" s="19"/>
      <c r="TRM73" s="19"/>
      <c r="TRN73" s="19"/>
      <c r="TRO73" s="19"/>
      <c r="TRP73" s="19"/>
      <c r="TRQ73" s="19"/>
      <c r="TRR73" s="19"/>
      <c r="TRS73" s="19"/>
      <c r="TRT73" s="19"/>
      <c r="TRU73" s="19"/>
      <c r="TRV73" s="19"/>
      <c r="TRW73" s="19"/>
      <c r="TRX73" s="19"/>
      <c r="TRY73" s="19"/>
      <c r="TRZ73" s="19"/>
      <c r="TSA73" s="19"/>
      <c r="TSB73" s="19"/>
      <c r="TSC73" s="19"/>
      <c r="TSD73" s="19"/>
      <c r="TSE73" s="19"/>
      <c r="TSF73" s="19"/>
      <c r="TSG73" s="19"/>
      <c r="TSH73" s="19"/>
      <c r="TSI73" s="19"/>
      <c r="TSJ73" s="19"/>
      <c r="TSK73" s="19"/>
      <c r="TSL73" s="19"/>
      <c r="TSM73" s="19"/>
      <c r="TSN73" s="19"/>
      <c r="TSO73" s="19"/>
      <c r="TSP73" s="19"/>
      <c r="TSQ73" s="19"/>
      <c r="TSR73" s="19"/>
      <c r="TSS73" s="19"/>
      <c r="TST73" s="19"/>
      <c r="TSU73" s="19"/>
      <c r="TSV73" s="19"/>
      <c r="TSW73" s="19"/>
      <c r="TSX73" s="19"/>
      <c r="TSY73" s="19"/>
      <c r="TSZ73" s="19"/>
      <c r="TTA73" s="19"/>
      <c r="TTB73" s="19"/>
      <c r="TTC73" s="19"/>
      <c r="TTD73" s="19"/>
      <c r="TTE73" s="19"/>
      <c r="TTF73" s="19"/>
      <c r="TTG73" s="19"/>
      <c r="TTH73" s="19"/>
      <c r="TTI73" s="19"/>
      <c r="TTJ73" s="19"/>
      <c r="TTK73" s="19"/>
      <c r="TTL73" s="19"/>
      <c r="TTM73" s="19"/>
      <c r="TTN73" s="19"/>
      <c r="TTO73" s="19"/>
      <c r="TTP73" s="19"/>
      <c r="TTQ73" s="19"/>
      <c r="TTR73" s="19"/>
      <c r="TTS73" s="19"/>
      <c r="TTT73" s="19"/>
      <c r="TTU73" s="19"/>
      <c r="TTV73" s="19"/>
      <c r="TTW73" s="19"/>
      <c r="TTX73" s="19"/>
      <c r="TTY73" s="19"/>
      <c r="TTZ73" s="19"/>
      <c r="TUA73" s="19"/>
      <c r="TUB73" s="19"/>
      <c r="TUC73" s="19"/>
      <c r="TUD73" s="19"/>
      <c r="TUE73" s="19"/>
      <c r="TUF73" s="19"/>
      <c r="TUG73" s="19"/>
      <c r="TUH73" s="19"/>
      <c r="TUI73" s="19"/>
      <c r="TUJ73" s="19"/>
      <c r="TUK73" s="19"/>
      <c r="TUL73" s="19"/>
      <c r="TUM73" s="19"/>
      <c r="TUN73" s="19"/>
      <c r="TUO73" s="19"/>
      <c r="TUP73" s="19"/>
      <c r="TUQ73" s="19"/>
      <c r="TUR73" s="19"/>
      <c r="TUS73" s="19"/>
      <c r="TUT73" s="19"/>
      <c r="TUU73" s="19"/>
      <c r="TUV73" s="19"/>
      <c r="TUW73" s="19"/>
      <c r="TUX73" s="19"/>
      <c r="TUY73" s="19"/>
      <c r="TUZ73" s="19"/>
      <c r="TVA73" s="19"/>
      <c r="TVB73" s="19"/>
      <c r="TVC73" s="19"/>
      <c r="TVD73" s="19"/>
      <c r="TVE73" s="19"/>
      <c r="TVF73" s="19"/>
      <c r="TVG73" s="19"/>
      <c r="TVH73" s="19"/>
      <c r="TVI73" s="19"/>
      <c r="TVJ73" s="19"/>
      <c r="TVK73" s="19"/>
      <c r="TVL73" s="19"/>
      <c r="TVM73" s="19"/>
      <c r="TVN73" s="19"/>
      <c r="TVO73" s="19"/>
      <c r="TVP73" s="19"/>
      <c r="TVQ73" s="19"/>
      <c r="TVR73" s="19"/>
      <c r="TVS73" s="19"/>
      <c r="TVT73" s="19"/>
      <c r="TVU73" s="19"/>
      <c r="TVV73" s="19"/>
      <c r="TVW73" s="19"/>
      <c r="TVX73" s="19"/>
      <c r="TVY73" s="19"/>
      <c r="TVZ73" s="19"/>
      <c r="TWA73" s="19"/>
      <c r="TWB73" s="19"/>
      <c r="TWC73" s="19"/>
      <c r="TWD73" s="19"/>
      <c r="TWE73" s="19"/>
      <c r="TWF73" s="19"/>
      <c r="TWG73" s="19"/>
      <c r="TWH73" s="19"/>
      <c r="TWI73" s="19"/>
      <c r="TWJ73" s="19"/>
      <c r="TWK73" s="19"/>
      <c r="TWL73" s="19"/>
      <c r="TWM73" s="19"/>
      <c r="TWN73" s="19"/>
      <c r="TWO73" s="19"/>
      <c r="TWP73" s="19"/>
      <c r="TWQ73" s="19"/>
      <c r="TWR73" s="19"/>
      <c r="TWS73" s="19"/>
      <c r="TWT73" s="19"/>
      <c r="TWU73" s="19"/>
      <c r="TWV73" s="19"/>
      <c r="TWW73" s="19"/>
      <c r="TWX73" s="19"/>
      <c r="TWY73" s="19"/>
      <c r="TWZ73" s="19"/>
      <c r="TXA73" s="19"/>
      <c r="TXB73" s="19"/>
      <c r="TXC73" s="19"/>
      <c r="TXD73" s="19"/>
      <c r="TXE73" s="19"/>
      <c r="TXF73" s="19"/>
      <c r="TXG73" s="19"/>
      <c r="TXH73" s="19"/>
      <c r="TXI73" s="19"/>
      <c r="TXJ73" s="19"/>
      <c r="TXK73" s="19"/>
      <c r="TXL73" s="19"/>
      <c r="TXM73" s="19"/>
      <c r="TXN73" s="19"/>
      <c r="TXO73" s="19"/>
      <c r="TXP73" s="19"/>
      <c r="TXQ73" s="19"/>
      <c r="TXR73" s="19"/>
      <c r="TXS73" s="19"/>
      <c r="TXT73" s="19"/>
      <c r="TXU73" s="19"/>
      <c r="TXV73" s="19"/>
      <c r="TXW73" s="19"/>
      <c r="TXX73" s="19"/>
      <c r="TXY73" s="19"/>
      <c r="TXZ73" s="19"/>
      <c r="TYA73" s="19"/>
      <c r="TYB73" s="19"/>
      <c r="TYC73" s="19"/>
      <c r="TYD73" s="19"/>
      <c r="TYE73" s="19"/>
      <c r="TYF73" s="19"/>
      <c r="TYG73" s="19"/>
      <c r="TYH73" s="19"/>
      <c r="TYI73" s="19"/>
      <c r="TYJ73" s="19"/>
      <c r="TYK73" s="19"/>
      <c r="TYL73" s="19"/>
      <c r="TYM73" s="19"/>
      <c r="TYN73" s="19"/>
      <c r="TYO73" s="19"/>
      <c r="TYP73" s="19"/>
      <c r="TYQ73" s="19"/>
      <c r="TYR73" s="19"/>
      <c r="TYS73" s="19"/>
      <c r="TYT73" s="19"/>
      <c r="TYU73" s="19"/>
      <c r="TYV73" s="19"/>
      <c r="TYW73" s="19"/>
      <c r="TYX73" s="19"/>
      <c r="TYY73" s="19"/>
      <c r="TYZ73" s="19"/>
      <c r="TZA73" s="19"/>
      <c r="TZB73" s="19"/>
      <c r="TZC73" s="19"/>
      <c r="TZD73" s="19"/>
      <c r="TZE73" s="19"/>
      <c r="TZF73" s="19"/>
      <c r="TZG73" s="19"/>
      <c r="TZH73" s="19"/>
      <c r="TZI73" s="19"/>
      <c r="TZJ73" s="19"/>
      <c r="TZK73" s="19"/>
      <c r="TZL73" s="19"/>
      <c r="TZM73" s="19"/>
      <c r="TZN73" s="19"/>
      <c r="TZO73" s="19"/>
      <c r="TZP73" s="19"/>
      <c r="TZQ73" s="19"/>
      <c r="TZR73" s="19"/>
      <c r="TZS73" s="19"/>
      <c r="TZT73" s="19"/>
      <c r="TZU73" s="19"/>
      <c r="TZV73" s="19"/>
      <c r="TZW73" s="19"/>
      <c r="TZX73" s="19"/>
      <c r="TZY73" s="19"/>
      <c r="TZZ73" s="19"/>
      <c r="UAA73" s="19"/>
      <c r="UAB73" s="19"/>
      <c r="UAC73" s="19"/>
      <c r="UAD73" s="19"/>
      <c r="UAE73" s="19"/>
      <c r="UAF73" s="19"/>
      <c r="UAG73" s="19"/>
      <c r="UAH73" s="19"/>
      <c r="UAI73" s="19"/>
      <c r="UAJ73" s="19"/>
      <c r="UAK73" s="19"/>
      <c r="UAL73" s="19"/>
      <c r="UAM73" s="19"/>
      <c r="UAN73" s="19"/>
      <c r="UAO73" s="19"/>
      <c r="UAP73" s="19"/>
      <c r="UAQ73" s="19"/>
      <c r="UAR73" s="19"/>
      <c r="UAS73" s="19"/>
      <c r="UAT73" s="19"/>
      <c r="UAU73" s="19"/>
      <c r="UAV73" s="19"/>
      <c r="UAW73" s="19"/>
      <c r="UAX73" s="19"/>
      <c r="UAY73" s="19"/>
      <c r="UAZ73" s="19"/>
      <c r="UBA73" s="19"/>
      <c r="UBB73" s="19"/>
      <c r="UBC73" s="19"/>
      <c r="UBD73" s="19"/>
      <c r="UBE73" s="19"/>
      <c r="UBF73" s="19"/>
      <c r="UBG73" s="19"/>
      <c r="UBH73" s="19"/>
      <c r="UBI73" s="19"/>
      <c r="UBJ73" s="19"/>
      <c r="UBK73" s="19"/>
      <c r="UBL73" s="19"/>
      <c r="UBM73" s="19"/>
      <c r="UBN73" s="19"/>
      <c r="UBO73" s="19"/>
      <c r="UBP73" s="19"/>
      <c r="UBQ73" s="19"/>
      <c r="UBR73" s="19"/>
      <c r="UBS73" s="19"/>
      <c r="UBT73" s="19"/>
      <c r="UBU73" s="19"/>
      <c r="UBV73" s="19"/>
      <c r="UBW73" s="19"/>
      <c r="UBX73" s="19"/>
      <c r="UBY73" s="19"/>
      <c r="UBZ73" s="19"/>
      <c r="UCA73" s="19"/>
      <c r="UCB73" s="19"/>
      <c r="UCC73" s="19"/>
      <c r="UCD73" s="19"/>
      <c r="UCE73" s="19"/>
      <c r="UCF73" s="19"/>
      <c r="UCG73" s="19"/>
      <c r="UCH73" s="19"/>
      <c r="UCI73" s="19"/>
      <c r="UCJ73" s="19"/>
      <c r="UCK73" s="19"/>
      <c r="UCL73" s="19"/>
      <c r="UCM73" s="19"/>
      <c r="UCN73" s="19"/>
      <c r="UCO73" s="19"/>
      <c r="UCP73" s="19"/>
      <c r="UCQ73" s="19"/>
      <c r="UCR73" s="19"/>
      <c r="UCS73" s="19"/>
      <c r="UCT73" s="19"/>
      <c r="UCU73" s="19"/>
      <c r="UCV73" s="19"/>
      <c r="UCW73" s="19"/>
      <c r="UCX73" s="19"/>
      <c r="UCY73" s="19"/>
      <c r="UCZ73" s="19"/>
      <c r="UDA73" s="19"/>
      <c r="UDB73" s="19"/>
      <c r="UDC73" s="19"/>
      <c r="UDD73" s="19"/>
      <c r="UDE73" s="19"/>
      <c r="UDF73" s="19"/>
      <c r="UDG73" s="19"/>
      <c r="UDH73" s="19"/>
      <c r="UDI73" s="19"/>
      <c r="UDJ73" s="19"/>
      <c r="UDK73" s="19"/>
      <c r="UDL73" s="19"/>
      <c r="UDM73" s="19"/>
      <c r="UDN73" s="19"/>
      <c r="UDO73" s="19"/>
      <c r="UDP73" s="19"/>
      <c r="UDQ73" s="19"/>
      <c r="UDR73" s="19"/>
      <c r="UDS73" s="19"/>
      <c r="UDT73" s="19"/>
      <c r="UDU73" s="19"/>
      <c r="UDV73" s="19"/>
      <c r="UDW73" s="19"/>
      <c r="UDX73" s="19"/>
      <c r="UDY73" s="19"/>
      <c r="UDZ73" s="19"/>
      <c r="UEA73" s="19"/>
      <c r="UEB73" s="19"/>
      <c r="UEC73" s="19"/>
      <c r="UED73" s="19"/>
      <c r="UEE73" s="19"/>
      <c r="UEF73" s="19"/>
      <c r="UEG73" s="19"/>
      <c r="UEH73" s="19"/>
      <c r="UEI73" s="19"/>
      <c r="UEJ73" s="19"/>
      <c r="UEK73" s="19"/>
      <c r="UEL73" s="19"/>
      <c r="UEM73" s="19"/>
      <c r="UEN73" s="19"/>
      <c r="UEO73" s="19"/>
      <c r="UEP73" s="19"/>
      <c r="UEQ73" s="19"/>
      <c r="UER73" s="19"/>
      <c r="UES73" s="19"/>
      <c r="UET73" s="19"/>
      <c r="UEU73" s="19"/>
      <c r="UEV73" s="19"/>
      <c r="UEW73" s="19"/>
      <c r="UEX73" s="19"/>
      <c r="UEY73" s="19"/>
      <c r="UEZ73" s="19"/>
      <c r="UFA73" s="19"/>
      <c r="UFB73" s="19"/>
      <c r="UFC73" s="19"/>
      <c r="UFD73" s="19"/>
      <c r="UFE73" s="19"/>
      <c r="UFF73" s="19"/>
      <c r="UFG73" s="19"/>
      <c r="UFH73" s="19"/>
      <c r="UFI73" s="19"/>
      <c r="UFJ73" s="19"/>
      <c r="UFK73" s="19"/>
      <c r="UFL73" s="19"/>
      <c r="UFM73" s="19"/>
      <c r="UFN73" s="19"/>
      <c r="UFO73" s="19"/>
      <c r="UFP73" s="19"/>
      <c r="UFQ73" s="19"/>
      <c r="UFR73" s="19"/>
      <c r="UFS73" s="19"/>
      <c r="UFT73" s="19"/>
      <c r="UFU73" s="19"/>
      <c r="UFV73" s="19"/>
      <c r="UFW73" s="19"/>
      <c r="UFX73" s="19"/>
      <c r="UFY73" s="19"/>
      <c r="UFZ73" s="19"/>
      <c r="UGA73" s="19"/>
      <c r="UGB73" s="19"/>
      <c r="UGC73" s="19"/>
      <c r="UGD73" s="19"/>
      <c r="UGE73" s="19"/>
      <c r="UGF73" s="19"/>
      <c r="UGG73" s="19"/>
      <c r="UGH73" s="19"/>
      <c r="UGI73" s="19"/>
      <c r="UGJ73" s="19"/>
      <c r="UGK73" s="19"/>
      <c r="UGL73" s="19"/>
      <c r="UGM73" s="19"/>
      <c r="UGN73" s="19"/>
      <c r="UGO73" s="19"/>
      <c r="UGP73" s="19"/>
      <c r="UGQ73" s="19"/>
      <c r="UGR73" s="19"/>
      <c r="UGS73" s="19"/>
      <c r="UGT73" s="19"/>
      <c r="UGU73" s="19"/>
      <c r="UGV73" s="19"/>
      <c r="UGW73" s="19"/>
      <c r="UGX73" s="19"/>
      <c r="UGY73" s="19"/>
      <c r="UGZ73" s="19"/>
      <c r="UHA73" s="19"/>
      <c r="UHB73" s="19"/>
      <c r="UHC73" s="19"/>
      <c r="UHD73" s="19"/>
      <c r="UHE73" s="19"/>
      <c r="UHF73" s="19"/>
      <c r="UHG73" s="19"/>
      <c r="UHH73" s="19"/>
      <c r="UHI73" s="19"/>
      <c r="UHJ73" s="19"/>
      <c r="UHK73" s="19"/>
      <c r="UHL73" s="19"/>
      <c r="UHM73" s="19"/>
      <c r="UHN73" s="19"/>
      <c r="UHO73" s="19"/>
      <c r="UHP73" s="19"/>
      <c r="UHQ73" s="19"/>
      <c r="UHR73" s="19"/>
      <c r="UHS73" s="19"/>
      <c r="UHT73" s="19"/>
      <c r="UHU73" s="19"/>
      <c r="UHV73" s="19"/>
      <c r="UHW73" s="19"/>
      <c r="UHX73" s="19"/>
      <c r="UHY73" s="19"/>
      <c r="UHZ73" s="19"/>
      <c r="UIA73" s="19"/>
      <c r="UIB73" s="19"/>
      <c r="UIC73" s="19"/>
      <c r="UID73" s="19"/>
      <c r="UIE73" s="19"/>
      <c r="UIF73" s="19"/>
      <c r="UIG73" s="19"/>
      <c r="UIH73" s="19"/>
      <c r="UII73" s="19"/>
      <c r="UIJ73" s="19"/>
      <c r="UIK73" s="19"/>
      <c r="UIL73" s="19"/>
      <c r="UIM73" s="19"/>
      <c r="UIN73" s="19"/>
      <c r="UIO73" s="19"/>
      <c r="UIP73" s="19"/>
      <c r="UIQ73" s="19"/>
      <c r="UIR73" s="19"/>
      <c r="UIS73" s="19"/>
      <c r="UIT73" s="19"/>
      <c r="UIU73" s="19"/>
      <c r="UIV73" s="19"/>
      <c r="UIW73" s="19"/>
      <c r="UIX73" s="19"/>
      <c r="UIY73" s="19"/>
      <c r="UIZ73" s="19"/>
      <c r="UJA73" s="19"/>
      <c r="UJB73" s="19"/>
      <c r="UJC73" s="19"/>
      <c r="UJD73" s="19"/>
      <c r="UJE73" s="19"/>
      <c r="UJF73" s="19"/>
      <c r="UJG73" s="19"/>
      <c r="UJH73" s="19"/>
      <c r="UJI73" s="19"/>
      <c r="UJJ73" s="19"/>
      <c r="UJK73" s="19"/>
      <c r="UJL73" s="19"/>
      <c r="UJM73" s="19"/>
      <c r="UJN73" s="19"/>
      <c r="UJO73" s="19"/>
      <c r="UJP73" s="19"/>
      <c r="UJQ73" s="19"/>
      <c r="UJR73" s="19"/>
      <c r="UJS73" s="19"/>
      <c r="UJT73" s="19"/>
      <c r="UJU73" s="19"/>
      <c r="UJV73" s="19"/>
      <c r="UJW73" s="19"/>
      <c r="UJX73" s="19"/>
      <c r="UJY73" s="19"/>
      <c r="UJZ73" s="19"/>
      <c r="UKA73" s="19"/>
      <c r="UKB73" s="19"/>
      <c r="UKC73" s="19"/>
      <c r="UKD73" s="19"/>
      <c r="UKE73" s="19"/>
      <c r="UKF73" s="19"/>
      <c r="UKG73" s="19"/>
      <c r="UKH73" s="19"/>
      <c r="UKI73" s="19"/>
      <c r="UKJ73" s="19"/>
      <c r="UKK73" s="19"/>
      <c r="UKL73" s="19"/>
      <c r="UKM73" s="19"/>
      <c r="UKN73" s="19"/>
      <c r="UKO73" s="19"/>
      <c r="UKP73" s="19"/>
      <c r="UKQ73" s="19"/>
      <c r="UKR73" s="19"/>
      <c r="UKS73" s="19"/>
      <c r="UKT73" s="19"/>
      <c r="UKU73" s="19"/>
      <c r="UKV73" s="19"/>
      <c r="UKW73" s="19"/>
      <c r="UKX73" s="19"/>
      <c r="UKY73" s="19"/>
      <c r="UKZ73" s="19"/>
      <c r="ULA73" s="19"/>
      <c r="ULB73" s="19"/>
      <c r="ULC73" s="19"/>
      <c r="ULD73" s="19"/>
      <c r="ULE73" s="19"/>
      <c r="ULF73" s="19"/>
      <c r="ULG73" s="19"/>
      <c r="ULH73" s="19"/>
      <c r="ULI73" s="19"/>
      <c r="ULJ73" s="19"/>
      <c r="ULK73" s="19"/>
      <c r="ULL73" s="19"/>
      <c r="ULM73" s="19"/>
      <c r="ULN73" s="19"/>
      <c r="ULO73" s="19"/>
      <c r="ULP73" s="19"/>
      <c r="ULQ73" s="19"/>
      <c r="ULR73" s="19"/>
      <c r="ULS73" s="19"/>
      <c r="ULT73" s="19"/>
      <c r="ULU73" s="19"/>
      <c r="ULV73" s="19"/>
      <c r="ULW73" s="19"/>
      <c r="ULX73" s="19"/>
      <c r="ULY73" s="19"/>
      <c r="ULZ73" s="19"/>
      <c r="UMA73" s="19"/>
      <c r="UMB73" s="19"/>
      <c r="UMC73" s="19"/>
      <c r="UMD73" s="19"/>
      <c r="UME73" s="19"/>
      <c r="UMF73" s="19"/>
      <c r="UMG73" s="19"/>
      <c r="UMH73" s="19"/>
      <c r="UMI73" s="19"/>
      <c r="UMJ73" s="19"/>
      <c r="UMK73" s="19"/>
      <c r="UML73" s="19"/>
      <c r="UMM73" s="19"/>
      <c r="UMN73" s="19"/>
      <c r="UMO73" s="19"/>
      <c r="UMP73" s="19"/>
      <c r="UMQ73" s="19"/>
      <c r="UMR73" s="19"/>
      <c r="UMS73" s="19"/>
      <c r="UMT73" s="19"/>
      <c r="UMU73" s="19"/>
      <c r="UMV73" s="19"/>
      <c r="UMW73" s="19"/>
      <c r="UMX73" s="19"/>
      <c r="UMY73" s="19"/>
      <c r="UMZ73" s="19"/>
      <c r="UNA73" s="19"/>
      <c r="UNB73" s="19"/>
      <c r="UNC73" s="19"/>
      <c r="UND73" s="19"/>
      <c r="UNE73" s="19"/>
      <c r="UNF73" s="19"/>
      <c r="UNG73" s="19"/>
      <c r="UNH73" s="19"/>
      <c r="UNI73" s="19"/>
      <c r="UNJ73" s="19"/>
      <c r="UNK73" s="19"/>
      <c r="UNL73" s="19"/>
      <c r="UNM73" s="19"/>
      <c r="UNN73" s="19"/>
      <c r="UNO73" s="19"/>
      <c r="UNP73" s="19"/>
      <c r="UNQ73" s="19"/>
      <c r="UNR73" s="19"/>
      <c r="UNS73" s="19"/>
      <c r="UNT73" s="19"/>
      <c r="UNU73" s="19"/>
      <c r="UNV73" s="19"/>
      <c r="UNW73" s="19"/>
      <c r="UNX73" s="19"/>
      <c r="UNY73" s="19"/>
      <c r="UNZ73" s="19"/>
      <c r="UOA73" s="19"/>
      <c r="UOB73" s="19"/>
      <c r="UOC73" s="19"/>
      <c r="UOD73" s="19"/>
      <c r="UOE73" s="19"/>
      <c r="UOF73" s="19"/>
      <c r="UOG73" s="19"/>
      <c r="UOH73" s="19"/>
      <c r="UOI73" s="19"/>
      <c r="UOJ73" s="19"/>
      <c r="UOK73" s="19"/>
      <c r="UOL73" s="19"/>
      <c r="UOM73" s="19"/>
      <c r="UON73" s="19"/>
      <c r="UOO73" s="19"/>
      <c r="UOP73" s="19"/>
      <c r="UOQ73" s="19"/>
      <c r="UOR73" s="19"/>
      <c r="UOS73" s="19"/>
      <c r="UOT73" s="19"/>
      <c r="UOU73" s="19"/>
      <c r="UOV73" s="19"/>
      <c r="UOW73" s="19"/>
      <c r="UOX73" s="19"/>
      <c r="UOY73" s="19"/>
      <c r="UOZ73" s="19"/>
      <c r="UPA73" s="19"/>
      <c r="UPB73" s="19"/>
      <c r="UPC73" s="19"/>
      <c r="UPD73" s="19"/>
      <c r="UPE73" s="19"/>
      <c r="UPF73" s="19"/>
      <c r="UPG73" s="19"/>
      <c r="UPH73" s="19"/>
      <c r="UPI73" s="19"/>
      <c r="UPJ73" s="19"/>
      <c r="UPK73" s="19"/>
      <c r="UPL73" s="19"/>
      <c r="UPM73" s="19"/>
      <c r="UPN73" s="19"/>
      <c r="UPO73" s="19"/>
      <c r="UPP73" s="19"/>
      <c r="UPQ73" s="19"/>
      <c r="UPR73" s="19"/>
      <c r="UPS73" s="19"/>
      <c r="UPT73" s="19"/>
      <c r="UPU73" s="19"/>
      <c r="UPV73" s="19"/>
      <c r="UPW73" s="19"/>
      <c r="UPX73" s="19"/>
      <c r="UPY73" s="19"/>
      <c r="UPZ73" s="19"/>
      <c r="UQA73" s="19"/>
      <c r="UQB73" s="19"/>
      <c r="UQC73" s="19"/>
      <c r="UQD73" s="19"/>
      <c r="UQE73" s="19"/>
      <c r="UQF73" s="19"/>
      <c r="UQG73" s="19"/>
      <c r="UQH73" s="19"/>
      <c r="UQI73" s="19"/>
      <c r="UQJ73" s="19"/>
      <c r="UQK73" s="19"/>
      <c r="UQL73" s="19"/>
      <c r="UQM73" s="19"/>
      <c r="UQN73" s="19"/>
      <c r="UQO73" s="19"/>
      <c r="UQP73" s="19"/>
      <c r="UQQ73" s="19"/>
      <c r="UQR73" s="19"/>
      <c r="UQS73" s="19"/>
      <c r="UQT73" s="19"/>
      <c r="UQU73" s="19"/>
      <c r="UQV73" s="19"/>
      <c r="UQW73" s="19"/>
      <c r="UQX73" s="19"/>
      <c r="UQY73" s="19"/>
      <c r="UQZ73" s="19"/>
      <c r="URA73" s="19"/>
      <c r="URB73" s="19"/>
      <c r="URC73" s="19"/>
      <c r="URD73" s="19"/>
      <c r="URE73" s="19"/>
      <c r="URF73" s="19"/>
      <c r="URG73" s="19"/>
      <c r="URH73" s="19"/>
      <c r="URI73" s="19"/>
      <c r="URJ73" s="19"/>
      <c r="URK73" s="19"/>
      <c r="URL73" s="19"/>
      <c r="URM73" s="19"/>
      <c r="URN73" s="19"/>
      <c r="URO73" s="19"/>
      <c r="URP73" s="19"/>
      <c r="URQ73" s="19"/>
      <c r="URR73" s="19"/>
      <c r="URS73" s="19"/>
      <c r="URT73" s="19"/>
      <c r="URU73" s="19"/>
      <c r="URV73" s="19"/>
      <c r="URW73" s="19"/>
      <c r="URX73" s="19"/>
      <c r="URY73" s="19"/>
      <c r="URZ73" s="19"/>
      <c r="USA73" s="19"/>
      <c r="USB73" s="19"/>
      <c r="USC73" s="19"/>
      <c r="USD73" s="19"/>
      <c r="USE73" s="19"/>
      <c r="USF73" s="19"/>
      <c r="USG73" s="19"/>
      <c r="USH73" s="19"/>
      <c r="USI73" s="19"/>
      <c r="USJ73" s="19"/>
      <c r="USK73" s="19"/>
      <c r="USL73" s="19"/>
      <c r="USM73" s="19"/>
      <c r="USN73" s="19"/>
      <c r="USO73" s="19"/>
      <c r="USP73" s="19"/>
      <c r="USQ73" s="19"/>
      <c r="USR73" s="19"/>
      <c r="USS73" s="19"/>
      <c r="UST73" s="19"/>
      <c r="USU73" s="19"/>
      <c r="USV73" s="19"/>
      <c r="USW73" s="19"/>
      <c r="USX73" s="19"/>
      <c r="USY73" s="19"/>
      <c r="USZ73" s="19"/>
      <c r="UTA73" s="19"/>
      <c r="UTB73" s="19"/>
      <c r="UTC73" s="19"/>
      <c r="UTD73" s="19"/>
      <c r="UTE73" s="19"/>
      <c r="UTF73" s="19"/>
      <c r="UTG73" s="19"/>
      <c r="UTH73" s="19"/>
      <c r="UTI73" s="19"/>
      <c r="UTJ73" s="19"/>
      <c r="UTK73" s="19"/>
      <c r="UTL73" s="19"/>
      <c r="UTM73" s="19"/>
      <c r="UTN73" s="19"/>
      <c r="UTO73" s="19"/>
      <c r="UTP73" s="19"/>
      <c r="UTQ73" s="19"/>
      <c r="UTR73" s="19"/>
      <c r="UTS73" s="19"/>
      <c r="UTT73" s="19"/>
      <c r="UTU73" s="19"/>
      <c r="UTV73" s="19"/>
      <c r="UTW73" s="19"/>
      <c r="UTX73" s="19"/>
      <c r="UTY73" s="19"/>
      <c r="UTZ73" s="19"/>
      <c r="UUA73" s="19"/>
      <c r="UUB73" s="19"/>
      <c r="UUC73" s="19"/>
      <c r="UUD73" s="19"/>
      <c r="UUE73" s="19"/>
      <c r="UUF73" s="19"/>
      <c r="UUG73" s="19"/>
      <c r="UUH73" s="19"/>
      <c r="UUI73" s="19"/>
      <c r="UUJ73" s="19"/>
      <c r="UUK73" s="19"/>
      <c r="UUL73" s="19"/>
      <c r="UUM73" s="19"/>
      <c r="UUN73" s="19"/>
      <c r="UUO73" s="19"/>
      <c r="UUP73" s="19"/>
      <c r="UUQ73" s="19"/>
      <c r="UUR73" s="19"/>
      <c r="UUS73" s="19"/>
      <c r="UUT73" s="19"/>
      <c r="UUU73" s="19"/>
      <c r="UUV73" s="19"/>
      <c r="UUW73" s="19"/>
      <c r="UUX73" s="19"/>
      <c r="UUY73" s="19"/>
      <c r="UUZ73" s="19"/>
      <c r="UVA73" s="19"/>
      <c r="UVB73" s="19"/>
      <c r="UVC73" s="19"/>
      <c r="UVD73" s="19"/>
      <c r="UVE73" s="19"/>
      <c r="UVF73" s="19"/>
      <c r="UVG73" s="19"/>
      <c r="UVH73" s="19"/>
      <c r="UVI73" s="19"/>
      <c r="UVJ73" s="19"/>
      <c r="UVK73" s="19"/>
      <c r="UVL73" s="19"/>
      <c r="UVM73" s="19"/>
      <c r="UVN73" s="19"/>
      <c r="UVO73" s="19"/>
      <c r="UVP73" s="19"/>
      <c r="UVQ73" s="19"/>
      <c r="UVR73" s="19"/>
      <c r="UVS73" s="19"/>
      <c r="UVT73" s="19"/>
      <c r="UVU73" s="19"/>
      <c r="UVV73" s="19"/>
      <c r="UVW73" s="19"/>
      <c r="UVX73" s="19"/>
      <c r="UVY73" s="19"/>
      <c r="UVZ73" s="19"/>
      <c r="UWA73" s="19"/>
      <c r="UWB73" s="19"/>
      <c r="UWC73" s="19"/>
      <c r="UWD73" s="19"/>
      <c r="UWE73" s="19"/>
      <c r="UWF73" s="19"/>
      <c r="UWG73" s="19"/>
      <c r="UWH73" s="19"/>
      <c r="UWI73" s="19"/>
      <c r="UWJ73" s="19"/>
      <c r="UWK73" s="19"/>
      <c r="UWL73" s="19"/>
      <c r="UWM73" s="19"/>
      <c r="UWN73" s="19"/>
      <c r="UWO73" s="19"/>
      <c r="UWP73" s="19"/>
      <c r="UWQ73" s="19"/>
      <c r="UWR73" s="19"/>
      <c r="UWS73" s="19"/>
      <c r="UWT73" s="19"/>
      <c r="UWU73" s="19"/>
      <c r="UWV73" s="19"/>
      <c r="UWW73" s="19"/>
      <c r="UWX73" s="19"/>
      <c r="UWY73" s="19"/>
      <c r="UWZ73" s="19"/>
      <c r="UXA73" s="19"/>
      <c r="UXB73" s="19"/>
      <c r="UXC73" s="19"/>
      <c r="UXD73" s="19"/>
      <c r="UXE73" s="19"/>
      <c r="UXF73" s="19"/>
      <c r="UXG73" s="19"/>
      <c r="UXH73" s="19"/>
      <c r="UXI73" s="19"/>
      <c r="UXJ73" s="19"/>
      <c r="UXK73" s="19"/>
      <c r="UXL73" s="19"/>
      <c r="UXM73" s="19"/>
      <c r="UXN73" s="19"/>
      <c r="UXO73" s="19"/>
      <c r="UXP73" s="19"/>
      <c r="UXQ73" s="19"/>
      <c r="UXR73" s="19"/>
      <c r="UXS73" s="19"/>
      <c r="UXT73" s="19"/>
      <c r="UXU73" s="19"/>
      <c r="UXV73" s="19"/>
      <c r="UXW73" s="19"/>
      <c r="UXX73" s="19"/>
      <c r="UXY73" s="19"/>
      <c r="UXZ73" s="19"/>
      <c r="UYA73" s="19"/>
      <c r="UYB73" s="19"/>
      <c r="UYC73" s="19"/>
      <c r="UYD73" s="19"/>
      <c r="UYE73" s="19"/>
      <c r="UYF73" s="19"/>
      <c r="UYG73" s="19"/>
      <c r="UYH73" s="19"/>
      <c r="UYI73" s="19"/>
      <c r="UYJ73" s="19"/>
      <c r="UYK73" s="19"/>
      <c r="UYL73" s="19"/>
      <c r="UYM73" s="19"/>
      <c r="UYN73" s="19"/>
      <c r="UYO73" s="19"/>
      <c r="UYP73" s="19"/>
      <c r="UYQ73" s="19"/>
      <c r="UYR73" s="19"/>
      <c r="UYS73" s="19"/>
      <c r="UYT73" s="19"/>
      <c r="UYU73" s="19"/>
      <c r="UYV73" s="19"/>
      <c r="UYW73" s="19"/>
      <c r="UYX73" s="19"/>
      <c r="UYY73" s="19"/>
      <c r="UYZ73" s="19"/>
      <c r="UZA73" s="19"/>
      <c r="UZB73" s="19"/>
      <c r="UZC73" s="19"/>
      <c r="UZD73" s="19"/>
      <c r="UZE73" s="19"/>
      <c r="UZF73" s="19"/>
      <c r="UZG73" s="19"/>
      <c r="UZH73" s="19"/>
      <c r="UZI73" s="19"/>
      <c r="UZJ73" s="19"/>
      <c r="UZK73" s="19"/>
      <c r="UZL73" s="19"/>
      <c r="UZM73" s="19"/>
      <c r="UZN73" s="19"/>
      <c r="UZO73" s="19"/>
      <c r="UZP73" s="19"/>
      <c r="UZQ73" s="19"/>
      <c r="UZR73" s="19"/>
      <c r="UZS73" s="19"/>
      <c r="UZT73" s="19"/>
      <c r="UZU73" s="19"/>
      <c r="UZV73" s="19"/>
      <c r="UZW73" s="19"/>
      <c r="UZX73" s="19"/>
      <c r="UZY73" s="19"/>
      <c r="UZZ73" s="19"/>
      <c r="VAA73" s="19"/>
      <c r="VAB73" s="19"/>
      <c r="VAC73" s="19"/>
      <c r="VAD73" s="19"/>
      <c r="VAE73" s="19"/>
      <c r="VAF73" s="19"/>
      <c r="VAG73" s="19"/>
      <c r="VAH73" s="19"/>
      <c r="VAI73" s="19"/>
      <c r="VAJ73" s="19"/>
      <c r="VAK73" s="19"/>
      <c r="VAL73" s="19"/>
      <c r="VAM73" s="19"/>
      <c r="VAN73" s="19"/>
      <c r="VAO73" s="19"/>
      <c r="VAP73" s="19"/>
      <c r="VAQ73" s="19"/>
      <c r="VAR73" s="19"/>
      <c r="VAS73" s="19"/>
      <c r="VAT73" s="19"/>
      <c r="VAU73" s="19"/>
      <c r="VAV73" s="19"/>
      <c r="VAW73" s="19"/>
      <c r="VAX73" s="19"/>
      <c r="VAY73" s="19"/>
      <c r="VAZ73" s="19"/>
      <c r="VBA73" s="19"/>
      <c r="VBB73" s="19"/>
      <c r="VBC73" s="19"/>
      <c r="VBD73" s="19"/>
      <c r="VBE73" s="19"/>
      <c r="VBF73" s="19"/>
      <c r="VBG73" s="19"/>
      <c r="VBH73" s="19"/>
      <c r="VBI73" s="19"/>
      <c r="VBJ73" s="19"/>
      <c r="VBK73" s="19"/>
      <c r="VBL73" s="19"/>
      <c r="VBM73" s="19"/>
      <c r="VBN73" s="19"/>
      <c r="VBO73" s="19"/>
      <c r="VBP73" s="19"/>
      <c r="VBQ73" s="19"/>
      <c r="VBR73" s="19"/>
      <c r="VBS73" s="19"/>
      <c r="VBT73" s="19"/>
      <c r="VBU73" s="19"/>
      <c r="VBV73" s="19"/>
      <c r="VBW73" s="19"/>
      <c r="VBX73" s="19"/>
      <c r="VBY73" s="19"/>
      <c r="VBZ73" s="19"/>
      <c r="VCA73" s="19"/>
      <c r="VCB73" s="19"/>
      <c r="VCC73" s="19"/>
      <c r="VCD73" s="19"/>
      <c r="VCE73" s="19"/>
      <c r="VCF73" s="19"/>
      <c r="VCG73" s="19"/>
      <c r="VCH73" s="19"/>
      <c r="VCI73" s="19"/>
      <c r="VCJ73" s="19"/>
      <c r="VCK73" s="19"/>
      <c r="VCL73" s="19"/>
      <c r="VCM73" s="19"/>
      <c r="VCN73" s="19"/>
      <c r="VCO73" s="19"/>
      <c r="VCP73" s="19"/>
      <c r="VCQ73" s="19"/>
      <c r="VCR73" s="19"/>
      <c r="VCS73" s="19"/>
      <c r="VCT73" s="19"/>
      <c r="VCU73" s="19"/>
      <c r="VCV73" s="19"/>
      <c r="VCW73" s="19"/>
      <c r="VCX73" s="19"/>
      <c r="VCY73" s="19"/>
      <c r="VCZ73" s="19"/>
      <c r="VDA73" s="19"/>
      <c r="VDB73" s="19"/>
      <c r="VDC73" s="19"/>
      <c r="VDD73" s="19"/>
      <c r="VDE73" s="19"/>
      <c r="VDF73" s="19"/>
      <c r="VDG73" s="19"/>
      <c r="VDH73" s="19"/>
      <c r="VDI73" s="19"/>
      <c r="VDJ73" s="19"/>
      <c r="VDK73" s="19"/>
      <c r="VDL73" s="19"/>
      <c r="VDM73" s="19"/>
      <c r="VDN73" s="19"/>
      <c r="VDO73" s="19"/>
      <c r="VDP73" s="19"/>
      <c r="VDQ73" s="19"/>
      <c r="VDR73" s="19"/>
      <c r="VDS73" s="19"/>
      <c r="VDT73" s="19"/>
      <c r="VDU73" s="19"/>
      <c r="VDV73" s="19"/>
      <c r="VDW73" s="19"/>
      <c r="VDX73" s="19"/>
      <c r="VDY73" s="19"/>
      <c r="VDZ73" s="19"/>
      <c r="VEA73" s="19"/>
      <c r="VEB73" s="19"/>
      <c r="VEC73" s="19"/>
      <c r="VED73" s="19"/>
      <c r="VEE73" s="19"/>
      <c r="VEF73" s="19"/>
      <c r="VEG73" s="19"/>
      <c r="VEH73" s="19"/>
      <c r="VEI73" s="19"/>
      <c r="VEJ73" s="19"/>
      <c r="VEK73" s="19"/>
      <c r="VEL73" s="19"/>
      <c r="VEM73" s="19"/>
      <c r="VEN73" s="19"/>
      <c r="VEO73" s="19"/>
      <c r="VEP73" s="19"/>
      <c r="VEQ73" s="19"/>
      <c r="VER73" s="19"/>
      <c r="VES73" s="19"/>
      <c r="VET73" s="19"/>
      <c r="VEU73" s="19"/>
      <c r="VEV73" s="19"/>
      <c r="VEW73" s="19"/>
      <c r="VEX73" s="19"/>
      <c r="VEY73" s="19"/>
      <c r="VEZ73" s="19"/>
      <c r="VFA73" s="19"/>
      <c r="VFB73" s="19"/>
      <c r="VFC73" s="19"/>
      <c r="VFD73" s="19"/>
      <c r="VFE73" s="19"/>
      <c r="VFF73" s="19"/>
      <c r="VFG73" s="19"/>
      <c r="VFH73" s="19"/>
      <c r="VFI73" s="19"/>
      <c r="VFJ73" s="19"/>
      <c r="VFK73" s="19"/>
      <c r="VFL73" s="19"/>
      <c r="VFM73" s="19"/>
      <c r="VFN73" s="19"/>
      <c r="VFO73" s="19"/>
      <c r="VFP73" s="19"/>
      <c r="VFQ73" s="19"/>
      <c r="VFR73" s="19"/>
      <c r="VFS73" s="19"/>
      <c r="VFT73" s="19"/>
      <c r="VFU73" s="19"/>
      <c r="VFV73" s="19"/>
      <c r="VFW73" s="19"/>
      <c r="VFX73" s="19"/>
      <c r="VFY73" s="19"/>
      <c r="VFZ73" s="19"/>
      <c r="VGA73" s="19"/>
      <c r="VGB73" s="19"/>
      <c r="VGC73" s="19"/>
      <c r="VGD73" s="19"/>
      <c r="VGE73" s="19"/>
      <c r="VGF73" s="19"/>
      <c r="VGG73" s="19"/>
      <c r="VGH73" s="19"/>
      <c r="VGI73" s="19"/>
      <c r="VGJ73" s="19"/>
      <c r="VGK73" s="19"/>
      <c r="VGL73" s="19"/>
      <c r="VGM73" s="19"/>
      <c r="VGN73" s="19"/>
      <c r="VGO73" s="19"/>
      <c r="VGP73" s="19"/>
      <c r="VGQ73" s="19"/>
      <c r="VGR73" s="19"/>
      <c r="VGS73" s="19"/>
      <c r="VGT73" s="19"/>
      <c r="VGU73" s="19"/>
      <c r="VGV73" s="19"/>
      <c r="VGW73" s="19"/>
      <c r="VGX73" s="19"/>
      <c r="VGY73" s="19"/>
      <c r="VGZ73" s="19"/>
      <c r="VHA73" s="19"/>
      <c r="VHB73" s="19"/>
      <c r="VHC73" s="19"/>
      <c r="VHD73" s="19"/>
      <c r="VHE73" s="19"/>
      <c r="VHF73" s="19"/>
      <c r="VHG73" s="19"/>
      <c r="VHH73" s="19"/>
      <c r="VHI73" s="19"/>
      <c r="VHJ73" s="19"/>
      <c r="VHK73" s="19"/>
      <c r="VHL73" s="19"/>
      <c r="VHM73" s="19"/>
      <c r="VHN73" s="19"/>
      <c r="VHO73" s="19"/>
      <c r="VHP73" s="19"/>
      <c r="VHQ73" s="19"/>
      <c r="VHR73" s="19"/>
      <c r="VHS73" s="19"/>
      <c r="VHT73" s="19"/>
      <c r="VHU73" s="19"/>
      <c r="VHV73" s="19"/>
      <c r="VHW73" s="19"/>
      <c r="VHX73" s="19"/>
      <c r="VHY73" s="19"/>
      <c r="VHZ73" s="19"/>
      <c r="VIA73" s="19"/>
      <c r="VIB73" s="19"/>
      <c r="VIC73" s="19"/>
      <c r="VID73" s="19"/>
      <c r="VIE73" s="19"/>
      <c r="VIF73" s="19"/>
      <c r="VIG73" s="19"/>
      <c r="VIH73" s="19"/>
      <c r="VII73" s="19"/>
      <c r="VIJ73" s="19"/>
      <c r="VIK73" s="19"/>
      <c r="VIL73" s="19"/>
      <c r="VIM73" s="19"/>
      <c r="VIN73" s="19"/>
      <c r="VIO73" s="19"/>
      <c r="VIP73" s="19"/>
      <c r="VIQ73" s="19"/>
      <c r="VIR73" s="19"/>
      <c r="VIS73" s="19"/>
      <c r="VIT73" s="19"/>
      <c r="VIU73" s="19"/>
      <c r="VIV73" s="19"/>
      <c r="VIW73" s="19"/>
      <c r="VIX73" s="19"/>
      <c r="VIY73" s="19"/>
      <c r="VIZ73" s="19"/>
      <c r="VJA73" s="19"/>
      <c r="VJB73" s="19"/>
      <c r="VJC73" s="19"/>
      <c r="VJD73" s="19"/>
      <c r="VJE73" s="19"/>
      <c r="VJF73" s="19"/>
      <c r="VJG73" s="19"/>
      <c r="VJH73" s="19"/>
      <c r="VJI73" s="19"/>
      <c r="VJJ73" s="19"/>
      <c r="VJK73" s="19"/>
      <c r="VJL73" s="19"/>
      <c r="VJM73" s="19"/>
      <c r="VJN73" s="19"/>
      <c r="VJO73" s="19"/>
      <c r="VJP73" s="19"/>
      <c r="VJQ73" s="19"/>
      <c r="VJR73" s="19"/>
      <c r="VJS73" s="19"/>
      <c r="VJT73" s="19"/>
      <c r="VJU73" s="19"/>
      <c r="VJV73" s="19"/>
      <c r="VJW73" s="19"/>
      <c r="VJX73" s="19"/>
      <c r="VJY73" s="19"/>
      <c r="VJZ73" s="19"/>
      <c r="VKA73" s="19"/>
      <c r="VKB73" s="19"/>
      <c r="VKC73" s="19"/>
      <c r="VKD73" s="19"/>
      <c r="VKE73" s="19"/>
      <c r="VKF73" s="19"/>
      <c r="VKG73" s="19"/>
      <c r="VKH73" s="19"/>
      <c r="VKI73" s="19"/>
      <c r="VKJ73" s="19"/>
      <c r="VKK73" s="19"/>
      <c r="VKL73" s="19"/>
      <c r="VKM73" s="19"/>
      <c r="VKN73" s="19"/>
      <c r="VKO73" s="19"/>
      <c r="VKP73" s="19"/>
      <c r="VKQ73" s="19"/>
      <c r="VKR73" s="19"/>
      <c r="VKS73" s="19"/>
      <c r="VKT73" s="19"/>
      <c r="VKU73" s="19"/>
      <c r="VKV73" s="19"/>
      <c r="VKW73" s="19"/>
      <c r="VKX73" s="19"/>
      <c r="VKY73" s="19"/>
      <c r="VKZ73" s="19"/>
      <c r="VLA73" s="19"/>
      <c r="VLB73" s="19"/>
      <c r="VLC73" s="19"/>
      <c r="VLD73" s="19"/>
      <c r="VLE73" s="19"/>
      <c r="VLF73" s="19"/>
      <c r="VLG73" s="19"/>
      <c r="VLH73" s="19"/>
      <c r="VLI73" s="19"/>
      <c r="VLJ73" s="19"/>
      <c r="VLK73" s="19"/>
      <c r="VLL73" s="19"/>
      <c r="VLM73" s="19"/>
      <c r="VLN73" s="19"/>
      <c r="VLO73" s="19"/>
      <c r="VLP73" s="19"/>
      <c r="VLQ73" s="19"/>
      <c r="VLR73" s="19"/>
      <c r="VLS73" s="19"/>
      <c r="VLT73" s="19"/>
      <c r="VLU73" s="19"/>
      <c r="VLV73" s="19"/>
      <c r="VLW73" s="19"/>
      <c r="VLX73" s="19"/>
      <c r="VLY73" s="19"/>
      <c r="VLZ73" s="19"/>
      <c r="VMA73" s="19"/>
      <c r="VMB73" s="19"/>
      <c r="VMC73" s="19"/>
      <c r="VMD73" s="19"/>
      <c r="VME73" s="19"/>
      <c r="VMF73" s="19"/>
      <c r="VMG73" s="19"/>
      <c r="VMH73" s="19"/>
      <c r="VMI73" s="19"/>
      <c r="VMJ73" s="19"/>
      <c r="VMK73" s="19"/>
      <c r="VML73" s="19"/>
      <c r="VMM73" s="19"/>
      <c r="VMN73" s="19"/>
      <c r="VMO73" s="19"/>
      <c r="VMP73" s="19"/>
      <c r="VMQ73" s="19"/>
      <c r="VMR73" s="19"/>
      <c r="VMS73" s="19"/>
      <c r="VMT73" s="19"/>
      <c r="VMU73" s="19"/>
      <c r="VMV73" s="19"/>
      <c r="VMW73" s="19"/>
      <c r="VMX73" s="19"/>
      <c r="VMY73" s="19"/>
      <c r="VMZ73" s="19"/>
      <c r="VNA73" s="19"/>
      <c r="VNB73" s="19"/>
      <c r="VNC73" s="19"/>
      <c r="VND73" s="19"/>
      <c r="VNE73" s="19"/>
      <c r="VNF73" s="19"/>
      <c r="VNG73" s="19"/>
      <c r="VNH73" s="19"/>
      <c r="VNI73" s="19"/>
      <c r="VNJ73" s="19"/>
      <c r="VNK73" s="19"/>
      <c r="VNL73" s="19"/>
      <c r="VNM73" s="19"/>
      <c r="VNN73" s="19"/>
      <c r="VNO73" s="19"/>
      <c r="VNP73" s="19"/>
      <c r="VNQ73" s="19"/>
      <c r="VNR73" s="19"/>
      <c r="VNS73" s="19"/>
      <c r="VNT73" s="19"/>
      <c r="VNU73" s="19"/>
      <c r="VNV73" s="19"/>
      <c r="VNW73" s="19"/>
      <c r="VNX73" s="19"/>
      <c r="VNY73" s="19"/>
      <c r="VNZ73" s="19"/>
      <c r="VOA73" s="19"/>
      <c r="VOB73" s="19"/>
      <c r="VOC73" s="19"/>
      <c r="VOD73" s="19"/>
      <c r="VOE73" s="19"/>
      <c r="VOF73" s="19"/>
      <c r="VOG73" s="19"/>
      <c r="VOH73" s="19"/>
      <c r="VOI73" s="19"/>
      <c r="VOJ73" s="19"/>
      <c r="VOK73" s="19"/>
      <c r="VOL73" s="19"/>
      <c r="VOM73" s="19"/>
      <c r="VON73" s="19"/>
      <c r="VOO73" s="19"/>
      <c r="VOP73" s="19"/>
      <c r="VOQ73" s="19"/>
      <c r="VOR73" s="19"/>
      <c r="VOS73" s="19"/>
      <c r="VOT73" s="19"/>
      <c r="VOU73" s="19"/>
      <c r="VOV73" s="19"/>
      <c r="VOW73" s="19"/>
      <c r="VOX73" s="19"/>
      <c r="VOY73" s="19"/>
      <c r="VOZ73" s="19"/>
      <c r="VPA73" s="19"/>
      <c r="VPB73" s="19"/>
      <c r="VPC73" s="19"/>
      <c r="VPD73" s="19"/>
      <c r="VPE73" s="19"/>
      <c r="VPF73" s="19"/>
      <c r="VPG73" s="19"/>
      <c r="VPH73" s="19"/>
      <c r="VPI73" s="19"/>
      <c r="VPJ73" s="19"/>
      <c r="VPK73" s="19"/>
      <c r="VPL73" s="19"/>
      <c r="VPM73" s="19"/>
      <c r="VPN73" s="19"/>
      <c r="VPO73" s="19"/>
      <c r="VPP73" s="19"/>
      <c r="VPQ73" s="19"/>
      <c r="VPR73" s="19"/>
      <c r="VPS73" s="19"/>
      <c r="VPT73" s="19"/>
      <c r="VPU73" s="19"/>
      <c r="VPV73" s="19"/>
      <c r="VPW73" s="19"/>
      <c r="VPX73" s="19"/>
      <c r="VPY73" s="19"/>
      <c r="VPZ73" s="19"/>
      <c r="VQA73" s="19"/>
      <c r="VQB73" s="19"/>
      <c r="VQC73" s="19"/>
      <c r="VQD73" s="19"/>
      <c r="VQE73" s="19"/>
      <c r="VQF73" s="19"/>
      <c r="VQG73" s="19"/>
      <c r="VQH73" s="19"/>
      <c r="VQI73" s="19"/>
      <c r="VQJ73" s="19"/>
      <c r="VQK73" s="19"/>
      <c r="VQL73" s="19"/>
      <c r="VQM73" s="19"/>
      <c r="VQN73" s="19"/>
      <c r="VQO73" s="19"/>
      <c r="VQP73" s="19"/>
      <c r="VQQ73" s="19"/>
      <c r="VQR73" s="19"/>
      <c r="VQS73" s="19"/>
      <c r="VQT73" s="19"/>
      <c r="VQU73" s="19"/>
      <c r="VQV73" s="19"/>
      <c r="VQW73" s="19"/>
      <c r="VQX73" s="19"/>
      <c r="VQY73" s="19"/>
      <c r="VQZ73" s="19"/>
      <c r="VRA73" s="19"/>
      <c r="VRB73" s="19"/>
      <c r="VRC73" s="19"/>
      <c r="VRD73" s="19"/>
      <c r="VRE73" s="19"/>
      <c r="VRF73" s="19"/>
      <c r="VRG73" s="19"/>
      <c r="VRH73" s="19"/>
      <c r="VRI73" s="19"/>
      <c r="VRJ73" s="19"/>
      <c r="VRK73" s="19"/>
      <c r="VRL73" s="19"/>
      <c r="VRM73" s="19"/>
      <c r="VRN73" s="19"/>
      <c r="VRO73" s="19"/>
      <c r="VRP73" s="19"/>
      <c r="VRQ73" s="19"/>
      <c r="VRR73" s="19"/>
      <c r="VRS73" s="19"/>
      <c r="VRT73" s="19"/>
      <c r="VRU73" s="19"/>
      <c r="VRV73" s="19"/>
      <c r="VRW73" s="19"/>
      <c r="VRX73" s="19"/>
      <c r="VRY73" s="19"/>
      <c r="VRZ73" s="19"/>
      <c r="VSA73" s="19"/>
      <c r="VSB73" s="19"/>
      <c r="VSC73" s="19"/>
      <c r="VSD73" s="19"/>
      <c r="VSE73" s="19"/>
      <c r="VSF73" s="19"/>
      <c r="VSG73" s="19"/>
      <c r="VSH73" s="19"/>
      <c r="VSI73" s="19"/>
      <c r="VSJ73" s="19"/>
      <c r="VSK73" s="19"/>
      <c r="VSL73" s="19"/>
      <c r="VSM73" s="19"/>
      <c r="VSN73" s="19"/>
      <c r="VSO73" s="19"/>
      <c r="VSP73" s="19"/>
      <c r="VSQ73" s="19"/>
      <c r="VSR73" s="19"/>
      <c r="VSS73" s="19"/>
      <c r="VST73" s="19"/>
      <c r="VSU73" s="19"/>
      <c r="VSV73" s="19"/>
      <c r="VSW73" s="19"/>
      <c r="VSX73" s="19"/>
      <c r="VSY73" s="19"/>
      <c r="VSZ73" s="19"/>
      <c r="VTA73" s="19"/>
      <c r="VTB73" s="19"/>
      <c r="VTC73" s="19"/>
      <c r="VTD73" s="19"/>
      <c r="VTE73" s="19"/>
      <c r="VTF73" s="19"/>
      <c r="VTG73" s="19"/>
      <c r="VTH73" s="19"/>
      <c r="VTI73" s="19"/>
      <c r="VTJ73" s="19"/>
      <c r="VTK73" s="19"/>
      <c r="VTL73" s="19"/>
      <c r="VTM73" s="19"/>
      <c r="VTN73" s="19"/>
      <c r="VTO73" s="19"/>
      <c r="VTP73" s="19"/>
      <c r="VTQ73" s="19"/>
      <c r="VTR73" s="19"/>
      <c r="VTS73" s="19"/>
      <c r="VTT73" s="19"/>
      <c r="VTU73" s="19"/>
      <c r="VTV73" s="19"/>
      <c r="VTW73" s="19"/>
      <c r="VTX73" s="19"/>
      <c r="VTY73" s="19"/>
      <c r="VTZ73" s="19"/>
      <c r="VUA73" s="19"/>
      <c r="VUB73" s="19"/>
      <c r="VUC73" s="19"/>
      <c r="VUD73" s="19"/>
      <c r="VUE73" s="19"/>
      <c r="VUF73" s="19"/>
      <c r="VUG73" s="19"/>
      <c r="VUH73" s="19"/>
      <c r="VUI73" s="19"/>
      <c r="VUJ73" s="19"/>
      <c r="VUK73" s="19"/>
      <c r="VUL73" s="19"/>
      <c r="VUM73" s="19"/>
      <c r="VUN73" s="19"/>
      <c r="VUO73" s="19"/>
      <c r="VUP73" s="19"/>
      <c r="VUQ73" s="19"/>
      <c r="VUR73" s="19"/>
      <c r="VUS73" s="19"/>
      <c r="VUT73" s="19"/>
      <c r="VUU73" s="19"/>
      <c r="VUV73" s="19"/>
      <c r="VUW73" s="19"/>
      <c r="VUX73" s="19"/>
      <c r="VUY73" s="19"/>
      <c r="VUZ73" s="19"/>
      <c r="VVA73" s="19"/>
      <c r="VVB73" s="19"/>
      <c r="VVC73" s="19"/>
      <c r="VVD73" s="19"/>
      <c r="VVE73" s="19"/>
      <c r="VVF73" s="19"/>
      <c r="VVG73" s="19"/>
      <c r="VVH73" s="19"/>
      <c r="VVI73" s="19"/>
      <c r="VVJ73" s="19"/>
      <c r="VVK73" s="19"/>
      <c r="VVL73" s="19"/>
      <c r="VVM73" s="19"/>
      <c r="VVN73" s="19"/>
      <c r="VVO73" s="19"/>
      <c r="VVP73" s="19"/>
      <c r="VVQ73" s="19"/>
      <c r="VVR73" s="19"/>
      <c r="VVS73" s="19"/>
      <c r="VVT73" s="19"/>
      <c r="VVU73" s="19"/>
      <c r="VVV73" s="19"/>
      <c r="VVW73" s="19"/>
      <c r="VVX73" s="19"/>
      <c r="VVY73" s="19"/>
      <c r="VVZ73" s="19"/>
      <c r="VWA73" s="19"/>
      <c r="VWB73" s="19"/>
      <c r="VWC73" s="19"/>
      <c r="VWD73" s="19"/>
      <c r="VWE73" s="19"/>
      <c r="VWF73" s="19"/>
      <c r="VWG73" s="19"/>
      <c r="VWH73" s="19"/>
      <c r="VWI73" s="19"/>
      <c r="VWJ73" s="19"/>
      <c r="VWK73" s="19"/>
      <c r="VWL73" s="19"/>
      <c r="VWM73" s="19"/>
      <c r="VWN73" s="19"/>
      <c r="VWO73" s="19"/>
      <c r="VWP73" s="19"/>
      <c r="VWQ73" s="19"/>
      <c r="VWR73" s="19"/>
      <c r="VWS73" s="19"/>
      <c r="VWT73" s="19"/>
      <c r="VWU73" s="19"/>
      <c r="VWV73" s="19"/>
      <c r="VWW73" s="19"/>
      <c r="VWX73" s="19"/>
      <c r="VWY73" s="19"/>
      <c r="VWZ73" s="19"/>
      <c r="VXA73" s="19"/>
      <c r="VXB73" s="19"/>
      <c r="VXC73" s="19"/>
      <c r="VXD73" s="19"/>
      <c r="VXE73" s="19"/>
      <c r="VXF73" s="19"/>
      <c r="VXG73" s="19"/>
      <c r="VXH73" s="19"/>
      <c r="VXI73" s="19"/>
      <c r="VXJ73" s="19"/>
      <c r="VXK73" s="19"/>
      <c r="VXL73" s="19"/>
      <c r="VXM73" s="19"/>
      <c r="VXN73" s="19"/>
      <c r="VXO73" s="19"/>
      <c r="VXP73" s="19"/>
      <c r="VXQ73" s="19"/>
      <c r="VXR73" s="19"/>
      <c r="VXS73" s="19"/>
      <c r="VXT73" s="19"/>
      <c r="VXU73" s="19"/>
      <c r="VXV73" s="19"/>
      <c r="VXW73" s="19"/>
      <c r="VXX73" s="19"/>
      <c r="VXY73" s="19"/>
      <c r="VXZ73" s="19"/>
      <c r="VYA73" s="19"/>
      <c r="VYB73" s="19"/>
      <c r="VYC73" s="19"/>
      <c r="VYD73" s="19"/>
      <c r="VYE73" s="19"/>
      <c r="VYF73" s="19"/>
      <c r="VYG73" s="19"/>
      <c r="VYH73" s="19"/>
      <c r="VYI73" s="19"/>
      <c r="VYJ73" s="19"/>
      <c r="VYK73" s="19"/>
      <c r="VYL73" s="19"/>
      <c r="VYM73" s="19"/>
      <c r="VYN73" s="19"/>
      <c r="VYO73" s="19"/>
      <c r="VYP73" s="19"/>
      <c r="VYQ73" s="19"/>
      <c r="VYR73" s="19"/>
      <c r="VYS73" s="19"/>
      <c r="VYT73" s="19"/>
      <c r="VYU73" s="19"/>
      <c r="VYV73" s="19"/>
      <c r="VYW73" s="19"/>
      <c r="VYX73" s="19"/>
      <c r="VYY73" s="19"/>
      <c r="VYZ73" s="19"/>
      <c r="VZA73" s="19"/>
      <c r="VZB73" s="19"/>
      <c r="VZC73" s="19"/>
      <c r="VZD73" s="19"/>
      <c r="VZE73" s="19"/>
      <c r="VZF73" s="19"/>
      <c r="VZG73" s="19"/>
      <c r="VZH73" s="19"/>
      <c r="VZI73" s="19"/>
      <c r="VZJ73" s="19"/>
      <c r="VZK73" s="19"/>
      <c r="VZL73" s="19"/>
      <c r="VZM73" s="19"/>
      <c r="VZN73" s="19"/>
      <c r="VZO73" s="19"/>
      <c r="VZP73" s="19"/>
      <c r="VZQ73" s="19"/>
      <c r="VZR73" s="19"/>
      <c r="VZS73" s="19"/>
      <c r="VZT73" s="19"/>
      <c r="VZU73" s="19"/>
      <c r="VZV73" s="19"/>
      <c r="VZW73" s="19"/>
      <c r="VZX73" s="19"/>
      <c r="VZY73" s="19"/>
      <c r="VZZ73" s="19"/>
      <c r="WAA73" s="19"/>
      <c r="WAB73" s="19"/>
      <c r="WAC73" s="19"/>
      <c r="WAD73" s="19"/>
      <c r="WAE73" s="19"/>
      <c r="WAF73" s="19"/>
      <c r="WAG73" s="19"/>
      <c r="WAH73" s="19"/>
      <c r="WAI73" s="19"/>
      <c r="WAJ73" s="19"/>
      <c r="WAK73" s="19"/>
      <c r="WAL73" s="19"/>
      <c r="WAM73" s="19"/>
      <c r="WAN73" s="19"/>
      <c r="WAO73" s="19"/>
      <c r="WAP73" s="19"/>
      <c r="WAQ73" s="19"/>
      <c r="WAR73" s="19"/>
      <c r="WAS73" s="19"/>
      <c r="WAT73" s="19"/>
      <c r="WAU73" s="19"/>
      <c r="WAV73" s="19"/>
      <c r="WAW73" s="19"/>
      <c r="WAX73" s="19"/>
      <c r="WAY73" s="19"/>
      <c r="WAZ73" s="19"/>
      <c r="WBA73" s="19"/>
      <c r="WBB73" s="19"/>
      <c r="WBC73" s="19"/>
      <c r="WBD73" s="19"/>
      <c r="WBE73" s="19"/>
      <c r="WBF73" s="19"/>
      <c r="WBG73" s="19"/>
      <c r="WBH73" s="19"/>
      <c r="WBI73" s="19"/>
      <c r="WBJ73" s="19"/>
      <c r="WBK73" s="19"/>
      <c r="WBL73" s="19"/>
      <c r="WBM73" s="19"/>
      <c r="WBN73" s="19"/>
      <c r="WBO73" s="19"/>
      <c r="WBP73" s="19"/>
      <c r="WBQ73" s="19"/>
      <c r="WBR73" s="19"/>
      <c r="WBS73" s="19"/>
      <c r="WBT73" s="19"/>
      <c r="WBU73" s="19"/>
      <c r="WBV73" s="19"/>
      <c r="WBW73" s="19"/>
      <c r="WBX73" s="19"/>
      <c r="WBY73" s="19"/>
      <c r="WBZ73" s="19"/>
      <c r="WCA73" s="19"/>
      <c r="WCB73" s="19"/>
      <c r="WCC73" s="19"/>
      <c r="WCD73" s="19"/>
      <c r="WCE73" s="19"/>
      <c r="WCF73" s="19"/>
      <c r="WCG73" s="19"/>
      <c r="WCH73" s="19"/>
      <c r="WCI73" s="19"/>
      <c r="WCJ73" s="19"/>
      <c r="WCK73" s="19"/>
      <c r="WCL73" s="19"/>
      <c r="WCM73" s="19"/>
      <c r="WCN73" s="19"/>
      <c r="WCO73" s="19"/>
      <c r="WCP73" s="19"/>
      <c r="WCQ73" s="19"/>
      <c r="WCR73" s="19"/>
      <c r="WCS73" s="19"/>
      <c r="WCT73" s="19"/>
      <c r="WCU73" s="19"/>
      <c r="WCV73" s="19"/>
      <c r="WCW73" s="19"/>
      <c r="WCX73" s="19"/>
      <c r="WCY73" s="19"/>
      <c r="WCZ73" s="19"/>
      <c r="WDA73" s="19"/>
      <c r="WDB73" s="19"/>
      <c r="WDC73" s="19"/>
      <c r="WDD73" s="19"/>
      <c r="WDE73" s="19"/>
      <c r="WDF73" s="19"/>
      <c r="WDG73" s="19"/>
      <c r="WDH73" s="19"/>
      <c r="WDI73" s="19"/>
      <c r="WDJ73" s="19"/>
      <c r="WDK73" s="19"/>
      <c r="WDL73" s="19"/>
      <c r="WDM73" s="19"/>
      <c r="WDN73" s="19"/>
      <c r="WDO73" s="19"/>
      <c r="WDP73" s="19"/>
      <c r="WDQ73" s="19"/>
      <c r="WDR73" s="19"/>
      <c r="WDS73" s="19"/>
      <c r="WDT73" s="19"/>
      <c r="WDU73" s="19"/>
      <c r="WDV73" s="19"/>
      <c r="WDW73" s="19"/>
      <c r="WDX73" s="19"/>
      <c r="WDY73" s="19"/>
      <c r="WDZ73" s="19"/>
      <c r="WEA73" s="19"/>
      <c r="WEB73" s="19"/>
      <c r="WEC73" s="19"/>
      <c r="WED73" s="19"/>
      <c r="WEE73" s="19"/>
      <c r="WEF73" s="19"/>
      <c r="WEG73" s="19"/>
      <c r="WEH73" s="19"/>
      <c r="WEI73" s="19"/>
      <c r="WEJ73" s="19"/>
      <c r="WEK73" s="19"/>
      <c r="WEL73" s="19"/>
      <c r="WEM73" s="19"/>
      <c r="WEN73" s="19"/>
      <c r="WEO73" s="19"/>
      <c r="WEP73" s="19"/>
      <c r="WEQ73" s="19"/>
      <c r="WER73" s="19"/>
      <c r="WES73" s="19"/>
      <c r="WET73" s="19"/>
      <c r="WEU73" s="19"/>
      <c r="WEV73" s="19"/>
      <c r="WEW73" s="19"/>
      <c r="WEX73" s="19"/>
      <c r="WEY73" s="19"/>
      <c r="WEZ73" s="19"/>
      <c r="WFA73" s="19"/>
      <c r="WFB73" s="19"/>
      <c r="WFC73" s="19"/>
      <c r="WFD73" s="19"/>
      <c r="WFE73" s="19"/>
      <c r="WFF73" s="19"/>
      <c r="WFG73" s="19"/>
      <c r="WFH73" s="19"/>
      <c r="WFI73" s="19"/>
      <c r="WFJ73" s="19"/>
      <c r="WFK73" s="19"/>
      <c r="WFL73" s="19"/>
      <c r="WFM73" s="19"/>
      <c r="WFN73" s="19"/>
      <c r="WFO73" s="19"/>
      <c r="WFP73" s="19"/>
      <c r="WFQ73" s="19"/>
      <c r="WFR73" s="19"/>
      <c r="WFS73" s="19"/>
      <c r="WFT73" s="19"/>
      <c r="WFU73" s="19"/>
      <c r="WFV73" s="19"/>
      <c r="WFW73" s="19"/>
      <c r="WFX73" s="19"/>
      <c r="WFY73" s="19"/>
      <c r="WFZ73" s="19"/>
      <c r="WGA73" s="19"/>
      <c r="WGB73" s="19"/>
      <c r="WGC73" s="19"/>
      <c r="WGD73" s="19"/>
      <c r="WGE73" s="19"/>
      <c r="WGF73" s="19"/>
      <c r="WGG73" s="19"/>
      <c r="WGH73" s="19"/>
      <c r="WGI73" s="19"/>
      <c r="WGJ73" s="19"/>
      <c r="WGK73" s="19"/>
      <c r="WGL73" s="19"/>
      <c r="WGM73" s="19"/>
      <c r="WGN73" s="19"/>
      <c r="WGO73" s="19"/>
      <c r="WGP73" s="19"/>
      <c r="WGQ73" s="19"/>
      <c r="WGR73" s="19"/>
      <c r="WGS73" s="19"/>
      <c r="WGT73" s="19"/>
      <c r="WGU73" s="19"/>
      <c r="WGV73" s="19"/>
      <c r="WGW73" s="19"/>
      <c r="WGX73" s="19"/>
      <c r="WGY73" s="19"/>
      <c r="WGZ73" s="19"/>
      <c r="WHA73" s="19"/>
      <c r="WHB73" s="19"/>
      <c r="WHC73" s="19"/>
      <c r="WHD73" s="19"/>
      <c r="WHE73" s="19"/>
      <c r="WHF73" s="19"/>
      <c r="WHG73" s="19"/>
      <c r="WHH73" s="19"/>
      <c r="WHI73" s="19"/>
      <c r="WHJ73" s="19"/>
      <c r="WHK73" s="19"/>
      <c r="WHL73" s="19"/>
      <c r="WHM73" s="19"/>
      <c r="WHN73" s="19"/>
      <c r="WHO73" s="19"/>
      <c r="WHP73" s="19"/>
      <c r="WHQ73" s="19"/>
      <c r="WHR73" s="19"/>
      <c r="WHS73" s="19"/>
      <c r="WHT73" s="19"/>
      <c r="WHU73" s="19"/>
      <c r="WHV73" s="19"/>
      <c r="WHW73" s="19"/>
      <c r="WHX73" s="19"/>
      <c r="WHY73" s="19"/>
      <c r="WHZ73" s="19"/>
      <c r="WIA73" s="19"/>
      <c r="WIB73" s="19"/>
      <c r="WIC73" s="19"/>
      <c r="WID73" s="19"/>
      <c r="WIE73" s="19"/>
      <c r="WIF73" s="19"/>
      <c r="WIG73" s="19"/>
      <c r="WIH73" s="19"/>
      <c r="WII73" s="19"/>
      <c r="WIJ73" s="19"/>
      <c r="WIK73" s="19"/>
      <c r="WIL73" s="19"/>
      <c r="WIM73" s="19"/>
      <c r="WIN73" s="19"/>
      <c r="WIO73" s="19"/>
      <c r="WIP73" s="19"/>
      <c r="WIQ73" s="19"/>
      <c r="WIR73" s="19"/>
      <c r="WIS73" s="19"/>
      <c r="WIT73" s="19"/>
      <c r="WIU73" s="19"/>
      <c r="WIV73" s="19"/>
      <c r="WIW73" s="19"/>
      <c r="WIX73" s="19"/>
      <c r="WIY73" s="19"/>
      <c r="WIZ73" s="19"/>
      <c r="WJA73" s="19"/>
      <c r="WJB73" s="19"/>
      <c r="WJC73" s="19"/>
      <c r="WJD73" s="19"/>
      <c r="WJE73" s="19"/>
      <c r="WJF73" s="19"/>
      <c r="WJG73" s="19"/>
      <c r="WJH73" s="19"/>
      <c r="WJI73" s="19"/>
      <c r="WJJ73" s="19"/>
      <c r="WJK73" s="19"/>
      <c r="WJL73" s="19"/>
      <c r="WJM73" s="19"/>
      <c r="WJN73" s="19"/>
      <c r="WJO73" s="19"/>
      <c r="WJP73" s="19"/>
      <c r="WJQ73" s="19"/>
      <c r="WJR73" s="19"/>
      <c r="WJS73" s="19"/>
      <c r="WJT73" s="19"/>
      <c r="WJU73" s="19"/>
      <c r="WJV73" s="19"/>
      <c r="WJW73" s="19"/>
      <c r="WJX73" s="19"/>
      <c r="WJY73" s="19"/>
      <c r="WJZ73" s="19"/>
      <c r="WKA73" s="19"/>
      <c r="WKB73" s="19"/>
      <c r="WKC73" s="19"/>
      <c r="WKD73" s="19"/>
      <c r="WKE73" s="19"/>
      <c r="WKF73" s="19"/>
      <c r="WKG73" s="19"/>
      <c r="WKH73" s="19"/>
      <c r="WKI73" s="19"/>
      <c r="WKJ73" s="19"/>
      <c r="WKK73" s="19"/>
      <c r="WKL73" s="19"/>
      <c r="WKM73" s="19"/>
      <c r="WKN73" s="19"/>
      <c r="WKO73" s="19"/>
      <c r="WKP73" s="19"/>
      <c r="WKQ73" s="19"/>
      <c r="WKR73" s="19"/>
      <c r="WKS73" s="19"/>
      <c r="WKT73" s="19"/>
      <c r="WKU73" s="19"/>
      <c r="WKV73" s="19"/>
      <c r="WKW73" s="19"/>
      <c r="WKX73" s="19"/>
      <c r="WKY73" s="19"/>
      <c r="WKZ73" s="19"/>
      <c r="WLA73" s="19"/>
      <c r="WLB73" s="19"/>
      <c r="WLC73" s="19"/>
      <c r="WLD73" s="19"/>
      <c r="WLE73" s="19"/>
      <c r="WLF73" s="19"/>
      <c r="WLG73" s="19"/>
      <c r="WLH73" s="19"/>
      <c r="WLI73" s="19"/>
      <c r="WLJ73" s="19"/>
      <c r="WLK73" s="19"/>
      <c r="WLL73" s="19"/>
      <c r="WLM73" s="19"/>
      <c r="WLN73" s="19"/>
      <c r="WLO73" s="19"/>
      <c r="WLP73" s="19"/>
      <c r="WLQ73" s="19"/>
      <c r="WLR73" s="19"/>
      <c r="WLS73" s="19"/>
      <c r="WLT73" s="19"/>
      <c r="WLU73" s="19"/>
      <c r="WLV73" s="19"/>
      <c r="WLW73" s="19"/>
      <c r="WLX73" s="19"/>
      <c r="WLY73" s="19"/>
      <c r="WLZ73" s="19"/>
      <c r="WMA73" s="19"/>
      <c r="WMB73" s="19"/>
      <c r="WMC73" s="19"/>
      <c r="WMD73" s="19"/>
      <c r="WME73" s="19"/>
      <c r="WMF73" s="19"/>
      <c r="WMG73" s="19"/>
      <c r="WMH73" s="19"/>
      <c r="WMI73" s="19"/>
      <c r="WMJ73" s="19"/>
      <c r="WMK73" s="19"/>
      <c r="WML73" s="19"/>
      <c r="WMM73" s="19"/>
      <c r="WMN73" s="19"/>
      <c r="WMO73" s="19"/>
      <c r="WMP73" s="19"/>
      <c r="WMQ73" s="19"/>
      <c r="WMR73" s="19"/>
      <c r="WMS73" s="19"/>
      <c r="WMT73" s="19"/>
      <c r="WMU73" s="19"/>
      <c r="WMV73" s="19"/>
      <c r="WMW73" s="19"/>
      <c r="WMX73" s="19"/>
      <c r="WMY73" s="19"/>
      <c r="WMZ73" s="19"/>
      <c r="WNA73" s="19"/>
      <c r="WNB73" s="19"/>
      <c r="WNC73" s="19"/>
      <c r="WND73" s="19"/>
      <c r="WNE73" s="19"/>
      <c r="WNF73" s="19"/>
      <c r="WNG73" s="19"/>
      <c r="WNH73" s="19"/>
      <c r="WNI73" s="19"/>
      <c r="WNJ73" s="19"/>
      <c r="WNK73" s="19"/>
      <c r="WNL73" s="19"/>
      <c r="WNM73" s="19"/>
      <c r="WNN73" s="19"/>
      <c r="WNO73" s="19"/>
      <c r="WNP73" s="19"/>
      <c r="WNQ73" s="19"/>
      <c r="WNR73" s="19"/>
      <c r="WNS73" s="19"/>
      <c r="WNT73" s="19"/>
      <c r="WNU73" s="19"/>
      <c r="WNV73" s="19"/>
      <c r="WNW73" s="19"/>
      <c r="WNX73" s="19"/>
      <c r="WNY73" s="19"/>
      <c r="WNZ73" s="19"/>
      <c r="WOA73" s="19"/>
      <c r="WOB73" s="19"/>
      <c r="WOC73" s="19"/>
      <c r="WOD73" s="19"/>
      <c r="WOE73" s="19"/>
      <c r="WOF73" s="19"/>
      <c r="WOG73" s="19"/>
      <c r="WOH73" s="19"/>
      <c r="WOI73" s="19"/>
      <c r="WOJ73" s="19"/>
      <c r="WOK73" s="19"/>
      <c r="WOL73" s="19"/>
      <c r="WOM73" s="19"/>
      <c r="WON73" s="19"/>
      <c r="WOO73" s="19"/>
      <c r="WOP73" s="19"/>
      <c r="WOQ73" s="19"/>
      <c r="WOR73" s="19"/>
      <c r="WOS73" s="19"/>
      <c r="WOT73" s="19"/>
      <c r="WOU73" s="19"/>
      <c r="WOV73" s="19"/>
      <c r="WOW73" s="19"/>
      <c r="WOX73" s="19"/>
      <c r="WOY73" s="19"/>
      <c r="WOZ73" s="19"/>
      <c r="WPA73" s="19"/>
      <c r="WPB73" s="19"/>
      <c r="WPC73" s="19"/>
      <c r="WPD73" s="19"/>
      <c r="WPE73" s="19"/>
      <c r="WPF73" s="19"/>
      <c r="WPG73" s="19"/>
      <c r="WPH73" s="19"/>
      <c r="WPI73" s="19"/>
      <c r="WPJ73" s="19"/>
      <c r="WPK73" s="19"/>
      <c r="WPL73" s="19"/>
      <c r="WPM73" s="19"/>
      <c r="WPN73" s="19"/>
      <c r="WPO73" s="19"/>
      <c r="WPP73" s="19"/>
      <c r="WPQ73" s="19"/>
      <c r="WPR73" s="19"/>
      <c r="WPS73" s="19"/>
      <c r="WPT73" s="19"/>
      <c r="WPU73" s="19"/>
      <c r="WPV73" s="19"/>
      <c r="WPW73" s="19"/>
      <c r="WPX73" s="19"/>
      <c r="WPY73" s="19"/>
      <c r="WPZ73" s="19"/>
      <c r="WQA73" s="19"/>
      <c r="WQB73" s="19"/>
      <c r="WQC73" s="19"/>
      <c r="WQD73" s="19"/>
      <c r="WQE73" s="19"/>
      <c r="WQF73" s="19"/>
      <c r="WQG73" s="19"/>
      <c r="WQH73" s="19"/>
      <c r="WQI73" s="19"/>
      <c r="WQJ73" s="19"/>
      <c r="WQK73" s="19"/>
      <c r="WQL73" s="19"/>
      <c r="WQM73" s="19"/>
      <c r="WQN73" s="19"/>
      <c r="WQO73" s="19"/>
      <c r="WQP73" s="19"/>
      <c r="WQQ73" s="19"/>
      <c r="WQR73" s="19"/>
      <c r="WQS73" s="19"/>
      <c r="WQT73" s="19"/>
      <c r="WQU73" s="19"/>
      <c r="WQV73" s="19"/>
      <c r="WQW73" s="19"/>
      <c r="WQX73" s="19"/>
      <c r="WQY73" s="19"/>
      <c r="WQZ73" s="19"/>
      <c r="WRA73" s="19"/>
      <c r="WRB73" s="19"/>
      <c r="WRC73" s="19"/>
      <c r="WRD73" s="19"/>
      <c r="WRE73" s="19"/>
      <c r="WRF73" s="19"/>
      <c r="WRG73" s="19"/>
      <c r="WRH73" s="19"/>
      <c r="WRI73" s="19"/>
      <c r="WRJ73" s="19"/>
      <c r="WRK73" s="19"/>
      <c r="WRL73" s="19"/>
      <c r="WRM73" s="19"/>
      <c r="WRN73" s="19"/>
      <c r="WRO73" s="19"/>
      <c r="WRP73" s="19"/>
      <c r="WRQ73" s="19"/>
      <c r="WRR73" s="19"/>
      <c r="WRS73" s="19"/>
      <c r="WRT73" s="19"/>
      <c r="WRU73" s="19"/>
      <c r="WRV73" s="19"/>
      <c r="WRW73" s="19"/>
      <c r="WRX73" s="19"/>
      <c r="WRY73" s="19"/>
      <c r="WRZ73" s="19"/>
      <c r="WSA73" s="19"/>
      <c r="WSB73" s="19"/>
      <c r="WSC73" s="19"/>
      <c r="WSD73" s="19"/>
      <c r="WSE73" s="19"/>
      <c r="WSF73" s="19"/>
      <c r="WSG73" s="19"/>
      <c r="WSH73" s="19"/>
      <c r="WSI73" s="19"/>
      <c r="WSJ73" s="19"/>
      <c r="WSK73" s="19"/>
      <c r="WSL73" s="19"/>
      <c r="WSM73" s="19"/>
      <c r="WSN73" s="19"/>
      <c r="WSO73" s="19"/>
      <c r="WSP73" s="19"/>
      <c r="WSQ73" s="19"/>
      <c r="WSR73" s="19"/>
      <c r="WSS73" s="19"/>
      <c r="WST73" s="19"/>
      <c r="WSU73" s="19"/>
      <c r="WSV73" s="19"/>
      <c r="WSW73" s="19"/>
      <c r="WSX73" s="19"/>
      <c r="WSY73" s="19"/>
      <c r="WSZ73" s="19"/>
      <c r="WTA73" s="19"/>
      <c r="WTB73" s="19"/>
      <c r="WTC73" s="19"/>
      <c r="WTD73" s="19"/>
      <c r="WTE73" s="19"/>
      <c r="WTF73" s="19"/>
      <c r="WTG73" s="19"/>
      <c r="WTH73" s="19"/>
      <c r="WTI73" s="19"/>
      <c r="WTJ73" s="19"/>
      <c r="WTK73" s="19"/>
      <c r="WTL73" s="19"/>
      <c r="WTM73" s="19"/>
      <c r="WTN73" s="19"/>
      <c r="WTO73" s="19"/>
      <c r="WTP73" s="19"/>
      <c r="WTQ73" s="19"/>
      <c r="WTR73" s="19"/>
      <c r="WTS73" s="19"/>
      <c r="WTT73" s="19"/>
      <c r="WTU73" s="19"/>
      <c r="WTV73" s="19"/>
      <c r="WTW73" s="19"/>
      <c r="WTX73" s="19"/>
      <c r="WTY73" s="19"/>
      <c r="WTZ73" s="19"/>
      <c r="WUA73" s="19"/>
      <c r="WUB73" s="19"/>
      <c r="WUC73" s="19"/>
      <c r="WUD73" s="19"/>
      <c r="WUE73" s="19"/>
      <c r="WUF73" s="19"/>
      <c r="WUG73" s="19"/>
      <c r="WUH73" s="19"/>
      <c r="WUI73" s="19"/>
      <c r="WUJ73" s="19"/>
      <c r="WUK73" s="19"/>
      <c r="WUL73" s="19"/>
      <c r="WUM73" s="19"/>
      <c r="WUN73" s="19"/>
      <c r="WUO73" s="19"/>
      <c r="WUP73" s="19"/>
      <c r="WUQ73" s="19"/>
      <c r="WUR73" s="19"/>
      <c r="WUS73" s="19"/>
      <c r="WUT73" s="19"/>
      <c r="WUU73" s="19"/>
      <c r="WUV73" s="19"/>
      <c r="WUW73" s="19"/>
      <c r="WUX73" s="19"/>
      <c r="WUY73" s="19"/>
      <c r="WUZ73" s="19"/>
      <c r="WVA73" s="19"/>
      <c r="WVB73" s="19"/>
      <c r="WVC73" s="19"/>
      <c r="WVD73" s="19"/>
      <c r="WVE73" s="19"/>
      <c r="WVF73" s="19"/>
      <c r="WVG73" s="19"/>
      <c r="WVH73" s="19"/>
      <c r="WVI73" s="19"/>
      <c r="WVJ73" s="19"/>
      <c r="WVK73" s="19"/>
      <c r="WVL73" s="19"/>
      <c r="WVM73" s="19"/>
      <c r="WVN73" s="19"/>
      <c r="WVO73" s="19"/>
      <c r="WVP73" s="19"/>
      <c r="WVQ73" s="19"/>
      <c r="WVR73" s="19"/>
      <c r="WVS73" s="19"/>
      <c r="WVT73" s="19"/>
      <c r="WVU73" s="19"/>
      <c r="WVV73" s="19"/>
      <c r="WVW73" s="19"/>
      <c r="WVX73" s="19"/>
      <c r="WVY73" s="19"/>
      <c r="WVZ73" s="19"/>
      <c r="WWA73" s="19"/>
      <c r="WWB73" s="19"/>
      <c r="WWC73" s="19"/>
      <c r="WWD73" s="19"/>
      <c r="WWE73" s="19"/>
      <c r="WWF73" s="19"/>
      <c r="WWG73" s="19"/>
      <c r="WWH73" s="19"/>
      <c r="WWI73" s="19"/>
      <c r="WWJ73" s="19"/>
      <c r="WWK73" s="19"/>
      <c r="WWL73" s="19"/>
      <c r="WWM73" s="19"/>
      <c r="WWN73" s="19"/>
      <c r="WWO73" s="19"/>
      <c r="WWP73" s="19"/>
      <c r="WWQ73" s="19"/>
      <c r="WWR73" s="19"/>
      <c r="WWS73" s="19"/>
      <c r="WWT73" s="19"/>
      <c r="WWU73" s="19"/>
      <c r="WWV73" s="19"/>
      <c r="WWW73" s="19"/>
      <c r="WWX73" s="19"/>
      <c r="WWY73" s="19"/>
      <c r="WWZ73" s="19"/>
      <c r="WXA73" s="19"/>
      <c r="WXB73" s="19"/>
      <c r="WXC73" s="19"/>
      <c r="WXD73" s="19"/>
      <c r="WXE73" s="19"/>
      <c r="WXF73" s="19"/>
      <c r="WXG73" s="19"/>
      <c r="WXH73" s="19"/>
      <c r="WXI73" s="19"/>
      <c r="WXJ73" s="19"/>
      <c r="WXK73" s="19"/>
      <c r="WXL73" s="19"/>
      <c r="WXM73" s="19"/>
      <c r="WXN73" s="19"/>
      <c r="WXO73" s="19"/>
      <c r="WXP73" s="19"/>
      <c r="WXQ73" s="19"/>
      <c r="WXR73" s="19"/>
      <c r="WXS73" s="19"/>
      <c r="WXT73" s="19"/>
      <c r="WXU73" s="19"/>
      <c r="WXV73" s="19"/>
      <c r="WXW73" s="19"/>
      <c r="WXX73" s="19"/>
      <c r="WXY73" s="19"/>
      <c r="WXZ73" s="19"/>
      <c r="WYA73" s="19"/>
      <c r="WYB73" s="19"/>
      <c r="WYC73" s="19"/>
      <c r="WYD73" s="19"/>
      <c r="WYE73" s="19"/>
      <c r="WYF73" s="19"/>
      <c r="WYG73" s="19"/>
      <c r="WYH73" s="19"/>
      <c r="WYI73" s="19"/>
      <c r="WYJ73" s="19"/>
      <c r="WYK73" s="19"/>
      <c r="WYL73" s="19"/>
      <c r="WYM73" s="19"/>
      <c r="WYN73" s="19"/>
      <c r="WYO73" s="19"/>
      <c r="WYP73" s="19"/>
      <c r="WYQ73" s="19"/>
      <c r="WYR73" s="19"/>
      <c r="WYS73" s="19"/>
      <c r="WYT73" s="19"/>
      <c r="WYU73" s="19"/>
      <c r="WYV73" s="19"/>
      <c r="WYW73" s="19"/>
      <c r="WYX73" s="19"/>
      <c r="WYY73" s="19"/>
      <c r="WYZ73" s="19"/>
      <c r="WZA73" s="19"/>
      <c r="WZB73" s="19"/>
      <c r="WZC73" s="19"/>
      <c r="WZD73" s="19"/>
      <c r="WZE73" s="19"/>
      <c r="WZF73" s="19"/>
      <c r="WZG73" s="19"/>
      <c r="WZH73" s="19"/>
      <c r="WZI73" s="19"/>
      <c r="WZJ73" s="19"/>
      <c r="WZK73" s="19"/>
      <c r="WZL73" s="19"/>
      <c r="WZM73" s="19"/>
      <c r="WZN73" s="19"/>
      <c r="WZO73" s="19"/>
      <c r="WZP73" s="19"/>
      <c r="WZQ73" s="19"/>
      <c r="WZR73" s="19"/>
      <c r="WZS73" s="19"/>
      <c r="WZT73" s="19"/>
      <c r="WZU73" s="19"/>
      <c r="WZV73" s="19"/>
      <c r="WZW73" s="19"/>
      <c r="WZX73" s="19"/>
      <c r="WZY73" s="19"/>
      <c r="WZZ73" s="19"/>
      <c r="XAA73" s="19"/>
      <c r="XAB73" s="19"/>
      <c r="XAC73" s="19"/>
      <c r="XAD73" s="19"/>
      <c r="XAE73" s="19"/>
      <c r="XAF73" s="19"/>
      <c r="XAG73" s="19"/>
      <c r="XAH73" s="19"/>
      <c r="XAI73" s="19"/>
      <c r="XAJ73" s="19"/>
      <c r="XAK73" s="19"/>
      <c r="XAL73" s="19"/>
      <c r="XAM73" s="19"/>
      <c r="XAN73" s="19"/>
      <c r="XAO73" s="19"/>
      <c r="XAP73" s="19"/>
      <c r="XAQ73" s="19"/>
      <c r="XAR73" s="19"/>
      <c r="XAS73" s="19"/>
      <c r="XAT73" s="19"/>
      <c r="XAU73" s="19"/>
      <c r="XAV73" s="19"/>
      <c r="XAW73" s="19"/>
      <c r="XAX73" s="19"/>
      <c r="XAY73" s="19"/>
      <c r="XAZ73" s="19"/>
      <c r="XBA73" s="19"/>
      <c r="XBB73" s="19"/>
      <c r="XBC73" s="19"/>
      <c r="XBD73" s="19"/>
      <c r="XBE73" s="19"/>
      <c r="XBF73" s="19"/>
      <c r="XBG73" s="19"/>
      <c r="XBH73" s="19"/>
      <c r="XBI73" s="19"/>
      <c r="XBJ73" s="19"/>
      <c r="XBK73" s="19"/>
      <c r="XBL73" s="19"/>
      <c r="XBM73" s="19"/>
      <c r="XBN73" s="19"/>
      <c r="XBO73" s="19"/>
      <c r="XBP73" s="19"/>
      <c r="XBQ73" s="19"/>
      <c r="XBR73" s="19"/>
      <c r="XBS73" s="19"/>
      <c r="XBT73" s="19"/>
      <c r="XBU73" s="19"/>
      <c r="XBV73" s="19"/>
      <c r="XBW73" s="19"/>
      <c r="XBX73" s="19"/>
      <c r="XBY73" s="19"/>
      <c r="XBZ73" s="19"/>
      <c r="XCA73" s="19"/>
      <c r="XCB73" s="19"/>
      <c r="XCC73" s="19"/>
      <c r="XCD73" s="19"/>
      <c r="XCE73" s="19"/>
      <c r="XCF73" s="19"/>
      <c r="XCG73" s="19"/>
      <c r="XCH73" s="19"/>
      <c r="XCI73" s="19"/>
      <c r="XCJ73" s="19"/>
      <c r="XCK73" s="19"/>
      <c r="XCL73" s="19"/>
      <c r="XCM73" s="19"/>
      <c r="XCN73" s="19"/>
      <c r="XCO73" s="19"/>
      <c r="XCP73" s="19"/>
      <c r="XCQ73" s="19"/>
      <c r="XCR73" s="19"/>
      <c r="XCS73" s="19"/>
      <c r="XCT73" s="19"/>
      <c r="XCU73" s="19"/>
      <c r="XCV73" s="19"/>
      <c r="XCW73" s="19"/>
      <c r="XCX73" s="19"/>
      <c r="XCY73" s="19"/>
      <c r="XCZ73" s="19"/>
      <c r="XDA73" s="19"/>
      <c r="XDB73" s="19"/>
      <c r="XDC73" s="19"/>
      <c r="XDD73" s="19"/>
      <c r="XDE73" s="19"/>
      <c r="XDF73" s="19"/>
      <c r="XDG73" s="19"/>
      <c r="XDH73" s="19"/>
      <c r="XDI73" s="19"/>
      <c r="XDJ73" s="19"/>
      <c r="XDK73" s="19"/>
      <c r="XDL73" s="19"/>
      <c r="XDM73" s="19"/>
      <c r="XDN73" s="19"/>
      <c r="XDO73" s="19"/>
      <c r="XDP73" s="19"/>
      <c r="XDQ73" s="19"/>
      <c r="XDR73" s="19"/>
      <c r="XDS73" s="19"/>
      <c r="XDT73" s="19"/>
      <c r="XDU73" s="19"/>
      <c r="XDV73" s="19"/>
      <c r="XDW73" s="19"/>
      <c r="XDX73" s="19"/>
      <c r="XDY73" s="19"/>
      <c r="XDZ73" s="19"/>
      <c r="XEA73" s="19"/>
      <c r="XEB73" s="19"/>
      <c r="XEC73" s="19"/>
      <c r="XED73" s="19"/>
      <c r="XEE73" s="19"/>
      <c r="XEF73" s="19"/>
      <c r="XEG73" s="19"/>
      <c r="XEH73" s="19"/>
      <c r="XEI73" s="19"/>
      <c r="XEJ73" s="19"/>
      <c r="XEK73" s="19"/>
      <c r="XEL73" s="19"/>
      <c r="XEM73" s="19"/>
      <c r="XEN73" s="19"/>
      <c r="XEO73" s="19"/>
      <c r="XEP73" s="19"/>
      <c r="XEQ73" s="19"/>
      <c r="XER73" s="19"/>
      <c r="XES73" s="19"/>
      <c r="XET73" s="19"/>
      <c r="XEU73" s="19"/>
      <c r="XEV73" s="19"/>
      <c r="XEW73" s="19"/>
      <c r="XEX73" s="19"/>
      <c r="XEY73" s="19"/>
      <c r="XEZ73" s="19"/>
      <c r="XFA73" s="19"/>
      <c r="XFB73" s="19"/>
      <c r="XFC73" s="19"/>
      <c r="XFD73" s="19"/>
    </row>
    <row r="74" ht="15.75" customHeight="1">
      <c r="A74" s="48" t="s">
        <v>403</v>
      </c>
      <c r="B74" s="168" t="s">
        <v>599</v>
      </c>
      <c r="C74" s="50" t="s">
        <v>4</v>
      </c>
      <c r="D74" s="23">
        <v>1.0</v>
      </c>
      <c r="E74" s="24">
        <v>45385.0</v>
      </c>
      <c r="F74" s="527">
        <f t="shared" si="27"/>
        <v>45385</v>
      </c>
      <c r="G74" s="24">
        <f t="shared" si="28"/>
        <v>1815</v>
      </c>
      <c r="H74" s="24">
        <f t="shared" si="29"/>
        <v>16520</v>
      </c>
      <c r="I74" s="24">
        <f t="shared" si="30"/>
        <v>63720</v>
      </c>
    </row>
    <row r="75" ht="15.75" customHeight="1">
      <c r="A75" s="48" t="s">
        <v>404</v>
      </c>
      <c r="B75" s="168" t="s">
        <v>600</v>
      </c>
      <c r="C75" s="50" t="s">
        <v>4</v>
      </c>
      <c r="D75" s="23">
        <v>1.0</v>
      </c>
      <c r="E75" s="24">
        <v>53113.0</v>
      </c>
      <c r="F75" s="527">
        <f t="shared" si="27"/>
        <v>53113</v>
      </c>
      <c r="G75" s="24">
        <f t="shared" si="28"/>
        <v>2125</v>
      </c>
      <c r="H75" s="24">
        <f t="shared" si="29"/>
        <v>19333</v>
      </c>
      <c r="I75" s="24">
        <f t="shared" si="30"/>
        <v>74571</v>
      </c>
    </row>
    <row r="76" ht="15.75" customHeight="1">
      <c r="A76" s="48" t="s">
        <v>405</v>
      </c>
      <c r="B76" s="168" t="s">
        <v>601</v>
      </c>
      <c r="C76" s="50" t="s">
        <v>4</v>
      </c>
      <c r="D76" s="23">
        <v>1.0</v>
      </c>
      <c r="E76" s="24">
        <v>568357.0</v>
      </c>
      <c r="F76" s="527">
        <f t="shared" si="27"/>
        <v>568357</v>
      </c>
      <c r="G76" s="24">
        <f t="shared" si="28"/>
        <v>22734</v>
      </c>
      <c r="H76" s="24">
        <f t="shared" si="29"/>
        <v>206882</v>
      </c>
      <c r="I76" s="24">
        <f t="shared" si="30"/>
        <v>797973</v>
      </c>
    </row>
    <row r="77" ht="15.75" customHeight="1">
      <c r="A77" s="48" t="s">
        <v>406</v>
      </c>
      <c r="B77" s="168" t="s">
        <v>602</v>
      </c>
      <c r="C77" s="50" t="s">
        <v>4</v>
      </c>
      <c r="D77" s="23">
        <v>2.0</v>
      </c>
      <c r="E77" s="24">
        <v>537837.0</v>
      </c>
      <c r="F77" s="527">
        <f t="shared" si="27"/>
        <v>1075674</v>
      </c>
      <c r="G77" s="24">
        <f t="shared" si="28"/>
        <v>43027</v>
      </c>
      <c r="H77" s="24">
        <f t="shared" si="29"/>
        <v>391545</v>
      </c>
      <c r="I77" s="24">
        <f t="shared" si="30"/>
        <v>1510246</v>
      </c>
    </row>
    <row r="78" ht="15.75" customHeight="1">
      <c r="A78" s="48" t="s">
        <v>407</v>
      </c>
      <c r="B78" s="168" t="s">
        <v>603</v>
      </c>
      <c r="C78" s="50" t="s">
        <v>4</v>
      </c>
      <c r="D78" s="23">
        <v>2.0</v>
      </c>
      <c r="E78" s="24">
        <v>477749.0</v>
      </c>
      <c r="F78" s="527">
        <f t="shared" si="27"/>
        <v>955498</v>
      </c>
      <c r="G78" s="24">
        <f t="shared" si="28"/>
        <v>38220</v>
      </c>
      <c r="H78" s="24">
        <f t="shared" si="29"/>
        <v>347801</v>
      </c>
      <c r="I78" s="24">
        <f t="shared" si="30"/>
        <v>1341519</v>
      </c>
    </row>
    <row r="79" ht="15.75" customHeight="1">
      <c r="A79" s="48" t="s">
        <v>408</v>
      </c>
      <c r="B79" s="168" t="s">
        <v>604</v>
      </c>
      <c r="C79" s="50" t="s">
        <v>4</v>
      </c>
      <c r="D79" s="23">
        <v>2.0</v>
      </c>
      <c r="E79" s="24">
        <v>727061.0</v>
      </c>
      <c r="F79" s="527">
        <f t="shared" si="27"/>
        <v>1454122</v>
      </c>
      <c r="G79" s="24">
        <f t="shared" si="28"/>
        <v>58165</v>
      </c>
      <c r="H79" s="24">
        <f t="shared" si="29"/>
        <v>529300</v>
      </c>
      <c r="I79" s="24">
        <f t="shared" si="30"/>
        <v>2041587</v>
      </c>
    </row>
    <row r="80" ht="15.75" customHeight="1">
      <c r="A80" s="48" t="s">
        <v>409</v>
      </c>
      <c r="B80" s="168" t="s">
        <v>605</v>
      </c>
      <c r="C80" s="50" t="s">
        <v>4</v>
      </c>
      <c r="D80" s="23">
        <v>2.0</v>
      </c>
      <c r="E80" s="24">
        <v>181397.0</v>
      </c>
      <c r="F80" s="527">
        <f t="shared" si="27"/>
        <v>362794</v>
      </c>
      <c r="G80" s="24">
        <f t="shared" si="28"/>
        <v>14512</v>
      </c>
      <c r="H80" s="24">
        <f t="shared" si="29"/>
        <v>132057</v>
      </c>
      <c r="I80" s="24">
        <f t="shared" si="30"/>
        <v>509363</v>
      </c>
    </row>
    <row r="81" ht="15.75" customHeight="1">
      <c r="A81" s="48" t="s">
        <v>410</v>
      </c>
      <c r="B81" s="168" t="s">
        <v>606</v>
      </c>
      <c r="C81" s="50" t="s">
        <v>4</v>
      </c>
      <c r="D81" s="23">
        <v>4.0</v>
      </c>
      <c r="E81" s="24">
        <v>214437.0</v>
      </c>
      <c r="F81" s="527">
        <f t="shared" si="27"/>
        <v>857748</v>
      </c>
      <c r="G81" s="24">
        <f t="shared" si="28"/>
        <v>34310</v>
      </c>
      <c r="H81" s="24">
        <f t="shared" si="29"/>
        <v>312220</v>
      </c>
      <c r="I81" s="24">
        <f t="shared" si="30"/>
        <v>1204278</v>
      </c>
    </row>
    <row r="82" ht="15.75" customHeight="1">
      <c r="A82" s="48" t="s">
        <v>411</v>
      </c>
      <c r="B82" s="168" t="s">
        <v>607</v>
      </c>
      <c r="C82" s="50" t="s">
        <v>4</v>
      </c>
      <c r="D82" s="23">
        <v>2.0</v>
      </c>
      <c r="E82" s="24">
        <v>159333.0</v>
      </c>
      <c r="F82" s="527">
        <f t="shared" si="27"/>
        <v>318666</v>
      </c>
      <c r="G82" s="24">
        <f t="shared" si="28"/>
        <v>12747</v>
      </c>
      <c r="H82" s="24">
        <f t="shared" si="29"/>
        <v>115995</v>
      </c>
      <c r="I82" s="24">
        <f t="shared" si="30"/>
        <v>447408</v>
      </c>
    </row>
    <row r="83" ht="15.75" customHeight="1">
      <c r="A83" s="48" t="s">
        <v>412</v>
      </c>
      <c r="B83" s="168" t="s">
        <v>608</v>
      </c>
      <c r="C83" s="50" t="s">
        <v>4</v>
      </c>
      <c r="D83" s="23">
        <v>2.0</v>
      </c>
      <c r="E83" s="24">
        <v>144773.0</v>
      </c>
      <c r="F83" s="527">
        <f t="shared" si="27"/>
        <v>289546</v>
      </c>
      <c r="G83" s="24">
        <f t="shared" si="28"/>
        <v>11582</v>
      </c>
      <c r="H83" s="24">
        <f t="shared" si="29"/>
        <v>105395</v>
      </c>
      <c r="I83" s="24">
        <f t="shared" si="30"/>
        <v>406523</v>
      </c>
    </row>
    <row r="84" ht="15.75" customHeight="1">
      <c r="A84" s="48" t="s">
        <v>532</v>
      </c>
      <c r="B84" s="168" t="s">
        <v>609</v>
      </c>
      <c r="C84" s="50" t="s">
        <v>4</v>
      </c>
      <c r="D84" s="23">
        <v>1.0</v>
      </c>
      <c r="E84" s="24">
        <v>343534.0</v>
      </c>
      <c r="F84" s="527">
        <f t="shared" si="27"/>
        <v>343534</v>
      </c>
      <c r="G84" s="24">
        <f t="shared" si="28"/>
        <v>13741</v>
      </c>
      <c r="H84" s="24">
        <f t="shared" si="29"/>
        <v>125046</v>
      </c>
      <c r="I84" s="24">
        <f t="shared" si="30"/>
        <v>482321</v>
      </c>
    </row>
    <row r="85" ht="15.75" customHeight="1">
      <c r="A85" s="48" t="s">
        <v>533</v>
      </c>
      <c r="B85" s="168" t="s">
        <v>610</v>
      </c>
      <c r="C85" s="50" t="s">
        <v>4</v>
      </c>
      <c r="D85" s="23">
        <v>4.0</v>
      </c>
      <c r="E85" s="24">
        <v>103769.0</v>
      </c>
      <c r="F85" s="527">
        <f t="shared" si="27"/>
        <v>415076</v>
      </c>
      <c r="G85" s="24">
        <f t="shared" si="28"/>
        <v>16603</v>
      </c>
      <c r="H85" s="24">
        <f t="shared" si="29"/>
        <v>151088</v>
      </c>
      <c r="I85" s="24">
        <f t="shared" si="30"/>
        <v>582767</v>
      </c>
    </row>
    <row r="86" ht="15.75" customHeight="1">
      <c r="A86" s="48" t="s">
        <v>611</v>
      </c>
      <c r="B86" s="168" t="s">
        <v>612</v>
      </c>
      <c r="C86" s="50" t="s">
        <v>4</v>
      </c>
      <c r="D86" s="23">
        <v>3.0</v>
      </c>
      <c r="E86" s="24">
        <v>95039.0</v>
      </c>
      <c r="F86" s="527">
        <f t="shared" si="27"/>
        <v>285117</v>
      </c>
      <c r="G86" s="24">
        <f t="shared" si="28"/>
        <v>11405</v>
      </c>
      <c r="H86" s="24">
        <f t="shared" si="29"/>
        <v>103783</v>
      </c>
      <c r="I86" s="24">
        <f t="shared" si="30"/>
        <v>400305</v>
      </c>
    </row>
    <row r="87" ht="15.75" customHeight="1">
      <c r="A87" s="48" t="s">
        <v>613</v>
      </c>
      <c r="B87" s="168" t="s">
        <v>614</v>
      </c>
      <c r="C87" s="50" t="s">
        <v>4</v>
      </c>
      <c r="D87" s="23">
        <v>4.0</v>
      </c>
      <c r="E87" s="24">
        <v>35122.0</v>
      </c>
      <c r="F87" s="527">
        <f t="shared" si="27"/>
        <v>140488</v>
      </c>
      <c r="G87" s="24">
        <f t="shared" si="28"/>
        <v>5620</v>
      </c>
      <c r="H87" s="24">
        <f t="shared" si="29"/>
        <v>51138</v>
      </c>
      <c r="I87" s="24">
        <f t="shared" si="30"/>
        <v>197246</v>
      </c>
    </row>
    <row r="88" ht="15.75" customHeight="1">
      <c r="A88" s="48" t="s">
        <v>615</v>
      </c>
      <c r="B88" s="168" t="s">
        <v>616</v>
      </c>
      <c r="C88" s="50" t="s">
        <v>4</v>
      </c>
      <c r="D88" s="23">
        <v>4.0</v>
      </c>
      <c r="E88" s="24">
        <v>29858.0</v>
      </c>
      <c r="F88" s="527">
        <f t="shared" si="27"/>
        <v>119432</v>
      </c>
      <c r="G88" s="24">
        <f t="shared" si="28"/>
        <v>4777</v>
      </c>
      <c r="H88" s="24">
        <f t="shared" si="29"/>
        <v>43473</v>
      </c>
      <c r="I88" s="24">
        <f t="shared" si="30"/>
        <v>167682</v>
      </c>
    </row>
    <row r="89" ht="15.75" customHeight="1">
      <c r="A89" s="48" t="s">
        <v>617</v>
      </c>
      <c r="B89" s="91" t="s">
        <v>618</v>
      </c>
      <c r="C89" s="22" t="s">
        <v>4</v>
      </c>
      <c r="D89" s="542">
        <v>4.0</v>
      </c>
      <c r="E89" s="25">
        <v>23989.0</v>
      </c>
      <c r="F89" s="527">
        <f t="shared" si="27"/>
        <v>95956</v>
      </c>
      <c r="G89" s="24">
        <f t="shared" si="28"/>
        <v>3838</v>
      </c>
      <c r="H89" s="24">
        <f t="shared" si="29"/>
        <v>34928</v>
      </c>
      <c r="I89" s="24">
        <f t="shared" si="30"/>
        <v>134722</v>
      </c>
    </row>
    <row r="90" ht="15.75" customHeight="1">
      <c r="A90" s="48" t="s">
        <v>619</v>
      </c>
      <c r="B90" s="91" t="s">
        <v>620</v>
      </c>
      <c r="C90" s="22" t="s">
        <v>4</v>
      </c>
      <c r="D90" s="542">
        <v>4.0</v>
      </c>
      <c r="E90" s="25">
        <v>30026.0</v>
      </c>
      <c r="F90" s="527">
        <f t="shared" si="27"/>
        <v>120104</v>
      </c>
      <c r="G90" s="24">
        <f t="shared" si="28"/>
        <v>4804</v>
      </c>
      <c r="H90" s="24">
        <f t="shared" si="29"/>
        <v>43718</v>
      </c>
      <c r="I90" s="24">
        <f t="shared" si="30"/>
        <v>168626</v>
      </c>
    </row>
    <row r="91" ht="15.75" customHeight="1">
      <c r="A91" s="48" t="s">
        <v>621</v>
      </c>
      <c r="B91" s="168" t="s">
        <v>622</v>
      </c>
      <c r="C91" s="50" t="s">
        <v>4</v>
      </c>
      <c r="D91" s="23">
        <v>2.0</v>
      </c>
      <c r="E91" s="24">
        <v>448301.0</v>
      </c>
      <c r="F91" s="527">
        <f t="shared" si="27"/>
        <v>896602</v>
      </c>
      <c r="G91" s="24">
        <f t="shared" si="28"/>
        <v>35864</v>
      </c>
      <c r="H91" s="24">
        <f t="shared" si="29"/>
        <v>326363</v>
      </c>
      <c r="I91" s="24">
        <f t="shared" si="30"/>
        <v>1258829</v>
      </c>
    </row>
    <row r="92" ht="15.75" customHeight="1">
      <c r="A92" s="48" t="s">
        <v>623</v>
      </c>
      <c r="B92" s="168" t="s">
        <v>624</v>
      </c>
      <c r="C92" s="50" t="s">
        <v>4</v>
      </c>
      <c r="D92" s="23">
        <v>1.0</v>
      </c>
      <c r="E92" s="24">
        <v>659861.0</v>
      </c>
      <c r="F92" s="527">
        <f t="shared" si="27"/>
        <v>659861</v>
      </c>
      <c r="G92" s="24">
        <f t="shared" si="28"/>
        <v>26394</v>
      </c>
      <c r="H92" s="24">
        <f t="shared" si="29"/>
        <v>240189</v>
      </c>
      <c r="I92" s="24">
        <f t="shared" si="30"/>
        <v>926444</v>
      </c>
    </row>
    <row r="93" ht="15.75" customHeight="1">
      <c r="A93" s="48" t="s">
        <v>625</v>
      </c>
      <c r="B93" s="168" t="s">
        <v>626</v>
      </c>
      <c r="C93" s="50" t="s">
        <v>4</v>
      </c>
      <c r="D93" s="23">
        <v>1.0</v>
      </c>
      <c r="E93" s="24">
        <v>4269987.0</v>
      </c>
      <c r="F93" s="527">
        <f t="shared" si="27"/>
        <v>4269987</v>
      </c>
      <c r="G93" s="24">
        <f t="shared" si="28"/>
        <v>170799</v>
      </c>
      <c r="H93" s="24">
        <f t="shared" si="29"/>
        <v>1554275</v>
      </c>
      <c r="I93" s="24">
        <f t="shared" si="30"/>
        <v>5995061</v>
      </c>
    </row>
    <row r="94" ht="15.75" customHeight="1">
      <c r="A94" s="48" t="s">
        <v>627</v>
      </c>
      <c r="B94" s="168" t="s">
        <v>628</v>
      </c>
      <c r="C94" s="50" t="s">
        <v>4</v>
      </c>
      <c r="D94" s="23">
        <v>1.0</v>
      </c>
      <c r="E94" s="24">
        <v>3524933.0</v>
      </c>
      <c r="F94" s="527">
        <f t="shared" si="27"/>
        <v>3524933</v>
      </c>
      <c r="G94" s="24">
        <f t="shared" si="28"/>
        <v>140997</v>
      </c>
      <c r="H94" s="24">
        <f t="shared" si="29"/>
        <v>1283076</v>
      </c>
      <c r="I94" s="24">
        <f t="shared" si="30"/>
        <v>4949006</v>
      </c>
    </row>
    <row r="95" ht="15.75" customHeight="1">
      <c r="A95" s="48" t="s">
        <v>629</v>
      </c>
      <c r="B95" s="91" t="s">
        <v>630</v>
      </c>
      <c r="C95" s="22" t="s">
        <v>4</v>
      </c>
      <c r="D95" s="542">
        <v>2.0</v>
      </c>
      <c r="E95" s="25">
        <v>1771754.0</v>
      </c>
      <c r="F95" s="527">
        <f t="shared" si="27"/>
        <v>3543508</v>
      </c>
      <c r="G95" s="24">
        <f t="shared" si="28"/>
        <v>141740</v>
      </c>
      <c r="H95" s="24">
        <f t="shared" si="29"/>
        <v>1289837</v>
      </c>
      <c r="I95" s="24">
        <f t="shared" si="30"/>
        <v>4975085</v>
      </c>
    </row>
    <row r="96" ht="15.75" customHeight="1">
      <c r="A96" s="48" t="s">
        <v>631</v>
      </c>
      <c r="B96" s="91" t="s">
        <v>632</v>
      </c>
      <c r="C96" s="22" t="s">
        <v>4</v>
      </c>
      <c r="D96" s="542">
        <v>1.0</v>
      </c>
      <c r="E96" s="25">
        <v>1521434.0</v>
      </c>
      <c r="F96" s="527">
        <f t="shared" si="27"/>
        <v>1521434</v>
      </c>
      <c r="G96" s="24">
        <f t="shared" si="28"/>
        <v>60857</v>
      </c>
      <c r="H96" s="24">
        <f t="shared" si="29"/>
        <v>553802</v>
      </c>
      <c r="I96" s="24">
        <f t="shared" si="30"/>
        <v>2136093</v>
      </c>
    </row>
    <row r="97" ht="15.75" customHeight="1">
      <c r="A97" s="48" t="s">
        <v>633</v>
      </c>
      <c r="B97" s="91" t="s">
        <v>634</v>
      </c>
      <c r="C97" s="22" t="s">
        <v>4</v>
      </c>
      <c r="D97" s="542">
        <v>1.0</v>
      </c>
      <c r="E97" s="25">
        <v>1101994.0</v>
      </c>
      <c r="F97" s="527">
        <f t="shared" si="27"/>
        <v>1101994</v>
      </c>
      <c r="G97" s="24">
        <f t="shared" si="28"/>
        <v>44080</v>
      </c>
      <c r="H97" s="24">
        <f t="shared" si="29"/>
        <v>401126</v>
      </c>
      <c r="I97" s="24">
        <f t="shared" si="30"/>
        <v>1547200</v>
      </c>
    </row>
    <row r="98" ht="15.75" customHeight="1">
      <c r="A98" s="48" t="s">
        <v>635</v>
      </c>
      <c r="B98" s="91" t="s">
        <v>636</v>
      </c>
      <c r="C98" s="22" t="s">
        <v>4</v>
      </c>
      <c r="D98" s="542">
        <v>1.0</v>
      </c>
      <c r="E98" s="25">
        <v>1420634.0</v>
      </c>
      <c r="F98" s="527">
        <f t="shared" si="27"/>
        <v>1420634</v>
      </c>
      <c r="G98" s="24">
        <f t="shared" si="28"/>
        <v>56825</v>
      </c>
      <c r="H98" s="24">
        <f t="shared" si="29"/>
        <v>517111</v>
      </c>
      <c r="I98" s="24">
        <f t="shared" si="30"/>
        <v>1994570</v>
      </c>
    </row>
    <row r="99" ht="15.75" customHeight="1">
      <c r="A99" s="67" t="s">
        <v>637</v>
      </c>
      <c r="B99" s="5"/>
      <c r="C99" s="5"/>
      <c r="D99" s="5"/>
      <c r="E99" s="6"/>
      <c r="F99" s="68">
        <f t="shared" ref="F99:I99" si="31">SUM(F71:F98)</f>
        <v>24807068</v>
      </c>
      <c r="G99" s="68">
        <f t="shared" si="31"/>
        <v>992281</v>
      </c>
      <c r="H99" s="68">
        <f t="shared" si="31"/>
        <v>9029773</v>
      </c>
      <c r="I99" s="68">
        <f t="shared" si="31"/>
        <v>34829122</v>
      </c>
    </row>
    <row r="100" ht="15.75" customHeight="1">
      <c r="A100" s="543"/>
      <c r="B100" s="543"/>
      <c r="C100" s="543"/>
      <c r="D100" s="543"/>
      <c r="E100" s="543"/>
      <c r="F100" s="68"/>
      <c r="G100" s="68"/>
      <c r="H100" s="68"/>
      <c r="I100" s="68"/>
    </row>
    <row r="101" ht="15.75" customHeight="1">
      <c r="A101" s="205" t="s">
        <v>379</v>
      </c>
      <c r="B101" s="294" t="s">
        <v>638</v>
      </c>
      <c r="C101" s="5"/>
      <c r="D101" s="5"/>
      <c r="E101" s="5"/>
      <c r="F101" s="5"/>
      <c r="G101" s="5"/>
      <c r="H101" s="5"/>
      <c r="I101" s="6"/>
    </row>
    <row r="102" ht="15.75" customHeight="1">
      <c r="A102" s="48" t="s">
        <v>380</v>
      </c>
      <c r="B102" s="91" t="s">
        <v>322</v>
      </c>
      <c r="C102" s="50" t="s">
        <v>323</v>
      </c>
      <c r="D102" s="23">
        <v>28.5</v>
      </c>
      <c r="E102" s="24">
        <v>17298.0</v>
      </c>
      <c r="F102" s="527">
        <f t="shared" ref="F102:F117" si="32">ROUND(D102*E102,0)</f>
        <v>492993</v>
      </c>
      <c r="G102" s="24">
        <f t="shared" ref="G102:G117" si="33">+ROUND(F102*$G$6,0)</f>
        <v>19720</v>
      </c>
      <c r="H102" s="24">
        <f t="shared" ref="H102:H117" si="34">+ROUND(SUM(F102:G102)*$H$6,0)</f>
        <v>179450</v>
      </c>
      <c r="I102" s="24">
        <f t="shared" ref="I102:I116" si="35">SUM(F102:H102)</f>
        <v>692163</v>
      </c>
    </row>
    <row r="103" ht="15.75" customHeight="1">
      <c r="A103" s="48" t="s">
        <v>381</v>
      </c>
      <c r="B103" s="91" t="s">
        <v>317</v>
      </c>
      <c r="C103" s="50" t="s">
        <v>639</v>
      </c>
      <c r="D103" s="23">
        <v>4.42</v>
      </c>
      <c r="E103" s="25">
        <v>34101.0</v>
      </c>
      <c r="F103" s="527">
        <f t="shared" si="32"/>
        <v>150726</v>
      </c>
      <c r="G103" s="24">
        <f t="shared" si="33"/>
        <v>6029</v>
      </c>
      <c r="H103" s="24">
        <f t="shared" si="34"/>
        <v>54864</v>
      </c>
      <c r="I103" s="24">
        <f t="shared" si="35"/>
        <v>211619</v>
      </c>
    </row>
    <row r="104" ht="15.75" customHeight="1">
      <c r="A104" s="48" t="s">
        <v>382</v>
      </c>
      <c r="B104" s="91" t="s">
        <v>640</v>
      </c>
      <c r="C104" s="50" t="s">
        <v>38</v>
      </c>
      <c r="D104" s="23">
        <v>7.37</v>
      </c>
      <c r="E104" s="24">
        <v>19515.0</v>
      </c>
      <c r="F104" s="527">
        <f t="shared" si="32"/>
        <v>143826</v>
      </c>
      <c r="G104" s="24">
        <f t="shared" si="33"/>
        <v>5753</v>
      </c>
      <c r="H104" s="24">
        <f t="shared" si="34"/>
        <v>52353</v>
      </c>
      <c r="I104" s="24">
        <f t="shared" si="35"/>
        <v>201932</v>
      </c>
    </row>
    <row r="105" ht="15.75" customHeight="1">
      <c r="A105" s="48" t="s">
        <v>384</v>
      </c>
      <c r="B105" s="91" t="s">
        <v>212</v>
      </c>
      <c r="C105" s="50" t="s">
        <v>639</v>
      </c>
      <c r="D105" s="23">
        <v>1.95</v>
      </c>
      <c r="E105" s="24">
        <v>99417.0</v>
      </c>
      <c r="F105" s="527">
        <f t="shared" si="32"/>
        <v>193863</v>
      </c>
      <c r="G105" s="24">
        <f t="shared" si="33"/>
        <v>7755</v>
      </c>
      <c r="H105" s="24">
        <f t="shared" si="34"/>
        <v>70566</v>
      </c>
      <c r="I105" s="24">
        <f t="shared" si="35"/>
        <v>272184</v>
      </c>
    </row>
    <row r="106" ht="15.75" customHeight="1">
      <c r="A106" s="48" t="s">
        <v>385</v>
      </c>
      <c r="B106" s="91" t="s">
        <v>582</v>
      </c>
      <c r="C106" s="50" t="s">
        <v>278</v>
      </c>
      <c r="D106" s="23">
        <v>347.82000000000005</v>
      </c>
      <c r="E106" s="24">
        <v>8127.0</v>
      </c>
      <c r="F106" s="527">
        <f t="shared" si="32"/>
        <v>2826733</v>
      </c>
      <c r="G106" s="24">
        <f t="shared" si="33"/>
        <v>113069</v>
      </c>
      <c r="H106" s="24">
        <f t="shared" si="34"/>
        <v>1028931</v>
      </c>
      <c r="I106" s="24">
        <f t="shared" si="35"/>
        <v>3968733</v>
      </c>
    </row>
    <row r="107" ht="15.75" customHeight="1">
      <c r="A107" s="48" t="s">
        <v>386</v>
      </c>
      <c r="B107" s="168" t="s">
        <v>641</v>
      </c>
      <c r="C107" s="50" t="s">
        <v>207</v>
      </c>
      <c r="D107" s="23">
        <v>2.3</v>
      </c>
      <c r="E107" s="24">
        <v>1327881.0</v>
      </c>
      <c r="F107" s="527">
        <f t="shared" si="32"/>
        <v>3054126</v>
      </c>
      <c r="G107" s="24">
        <f t="shared" si="33"/>
        <v>122165</v>
      </c>
      <c r="H107" s="24">
        <f t="shared" si="34"/>
        <v>1111702</v>
      </c>
      <c r="I107" s="24">
        <f t="shared" si="35"/>
        <v>4287993</v>
      </c>
    </row>
    <row r="108" ht="15.75" customHeight="1">
      <c r="A108" s="48" t="s">
        <v>387</v>
      </c>
      <c r="B108" s="168" t="s">
        <v>642</v>
      </c>
      <c r="C108" s="50" t="s">
        <v>38</v>
      </c>
      <c r="D108" s="23">
        <v>11.05</v>
      </c>
      <c r="E108" s="24">
        <v>122024.0</v>
      </c>
      <c r="F108" s="527">
        <f t="shared" si="32"/>
        <v>1348365</v>
      </c>
      <c r="G108" s="24">
        <f t="shared" si="33"/>
        <v>53935</v>
      </c>
      <c r="H108" s="24">
        <f t="shared" si="34"/>
        <v>490805</v>
      </c>
      <c r="I108" s="24">
        <f t="shared" si="35"/>
        <v>1893105</v>
      </c>
    </row>
    <row r="109" ht="15.75" customHeight="1">
      <c r="A109" s="48" t="s">
        <v>422</v>
      </c>
      <c r="B109" s="168" t="s">
        <v>643</v>
      </c>
      <c r="C109" s="50" t="s">
        <v>207</v>
      </c>
      <c r="D109" s="23">
        <v>0.7</v>
      </c>
      <c r="E109" s="24">
        <v>960163.0</v>
      </c>
      <c r="F109" s="527">
        <f t="shared" si="32"/>
        <v>672114</v>
      </c>
      <c r="G109" s="24">
        <f t="shared" si="33"/>
        <v>26885</v>
      </c>
      <c r="H109" s="24">
        <f t="shared" si="34"/>
        <v>244650</v>
      </c>
      <c r="I109" s="24">
        <f t="shared" si="35"/>
        <v>943649</v>
      </c>
    </row>
    <row r="110" ht="15.75" customHeight="1">
      <c r="A110" s="48" t="s">
        <v>424</v>
      </c>
      <c r="B110" s="91" t="s">
        <v>644</v>
      </c>
      <c r="C110" s="50" t="s">
        <v>38</v>
      </c>
      <c r="D110" s="23">
        <v>1.84</v>
      </c>
      <c r="E110" s="24">
        <v>48489.100000000006</v>
      </c>
      <c r="F110" s="527">
        <f t="shared" si="32"/>
        <v>89220</v>
      </c>
      <c r="G110" s="24">
        <f t="shared" si="33"/>
        <v>3569</v>
      </c>
      <c r="H110" s="24">
        <f t="shared" si="34"/>
        <v>32476</v>
      </c>
      <c r="I110" s="24">
        <f t="shared" si="35"/>
        <v>125265</v>
      </c>
    </row>
    <row r="111" ht="15.75" customHeight="1">
      <c r="A111" s="48" t="s">
        <v>425</v>
      </c>
      <c r="B111" s="91" t="s">
        <v>353</v>
      </c>
      <c r="C111" s="50" t="s">
        <v>207</v>
      </c>
      <c r="D111" s="23">
        <v>5.74</v>
      </c>
      <c r="E111" s="24">
        <v>77190.0</v>
      </c>
      <c r="F111" s="527">
        <f t="shared" si="32"/>
        <v>443071</v>
      </c>
      <c r="G111" s="24">
        <f t="shared" si="33"/>
        <v>17723</v>
      </c>
      <c r="H111" s="24">
        <f t="shared" si="34"/>
        <v>161278</v>
      </c>
      <c r="I111" s="24">
        <f t="shared" si="35"/>
        <v>622072</v>
      </c>
    </row>
    <row r="112" ht="15.75" customHeight="1">
      <c r="A112" s="48" t="s">
        <v>427</v>
      </c>
      <c r="B112" s="91" t="s">
        <v>526</v>
      </c>
      <c r="C112" s="50" t="s">
        <v>207</v>
      </c>
      <c r="D112" s="23">
        <v>1.22</v>
      </c>
      <c r="E112" s="25">
        <v>38016.0</v>
      </c>
      <c r="F112" s="527">
        <f t="shared" si="32"/>
        <v>46380</v>
      </c>
      <c r="G112" s="24">
        <f t="shared" si="33"/>
        <v>1855</v>
      </c>
      <c r="H112" s="24">
        <f t="shared" si="34"/>
        <v>16882</v>
      </c>
      <c r="I112" s="24">
        <f t="shared" si="35"/>
        <v>65117</v>
      </c>
    </row>
    <row r="113" ht="15.75" customHeight="1">
      <c r="A113" s="48" t="s">
        <v>645</v>
      </c>
      <c r="B113" s="168" t="s">
        <v>646</v>
      </c>
      <c r="C113" s="50" t="s">
        <v>21</v>
      </c>
      <c r="D113" s="23">
        <v>18.42</v>
      </c>
      <c r="E113" s="24">
        <v>30117.0</v>
      </c>
      <c r="F113" s="527">
        <f t="shared" si="32"/>
        <v>554755</v>
      </c>
      <c r="G113" s="24">
        <f t="shared" si="33"/>
        <v>22190</v>
      </c>
      <c r="H113" s="24">
        <f t="shared" si="34"/>
        <v>201931</v>
      </c>
      <c r="I113" s="24">
        <f t="shared" si="35"/>
        <v>778876</v>
      </c>
    </row>
    <row r="114" ht="15.75" customHeight="1">
      <c r="A114" s="48" t="s">
        <v>647</v>
      </c>
      <c r="B114" s="168" t="s">
        <v>648</v>
      </c>
      <c r="C114" s="50" t="s">
        <v>38</v>
      </c>
      <c r="D114" s="23">
        <v>24.56</v>
      </c>
      <c r="E114" s="24">
        <v>44092.0</v>
      </c>
      <c r="F114" s="527">
        <f t="shared" si="32"/>
        <v>1082900</v>
      </c>
      <c r="G114" s="24">
        <f t="shared" si="33"/>
        <v>43316</v>
      </c>
      <c r="H114" s="24">
        <f t="shared" si="34"/>
        <v>394176</v>
      </c>
      <c r="I114" s="24">
        <f t="shared" si="35"/>
        <v>1520392</v>
      </c>
    </row>
    <row r="115" ht="15.75" customHeight="1">
      <c r="A115" s="48" t="s">
        <v>649</v>
      </c>
      <c r="B115" s="168" t="s">
        <v>650</v>
      </c>
      <c r="C115" s="50" t="s">
        <v>21</v>
      </c>
      <c r="D115" s="23">
        <v>36.85</v>
      </c>
      <c r="E115" s="24">
        <v>5681.0</v>
      </c>
      <c r="F115" s="527">
        <f t="shared" si="32"/>
        <v>209345</v>
      </c>
      <c r="G115" s="24">
        <f t="shared" si="33"/>
        <v>8374</v>
      </c>
      <c r="H115" s="24">
        <f t="shared" si="34"/>
        <v>76202</v>
      </c>
      <c r="I115" s="24">
        <f t="shared" si="35"/>
        <v>293921</v>
      </c>
    </row>
    <row r="116" ht="15.75" customHeight="1">
      <c r="A116" s="48" t="s">
        <v>651</v>
      </c>
      <c r="B116" s="168" t="s">
        <v>652</v>
      </c>
      <c r="C116" s="50" t="s">
        <v>4</v>
      </c>
      <c r="D116" s="23">
        <v>0.68</v>
      </c>
      <c r="E116" s="24">
        <v>899880.0</v>
      </c>
      <c r="F116" s="527">
        <f t="shared" si="32"/>
        <v>611918</v>
      </c>
      <c r="G116" s="24">
        <f t="shared" si="33"/>
        <v>24477</v>
      </c>
      <c r="H116" s="24">
        <f t="shared" si="34"/>
        <v>222738</v>
      </c>
      <c r="I116" s="24">
        <f t="shared" si="35"/>
        <v>859133</v>
      </c>
    </row>
    <row r="117" ht="15.75" customHeight="1">
      <c r="A117" s="48" t="s">
        <v>653</v>
      </c>
      <c r="B117" s="168" t="s">
        <v>654</v>
      </c>
      <c r="C117" s="50" t="s">
        <v>21</v>
      </c>
      <c r="D117" s="23">
        <v>12.5976</v>
      </c>
      <c r="E117" s="24">
        <v>507715.0</v>
      </c>
      <c r="F117" s="527">
        <f t="shared" si="32"/>
        <v>6395990</v>
      </c>
      <c r="G117" s="24">
        <f t="shared" si="33"/>
        <v>255840</v>
      </c>
      <c r="H117" s="24">
        <f t="shared" si="34"/>
        <v>2328141</v>
      </c>
      <c r="I117" s="24">
        <v>8979975.5</v>
      </c>
    </row>
    <row r="118" ht="15.75" customHeight="1">
      <c r="A118" s="544" t="s">
        <v>655</v>
      </c>
      <c r="B118" s="5"/>
      <c r="C118" s="5"/>
      <c r="D118" s="5"/>
      <c r="E118" s="6"/>
      <c r="F118" s="68">
        <f t="shared" ref="F118:I118" si="36">SUM(F102:F117)</f>
        <v>18316325</v>
      </c>
      <c r="G118" s="68">
        <f t="shared" si="36"/>
        <v>732655</v>
      </c>
      <c r="H118" s="68">
        <f t="shared" si="36"/>
        <v>6667145</v>
      </c>
      <c r="I118" s="68">
        <f t="shared" si="36"/>
        <v>25716129.5</v>
      </c>
    </row>
    <row r="119" ht="15.75" customHeight="1">
      <c r="A119" s="78" t="s">
        <v>388</v>
      </c>
      <c r="B119" s="79" t="s">
        <v>656</v>
      </c>
      <c r="C119" s="398"/>
      <c r="D119" s="525"/>
      <c r="E119" s="401"/>
      <c r="F119" s="401"/>
      <c r="G119" s="526"/>
      <c r="H119" s="526"/>
      <c r="I119" s="526"/>
    </row>
    <row r="120" ht="15.75" customHeight="1">
      <c r="A120" s="48" t="s">
        <v>390</v>
      </c>
      <c r="B120" s="535" t="s">
        <v>553</v>
      </c>
      <c r="C120" s="218" t="s">
        <v>21</v>
      </c>
      <c r="D120" s="545">
        <v>38.5</v>
      </c>
      <c r="E120" s="527">
        <v>4618.0</v>
      </c>
      <c r="F120" s="527">
        <f t="shared" ref="F120:F129" si="37">ROUND(D120*E120,0)</f>
        <v>177793</v>
      </c>
      <c r="G120" s="24">
        <f t="shared" ref="G120:G129" si="38">+ROUND(F120*$G$6,0)</f>
        <v>7112</v>
      </c>
      <c r="H120" s="24">
        <f t="shared" ref="H120:H129" si="39">+ROUND(SUM(F120:G120)*$H$6,0)</f>
        <v>64717</v>
      </c>
      <c r="I120" s="24">
        <f t="shared" ref="I120:I124" si="40">SUM(F120:H120)</f>
        <v>249622</v>
      </c>
      <c r="J120" s="101"/>
    </row>
    <row r="121" ht="15.75" customHeight="1">
      <c r="A121" s="48" t="s">
        <v>391</v>
      </c>
      <c r="B121" s="535" t="s">
        <v>554</v>
      </c>
      <c r="C121" s="218" t="s">
        <v>207</v>
      </c>
      <c r="D121" s="545">
        <f>+D120*0.6*0.9</f>
        <v>20.79</v>
      </c>
      <c r="E121" s="527">
        <v>7840.0</v>
      </c>
      <c r="F121" s="527">
        <f t="shared" si="37"/>
        <v>162994</v>
      </c>
      <c r="G121" s="24">
        <f t="shared" si="38"/>
        <v>6520</v>
      </c>
      <c r="H121" s="24">
        <f t="shared" si="39"/>
        <v>59330</v>
      </c>
      <c r="I121" s="24">
        <f t="shared" si="40"/>
        <v>228844</v>
      </c>
    </row>
    <row r="122" ht="15.75" customHeight="1">
      <c r="A122" s="48" t="s">
        <v>392</v>
      </c>
      <c r="B122" s="535" t="s">
        <v>555</v>
      </c>
      <c r="C122" s="218" t="s">
        <v>207</v>
      </c>
      <c r="D122" s="545">
        <v>8.830800000000002</v>
      </c>
      <c r="E122" s="527">
        <v>90384.0</v>
      </c>
      <c r="F122" s="527">
        <f t="shared" si="37"/>
        <v>798163</v>
      </c>
      <c r="G122" s="24">
        <f t="shared" si="38"/>
        <v>31927</v>
      </c>
      <c r="H122" s="24">
        <f t="shared" si="39"/>
        <v>290532</v>
      </c>
      <c r="I122" s="24">
        <f t="shared" si="40"/>
        <v>1120622</v>
      </c>
      <c r="J122" s="546"/>
    </row>
    <row r="123" ht="15.75" customHeight="1">
      <c r="A123" s="48" t="s">
        <v>393</v>
      </c>
      <c r="B123" s="535" t="s">
        <v>657</v>
      </c>
      <c r="C123" s="218" t="s">
        <v>21</v>
      </c>
      <c r="D123" s="545">
        <f>+D120</f>
        <v>38.5</v>
      </c>
      <c r="E123" s="527">
        <v>75861.0</v>
      </c>
      <c r="F123" s="527">
        <f t="shared" si="37"/>
        <v>2920649</v>
      </c>
      <c r="G123" s="24">
        <f t="shared" si="38"/>
        <v>116826</v>
      </c>
      <c r="H123" s="24">
        <f t="shared" si="39"/>
        <v>1063116</v>
      </c>
      <c r="I123" s="24">
        <f t="shared" si="40"/>
        <v>4100591</v>
      </c>
      <c r="J123" s="546"/>
    </row>
    <row r="124" ht="15.75" customHeight="1">
      <c r="A124" s="48" t="s">
        <v>430</v>
      </c>
      <c r="B124" s="535" t="s">
        <v>558</v>
      </c>
      <c r="C124" s="218" t="s">
        <v>38</v>
      </c>
      <c r="D124" s="545">
        <f>+D120*0.6</f>
        <v>23.1</v>
      </c>
      <c r="E124" s="527">
        <v>25923.0</v>
      </c>
      <c r="F124" s="527">
        <f t="shared" si="37"/>
        <v>598821</v>
      </c>
      <c r="G124" s="24">
        <f t="shared" si="38"/>
        <v>23953</v>
      </c>
      <c r="H124" s="24">
        <f t="shared" si="39"/>
        <v>217971</v>
      </c>
      <c r="I124" s="24">
        <f t="shared" si="40"/>
        <v>840745</v>
      </c>
    </row>
    <row r="125" ht="15.75" customHeight="1">
      <c r="A125" s="48" t="s">
        <v>431</v>
      </c>
      <c r="B125" s="535" t="s">
        <v>526</v>
      </c>
      <c r="C125" s="218" t="s">
        <v>207</v>
      </c>
      <c r="D125" s="545">
        <f>+D121+D122</f>
        <v>29.6208</v>
      </c>
      <c r="E125" s="527">
        <v>38016.0</v>
      </c>
      <c r="F125" s="527">
        <f t="shared" si="37"/>
        <v>1126064</v>
      </c>
      <c r="G125" s="24">
        <f t="shared" si="38"/>
        <v>45043</v>
      </c>
      <c r="H125" s="24">
        <f t="shared" si="39"/>
        <v>409887</v>
      </c>
      <c r="I125" s="24">
        <v>3359804.0</v>
      </c>
    </row>
    <row r="126" ht="15.75" customHeight="1">
      <c r="A126" s="48" t="s">
        <v>432</v>
      </c>
      <c r="B126" s="535" t="s">
        <v>353</v>
      </c>
      <c r="C126" s="218" t="s">
        <v>207</v>
      </c>
      <c r="D126" s="545">
        <f>+D121+D122*1.5</f>
        <v>34.0362</v>
      </c>
      <c r="E126" s="527">
        <v>77190.0</v>
      </c>
      <c r="F126" s="527">
        <f t="shared" si="37"/>
        <v>2627254</v>
      </c>
      <c r="G126" s="24">
        <f t="shared" si="38"/>
        <v>105090</v>
      </c>
      <c r="H126" s="24">
        <f t="shared" si="39"/>
        <v>956320</v>
      </c>
      <c r="I126" s="24">
        <f t="shared" ref="I126:I129" si="41">SUM(F126:H126)</f>
        <v>3688664</v>
      </c>
    </row>
    <row r="127" ht="15.75" customHeight="1">
      <c r="A127" s="48" t="s">
        <v>434</v>
      </c>
      <c r="B127" s="535" t="s">
        <v>658</v>
      </c>
      <c r="C127" s="218" t="s">
        <v>4</v>
      </c>
      <c r="D127" s="545">
        <v>10.0</v>
      </c>
      <c r="E127" s="527" t="str">
        <f>+[57]APU!F1434</f>
        <v>#ERROR!</v>
      </c>
      <c r="F127" s="527" t="str">
        <f t="shared" si="37"/>
        <v>#ERROR!</v>
      </c>
      <c r="G127" s="24" t="str">
        <f t="shared" si="38"/>
        <v>#ERROR!</v>
      </c>
      <c r="H127" s="24" t="str">
        <f t="shared" si="39"/>
        <v>#ERROR!</v>
      </c>
      <c r="I127" s="24" t="str">
        <f t="shared" si="41"/>
        <v>#ERROR!</v>
      </c>
    </row>
    <row r="128" ht="15.75" customHeight="1">
      <c r="A128" s="48" t="s">
        <v>659</v>
      </c>
      <c r="B128" s="535" t="s">
        <v>567</v>
      </c>
      <c r="C128" s="218" t="s">
        <v>4</v>
      </c>
      <c r="D128" s="545">
        <v>3.0</v>
      </c>
      <c r="E128" s="527">
        <v>593615.0</v>
      </c>
      <c r="F128" s="527">
        <f t="shared" si="37"/>
        <v>1780845</v>
      </c>
      <c r="G128" s="24">
        <f t="shared" si="38"/>
        <v>71234</v>
      </c>
      <c r="H128" s="24">
        <f t="shared" si="39"/>
        <v>648228</v>
      </c>
      <c r="I128" s="24">
        <f t="shared" si="41"/>
        <v>2500307</v>
      </c>
    </row>
    <row r="129" ht="15.75" customHeight="1">
      <c r="A129" s="48" t="s">
        <v>660</v>
      </c>
      <c r="B129" s="535" t="s">
        <v>661</v>
      </c>
      <c r="C129" s="218" t="s">
        <v>4</v>
      </c>
      <c r="D129" s="545">
        <v>3.0</v>
      </c>
      <c r="E129" s="527">
        <v>771712.0</v>
      </c>
      <c r="F129" s="527">
        <f t="shared" si="37"/>
        <v>2315136</v>
      </c>
      <c r="G129" s="24">
        <f t="shared" si="38"/>
        <v>92605</v>
      </c>
      <c r="H129" s="24">
        <f t="shared" si="39"/>
        <v>842709</v>
      </c>
      <c r="I129" s="24">
        <f t="shared" si="41"/>
        <v>3250450</v>
      </c>
    </row>
    <row r="130" ht="15.75" customHeight="1">
      <c r="A130" s="530"/>
      <c r="B130" s="539"/>
      <c r="C130" s="540"/>
      <c r="D130" s="541"/>
      <c r="E130" s="534" t="s">
        <v>662</v>
      </c>
      <c r="F130" s="28" t="str">
        <f t="shared" ref="F130:I130" si="42">SUM(F120:F129)</f>
        <v>#ERROR!</v>
      </c>
      <c r="G130" s="28" t="str">
        <f t="shared" si="42"/>
        <v>#ERROR!</v>
      </c>
      <c r="H130" s="28" t="str">
        <f t="shared" si="42"/>
        <v>#ERROR!</v>
      </c>
      <c r="I130" s="28" t="str">
        <f t="shared" si="42"/>
        <v>#ERROR!</v>
      </c>
    </row>
    <row r="131" ht="15.75" customHeight="1">
      <c r="A131" s="547"/>
      <c r="B131" s="5"/>
      <c r="C131" s="5"/>
      <c r="D131" s="5"/>
      <c r="E131" s="6"/>
      <c r="F131" s="548" t="str">
        <f t="shared" ref="F131:I131" si="43">+F13+F36+F39+F45+F59+F68+F99+F118+F130</f>
        <v>#ERROR!</v>
      </c>
      <c r="G131" s="548" t="str">
        <f t="shared" si="43"/>
        <v>#ERROR!</v>
      </c>
      <c r="H131" s="548" t="str">
        <f t="shared" si="43"/>
        <v>#ERROR!</v>
      </c>
      <c r="I131" s="548" t="str">
        <f t="shared" si="43"/>
        <v>#ERROR!</v>
      </c>
    </row>
    <row r="132" ht="15.75" customHeight="1">
      <c r="A132" s="308"/>
      <c r="B132" s="37"/>
      <c r="C132" s="37"/>
      <c r="D132" s="549"/>
      <c r="E132" s="550"/>
      <c r="F132" s="551" t="s">
        <v>13</v>
      </c>
      <c r="G132" s="552"/>
      <c r="H132" s="553"/>
      <c r="I132" s="554" t="str">
        <f>I131</f>
        <v>#ERROR!</v>
      </c>
    </row>
    <row r="133" ht="15.75" customHeight="1">
      <c r="A133" s="308"/>
      <c r="B133" s="37"/>
      <c r="C133" s="37"/>
      <c r="D133" s="549"/>
      <c r="E133" s="550"/>
      <c r="F133" s="550"/>
      <c r="G133" s="550"/>
      <c r="H133" s="188"/>
      <c r="I133" s="188"/>
    </row>
    <row r="134" ht="15.75" customHeight="1">
      <c r="A134" s="308"/>
      <c r="B134" s="37"/>
      <c r="C134" s="37"/>
      <c r="D134" s="549"/>
      <c r="E134" s="550"/>
      <c r="F134" s="550"/>
      <c r="G134" s="550"/>
      <c r="H134" s="188"/>
      <c r="I134" s="188"/>
    </row>
    <row r="135" ht="15.75" customHeight="1">
      <c r="A135" s="308"/>
      <c r="B135" s="37"/>
      <c r="C135" s="37"/>
      <c r="D135" s="549"/>
      <c r="E135" s="550"/>
      <c r="F135" s="550"/>
      <c r="G135" s="550"/>
      <c r="H135" s="188"/>
      <c r="I135" s="188"/>
    </row>
    <row r="136" ht="15.75" customHeight="1">
      <c r="A136" s="308"/>
      <c r="B136" s="37"/>
      <c r="C136" s="37"/>
      <c r="D136" s="549"/>
      <c r="E136" s="550"/>
      <c r="F136" s="550"/>
      <c r="G136" s="550"/>
      <c r="H136" s="188"/>
      <c r="I136" s="97"/>
    </row>
  </sheetData>
  <mergeCells count="21">
    <mergeCell ref="F5:F6"/>
    <mergeCell ref="I5:I6"/>
    <mergeCell ref="B3:I3"/>
    <mergeCell ref="A4:I4"/>
    <mergeCell ref="A5:A6"/>
    <mergeCell ref="B5:B6"/>
    <mergeCell ref="C5:C6"/>
    <mergeCell ref="D5:D6"/>
    <mergeCell ref="E5:E6"/>
    <mergeCell ref="A68:E68"/>
    <mergeCell ref="A99:E99"/>
    <mergeCell ref="B101:I101"/>
    <mergeCell ref="A118:E118"/>
    <mergeCell ref="A131:E131"/>
    <mergeCell ref="A13:E13"/>
    <mergeCell ref="B40:I40"/>
    <mergeCell ref="A45:E45"/>
    <mergeCell ref="B46:I46"/>
    <mergeCell ref="A59:E59"/>
    <mergeCell ref="B60:I60"/>
    <mergeCell ref="B70:I70"/>
  </mergeCells>
  <conditionalFormatting sqref="A7:B9 A10:A12 B10">
    <cfRule type="cellIs" dxfId="0" priority="1" operator="equal">
      <formula>"ESCRIBA AQUÍ EL NOMBRE DEL CAPITULO"</formula>
    </cfRule>
  </conditionalFormatting>
  <conditionalFormatting sqref="A14:B14">
    <cfRule type="cellIs" dxfId="0" priority="2" operator="equal">
      <formula>"ESCRIBA AQUÍ EL NOMBRE DEL CAPITULO"</formula>
    </cfRule>
  </conditionalFormatting>
  <conditionalFormatting sqref="A37:B37">
    <cfRule type="cellIs" dxfId="0" priority="3" operator="equal">
      <formula>"ESCRIBA AQUÍ EL NOMBRE DEL CAPITULO"</formula>
    </cfRule>
  </conditionalFormatting>
  <conditionalFormatting sqref="A119:B119">
    <cfRule type="cellIs" dxfId="0" priority="4" operator="equal">
      <formula>"ESCRIBA AQUÍ EL NOMBRE DEL CAPITULO"</formula>
    </cfRule>
  </conditionalFormatting>
  <printOptions/>
  <pageMargins bottom="0.75" footer="0.0" header="0.0" left="0.7" right="0.7" top="0.75"/>
  <pageSetup paperSize="5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13.43"/>
    <col customWidth="1" min="2" max="2" width="71.29"/>
    <col customWidth="1" min="3" max="3" width="8.14"/>
    <col customWidth="1" min="4" max="4" width="11.0"/>
    <col customWidth="1" min="5" max="5" width="14.71"/>
    <col customWidth="1" min="6" max="6" width="19.43"/>
    <col customWidth="1" min="7" max="7" width="17.57"/>
    <col customWidth="1" min="8" max="9" width="19.43"/>
    <col customWidth="1" min="10" max="10" width="14.86"/>
    <col customWidth="1" min="11" max="11" width="23.71"/>
    <col customWidth="1" min="12" max="26" width="10.86"/>
  </cols>
  <sheetData>
    <row r="1" ht="133.5" customHeight="1">
      <c r="A1" s="514"/>
      <c r="B1" s="515"/>
      <c r="C1" s="77"/>
      <c r="D1" s="516"/>
      <c r="E1" s="517"/>
      <c r="F1" s="517"/>
      <c r="G1" s="397"/>
      <c r="H1" s="518"/>
      <c r="I1" s="518"/>
      <c r="J1" s="19"/>
      <c r="K1" s="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</row>
    <row r="2">
      <c r="A2" s="514"/>
      <c r="B2" s="515"/>
      <c r="C2" s="77"/>
      <c r="D2" s="516"/>
      <c r="E2" s="517"/>
      <c r="F2" s="517"/>
      <c r="G2" s="517"/>
      <c r="H2" s="517"/>
      <c r="I2" s="520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</row>
    <row r="3" ht="16.5" customHeight="1">
      <c r="A3" s="3" t="s">
        <v>145</v>
      </c>
      <c r="B3" s="555" t="s">
        <v>146</v>
      </c>
      <c r="C3" s="375"/>
      <c r="D3" s="375"/>
      <c r="E3" s="375"/>
      <c r="F3" s="375"/>
      <c r="G3" s="375"/>
      <c r="H3" s="375"/>
      <c r="I3" s="375"/>
      <c r="J3" s="375"/>
      <c r="K3" s="55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 ht="19.5" customHeight="1">
      <c r="A4" s="557" t="s">
        <v>545</v>
      </c>
      <c r="B4" s="234"/>
      <c r="C4" s="234"/>
      <c r="D4" s="234"/>
      <c r="E4" s="234"/>
      <c r="F4" s="234"/>
      <c r="G4" s="234"/>
      <c r="H4" s="234"/>
      <c r="I4" s="234"/>
      <c r="J4" s="234"/>
      <c r="K4" s="235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ht="24.0" customHeight="1">
      <c r="A5" s="558" t="s">
        <v>2</v>
      </c>
      <c r="B5" s="559" t="s">
        <v>3</v>
      </c>
      <c r="C5" s="560" t="s">
        <v>4</v>
      </c>
      <c r="D5" s="561" t="s">
        <v>5</v>
      </c>
      <c r="E5" s="562" t="s">
        <v>6</v>
      </c>
      <c r="F5" s="337" t="s">
        <v>7</v>
      </c>
      <c r="G5" s="338" t="s">
        <v>396</v>
      </c>
      <c r="H5" s="338" t="s">
        <v>156</v>
      </c>
      <c r="I5" s="338" t="s">
        <v>157</v>
      </c>
      <c r="J5" s="338" t="s">
        <v>158</v>
      </c>
      <c r="K5" s="339" t="s">
        <v>9</v>
      </c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340"/>
      <c r="B6" s="487"/>
      <c r="C6" s="487"/>
      <c r="D6" s="487"/>
      <c r="E6" s="487"/>
      <c r="F6" s="17"/>
      <c r="G6" s="116">
        <v>0.04</v>
      </c>
      <c r="H6" s="341">
        <v>0.295</v>
      </c>
      <c r="I6" s="341">
        <v>0.005</v>
      </c>
      <c r="J6" s="563">
        <v>0.05</v>
      </c>
      <c r="K6" s="490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>
      <c r="A7" s="564" t="s">
        <v>148</v>
      </c>
      <c r="B7" s="79" t="s">
        <v>333</v>
      </c>
      <c r="C7" s="398"/>
      <c r="D7" s="525"/>
      <c r="E7" s="401"/>
      <c r="F7" s="401"/>
      <c r="G7" s="526"/>
      <c r="H7" s="526"/>
      <c r="I7" s="565"/>
      <c r="J7" s="526"/>
      <c r="K7" s="56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255" t="s">
        <v>150</v>
      </c>
      <c r="B8" s="91" t="s">
        <v>444</v>
      </c>
      <c r="C8" s="22" t="s">
        <v>4</v>
      </c>
      <c r="D8" s="23">
        <v>1.0</v>
      </c>
      <c r="E8" s="256" t="str">
        <f>+'[59]APU '!H280</f>
        <v>#REF!</v>
      </c>
      <c r="F8" s="25" t="str">
        <f>ROUND(D8*E8,0)</f>
        <v>#REF!</v>
      </c>
      <c r="G8" s="24" t="str">
        <f>+ROUND(F8*$G$6,0)</f>
        <v>#REF!</v>
      </c>
      <c r="H8" s="24" t="str">
        <f>+ROUND(SUM(F8:G8)*$H$6,0)</f>
        <v>#REF!</v>
      </c>
      <c r="I8" s="24" t="str">
        <f>+ROUND(SUM(F8:G8)*$I$6,0)</f>
        <v>#REF!</v>
      </c>
      <c r="J8" s="352" t="str">
        <f>+ROUND(SUM(F8:G8)*$J$6,0)</f>
        <v>#REF!</v>
      </c>
      <c r="K8" s="257" t="str">
        <f>+ROUND(SUM(F8:J8),0)</f>
        <v>#REF!</v>
      </c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354" t="s">
        <v>336</v>
      </c>
      <c r="B9" s="355"/>
      <c r="C9" s="355"/>
      <c r="D9" s="355"/>
      <c r="E9" s="356"/>
      <c r="F9" s="567" t="str">
        <f t="shared" ref="F9:K9" si="1">SUM(F8)</f>
        <v>#REF!</v>
      </c>
      <c r="G9" s="567" t="str">
        <f t="shared" si="1"/>
        <v>#REF!</v>
      </c>
      <c r="H9" s="567" t="str">
        <f t="shared" si="1"/>
        <v>#REF!</v>
      </c>
      <c r="I9" s="534" t="str">
        <f t="shared" si="1"/>
        <v>#REF!</v>
      </c>
      <c r="J9" s="534" t="str">
        <f t="shared" si="1"/>
        <v>#REF!</v>
      </c>
      <c r="K9" s="568" t="str">
        <f t="shared" si="1"/>
        <v>#REF!</v>
      </c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>
      <c r="A10" s="564" t="s">
        <v>159</v>
      </c>
      <c r="B10" s="79" t="s">
        <v>663</v>
      </c>
      <c r="C10" s="398"/>
      <c r="D10" s="525"/>
      <c r="E10" s="401"/>
      <c r="F10" s="401"/>
      <c r="G10" s="526"/>
      <c r="H10" s="526"/>
      <c r="I10" s="565"/>
      <c r="J10" s="526"/>
      <c r="K10" s="566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>
      <c r="A11" s="346" t="s">
        <v>161</v>
      </c>
      <c r="B11" s="347" t="s">
        <v>553</v>
      </c>
      <c r="C11" s="265" t="s">
        <v>21</v>
      </c>
      <c r="D11" s="349">
        <f>+D18+D19</f>
        <v>4387.55</v>
      </c>
      <c r="E11" s="350" t="str">
        <f>+'[59]APU '!H303</f>
        <v>#REF!</v>
      </c>
      <c r="F11" s="25" t="str">
        <f t="shared" ref="F11:F37" si="2">ROUND(D11*E11,0)</f>
        <v>#REF!</v>
      </c>
      <c r="G11" s="24" t="str">
        <f t="shared" ref="G11:G37" si="3">+ROUND(F11*$G$6,0)</f>
        <v>#REF!</v>
      </c>
      <c r="H11" s="24" t="str">
        <f t="shared" ref="H11:H37" si="4">+ROUND(SUM(F11:G11)*$H$6,0)</f>
        <v>#REF!</v>
      </c>
      <c r="I11" s="24" t="str">
        <f t="shared" ref="I11:I37" si="5">+ROUND(SUM(F11:G11)*$I$6,0)</f>
        <v>#REF!</v>
      </c>
      <c r="J11" s="352" t="str">
        <f t="shared" ref="J11:J37" si="6">+ROUND(SUM(F11:G11)*$J$6,0)</f>
        <v>#REF!</v>
      </c>
      <c r="K11" s="257" t="str">
        <f t="shared" ref="K11:K37" si="7">+ROUND(SUM(F11:J11),0)</f>
        <v>#REF!</v>
      </c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255" t="s">
        <v>163</v>
      </c>
      <c r="B12" s="91" t="s">
        <v>554</v>
      </c>
      <c r="C12" s="50" t="s">
        <v>207</v>
      </c>
      <c r="D12" s="23">
        <f>+D11*0.6*0.9</f>
        <v>2369.277</v>
      </c>
      <c r="E12" s="256" t="str">
        <f>+'[59]APU '!H321</f>
        <v>#REF!</v>
      </c>
      <c r="F12" s="25" t="str">
        <f t="shared" si="2"/>
        <v>#REF!</v>
      </c>
      <c r="G12" s="24" t="str">
        <f t="shared" si="3"/>
        <v>#REF!</v>
      </c>
      <c r="H12" s="24" t="str">
        <f t="shared" si="4"/>
        <v>#REF!</v>
      </c>
      <c r="I12" s="24" t="str">
        <f t="shared" si="5"/>
        <v>#REF!</v>
      </c>
      <c r="J12" s="352" t="str">
        <f t="shared" si="6"/>
        <v>#REF!</v>
      </c>
      <c r="K12" s="257" t="str">
        <f t="shared" si="7"/>
        <v>#REF!</v>
      </c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 ht="29.25" customHeight="1">
      <c r="A13" s="255" t="s">
        <v>209</v>
      </c>
      <c r="B13" s="91" t="s">
        <v>664</v>
      </c>
      <c r="C13" s="50" t="s">
        <v>207</v>
      </c>
      <c r="D13" s="23">
        <f>770*0.6*0.3</f>
        <v>138.6</v>
      </c>
      <c r="E13" s="256" t="str">
        <f>+'[59]APU '!H345</f>
        <v>#REF!</v>
      </c>
      <c r="F13" s="25" t="str">
        <f t="shared" si="2"/>
        <v>#REF!</v>
      </c>
      <c r="G13" s="24" t="str">
        <f t="shared" si="3"/>
        <v>#REF!</v>
      </c>
      <c r="H13" s="24" t="str">
        <f t="shared" si="4"/>
        <v>#REF!</v>
      </c>
      <c r="I13" s="24" t="str">
        <f t="shared" si="5"/>
        <v>#REF!</v>
      </c>
      <c r="J13" s="352" t="str">
        <f t="shared" si="6"/>
        <v>#REF!</v>
      </c>
      <c r="K13" s="257" t="str">
        <f t="shared" si="7"/>
        <v>#REF!</v>
      </c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255" t="s">
        <v>211</v>
      </c>
      <c r="B14" s="91" t="s">
        <v>665</v>
      </c>
      <c r="C14" s="50" t="s">
        <v>38</v>
      </c>
      <c r="D14" s="23">
        <f>+D11*0.8</f>
        <v>3510.04</v>
      </c>
      <c r="E14" s="256" t="str">
        <f>+'[59]APU '!H366</f>
        <v>#REF!</v>
      </c>
      <c r="F14" s="25" t="str">
        <f t="shared" si="2"/>
        <v>#REF!</v>
      </c>
      <c r="G14" s="24" t="str">
        <f t="shared" si="3"/>
        <v>#REF!</v>
      </c>
      <c r="H14" s="24" t="str">
        <f t="shared" si="4"/>
        <v>#REF!</v>
      </c>
      <c r="I14" s="24" t="str">
        <f t="shared" si="5"/>
        <v>#REF!</v>
      </c>
      <c r="J14" s="352" t="str">
        <f t="shared" si="6"/>
        <v>#REF!</v>
      </c>
      <c r="K14" s="257" t="str">
        <f t="shared" si="7"/>
        <v>#REF!</v>
      </c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255" t="s">
        <v>213</v>
      </c>
      <c r="B15" s="91" t="s">
        <v>353</v>
      </c>
      <c r="C15" s="50" t="s">
        <v>207</v>
      </c>
      <c r="D15" s="23">
        <f>+D12*0.3+D13*1.3</f>
        <v>890.9631</v>
      </c>
      <c r="E15" s="569" t="str">
        <f>+'[59]APU '!H387</f>
        <v>#REF!</v>
      </c>
      <c r="F15" s="25" t="str">
        <f t="shared" si="2"/>
        <v>#REF!</v>
      </c>
      <c r="G15" s="24" t="str">
        <f t="shared" si="3"/>
        <v>#REF!</v>
      </c>
      <c r="H15" s="24" t="str">
        <f t="shared" si="4"/>
        <v>#REF!</v>
      </c>
      <c r="I15" s="24" t="str">
        <f t="shared" si="5"/>
        <v>#REF!</v>
      </c>
      <c r="J15" s="352" t="str">
        <f t="shared" si="6"/>
        <v>#REF!</v>
      </c>
      <c r="K15" s="257" t="str">
        <f t="shared" si="7"/>
        <v>#REF!</v>
      </c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255" t="s">
        <v>215</v>
      </c>
      <c r="B16" s="91" t="s">
        <v>559</v>
      </c>
      <c r="C16" s="50" t="s">
        <v>207</v>
      </c>
      <c r="D16" s="23">
        <f>+D11*0.4*0.2</f>
        <v>351.004</v>
      </c>
      <c r="E16" s="256" t="str">
        <f>+'[59]APU '!H408</f>
        <v>#REF!</v>
      </c>
      <c r="F16" s="25" t="str">
        <f t="shared" si="2"/>
        <v>#REF!</v>
      </c>
      <c r="G16" s="24" t="str">
        <f t="shared" si="3"/>
        <v>#REF!</v>
      </c>
      <c r="H16" s="24" t="str">
        <f t="shared" si="4"/>
        <v>#REF!</v>
      </c>
      <c r="I16" s="24" t="str">
        <f t="shared" si="5"/>
        <v>#REF!</v>
      </c>
      <c r="J16" s="352" t="str">
        <f t="shared" si="6"/>
        <v>#REF!</v>
      </c>
      <c r="K16" s="257" t="str">
        <f t="shared" si="7"/>
        <v>#REF!</v>
      </c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255" t="s">
        <v>217</v>
      </c>
      <c r="B17" s="91" t="s">
        <v>526</v>
      </c>
      <c r="C17" s="50" t="s">
        <v>207</v>
      </c>
      <c r="D17" s="23">
        <f>+D12*0.4*0.8</f>
        <v>758.16864</v>
      </c>
      <c r="E17" s="569" t="str">
        <f>+'[59]APU '!H431</f>
        <v>#REF!</v>
      </c>
      <c r="F17" s="25" t="str">
        <f t="shared" si="2"/>
        <v>#REF!</v>
      </c>
      <c r="G17" s="24" t="str">
        <f t="shared" si="3"/>
        <v>#REF!</v>
      </c>
      <c r="H17" s="24" t="str">
        <f t="shared" si="4"/>
        <v>#REF!</v>
      </c>
      <c r="I17" s="24" t="str">
        <f t="shared" si="5"/>
        <v>#REF!</v>
      </c>
      <c r="J17" s="352" t="str">
        <f t="shared" si="6"/>
        <v>#REF!</v>
      </c>
      <c r="K17" s="257" t="str">
        <f t="shared" si="7"/>
        <v>#REF!</v>
      </c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255" t="s">
        <v>219</v>
      </c>
      <c r="B18" s="168" t="s">
        <v>666</v>
      </c>
      <c r="C18" s="216" t="s">
        <v>21</v>
      </c>
      <c r="D18" s="349">
        <f>215.4+226.7+76.12+91.95</f>
        <v>610.17</v>
      </c>
      <c r="E18" s="256" t="str">
        <f>+'[59]APU '!H453</f>
        <v>#REF!</v>
      </c>
      <c r="F18" s="25" t="str">
        <f t="shared" si="2"/>
        <v>#REF!</v>
      </c>
      <c r="G18" s="24" t="str">
        <f t="shared" si="3"/>
        <v>#REF!</v>
      </c>
      <c r="H18" s="24" t="str">
        <f t="shared" si="4"/>
        <v>#REF!</v>
      </c>
      <c r="I18" s="24" t="str">
        <f t="shared" si="5"/>
        <v>#REF!</v>
      </c>
      <c r="J18" s="352" t="str">
        <f t="shared" si="6"/>
        <v>#REF!</v>
      </c>
      <c r="K18" s="257" t="str">
        <f t="shared" si="7"/>
        <v>#REF!</v>
      </c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255" t="s">
        <v>221</v>
      </c>
      <c r="B19" s="168" t="s">
        <v>298</v>
      </c>
      <c r="C19" s="216" t="s">
        <v>21</v>
      </c>
      <c r="D19" s="349">
        <f>3777.38</f>
        <v>3777.38</v>
      </c>
      <c r="E19" s="256">
        <v>117339.0</v>
      </c>
      <c r="F19" s="25">
        <f t="shared" si="2"/>
        <v>443233992</v>
      </c>
      <c r="G19" s="24">
        <f t="shared" si="3"/>
        <v>17729360</v>
      </c>
      <c r="H19" s="24">
        <f t="shared" si="4"/>
        <v>135984189</v>
      </c>
      <c r="I19" s="24">
        <f t="shared" si="5"/>
        <v>2304817</v>
      </c>
      <c r="J19" s="352">
        <f t="shared" si="6"/>
        <v>23048168</v>
      </c>
      <c r="K19" s="257">
        <f t="shared" si="7"/>
        <v>622300526</v>
      </c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255" t="s">
        <v>223</v>
      </c>
      <c r="B20" s="91" t="s">
        <v>667</v>
      </c>
      <c r="C20" s="50" t="s">
        <v>4</v>
      </c>
      <c r="D20" s="23">
        <v>2.0</v>
      </c>
      <c r="E20" s="256" t="str">
        <f>+'[59]APU '!H497</f>
        <v>#REF!</v>
      </c>
      <c r="F20" s="25" t="str">
        <f t="shared" si="2"/>
        <v>#REF!</v>
      </c>
      <c r="G20" s="24" t="str">
        <f t="shared" si="3"/>
        <v>#REF!</v>
      </c>
      <c r="H20" s="24" t="str">
        <f t="shared" si="4"/>
        <v>#REF!</v>
      </c>
      <c r="I20" s="24" t="str">
        <f t="shared" si="5"/>
        <v>#REF!</v>
      </c>
      <c r="J20" s="352" t="str">
        <f t="shared" si="6"/>
        <v>#REF!</v>
      </c>
      <c r="K20" s="257" t="str">
        <f t="shared" si="7"/>
        <v>#REF!</v>
      </c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255" t="s">
        <v>225</v>
      </c>
      <c r="B21" s="91" t="s">
        <v>668</v>
      </c>
      <c r="C21" s="50" t="s">
        <v>4</v>
      </c>
      <c r="D21" s="23">
        <v>6.0</v>
      </c>
      <c r="E21" s="256" t="str">
        <f>+'[59]APU '!H521</f>
        <v>#REF!</v>
      </c>
      <c r="F21" s="25" t="str">
        <f t="shared" si="2"/>
        <v>#REF!</v>
      </c>
      <c r="G21" s="24" t="str">
        <f t="shared" si="3"/>
        <v>#REF!</v>
      </c>
      <c r="H21" s="24" t="str">
        <f t="shared" si="4"/>
        <v>#REF!</v>
      </c>
      <c r="I21" s="24" t="str">
        <f t="shared" si="5"/>
        <v>#REF!</v>
      </c>
      <c r="J21" s="352" t="str">
        <f t="shared" si="6"/>
        <v>#REF!</v>
      </c>
      <c r="K21" s="257" t="str">
        <f t="shared" si="7"/>
        <v>#REF!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255" t="s">
        <v>227</v>
      </c>
      <c r="B22" s="91" t="s">
        <v>669</v>
      </c>
      <c r="C22" s="570" t="s">
        <v>4</v>
      </c>
      <c r="D22" s="23">
        <v>1.0</v>
      </c>
      <c r="E22" s="256" t="str">
        <f>+'[59]APU '!H545</f>
        <v>#REF!</v>
      </c>
      <c r="F22" s="25" t="str">
        <f t="shared" si="2"/>
        <v>#REF!</v>
      </c>
      <c r="G22" s="24" t="str">
        <f t="shared" si="3"/>
        <v>#REF!</v>
      </c>
      <c r="H22" s="24" t="str">
        <f t="shared" si="4"/>
        <v>#REF!</v>
      </c>
      <c r="I22" s="24" t="str">
        <f t="shared" si="5"/>
        <v>#REF!</v>
      </c>
      <c r="J22" s="352" t="str">
        <f t="shared" si="6"/>
        <v>#REF!</v>
      </c>
      <c r="K22" s="257" t="str">
        <f t="shared" si="7"/>
        <v>#REF!</v>
      </c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255" t="s">
        <v>229</v>
      </c>
      <c r="B23" s="91" t="s">
        <v>670</v>
      </c>
      <c r="C23" s="570" t="s">
        <v>4</v>
      </c>
      <c r="D23" s="23">
        <v>3.0</v>
      </c>
      <c r="E23" s="256" t="str">
        <f>+'[59]APU '!H569</f>
        <v>#REF!</v>
      </c>
      <c r="F23" s="25" t="str">
        <f t="shared" si="2"/>
        <v>#REF!</v>
      </c>
      <c r="G23" s="24" t="str">
        <f t="shared" si="3"/>
        <v>#REF!</v>
      </c>
      <c r="H23" s="24" t="str">
        <f t="shared" si="4"/>
        <v>#REF!</v>
      </c>
      <c r="I23" s="24" t="str">
        <f t="shared" si="5"/>
        <v>#REF!</v>
      </c>
      <c r="J23" s="352" t="str">
        <f t="shared" si="6"/>
        <v>#REF!</v>
      </c>
      <c r="K23" s="257" t="str">
        <f t="shared" si="7"/>
        <v>#REF!</v>
      </c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255" t="s">
        <v>231</v>
      </c>
      <c r="B24" s="571" t="s">
        <v>671</v>
      </c>
      <c r="C24" s="50" t="s">
        <v>4</v>
      </c>
      <c r="D24" s="23">
        <v>1.0</v>
      </c>
      <c r="E24" s="256" t="str">
        <f>+'[59]APU '!H593</f>
        <v>#REF!</v>
      </c>
      <c r="F24" s="25" t="str">
        <f t="shared" si="2"/>
        <v>#REF!</v>
      </c>
      <c r="G24" s="24" t="str">
        <f t="shared" si="3"/>
        <v>#REF!</v>
      </c>
      <c r="H24" s="24" t="str">
        <f t="shared" si="4"/>
        <v>#REF!</v>
      </c>
      <c r="I24" s="24" t="str">
        <f t="shared" si="5"/>
        <v>#REF!</v>
      </c>
      <c r="J24" s="352" t="str">
        <f t="shared" si="6"/>
        <v>#REF!</v>
      </c>
      <c r="K24" s="257" t="str">
        <f t="shared" si="7"/>
        <v>#REF!</v>
      </c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255" t="s">
        <v>233</v>
      </c>
      <c r="B25" s="91" t="s">
        <v>672</v>
      </c>
      <c r="C25" s="50" t="s">
        <v>4</v>
      </c>
      <c r="D25" s="23">
        <v>1.0</v>
      </c>
      <c r="E25" s="569" t="str">
        <f>+'[59]APU '!H616</f>
        <v>#REF!</v>
      </c>
      <c r="F25" s="25" t="str">
        <f t="shared" si="2"/>
        <v>#REF!</v>
      </c>
      <c r="G25" s="24" t="str">
        <f t="shared" si="3"/>
        <v>#REF!</v>
      </c>
      <c r="H25" s="24" t="str">
        <f t="shared" si="4"/>
        <v>#REF!</v>
      </c>
      <c r="I25" s="24" t="str">
        <f t="shared" si="5"/>
        <v>#REF!</v>
      </c>
      <c r="J25" s="352" t="str">
        <f t="shared" si="6"/>
        <v>#REF!</v>
      </c>
      <c r="K25" s="257" t="str">
        <f t="shared" si="7"/>
        <v>#REF!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255" t="s">
        <v>235</v>
      </c>
      <c r="B26" s="91" t="s">
        <v>673</v>
      </c>
      <c r="C26" s="50" t="s">
        <v>4</v>
      </c>
      <c r="D26" s="23">
        <v>2.0</v>
      </c>
      <c r="E26" s="569" t="str">
        <f>+'[59]APU '!H640</f>
        <v>#REF!</v>
      </c>
      <c r="F26" s="25" t="str">
        <f t="shared" si="2"/>
        <v>#REF!</v>
      </c>
      <c r="G26" s="24" t="str">
        <f t="shared" si="3"/>
        <v>#REF!</v>
      </c>
      <c r="H26" s="24" t="str">
        <f t="shared" si="4"/>
        <v>#REF!</v>
      </c>
      <c r="I26" s="24" t="str">
        <f t="shared" si="5"/>
        <v>#REF!</v>
      </c>
      <c r="J26" s="352" t="str">
        <f t="shared" si="6"/>
        <v>#REF!</v>
      </c>
      <c r="K26" s="257" t="str">
        <f t="shared" si="7"/>
        <v>#REF!</v>
      </c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255" t="s">
        <v>237</v>
      </c>
      <c r="B27" s="91" t="s">
        <v>567</v>
      </c>
      <c r="C27" s="50" t="s">
        <v>4</v>
      </c>
      <c r="D27" s="23">
        <f>SUM(D20:D26)</f>
        <v>16</v>
      </c>
      <c r="E27" s="569" t="str">
        <f>+'[59]APU '!H666</f>
        <v>#REF!</v>
      </c>
      <c r="F27" s="25" t="str">
        <f t="shared" si="2"/>
        <v>#REF!</v>
      </c>
      <c r="G27" s="24" t="str">
        <f t="shared" si="3"/>
        <v>#REF!</v>
      </c>
      <c r="H27" s="24" t="str">
        <f t="shared" si="4"/>
        <v>#REF!</v>
      </c>
      <c r="I27" s="24" t="str">
        <f t="shared" si="5"/>
        <v>#REF!</v>
      </c>
      <c r="J27" s="352" t="str">
        <f t="shared" si="6"/>
        <v>#REF!</v>
      </c>
      <c r="K27" s="257" t="str">
        <f t="shared" si="7"/>
        <v>#REF!</v>
      </c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255" t="s">
        <v>306</v>
      </c>
      <c r="B28" s="91" t="s">
        <v>530</v>
      </c>
      <c r="C28" s="50" t="s">
        <v>38</v>
      </c>
      <c r="D28" s="23">
        <f>0.8*0.8*D27</f>
        <v>10.24</v>
      </c>
      <c r="E28" s="256" t="str">
        <f>+'[59]APU '!H689</f>
        <v>#REF!</v>
      </c>
      <c r="F28" s="25" t="str">
        <f t="shared" si="2"/>
        <v>#REF!</v>
      </c>
      <c r="G28" s="24" t="str">
        <f t="shared" si="3"/>
        <v>#REF!</v>
      </c>
      <c r="H28" s="24" t="str">
        <f t="shared" si="4"/>
        <v>#REF!</v>
      </c>
      <c r="I28" s="24" t="str">
        <f t="shared" si="5"/>
        <v>#REF!</v>
      </c>
      <c r="J28" s="352" t="str">
        <f t="shared" si="6"/>
        <v>#REF!</v>
      </c>
      <c r="K28" s="257" t="str">
        <f t="shared" si="7"/>
        <v>#REF!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255" t="s">
        <v>307</v>
      </c>
      <c r="B29" s="571" t="s">
        <v>674</v>
      </c>
      <c r="C29" s="50" t="s">
        <v>4</v>
      </c>
      <c r="D29" s="23">
        <v>4.0</v>
      </c>
      <c r="E29" s="256" t="str">
        <f>+'[59]APU '!H710</f>
        <v>#REF!</v>
      </c>
      <c r="F29" s="25" t="str">
        <f t="shared" si="2"/>
        <v>#REF!</v>
      </c>
      <c r="G29" s="24" t="str">
        <f t="shared" si="3"/>
        <v>#REF!</v>
      </c>
      <c r="H29" s="24" t="str">
        <f t="shared" si="4"/>
        <v>#REF!</v>
      </c>
      <c r="I29" s="24" t="str">
        <f t="shared" si="5"/>
        <v>#REF!</v>
      </c>
      <c r="J29" s="352" t="str">
        <f t="shared" si="6"/>
        <v>#REF!</v>
      </c>
      <c r="K29" s="257" t="str">
        <f t="shared" si="7"/>
        <v>#REF!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255" t="s">
        <v>308</v>
      </c>
      <c r="B30" s="91" t="s">
        <v>302</v>
      </c>
      <c r="C30" s="50" t="s">
        <v>4</v>
      </c>
      <c r="D30" s="23">
        <v>8.0</v>
      </c>
      <c r="E30" s="569" t="str">
        <f>+'[59]APU '!H731</f>
        <v>#REF!</v>
      </c>
      <c r="F30" s="25" t="str">
        <f t="shared" si="2"/>
        <v>#REF!</v>
      </c>
      <c r="G30" s="24" t="str">
        <f t="shared" si="3"/>
        <v>#REF!</v>
      </c>
      <c r="H30" s="24" t="str">
        <f t="shared" si="4"/>
        <v>#REF!</v>
      </c>
      <c r="I30" s="24" t="str">
        <f t="shared" si="5"/>
        <v>#REF!</v>
      </c>
      <c r="J30" s="352" t="str">
        <f t="shared" si="6"/>
        <v>#REF!</v>
      </c>
      <c r="K30" s="257" t="str">
        <f t="shared" si="7"/>
        <v>#REF!</v>
      </c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255" t="s">
        <v>569</v>
      </c>
      <c r="B31" s="91" t="s">
        <v>675</v>
      </c>
      <c r="C31" s="50" t="s">
        <v>4</v>
      </c>
      <c r="D31" s="23">
        <v>2.0</v>
      </c>
      <c r="E31" s="569" t="str">
        <f>+'[59]APU '!H752</f>
        <v>#REF!</v>
      </c>
      <c r="F31" s="25" t="str">
        <f t="shared" si="2"/>
        <v>#REF!</v>
      </c>
      <c r="G31" s="24" t="str">
        <f t="shared" si="3"/>
        <v>#REF!</v>
      </c>
      <c r="H31" s="24" t="str">
        <f t="shared" si="4"/>
        <v>#REF!</v>
      </c>
      <c r="I31" s="24" t="str">
        <f t="shared" si="5"/>
        <v>#REF!</v>
      </c>
      <c r="J31" s="352" t="str">
        <f t="shared" si="6"/>
        <v>#REF!</v>
      </c>
      <c r="K31" s="257" t="str">
        <f t="shared" si="7"/>
        <v>#REF!</v>
      </c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255" t="s">
        <v>676</v>
      </c>
      <c r="B32" s="91" t="s">
        <v>304</v>
      </c>
      <c r="C32" s="50" t="s">
        <v>4</v>
      </c>
      <c r="D32" s="23">
        <v>2.0</v>
      </c>
      <c r="E32" s="569" t="str">
        <f>+'[59]APU '!H773</f>
        <v>#REF!</v>
      </c>
      <c r="F32" s="25" t="str">
        <f t="shared" si="2"/>
        <v>#REF!</v>
      </c>
      <c r="G32" s="24" t="str">
        <f t="shared" si="3"/>
        <v>#REF!</v>
      </c>
      <c r="H32" s="24" t="str">
        <f t="shared" si="4"/>
        <v>#REF!</v>
      </c>
      <c r="I32" s="24" t="str">
        <f t="shared" si="5"/>
        <v>#REF!</v>
      </c>
      <c r="J32" s="352" t="str">
        <f t="shared" si="6"/>
        <v>#REF!</v>
      </c>
      <c r="K32" s="257" t="str">
        <f t="shared" si="7"/>
        <v>#REF!</v>
      </c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255" t="s">
        <v>677</v>
      </c>
      <c r="B33" s="91" t="s">
        <v>678</v>
      </c>
      <c r="C33" s="50" t="s">
        <v>4</v>
      </c>
      <c r="D33" s="23">
        <v>1.0</v>
      </c>
      <c r="E33" s="569" t="str">
        <f>+'[59]APU '!H794</f>
        <v>#REF!</v>
      </c>
      <c r="F33" s="25" t="str">
        <f t="shared" si="2"/>
        <v>#REF!</v>
      </c>
      <c r="G33" s="24" t="str">
        <f t="shared" si="3"/>
        <v>#REF!</v>
      </c>
      <c r="H33" s="24" t="str">
        <f t="shared" si="4"/>
        <v>#REF!</v>
      </c>
      <c r="I33" s="24" t="str">
        <f t="shared" si="5"/>
        <v>#REF!</v>
      </c>
      <c r="J33" s="352" t="str">
        <f t="shared" si="6"/>
        <v>#REF!</v>
      </c>
      <c r="K33" s="257" t="str">
        <f t="shared" si="7"/>
        <v>#REF!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255" t="s">
        <v>679</v>
      </c>
      <c r="B34" s="91" t="s">
        <v>236</v>
      </c>
      <c r="C34" s="50" t="s">
        <v>207</v>
      </c>
      <c r="D34" s="23">
        <v>0.38</v>
      </c>
      <c r="E34" s="569" t="str">
        <f>+'[59]APU '!H817</f>
        <v>#REF!</v>
      </c>
      <c r="F34" s="25" t="str">
        <f t="shared" si="2"/>
        <v>#REF!</v>
      </c>
      <c r="G34" s="24" t="str">
        <f t="shared" si="3"/>
        <v>#REF!</v>
      </c>
      <c r="H34" s="24" t="str">
        <f t="shared" si="4"/>
        <v>#REF!</v>
      </c>
      <c r="I34" s="24" t="str">
        <f t="shared" si="5"/>
        <v>#REF!</v>
      </c>
      <c r="J34" s="352" t="str">
        <f t="shared" si="6"/>
        <v>#REF!</v>
      </c>
      <c r="K34" s="257" t="str">
        <f t="shared" si="7"/>
        <v>#REF!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255" t="s">
        <v>680</v>
      </c>
      <c r="B35" s="91" t="s">
        <v>212</v>
      </c>
      <c r="C35" s="50" t="s">
        <v>207</v>
      </c>
      <c r="D35" s="23">
        <f>+D13</f>
        <v>138.6</v>
      </c>
      <c r="E35" s="569">
        <v>181896.0</v>
      </c>
      <c r="F35" s="25">
        <f t="shared" si="2"/>
        <v>25210786</v>
      </c>
      <c r="G35" s="24">
        <f t="shared" si="3"/>
        <v>1008431</v>
      </c>
      <c r="H35" s="24">
        <f t="shared" si="4"/>
        <v>7734669</v>
      </c>
      <c r="I35" s="24">
        <f t="shared" si="5"/>
        <v>131096</v>
      </c>
      <c r="J35" s="352">
        <f t="shared" si="6"/>
        <v>1310961</v>
      </c>
      <c r="K35" s="257">
        <f t="shared" si="7"/>
        <v>35395943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255" t="s">
        <v>681</v>
      </c>
      <c r="B36" s="91" t="s">
        <v>682</v>
      </c>
      <c r="C36" s="50" t="s">
        <v>38</v>
      </c>
      <c r="D36" s="23">
        <f>770*0.6</f>
        <v>462</v>
      </c>
      <c r="E36" s="569" t="str">
        <f>+'[59]APU '!H863</f>
        <v>#REF!</v>
      </c>
      <c r="F36" s="25" t="str">
        <f t="shared" si="2"/>
        <v>#REF!</v>
      </c>
      <c r="G36" s="24" t="str">
        <f t="shared" si="3"/>
        <v>#REF!</v>
      </c>
      <c r="H36" s="24" t="str">
        <f t="shared" si="4"/>
        <v>#REF!</v>
      </c>
      <c r="I36" s="24" t="str">
        <f t="shared" si="5"/>
        <v>#REF!</v>
      </c>
      <c r="J36" s="352" t="str">
        <f t="shared" si="6"/>
        <v>#REF!</v>
      </c>
      <c r="K36" s="257" t="str">
        <f t="shared" si="7"/>
        <v>#REF!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255" t="s">
        <v>683</v>
      </c>
      <c r="B37" s="91" t="s">
        <v>684</v>
      </c>
      <c r="C37" s="50" t="s">
        <v>207</v>
      </c>
      <c r="D37" s="23">
        <f>+D36*0.05</f>
        <v>23.1</v>
      </c>
      <c r="E37" s="256" t="str">
        <f>+'[59]APU '!H887</f>
        <v>#REF!</v>
      </c>
      <c r="F37" s="25" t="str">
        <f t="shared" si="2"/>
        <v>#REF!</v>
      </c>
      <c r="G37" s="24" t="str">
        <f t="shared" si="3"/>
        <v>#REF!</v>
      </c>
      <c r="H37" s="24" t="str">
        <f t="shared" si="4"/>
        <v>#REF!</v>
      </c>
      <c r="I37" s="24" t="str">
        <f t="shared" si="5"/>
        <v>#REF!</v>
      </c>
      <c r="J37" s="352" t="str">
        <f t="shared" si="6"/>
        <v>#REF!</v>
      </c>
      <c r="K37" s="257" t="str">
        <f t="shared" si="7"/>
        <v>#REF!</v>
      </c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572"/>
      <c r="B38" s="531"/>
      <c r="C38" s="532"/>
      <c r="D38" s="533"/>
      <c r="E38" s="534" t="s">
        <v>685</v>
      </c>
      <c r="F38" s="534" t="str">
        <f t="shared" ref="F38:K38" si="8">SUM(F11:F37)</f>
        <v>#REF!</v>
      </c>
      <c r="G38" s="534" t="str">
        <f t="shared" si="8"/>
        <v>#REF!</v>
      </c>
      <c r="H38" s="534" t="str">
        <f t="shared" si="8"/>
        <v>#REF!</v>
      </c>
      <c r="I38" s="534" t="str">
        <f t="shared" si="8"/>
        <v>#REF!</v>
      </c>
      <c r="J38" s="534" t="str">
        <f t="shared" si="8"/>
        <v>#REF!</v>
      </c>
      <c r="K38" s="568" t="str">
        <f t="shared" si="8"/>
        <v>#REF!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269" t="s">
        <v>435</v>
      </c>
      <c r="B39" s="294" t="s">
        <v>389</v>
      </c>
      <c r="C39" s="5"/>
      <c r="D39" s="5"/>
      <c r="E39" s="5"/>
      <c r="F39" s="5"/>
      <c r="G39" s="5"/>
      <c r="H39" s="5"/>
      <c r="I39" s="5"/>
      <c r="J39" s="5"/>
      <c r="K39" s="359"/>
      <c r="L39" s="146"/>
      <c r="M39" s="188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372" t="s">
        <v>436</v>
      </c>
      <c r="B40" s="347" t="s">
        <v>186</v>
      </c>
      <c r="C40" s="176" t="s">
        <v>4</v>
      </c>
      <c r="D40" s="303">
        <v>50.0</v>
      </c>
      <c r="E40" s="373">
        <v>62170.0</v>
      </c>
      <c r="F40" s="25">
        <f t="shared" ref="F40:F43" si="9">ROUND(D40*E40,0)</f>
        <v>3108500</v>
      </c>
      <c r="G40" s="24">
        <f t="shared" ref="G40:G43" si="10">+ROUND(F40*$G$6,0)</f>
        <v>124340</v>
      </c>
      <c r="H40" s="24">
        <f t="shared" ref="H40:H43" si="11">+ROUND(SUM(F40:G40)*$H$6,0)</f>
        <v>953688</v>
      </c>
      <c r="I40" s="24">
        <f t="shared" ref="I40:I43" si="12">+ROUND(SUM(F40:G40)*$I$6,0)</f>
        <v>16164</v>
      </c>
      <c r="J40" s="352">
        <f t="shared" ref="J40:J43" si="13">+ROUND(SUM(F40:G40)*$J$6,0)</f>
        <v>161642</v>
      </c>
      <c r="K40" s="257">
        <f t="shared" ref="K40:K43" si="14">+ROUND(SUM(F40:J40),0)</f>
        <v>4364334</v>
      </c>
      <c r="L40" s="146"/>
      <c r="M40" s="60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372" t="s">
        <v>437</v>
      </c>
      <c r="B41" s="347" t="s">
        <v>329</v>
      </c>
      <c r="C41" s="176" t="s">
        <v>21</v>
      </c>
      <c r="D41" s="303">
        <v>500.0</v>
      </c>
      <c r="E41" s="373" t="str">
        <f>+'[59]APU '!H929</f>
        <v>#REF!</v>
      </c>
      <c r="F41" s="25" t="str">
        <f t="shared" si="9"/>
        <v>#REF!</v>
      </c>
      <c r="G41" s="24" t="str">
        <f t="shared" si="10"/>
        <v>#REF!</v>
      </c>
      <c r="H41" s="24" t="str">
        <f t="shared" si="11"/>
        <v>#REF!</v>
      </c>
      <c r="I41" s="24" t="str">
        <f t="shared" si="12"/>
        <v>#REF!</v>
      </c>
      <c r="J41" s="352" t="str">
        <f t="shared" si="13"/>
        <v>#REF!</v>
      </c>
      <c r="K41" s="257" t="str">
        <f t="shared" si="14"/>
        <v>#REF!</v>
      </c>
      <c r="L41" s="146"/>
      <c r="M41" s="60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372" t="s">
        <v>438</v>
      </c>
      <c r="B42" s="347" t="s">
        <v>190</v>
      </c>
      <c r="C42" s="176" t="s">
        <v>4</v>
      </c>
      <c r="D42" s="303">
        <v>10.0</v>
      </c>
      <c r="E42" s="373" t="str">
        <f>+'[59]APU '!H949</f>
        <v>#REF!</v>
      </c>
      <c r="F42" s="25" t="str">
        <f t="shared" si="9"/>
        <v>#REF!</v>
      </c>
      <c r="G42" s="24" t="str">
        <f t="shared" si="10"/>
        <v>#REF!</v>
      </c>
      <c r="H42" s="24" t="str">
        <f t="shared" si="11"/>
        <v>#REF!</v>
      </c>
      <c r="I42" s="24" t="str">
        <f t="shared" si="12"/>
        <v>#REF!</v>
      </c>
      <c r="J42" s="352" t="str">
        <f t="shared" si="13"/>
        <v>#REF!</v>
      </c>
      <c r="K42" s="257" t="str">
        <f t="shared" si="14"/>
        <v>#REF!</v>
      </c>
      <c r="L42" s="146"/>
      <c r="M42" s="60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31.5" customHeight="1">
      <c r="A43" s="372" t="s">
        <v>439</v>
      </c>
      <c r="B43" s="347" t="s">
        <v>192</v>
      </c>
      <c r="C43" s="176" t="s">
        <v>4</v>
      </c>
      <c r="D43" s="303">
        <v>1.0</v>
      </c>
      <c r="E43" s="373" t="str">
        <f>+'[59]APU '!H971</f>
        <v>#REF!</v>
      </c>
      <c r="F43" s="25" t="str">
        <f t="shared" si="9"/>
        <v>#REF!</v>
      </c>
      <c r="G43" s="24" t="str">
        <f t="shared" si="10"/>
        <v>#REF!</v>
      </c>
      <c r="H43" s="24" t="str">
        <f t="shared" si="11"/>
        <v>#REF!</v>
      </c>
      <c r="I43" s="24" t="str">
        <f t="shared" si="12"/>
        <v>#REF!</v>
      </c>
      <c r="J43" s="352" t="str">
        <f t="shared" si="13"/>
        <v>#REF!</v>
      </c>
      <c r="K43" s="257" t="str">
        <f t="shared" si="14"/>
        <v>#REF!</v>
      </c>
      <c r="L43" s="146"/>
      <c r="M43" s="60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258" t="s">
        <v>394</v>
      </c>
      <c r="B44" s="5"/>
      <c r="C44" s="5"/>
      <c r="D44" s="5"/>
      <c r="E44" s="6"/>
      <c r="F44" s="68" t="str">
        <f t="shared" ref="F44:K44" si="15">SUM(F40:F43)</f>
        <v>#REF!</v>
      </c>
      <c r="G44" s="68" t="str">
        <f t="shared" si="15"/>
        <v>#REF!</v>
      </c>
      <c r="H44" s="68" t="str">
        <f t="shared" si="15"/>
        <v>#REF!</v>
      </c>
      <c r="I44" s="68" t="str">
        <f t="shared" si="15"/>
        <v>#REF!</v>
      </c>
      <c r="J44" s="68" t="str">
        <f t="shared" si="15"/>
        <v>#REF!</v>
      </c>
      <c r="K44" s="259" t="str">
        <f t="shared" si="15"/>
        <v>#REF!</v>
      </c>
      <c r="L44" s="146"/>
      <c r="M44" s="60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374" t="s">
        <v>194</v>
      </c>
      <c r="B45" s="375"/>
      <c r="C45" s="375"/>
      <c r="D45" s="375"/>
      <c r="E45" s="376"/>
      <c r="F45" s="377" t="str">
        <f t="shared" ref="F45:K45" si="16">+F9+F38+F44</f>
        <v>#REF!</v>
      </c>
      <c r="G45" s="377" t="str">
        <f t="shared" si="16"/>
        <v>#REF!</v>
      </c>
      <c r="H45" s="377" t="str">
        <f t="shared" si="16"/>
        <v>#REF!</v>
      </c>
      <c r="I45" s="377" t="str">
        <f t="shared" si="16"/>
        <v>#REF!</v>
      </c>
      <c r="J45" s="377" t="str">
        <f t="shared" si="16"/>
        <v>#REF!</v>
      </c>
      <c r="K45" s="378" t="str">
        <f t="shared" si="16"/>
        <v>#REF!</v>
      </c>
      <c r="L45" s="75"/>
      <c r="M45" s="75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379" t="s">
        <v>9</v>
      </c>
      <c r="B46" s="380"/>
      <c r="C46" s="380"/>
      <c r="D46" s="380"/>
      <c r="E46" s="380"/>
      <c r="F46" s="380"/>
      <c r="G46" s="380"/>
      <c r="H46" s="380"/>
      <c r="I46" s="380"/>
      <c r="J46" s="381"/>
      <c r="K46" s="325" t="str">
        <f>+K45</f>
        <v>#REF!</v>
      </c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308"/>
      <c r="B47" s="37"/>
      <c r="C47" s="37"/>
      <c r="D47" s="549"/>
      <c r="E47" s="550"/>
      <c r="F47" s="550"/>
      <c r="G47" s="550"/>
      <c r="H47" s="188"/>
      <c r="I47" s="188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308"/>
      <c r="B48" s="37"/>
      <c r="C48" s="37"/>
      <c r="D48" s="549"/>
      <c r="E48" s="550"/>
      <c r="F48" s="550"/>
      <c r="G48" s="550"/>
      <c r="H48" s="188"/>
      <c r="I48" s="188"/>
      <c r="J48" s="146"/>
      <c r="K48" s="101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308"/>
      <c r="B49" s="37"/>
      <c r="C49" s="37"/>
      <c r="D49" s="549"/>
      <c r="E49" s="550"/>
      <c r="F49" s="550"/>
      <c r="G49" s="550"/>
      <c r="H49" s="188"/>
      <c r="I49" s="188"/>
      <c r="J49" s="146"/>
      <c r="K49" s="101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308"/>
      <c r="B50" s="37"/>
      <c r="C50" s="37"/>
      <c r="D50" s="549"/>
      <c r="E50" s="550"/>
      <c r="F50" s="550"/>
      <c r="G50" s="550"/>
      <c r="H50" s="188"/>
      <c r="I50" s="188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308"/>
      <c r="B51" s="37"/>
      <c r="C51" s="37"/>
      <c r="D51" s="549"/>
      <c r="E51" s="550"/>
      <c r="F51" s="550"/>
      <c r="G51" s="550"/>
      <c r="H51" s="188"/>
      <c r="I51" s="188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308"/>
      <c r="B52" s="37"/>
      <c r="C52" s="37"/>
      <c r="D52" s="549"/>
      <c r="E52" s="550"/>
      <c r="F52" s="550"/>
      <c r="G52" s="550"/>
      <c r="H52" s="188"/>
      <c r="I52" s="188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308"/>
      <c r="B53" s="37"/>
      <c r="C53" s="37"/>
      <c r="D53" s="549"/>
      <c r="E53" s="550"/>
      <c r="F53" s="550"/>
      <c r="G53" s="550"/>
      <c r="H53" s="550"/>
      <c r="I53" s="550"/>
      <c r="J53" s="550"/>
      <c r="K53" s="550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308"/>
      <c r="B54" s="37"/>
      <c r="C54" s="37"/>
      <c r="D54" s="549"/>
      <c r="E54" s="550"/>
      <c r="F54" s="550"/>
      <c r="G54" s="550"/>
      <c r="H54" s="188"/>
      <c r="I54" s="188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308"/>
      <c r="B55" s="37"/>
      <c r="C55" s="37"/>
      <c r="D55" s="549"/>
      <c r="E55" s="550"/>
      <c r="F55" s="550"/>
      <c r="G55" s="550"/>
      <c r="H55" s="188"/>
      <c r="I55" s="188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308"/>
      <c r="B56" s="37"/>
      <c r="C56" s="37"/>
      <c r="D56" s="549"/>
      <c r="E56" s="550"/>
      <c r="F56" s="550"/>
      <c r="G56" s="550"/>
      <c r="H56" s="188"/>
      <c r="I56" s="188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308"/>
      <c r="B57" s="37"/>
      <c r="C57" s="37"/>
      <c r="D57" s="549"/>
      <c r="E57" s="550"/>
      <c r="F57" s="550"/>
      <c r="G57" s="550"/>
      <c r="H57" s="188"/>
      <c r="I57" s="188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308"/>
      <c r="B58" s="37"/>
      <c r="C58" s="37"/>
      <c r="D58" s="549"/>
      <c r="E58" s="550"/>
      <c r="F58" s="550"/>
      <c r="G58" s="550"/>
      <c r="H58" s="188"/>
      <c r="I58" s="188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308"/>
      <c r="B59" s="37"/>
      <c r="C59" s="37"/>
      <c r="D59" s="549"/>
      <c r="E59" s="550"/>
      <c r="F59" s="550"/>
      <c r="G59" s="550"/>
      <c r="H59" s="188"/>
      <c r="I59" s="188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308"/>
      <c r="B60" s="37"/>
      <c r="C60" s="37"/>
      <c r="D60" s="549"/>
      <c r="E60" s="550"/>
      <c r="F60" s="550"/>
      <c r="G60" s="550"/>
      <c r="H60" s="188"/>
      <c r="I60" s="188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308"/>
      <c r="B61" s="37"/>
      <c r="C61" s="37"/>
      <c r="D61" s="549"/>
      <c r="E61" s="550"/>
      <c r="F61" s="550"/>
      <c r="G61" s="550"/>
      <c r="H61" s="188"/>
      <c r="I61" s="188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308"/>
      <c r="B62" s="37"/>
      <c r="C62" s="37"/>
      <c r="D62" s="549"/>
      <c r="E62" s="550"/>
      <c r="F62" s="550"/>
      <c r="G62" s="550"/>
      <c r="H62" s="188"/>
      <c r="I62" s="188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308"/>
      <c r="B63" s="37"/>
      <c r="C63" s="37"/>
      <c r="D63" s="549"/>
      <c r="E63" s="550"/>
      <c r="F63" s="550"/>
      <c r="G63" s="550"/>
      <c r="H63" s="188"/>
      <c r="I63" s="188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308"/>
      <c r="B64" s="37"/>
      <c r="C64" s="37"/>
      <c r="D64" s="549"/>
      <c r="E64" s="550"/>
      <c r="F64" s="550"/>
      <c r="G64" s="550"/>
      <c r="H64" s="188"/>
      <c r="I64" s="188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308"/>
      <c r="B65" s="37"/>
      <c r="C65" s="37"/>
      <c r="D65" s="549"/>
      <c r="E65" s="550"/>
      <c r="F65" s="550"/>
      <c r="G65" s="550"/>
      <c r="H65" s="188"/>
      <c r="I65" s="188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308"/>
      <c r="B66" s="37"/>
      <c r="C66" s="37"/>
      <c r="D66" s="549"/>
      <c r="E66" s="550"/>
      <c r="F66" s="550"/>
      <c r="G66" s="550"/>
      <c r="H66" s="188"/>
      <c r="I66" s="188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308"/>
      <c r="B67" s="37"/>
      <c r="C67" s="37"/>
      <c r="D67" s="549"/>
      <c r="E67" s="550"/>
      <c r="F67" s="550"/>
      <c r="G67" s="550"/>
      <c r="H67" s="188"/>
      <c r="I67" s="188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308"/>
      <c r="B68" s="37"/>
      <c r="C68" s="37"/>
      <c r="D68" s="549"/>
      <c r="E68" s="550"/>
      <c r="F68" s="550"/>
      <c r="G68" s="550"/>
      <c r="H68" s="188"/>
      <c r="I68" s="188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308"/>
      <c r="B69" s="37"/>
      <c r="C69" s="37"/>
      <c r="D69" s="549"/>
      <c r="E69" s="550"/>
      <c r="F69" s="550"/>
      <c r="G69" s="550"/>
      <c r="H69" s="188"/>
      <c r="I69" s="188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308"/>
      <c r="B70" s="37"/>
      <c r="C70" s="37"/>
      <c r="D70" s="549"/>
      <c r="E70" s="550"/>
      <c r="F70" s="550"/>
      <c r="G70" s="550"/>
      <c r="H70" s="188"/>
      <c r="I70" s="188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308"/>
      <c r="B71" s="37"/>
      <c r="C71" s="37"/>
      <c r="D71" s="549"/>
      <c r="E71" s="550"/>
      <c r="F71" s="550"/>
      <c r="G71" s="550"/>
      <c r="H71" s="188"/>
      <c r="I71" s="188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308"/>
      <c r="B72" s="37"/>
      <c r="C72" s="37"/>
      <c r="D72" s="549"/>
      <c r="E72" s="550"/>
      <c r="F72" s="550"/>
      <c r="G72" s="550"/>
      <c r="H72" s="188"/>
      <c r="I72" s="188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308"/>
      <c r="B73" s="37"/>
      <c r="C73" s="37"/>
      <c r="D73" s="549"/>
      <c r="E73" s="550"/>
      <c r="F73" s="550"/>
      <c r="G73" s="550"/>
      <c r="H73" s="188"/>
      <c r="I73" s="188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308"/>
      <c r="B74" s="37"/>
      <c r="C74" s="37"/>
      <c r="D74" s="549"/>
      <c r="E74" s="550"/>
      <c r="F74" s="550"/>
      <c r="G74" s="550"/>
      <c r="H74" s="188"/>
      <c r="I74" s="188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308"/>
      <c r="B75" s="37"/>
      <c r="C75" s="37"/>
      <c r="D75" s="549"/>
      <c r="E75" s="550"/>
      <c r="F75" s="550"/>
      <c r="G75" s="550"/>
      <c r="H75" s="188"/>
      <c r="I75" s="188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308"/>
      <c r="B76" s="37"/>
      <c r="C76" s="37"/>
      <c r="D76" s="549"/>
      <c r="E76" s="550"/>
      <c r="F76" s="550"/>
      <c r="G76" s="550"/>
      <c r="H76" s="188"/>
      <c r="I76" s="188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308"/>
      <c r="B77" s="37"/>
      <c r="C77" s="37"/>
      <c r="D77" s="549"/>
      <c r="E77" s="550"/>
      <c r="F77" s="550"/>
      <c r="G77" s="550"/>
      <c r="H77" s="188"/>
      <c r="I77" s="188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308"/>
      <c r="B78" s="37"/>
      <c r="C78" s="37"/>
      <c r="D78" s="549"/>
      <c r="E78" s="550"/>
      <c r="F78" s="550"/>
      <c r="G78" s="550"/>
      <c r="H78" s="188"/>
      <c r="I78" s="188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308"/>
      <c r="B79" s="37"/>
      <c r="C79" s="37"/>
      <c r="D79" s="549"/>
      <c r="E79" s="550"/>
      <c r="F79" s="550"/>
      <c r="G79" s="550"/>
      <c r="H79" s="188"/>
      <c r="I79" s="188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308"/>
      <c r="B80" s="37"/>
      <c r="C80" s="37"/>
      <c r="D80" s="549"/>
      <c r="E80" s="550"/>
      <c r="F80" s="550"/>
      <c r="G80" s="550"/>
      <c r="H80" s="188"/>
      <c r="I80" s="188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308"/>
      <c r="B81" s="37"/>
      <c r="C81" s="37"/>
      <c r="D81" s="549"/>
      <c r="E81" s="550"/>
      <c r="F81" s="550"/>
      <c r="G81" s="550"/>
      <c r="H81" s="188"/>
      <c r="I81" s="188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308"/>
      <c r="B82" s="37"/>
      <c r="C82" s="37"/>
      <c r="D82" s="549"/>
      <c r="E82" s="550"/>
      <c r="F82" s="550"/>
      <c r="G82" s="550"/>
      <c r="H82" s="188"/>
      <c r="I82" s="188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308"/>
      <c r="B83" s="37"/>
      <c r="C83" s="37"/>
      <c r="D83" s="549"/>
      <c r="E83" s="550"/>
      <c r="F83" s="550"/>
      <c r="G83" s="550"/>
      <c r="H83" s="188"/>
      <c r="I83" s="188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308"/>
      <c r="B84" s="37"/>
      <c r="C84" s="37"/>
      <c r="D84" s="549"/>
      <c r="E84" s="550"/>
      <c r="F84" s="550"/>
      <c r="G84" s="550"/>
      <c r="H84" s="188"/>
      <c r="I84" s="188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308"/>
      <c r="B85" s="37"/>
      <c r="C85" s="37"/>
      <c r="D85" s="549"/>
      <c r="E85" s="550"/>
      <c r="F85" s="550"/>
      <c r="G85" s="550"/>
      <c r="H85" s="188"/>
      <c r="I85" s="188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308"/>
      <c r="B86" s="37"/>
      <c r="C86" s="37"/>
      <c r="D86" s="549"/>
      <c r="E86" s="550"/>
      <c r="F86" s="550"/>
      <c r="G86" s="550"/>
      <c r="H86" s="188"/>
      <c r="I86" s="188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308"/>
      <c r="B87" s="37"/>
      <c r="C87" s="37"/>
      <c r="D87" s="549"/>
      <c r="E87" s="550"/>
      <c r="F87" s="550"/>
      <c r="G87" s="550"/>
      <c r="H87" s="188"/>
      <c r="I87" s="188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308"/>
      <c r="B88" s="37"/>
      <c r="C88" s="37"/>
      <c r="D88" s="549"/>
      <c r="E88" s="550"/>
      <c r="F88" s="550"/>
      <c r="G88" s="550"/>
      <c r="H88" s="188"/>
      <c r="I88" s="188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308"/>
      <c r="B89" s="37"/>
      <c r="C89" s="37"/>
      <c r="D89" s="549"/>
      <c r="E89" s="550"/>
      <c r="F89" s="550"/>
      <c r="G89" s="550"/>
      <c r="H89" s="188"/>
      <c r="I89" s="188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308"/>
      <c r="B90" s="37"/>
      <c r="C90" s="37"/>
      <c r="D90" s="549"/>
      <c r="E90" s="550"/>
      <c r="F90" s="550"/>
      <c r="G90" s="550"/>
      <c r="H90" s="188"/>
      <c r="I90" s="188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308"/>
      <c r="B91" s="37"/>
      <c r="C91" s="37"/>
      <c r="D91" s="549"/>
      <c r="E91" s="550"/>
      <c r="F91" s="550"/>
      <c r="G91" s="550"/>
      <c r="H91" s="188"/>
      <c r="I91" s="188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308"/>
      <c r="B92" s="37"/>
      <c r="C92" s="37"/>
      <c r="D92" s="549"/>
      <c r="E92" s="550"/>
      <c r="F92" s="550"/>
      <c r="G92" s="550"/>
      <c r="H92" s="188"/>
      <c r="I92" s="188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308"/>
      <c r="B93" s="37"/>
      <c r="C93" s="37"/>
      <c r="D93" s="549"/>
      <c r="E93" s="550"/>
      <c r="F93" s="550"/>
      <c r="G93" s="550"/>
      <c r="H93" s="188"/>
      <c r="I93" s="188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308"/>
      <c r="B94" s="37"/>
      <c r="C94" s="37"/>
      <c r="D94" s="549"/>
      <c r="E94" s="550"/>
      <c r="F94" s="550"/>
      <c r="G94" s="550"/>
      <c r="H94" s="188"/>
      <c r="I94" s="188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308"/>
      <c r="B95" s="37"/>
      <c r="C95" s="37"/>
      <c r="D95" s="549"/>
      <c r="E95" s="550"/>
      <c r="F95" s="550"/>
      <c r="G95" s="550"/>
      <c r="H95" s="188"/>
      <c r="I95" s="188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308"/>
      <c r="B96" s="37"/>
      <c r="C96" s="37"/>
      <c r="D96" s="549"/>
      <c r="E96" s="550"/>
      <c r="F96" s="550"/>
      <c r="G96" s="550"/>
      <c r="H96" s="188"/>
      <c r="I96" s="188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308"/>
      <c r="B97" s="37"/>
      <c r="C97" s="37"/>
      <c r="D97" s="549"/>
      <c r="E97" s="550"/>
      <c r="F97" s="550"/>
      <c r="G97" s="550"/>
      <c r="H97" s="188"/>
      <c r="I97" s="188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308"/>
      <c r="B98" s="37"/>
      <c r="C98" s="37"/>
      <c r="D98" s="549"/>
      <c r="E98" s="550"/>
      <c r="F98" s="550"/>
      <c r="G98" s="550"/>
      <c r="H98" s="188"/>
      <c r="I98" s="188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308"/>
      <c r="B99" s="37"/>
      <c r="C99" s="37"/>
      <c r="D99" s="549"/>
      <c r="E99" s="550"/>
      <c r="F99" s="550"/>
      <c r="G99" s="550"/>
      <c r="H99" s="188"/>
      <c r="I99" s="188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308"/>
      <c r="B100" s="37"/>
      <c r="C100" s="37"/>
      <c r="D100" s="549"/>
      <c r="E100" s="550"/>
      <c r="F100" s="550"/>
      <c r="G100" s="550"/>
      <c r="H100" s="188"/>
      <c r="I100" s="188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308"/>
      <c r="B101" s="37"/>
      <c r="C101" s="37"/>
      <c r="D101" s="549"/>
      <c r="E101" s="550"/>
      <c r="F101" s="550"/>
      <c r="G101" s="550"/>
      <c r="H101" s="188"/>
      <c r="I101" s="188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308"/>
      <c r="B102" s="37"/>
      <c r="C102" s="37"/>
      <c r="D102" s="549"/>
      <c r="E102" s="550"/>
      <c r="F102" s="550"/>
      <c r="G102" s="550"/>
      <c r="H102" s="188"/>
      <c r="I102" s="188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308"/>
      <c r="B103" s="37"/>
      <c r="C103" s="37"/>
      <c r="D103" s="549"/>
      <c r="E103" s="550"/>
      <c r="F103" s="550"/>
      <c r="G103" s="550"/>
      <c r="H103" s="188"/>
      <c r="I103" s="188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308"/>
      <c r="B104" s="37"/>
      <c r="C104" s="37"/>
      <c r="D104" s="549"/>
      <c r="E104" s="550"/>
      <c r="F104" s="550"/>
      <c r="G104" s="550"/>
      <c r="H104" s="188"/>
      <c r="I104" s="188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308"/>
      <c r="B105" s="37"/>
      <c r="C105" s="37"/>
      <c r="D105" s="549"/>
      <c r="E105" s="550"/>
      <c r="F105" s="550"/>
      <c r="G105" s="550"/>
      <c r="H105" s="188"/>
      <c r="I105" s="188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308"/>
      <c r="B106" s="37"/>
      <c r="C106" s="37"/>
      <c r="D106" s="549"/>
      <c r="E106" s="550"/>
      <c r="F106" s="550"/>
      <c r="G106" s="550"/>
      <c r="H106" s="188"/>
      <c r="I106" s="188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308"/>
      <c r="B107" s="37"/>
      <c r="C107" s="37"/>
      <c r="D107" s="549"/>
      <c r="E107" s="550"/>
      <c r="F107" s="550"/>
      <c r="G107" s="550"/>
      <c r="H107" s="188"/>
      <c r="I107" s="188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308"/>
      <c r="B108" s="37"/>
      <c r="C108" s="37"/>
      <c r="D108" s="549"/>
      <c r="E108" s="550"/>
      <c r="F108" s="550"/>
      <c r="G108" s="550"/>
      <c r="H108" s="188"/>
      <c r="I108" s="188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308"/>
      <c r="B109" s="37"/>
      <c r="C109" s="37"/>
      <c r="D109" s="549"/>
      <c r="E109" s="550"/>
      <c r="F109" s="550"/>
      <c r="G109" s="550"/>
      <c r="H109" s="188"/>
      <c r="I109" s="188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308"/>
      <c r="B110" s="37"/>
      <c r="C110" s="37"/>
      <c r="D110" s="549"/>
      <c r="E110" s="550"/>
      <c r="F110" s="550"/>
      <c r="G110" s="550"/>
      <c r="H110" s="188"/>
      <c r="I110" s="188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308"/>
      <c r="B111" s="37"/>
      <c r="C111" s="37"/>
      <c r="D111" s="549"/>
      <c r="E111" s="550"/>
      <c r="F111" s="550"/>
      <c r="G111" s="550"/>
      <c r="H111" s="188"/>
      <c r="I111" s="188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308"/>
      <c r="B112" s="37"/>
      <c r="C112" s="37"/>
      <c r="D112" s="549"/>
      <c r="E112" s="550"/>
      <c r="F112" s="550"/>
      <c r="G112" s="550"/>
      <c r="H112" s="188"/>
      <c r="I112" s="188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308"/>
      <c r="B113" s="37"/>
      <c r="C113" s="37"/>
      <c r="D113" s="549"/>
      <c r="E113" s="550"/>
      <c r="F113" s="550"/>
      <c r="G113" s="550"/>
      <c r="H113" s="188"/>
      <c r="I113" s="188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308"/>
      <c r="B114" s="37"/>
      <c r="C114" s="37"/>
      <c r="D114" s="549"/>
      <c r="E114" s="550"/>
      <c r="F114" s="550"/>
      <c r="G114" s="550"/>
      <c r="H114" s="188"/>
      <c r="I114" s="188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308"/>
      <c r="B115" s="37"/>
      <c r="C115" s="37"/>
      <c r="D115" s="549"/>
      <c r="E115" s="550"/>
      <c r="F115" s="550"/>
      <c r="G115" s="550"/>
      <c r="H115" s="188"/>
      <c r="I115" s="188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308"/>
      <c r="B116" s="37"/>
      <c r="C116" s="37"/>
      <c r="D116" s="549"/>
      <c r="E116" s="550"/>
      <c r="F116" s="550"/>
      <c r="G116" s="550"/>
      <c r="H116" s="188"/>
      <c r="I116" s="188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308"/>
      <c r="B117" s="37"/>
      <c r="C117" s="37"/>
      <c r="D117" s="549"/>
      <c r="E117" s="550"/>
      <c r="F117" s="550"/>
      <c r="G117" s="550"/>
      <c r="H117" s="188"/>
      <c r="I117" s="188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308"/>
      <c r="B118" s="37"/>
      <c r="C118" s="37"/>
      <c r="D118" s="549"/>
      <c r="E118" s="550"/>
      <c r="F118" s="550"/>
      <c r="G118" s="550"/>
      <c r="H118" s="188"/>
      <c r="I118" s="188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308"/>
      <c r="B119" s="37"/>
      <c r="C119" s="37"/>
      <c r="D119" s="549"/>
      <c r="E119" s="550"/>
      <c r="F119" s="550"/>
      <c r="G119" s="550"/>
      <c r="H119" s="188"/>
      <c r="I119" s="188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308"/>
      <c r="B120" s="37"/>
      <c r="C120" s="37"/>
      <c r="D120" s="549"/>
      <c r="E120" s="550"/>
      <c r="F120" s="550"/>
      <c r="G120" s="550"/>
      <c r="H120" s="188"/>
      <c r="I120" s="188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308"/>
      <c r="B121" s="37"/>
      <c r="C121" s="37"/>
      <c r="D121" s="549"/>
      <c r="E121" s="550"/>
      <c r="F121" s="550"/>
      <c r="G121" s="550"/>
      <c r="H121" s="188"/>
      <c r="I121" s="188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308"/>
      <c r="B122" s="37"/>
      <c r="C122" s="37"/>
      <c r="D122" s="549"/>
      <c r="E122" s="550"/>
      <c r="F122" s="550"/>
      <c r="G122" s="550"/>
      <c r="H122" s="188"/>
      <c r="I122" s="188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308"/>
      <c r="B123" s="37"/>
      <c r="C123" s="37"/>
      <c r="D123" s="549"/>
      <c r="E123" s="550"/>
      <c r="F123" s="550"/>
      <c r="G123" s="550"/>
      <c r="H123" s="188"/>
      <c r="I123" s="188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308"/>
      <c r="B124" s="37"/>
      <c r="C124" s="37"/>
      <c r="D124" s="549"/>
      <c r="E124" s="550"/>
      <c r="F124" s="550"/>
      <c r="G124" s="550"/>
      <c r="H124" s="188"/>
      <c r="I124" s="188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308"/>
      <c r="B125" s="37"/>
      <c r="C125" s="37"/>
      <c r="D125" s="549"/>
      <c r="E125" s="550"/>
      <c r="F125" s="550"/>
      <c r="G125" s="550"/>
      <c r="H125" s="188"/>
      <c r="I125" s="188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308"/>
      <c r="B126" s="37"/>
      <c r="C126" s="37"/>
      <c r="D126" s="549"/>
      <c r="E126" s="550"/>
      <c r="F126" s="550"/>
      <c r="G126" s="550"/>
      <c r="H126" s="188"/>
      <c r="I126" s="188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308"/>
      <c r="B127" s="37"/>
      <c r="C127" s="37"/>
      <c r="D127" s="549"/>
      <c r="E127" s="550"/>
      <c r="F127" s="550"/>
      <c r="G127" s="550"/>
      <c r="H127" s="188"/>
      <c r="I127" s="188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308"/>
      <c r="B128" s="37"/>
      <c r="C128" s="37"/>
      <c r="D128" s="549"/>
      <c r="E128" s="550"/>
      <c r="F128" s="550"/>
      <c r="G128" s="550"/>
      <c r="H128" s="188"/>
      <c r="I128" s="188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308"/>
      <c r="B129" s="37"/>
      <c r="C129" s="37"/>
      <c r="D129" s="549"/>
      <c r="E129" s="550"/>
      <c r="F129" s="550"/>
      <c r="G129" s="550"/>
      <c r="H129" s="188"/>
      <c r="I129" s="188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308"/>
      <c r="B130" s="37"/>
      <c r="C130" s="37"/>
      <c r="D130" s="549"/>
      <c r="E130" s="550"/>
      <c r="F130" s="550"/>
      <c r="G130" s="550"/>
      <c r="H130" s="188"/>
      <c r="I130" s="188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308"/>
      <c r="B131" s="37"/>
      <c r="C131" s="37"/>
      <c r="D131" s="549"/>
      <c r="E131" s="550"/>
      <c r="F131" s="550"/>
      <c r="G131" s="550"/>
      <c r="H131" s="188"/>
      <c r="I131" s="188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308"/>
      <c r="B132" s="37"/>
      <c r="C132" s="37"/>
      <c r="D132" s="549"/>
      <c r="E132" s="550"/>
      <c r="F132" s="550"/>
      <c r="G132" s="550"/>
      <c r="H132" s="188"/>
      <c r="I132" s="188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308"/>
      <c r="B133" s="37"/>
      <c r="C133" s="37"/>
      <c r="D133" s="549"/>
      <c r="E133" s="550"/>
      <c r="F133" s="550"/>
      <c r="G133" s="550"/>
      <c r="H133" s="188"/>
      <c r="I133" s="188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308"/>
      <c r="B134" s="37"/>
      <c r="C134" s="37"/>
      <c r="D134" s="549"/>
      <c r="E134" s="550"/>
      <c r="F134" s="550"/>
      <c r="G134" s="550"/>
      <c r="H134" s="188"/>
      <c r="I134" s="188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308"/>
      <c r="B135" s="37"/>
      <c r="C135" s="37"/>
      <c r="D135" s="549"/>
      <c r="E135" s="550"/>
      <c r="F135" s="550"/>
      <c r="G135" s="550"/>
      <c r="H135" s="188"/>
      <c r="I135" s="188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308"/>
      <c r="B136" s="37"/>
      <c r="C136" s="37"/>
      <c r="D136" s="549"/>
      <c r="E136" s="550"/>
      <c r="F136" s="550"/>
      <c r="G136" s="550"/>
      <c r="H136" s="188"/>
      <c r="I136" s="188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308"/>
      <c r="B137" s="37"/>
      <c r="C137" s="37"/>
      <c r="D137" s="549"/>
      <c r="E137" s="550"/>
      <c r="F137" s="550"/>
      <c r="G137" s="550"/>
      <c r="H137" s="188"/>
      <c r="I137" s="188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308"/>
      <c r="B138" s="37"/>
      <c r="C138" s="37"/>
      <c r="D138" s="549"/>
      <c r="E138" s="550"/>
      <c r="F138" s="550"/>
      <c r="G138" s="550"/>
      <c r="H138" s="188"/>
      <c r="I138" s="188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308"/>
      <c r="B139" s="37"/>
      <c r="C139" s="37"/>
      <c r="D139" s="549"/>
      <c r="E139" s="550"/>
      <c r="F139" s="550"/>
      <c r="G139" s="550"/>
      <c r="H139" s="188"/>
      <c r="I139" s="188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308"/>
      <c r="B140" s="37"/>
      <c r="C140" s="37"/>
      <c r="D140" s="549"/>
      <c r="E140" s="550"/>
      <c r="F140" s="550"/>
      <c r="G140" s="550"/>
      <c r="H140" s="188"/>
      <c r="I140" s="188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308"/>
      <c r="B141" s="37"/>
      <c r="C141" s="37"/>
      <c r="D141" s="549"/>
      <c r="E141" s="550"/>
      <c r="F141" s="550"/>
      <c r="G141" s="550"/>
      <c r="H141" s="188"/>
      <c r="I141" s="188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308"/>
      <c r="B142" s="37"/>
      <c r="C142" s="37"/>
      <c r="D142" s="549"/>
      <c r="E142" s="550"/>
      <c r="F142" s="550"/>
      <c r="G142" s="550"/>
      <c r="H142" s="188"/>
      <c r="I142" s="188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308"/>
      <c r="B143" s="37"/>
      <c r="C143" s="37"/>
      <c r="D143" s="549"/>
      <c r="E143" s="550"/>
      <c r="F143" s="550"/>
      <c r="G143" s="550"/>
      <c r="H143" s="188"/>
      <c r="I143" s="188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308"/>
      <c r="B144" s="37"/>
      <c r="C144" s="37"/>
      <c r="D144" s="549"/>
      <c r="E144" s="550"/>
      <c r="F144" s="550"/>
      <c r="G144" s="550"/>
      <c r="H144" s="188"/>
      <c r="I144" s="188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308"/>
      <c r="B145" s="37"/>
      <c r="C145" s="37"/>
      <c r="D145" s="549"/>
      <c r="E145" s="550"/>
      <c r="F145" s="550"/>
      <c r="G145" s="550"/>
      <c r="H145" s="188"/>
      <c r="I145" s="188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308"/>
      <c r="B146" s="37"/>
      <c r="C146" s="37"/>
      <c r="D146" s="549"/>
      <c r="E146" s="550"/>
      <c r="F146" s="550"/>
      <c r="G146" s="550"/>
      <c r="H146" s="188"/>
      <c r="I146" s="188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308"/>
      <c r="B147" s="37"/>
      <c r="C147" s="37"/>
      <c r="D147" s="549"/>
      <c r="E147" s="550"/>
      <c r="F147" s="550"/>
      <c r="G147" s="550"/>
      <c r="H147" s="188"/>
      <c r="I147" s="188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308"/>
      <c r="B148" s="37"/>
      <c r="C148" s="37"/>
      <c r="D148" s="549"/>
      <c r="E148" s="550"/>
      <c r="F148" s="550"/>
      <c r="G148" s="550"/>
      <c r="H148" s="188"/>
      <c r="I148" s="188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308"/>
      <c r="B149" s="37"/>
      <c r="C149" s="37"/>
      <c r="D149" s="549"/>
      <c r="E149" s="550"/>
      <c r="F149" s="550"/>
      <c r="G149" s="550"/>
      <c r="H149" s="188"/>
      <c r="I149" s="188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308"/>
      <c r="B150" s="37"/>
      <c r="C150" s="37"/>
      <c r="D150" s="549"/>
      <c r="E150" s="550"/>
      <c r="F150" s="550"/>
      <c r="G150" s="550"/>
      <c r="H150" s="188"/>
      <c r="I150" s="188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308"/>
      <c r="B151" s="37"/>
      <c r="C151" s="37"/>
      <c r="D151" s="549"/>
      <c r="E151" s="550"/>
      <c r="F151" s="550"/>
      <c r="G151" s="550"/>
      <c r="H151" s="188"/>
      <c r="I151" s="188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308"/>
      <c r="B152" s="37"/>
      <c r="C152" s="37"/>
      <c r="D152" s="549"/>
      <c r="E152" s="550"/>
      <c r="F152" s="550"/>
      <c r="G152" s="550"/>
      <c r="H152" s="188"/>
      <c r="I152" s="188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308"/>
      <c r="B153" s="37"/>
      <c r="C153" s="37"/>
      <c r="D153" s="549"/>
      <c r="E153" s="550"/>
      <c r="F153" s="550"/>
      <c r="G153" s="550"/>
      <c r="H153" s="188"/>
      <c r="I153" s="188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308"/>
      <c r="B154" s="37"/>
      <c r="C154" s="37"/>
      <c r="D154" s="549"/>
      <c r="E154" s="550"/>
      <c r="F154" s="550"/>
      <c r="G154" s="550"/>
      <c r="H154" s="188"/>
      <c r="I154" s="188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308"/>
      <c r="B155" s="37"/>
      <c r="C155" s="37"/>
      <c r="D155" s="549"/>
      <c r="E155" s="550"/>
      <c r="F155" s="550"/>
      <c r="G155" s="550"/>
      <c r="H155" s="188"/>
      <c r="I155" s="188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308"/>
      <c r="B156" s="37"/>
      <c r="C156" s="37"/>
      <c r="D156" s="549"/>
      <c r="E156" s="550"/>
      <c r="F156" s="550"/>
      <c r="G156" s="550"/>
      <c r="H156" s="188"/>
      <c r="I156" s="188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308"/>
      <c r="B157" s="37"/>
      <c r="C157" s="37"/>
      <c r="D157" s="549"/>
      <c r="E157" s="550"/>
      <c r="F157" s="550"/>
      <c r="G157" s="550"/>
      <c r="H157" s="188"/>
      <c r="I157" s="188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308"/>
      <c r="B158" s="37"/>
      <c r="C158" s="37"/>
      <c r="D158" s="549"/>
      <c r="E158" s="550"/>
      <c r="F158" s="550"/>
      <c r="G158" s="550"/>
      <c r="H158" s="188"/>
      <c r="I158" s="188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308"/>
      <c r="B159" s="37"/>
      <c r="C159" s="37"/>
      <c r="D159" s="549"/>
      <c r="E159" s="550"/>
      <c r="F159" s="550"/>
      <c r="G159" s="550"/>
      <c r="H159" s="188"/>
      <c r="I159" s="188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308"/>
      <c r="B160" s="37"/>
      <c r="C160" s="37"/>
      <c r="D160" s="549"/>
      <c r="E160" s="550"/>
      <c r="F160" s="550"/>
      <c r="G160" s="550"/>
      <c r="H160" s="188"/>
      <c r="I160" s="188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308"/>
      <c r="B161" s="37"/>
      <c r="C161" s="37"/>
      <c r="D161" s="549"/>
      <c r="E161" s="550"/>
      <c r="F161" s="550"/>
      <c r="G161" s="550"/>
      <c r="H161" s="188"/>
      <c r="I161" s="188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308"/>
      <c r="B162" s="37"/>
      <c r="C162" s="37"/>
      <c r="D162" s="549"/>
      <c r="E162" s="550"/>
      <c r="F162" s="550"/>
      <c r="G162" s="550"/>
      <c r="H162" s="188"/>
      <c r="I162" s="188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308"/>
      <c r="B163" s="37"/>
      <c r="C163" s="37"/>
      <c r="D163" s="549"/>
      <c r="E163" s="550"/>
      <c r="F163" s="550"/>
      <c r="G163" s="550"/>
      <c r="H163" s="188"/>
      <c r="I163" s="188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308"/>
      <c r="B164" s="37"/>
      <c r="C164" s="37"/>
      <c r="D164" s="549"/>
      <c r="E164" s="550"/>
      <c r="F164" s="550"/>
      <c r="G164" s="550"/>
      <c r="H164" s="188"/>
      <c r="I164" s="188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308"/>
      <c r="B165" s="37"/>
      <c r="C165" s="37"/>
      <c r="D165" s="549"/>
      <c r="E165" s="550"/>
      <c r="F165" s="550"/>
      <c r="G165" s="550"/>
      <c r="H165" s="188"/>
      <c r="I165" s="188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308"/>
      <c r="B166" s="37"/>
      <c r="C166" s="37"/>
      <c r="D166" s="549"/>
      <c r="E166" s="550"/>
      <c r="F166" s="550"/>
      <c r="G166" s="550"/>
      <c r="H166" s="188"/>
      <c r="I166" s="188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308"/>
      <c r="B167" s="37"/>
      <c r="C167" s="37"/>
      <c r="D167" s="549"/>
      <c r="E167" s="550"/>
      <c r="F167" s="550"/>
      <c r="G167" s="550"/>
      <c r="H167" s="188"/>
      <c r="I167" s="188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308"/>
      <c r="B168" s="37"/>
      <c r="C168" s="37"/>
      <c r="D168" s="549"/>
      <c r="E168" s="550"/>
      <c r="F168" s="550"/>
      <c r="G168" s="550"/>
      <c r="H168" s="188"/>
      <c r="I168" s="188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308"/>
      <c r="B169" s="37"/>
      <c r="C169" s="37"/>
      <c r="D169" s="549"/>
      <c r="E169" s="550"/>
      <c r="F169" s="550"/>
      <c r="G169" s="550"/>
      <c r="H169" s="188"/>
      <c r="I169" s="188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308"/>
      <c r="B170" s="37"/>
      <c r="C170" s="37"/>
      <c r="D170" s="549"/>
      <c r="E170" s="550"/>
      <c r="F170" s="550"/>
      <c r="G170" s="550"/>
      <c r="H170" s="188"/>
      <c r="I170" s="188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308"/>
      <c r="B171" s="37"/>
      <c r="C171" s="37"/>
      <c r="D171" s="549"/>
      <c r="E171" s="550"/>
      <c r="F171" s="550"/>
      <c r="G171" s="550"/>
      <c r="H171" s="188"/>
      <c r="I171" s="188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308"/>
      <c r="B172" s="37"/>
      <c r="C172" s="37"/>
      <c r="D172" s="549"/>
      <c r="E172" s="550"/>
      <c r="F172" s="550"/>
      <c r="G172" s="550"/>
      <c r="H172" s="188"/>
      <c r="I172" s="188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308"/>
      <c r="B173" s="37"/>
      <c r="C173" s="37"/>
      <c r="D173" s="549"/>
      <c r="E173" s="550"/>
      <c r="F173" s="550"/>
      <c r="G173" s="550"/>
      <c r="H173" s="188"/>
      <c r="I173" s="188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308"/>
      <c r="B174" s="37"/>
      <c r="C174" s="37"/>
      <c r="D174" s="549"/>
      <c r="E174" s="550"/>
      <c r="F174" s="550"/>
      <c r="G174" s="550"/>
      <c r="H174" s="188"/>
      <c r="I174" s="188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308"/>
      <c r="B175" s="37"/>
      <c r="C175" s="37"/>
      <c r="D175" s="549"/>
      <c r="E175" s="550"/>
      <c r="F175" s="550"/>
      <c r="G175" s="550"/>
      <c r="H175" s="188"/>
      <c r="I175" s="188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308"/>
      <c r="B176" s="37"/>
      <c r="C176" s="37"/>
      <c r="D176" s="549"/>
      <c r="E176" s="550"/>
      <c r="F176" s="550"/>
      <c r="G176" s="550"/>
      <c r="H176" s="188"/>
      <c r="I176" s="188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308"/>
      <c r="B177" s="37"/>
      <c r="C177" s="37"/>
      <c r="D177" s="549"/>
      <c r="E177" s="550"/>
      <c r="F177" s="550"/>
      <c r="G177" s="550"/>
      <c r="H177" s="188"/>
      <c r="I177" s="188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308"/>
      <c r="B178" s="37"/>
      <c r="C178" s="37"/>
      <c r="D178" s="549"/>
      <c r="E178" s="550"/>
      <c r="F178" s="550"/>
      <c r="G178" s="550"/>
      <c r="H178" s="188"/>
      <c r="I178" s="188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308"/>
      <c r="B179" s="37"/>
      <c r="C179" s="37"/>
      <c r="D179" s="549"/>
      <c r="E179" s="550"/>
      <c r="F179" s="550"/>
      <c r="G179" s="550"/>
      <c r="H179" s="188"/>
      <c r="I179" s="188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308"/>
      <c r="B180" s="37"/>
      <c r="C180" s="37"/>
      <c r="D180" s="549"/>
      <c r="E180" s="550"/>
      <c r="F180" s="550"/>
      <c r="G180" s="550"/>
      <c r="H180" s="188"/>
      <c r="I180" s="188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308"/>
      <c r="B181" s="37"/>
      <c r="C181" s="37"/>
      <c r="D181" s="549"/>
      <c r="E181" s="550"/>
      <c r="F181" s="550"/>
      <c r="G181" s="550"/>
      <c r="H181" s="188"/>
      <c r="I181" s="188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308"/>
      <c r="B182" s="37"/>
      <c r="C182" s="37"/>
      <c r="D182" s="549"/>
      <c r="E182" s="550"/>
      <c r="F182" s="550"/>
      <c r="G182" s="550"/>
      <c r="H182" s="188"/>
      <c r="I182" s="188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308"/>
      <c r="B183" s="37"/>
      <c r="C183" s="37"/>
      <c r="D183" s="549"/>
      <c r="E183" s="550"/>
      <c r="F183" s="550"/>
      <c r="G183" s="550"/>
      <c r="H183" s="188"/>
      <c r="I183" s="188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308"/>
      <c r="B184" s="37"/>
      <c r="C184" s="37"/>
      <c r="D184" s="549"/>
      <c r="E184" s="550"/>
      <c r="F184" s="550"/>
      <c r="G184" s="550"/>
      <c r="H184" s="188"/>
      <c r="I184" s="188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308"/>
      <c r="B185" s="37"/>
      <c r="C185" s="37"/>
      <c r="D185" s="549"/>
      <c r="E185" s="550"/>
      <c r="F185" s="550"/>
      <c r="G185" s="550"/>
      <c r="H185" s="188"/>
      <c r="I185" s="188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308"/>
      <c r="B186" s="37"/>
      <c r="C186" s="37"/>
      <c r="D186" s="549"/>
      <c r="E186" s="550"/>
      <c r="F186" s="550"/>
      <c r="G186" s="550"/>
      <c r="H186" s="188"/>
      <c r="I186" s="188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308"/>
      <c r="B187" s="37"/>
      <c r="C187" s="37"/>
      <c r="D187" s="549"/>
      <c r="E187" s="550"/>
      <c r="F187" s="550"/>
      <c r="G187" s="550"/>
      <c r="H187" s="188"/>
      <c r="I187" s="188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308"/>
      <c r="B188" s="37"/>
      <c r="C188" s="37"/>
      <c r="D188" s="549"/>
      <c r="E188" s="550"/>
      <c r="F188" s="550"/>
      <c r="G188" s="550"/>
      <c r="H188" s="188"/>
      <c r="I188" s="188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308"/>
      <c r="B189" s="37"/>
      <c r="C189" s="37"/>
      <c r="D189" s="549"/>
      <c r="E189" s="550"/>
      <c r="F189" s="550"/>
      <c r="G189" s="550"/>
      <c r="H189" s="188"/>
      <c r="I189" s="188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308"/>
      <c r="B190" s="37"/>
      <c r="C190" s="37"/>
      <c r="D190" s="549"/>
      <c r="E190" s="550"/>
      <c r="F190" s="550"/>
      <c r="G190" s="550"/>
      <c r="H190" s="188"/>
      <c r="I190" s="188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308"/>
      <c r="B191" s="37"/>
      <c r="C191" s="37"/>
      <c r="D191" s="549"/>
      <c r="E191" s="550"/>
      <c r="F191" s="550"/>
      <c r="G191" s="550"/>
      <c r="H191" s="188"/>
      <c r="I191" s="188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308"/>
      <c r="B192" s="37"/>
      <c r="C192" s="37"/>
      <c r="D192" s="549"/>
      <c r="E192" s="550"/>
      <c r="F192" s="550"/>
      <c r="G192" s="550"/>
      <c r="H192" s="188"/>
      <c r="I192" s="188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308"/>
      <c r="B193" s="37"/>
      <c r="C193" s="37"/>
      <c r="D193" s="549"/>
      <c r="E193" s="550"/>
      <c r="F193" s="550"/>
      <c r="G193" s="550"/>
      <c r="H193" s="188"/>
      <c r="I193" s="188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308"/>
      <c r="B194" s="37"/>
      <c r="C194" s="37"/>
      <c r="D194" s="549"/>
      <c r="E194" s="550"/>
      <c r="F194" s="550"/>
      <c r="G194" s="550"/>
      <c r="H194" s="188"/>
      <c r="I194" s="188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308"/>
      <c r="B195" s="37"/>
      <c r="C195" s="37"/>
      <c r="D195" s="549"/>
      <c r="E195" s="550"/>
      <c r="F195" s="550"/>
      <c r="G195" s="550"/>
      <c r="H195" s="188"/>
      <c r="I195" s="188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308"/>
      <c r="B196" s="37"/>
      <c r="C196" s="37"/>
      <c r="D196" s="549"/>
      <c r="E196" s="550"/>
      <c r="F196" s="550"/>
      <c r="G196" s="550"/>
      <c r="H196" s="188"/>
      <c r="I196" s="188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308"/>
      <c r="B197" s="37"/>
      <c r="C197" s="37"/>
      <c r="D197" s="549"/>
      <c r="E197" s="550"/>
      <c r="F197" s="550"/>
      <c r="G197" s="550"/>
      <c r="H197" s="188"/>
      <c r="I197" s="188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308"/>
      <c r="B198" s="37"/>
      <c r="C198" s="37"/>
      <c r="D198" s="549"/>
      <c r="E198" s="550"/>
      <c r="F198" s="550"/>
      <c r="G198" s="550"/>
      <c r="H198" s="188"/>
      <c r="I198" s="188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308"/>
      <c r="B199" s="37"/>
      <c r="C199" s="37"/>
      <c r="D199" s="549"/>
      <c r="E199" s="550"/>
      <c r="F199" s="550"/>
      <c r="G199" s="550"/>
      <c r="H199" s="188"/>
      <c r="I199" s="188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308"/>
      <c r="B200" s="37"/>
      <c r="C200" s="37"/>
      <c r="D200" s="549"/>
      <c r="E200" s="550"/>
      <c r="F200" s="550"/>
      <c r="G200" s="550"/>
      <c r="H200" s="188"/>
      <c r="I200" s="188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308"/>
      <c r="B201" s="37"/>
      <c r="C201" s="37"/>
      <c r="D201" s="549"/>
      <c r="E201" s="550"/>
      <c r="F201" s="550"/>
      <c r="G201" s="550"/>
      <c r="H201" s="188"/>
      <c r="I201" s="188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308"/>
      <c r="B202" s="37"/>
      <c r="C202" s="37"/>
      <c r="D202" s="549"/>
      <c r="E202" s="550"/>
      <c r="F202" s="550"/>
      <c r="G202" s="550"/>
      <c r="H202" s="188"/>
      <c r="I202" s="188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308"/>
      <c r="B203" s="37"/>
      <c r="C203" s="37"/>
      <c r="D203" s="549"/>
      <c r="E203" s="550"/>
      <c r="F203" s="550"/>
      <c r="G203" s="550"/>
      <c r="H203" s="188"/>
      <c r="I203" s="188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308"/>
      <c r="B204" s="37"/>
      <c r="C204" s="37"/>
      <c r="D204" s="549"/>
      <c r="E204" s="550"/>
      <c r="F204" s="550"/>
      <c r="G204" s="550"/>
      <c r="H204" s="188"/>
      <c r="I204" s="188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308"/>
      <c r="B205" s="37"/>
      <c r="C205" s="37"/>
      <c r="D205" s="549"/>
      <c r="E205" s="550"/>
      <c r="F205" s="550"/>
      <c r="G205" s="550"/>
      <c r="H205" s="188"/>
      <c r="I205" s="188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308"/>
      <c r="B206" s="37"/>
      <c r="C206" s="37"/>
      <c r="D206" s="549"/>
      <c r="E206" s="550"/>
      <c r="F206" s="550"/>
      <c r="G206" s="550"/>
      <c r="H206" s="188"/>
      <c r="I206" s="188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308"/>
      <c r="B207" s="37"/>
      <c r="C207" s="37"/>
      <c r="D207" s="549"/>
      <c r="E207" s="550"/>
      <c r="F207" s="550"/>
      <c r="G207" s="550"/>
      <c r="H207" s="188"/>
      <c r="I207" s="188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308"/>
      <c r="B208" s="37"/>
      <c r="C208" s="37"/>
      <c r="D208" s="549"/>
      <c r="E208" s="550"/>
      <c r="F208" s="550"/>
      <c r="G208" s="550"/>
      <c r="H208" s="188"/>
      <c r="I208" s="188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308"/>
      <c r="B209" s="37"/>
      <c r="C209" s="37"/>
      <c r="D209" s="549"/>
      <c r="E209" s="550"/>
      <c r="F209" s="550"/>
      <c r="G209" s="550"/>
      <c r="H209" s="188"/>
      <c r="I209" s="188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308"/>
      <c r="B210" s="37"/>
      <c r="C210" s="37"/>
      <c r="D210" s="549"/>
      <c r="E210" s="550"/>
      <c r="F210" s="550"/>
      <c r="G210" s="550"/>
      <c r="H210" s="188"/>
      <c r="I210" s="188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308"/>
      <c r="B211" s="37"/>
      <c r="C211" s="37"/>
      <c r="D211" s="549"/>
      <c r="E211" s="550"/>
      <c r="F211" s="550"/>
      <c r="G211" s="550"/>
      <c r="H211" s="188"/>
      <c r="I211" s="188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308"/>
      <c r="B212" s="37"/>
      <c r="C212" s="37"/>
      <c r="D212" s="549"/>
      <c r="E212" s="550"/>
      <c r="F212" s="550"/>
      <c r="G212" s="550"/>
      <c r="H212" s="188"/>
      <c r="I212" s="188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308"/>
      <c r="B213" s="37"/>
      <c r="C213" s="37"/>
      <c r="D213" s="549"/>
      <c r="E213" s="550"/>
      <c r="F213" s="550"/>
      <c r="G213" s="550"/>
      <c r="H213" s="188"/>
      <c r="I213" s="188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308"/>
      <c r="B214" s="37"/>
      <c r="C214" s="37"/>
      <c r="D214" s="549"/>
      <c r="E214" s="550"/>
      <c r="F214" s="550"/>
      <c r="G214" s="550"/>
      <c r="H214" s="188"/>
      <c r="I214" s="188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308"/>
      <c r="B215" s="37"/>
      <c r="C215" s="37"/>
      <c r="D215" s="549"/>
      <c r="E215" s="550"/>
      <c r="F215" s="550"/>
      <c r="G215" s="550"/>
      <c r="H215" s="188"/>
      <c r="I215" s="188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308"/>
      <c r="B216" s="37"/>
      <c r="C216" s="37"/>
      <c r="D216" s="549"/>
      <c r="E216" s="550"/>
      <c r="F216" s="550"/>
      <c r="G216" s="550"/>
      <c r="H216" s="188"/>
      <c r="I216" s="188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308"/>
      <c r="B217" s="37"/>
      <c r="C217" s="37"/>
      <c r="D217" s="549"/>
      <c r="E217" s="550"/>
      <c r="F217" s="550"/>
      <c r="G217" s="550"/>
      <c r="H217" s="188"/>
      <c r="I217" s="188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308"/>
      <c r="B218" s="37"/>
      <c r="C218" s="37"/>
      <c r="D218" s="549"/>
      <c r="E218" s="550"/>
      <c r="F218" s="550"/>
      <c r="G218" s="550"/>
      <c r="H218" s="188"/>
      <c r="I218" s="188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308"/>
      <c r="B219" s="37"/>
      <c r="C219" s="37"/>
      <c r="D219" s="549"/>
      <c r="E219" s="550"/>
      <c r="F219" s="550"/>
      <c r="G219" s="550"/>
      <c r="H219" s="188"/>
      <c r="I219" s="188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308"/>
      <c r="B220" s="37"/>
      <c r="C220" s="37"/>
      <c r="D220" s="549"/>
      <c r="E220" s="550"/>
      <c r="F220" s="550"/>
      <c r="G220" s="550"/>
      <c r="H220" s="188"/>
      <c r="I220" s="188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308"/>
      <c r="B221" s="37"/>
      <c r="C221" s="37"/>
      <c r="D221" s="549"/>
      <c r="E221" s="550"/>
      <c r="F221" s="550"/>
      <c r="G221" s="550"/>
      <c r="H221" s="188"/>
      <c r="I221" s="188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308"/>
      <c r="B222" s="37"/>
      <c r="C222" s="37"/>
      <c r="D222" s="549"/>
      <c r="E222" s="550"/>
      <c r="F222" s="550"/>
      <c r="G222" s="550"/>
      <c r="H222" s="188"/>
      <c r="I222" s="188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308"/>
      <c r="B223" s="37"/>
      <c r="C223" s="37"/>
      <c r="D223" s="549"/>
      <c r="E223" s="550"/>
      <c r="F223" s="550"/>
      <c r="G223" s="550"/>
      <c r="H223" s="188"/>
      <c r="I223" s="188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308"/>
      <c r="B224" s="37"/>
      <c r="C224" s="37"/>
      <c r="D224" s="549"/>
      <c r="E224" s="550"/>
      <c r="F224" s="550"/>
      <c r="G224" s="550"/>
      <c r="H224" s="188"/>
      <c r="I224" s="188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308"/>
      <c r="B225" s="37"/>
      <c r="C225" s="37"/>
      <c r="D225" s="549"/>
      <c r="E225" s="550"/>
      <c r="F225" s="550"/>
      <c r="G225" s="550"/>
      <c r="H225" s="188"/>
      <c r="I225" s="188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308"/>
      <c r="B226" s="37"/>
      <c r="C226" s="37"/>
      <c r="D226" s="549"/>
      <c r="E226" s="550"/>
      <c r="F226" s="550"/>
      <c r="G226" s="550"/>
      <c r="H226" s="188"/>
      <c r="I226" s="188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308"/>
      <c r="B227" s="37"/>
      <c r="C227" s="37"/>
      <c r="D227" s="549"/>
      <c r="E227" s="550"/>
      <c r="F227" s="550"/>
      <c r="G227" s="550"/>
      <c r="H227" s="188"/>
      <c r="I227" s="188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308"/>
      <c r="B228" s="37"/>
      <c r="C228" s="37"/>
      <c r="D228" s="549"/>
      <c r="E228" s="550"/>
      <c r="F228" s="550"/>
      <c r="G228" s="550"/>
      <c r="H228" s="188"/>
      <c r="I228" s="188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308"/>
      <c r="B229" s="37"/>
      <c r="C229" s="37"/>
      <c r="D229" s="549"/>
      <c r="E229" s="550"/>
      <c r="F229" s="550"/>
      <c r="G229" s="550"/>
      <c r="H229" s="188"/>
      <c r="I229" s="188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308"/>
      <c r="B230" s="37"/>
      <c r="C230" s="37"/>
      <c r="D230" s="549"/>
      <c r="E230" s="550"/>
      <c r="F230" s="550"/>
      <c r="G230" s="550"/>
      <c r="H230" s="188"/>
      <c r="I230" s="188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308"/>
      <c r="B231" s="37"/>
      <c r="C231" s="37"/>
      <c r="D231" s="549"/>
      <c r="E231" s="550"/>
      <c r="F231" s="550"/>
      <c r="G231" s="550"/>
      <c r="H231" s="188"/>
      <c r="I231" s="188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308"/>
      <c r="B232" s="37"/>
      <c r="C232" s="37"/>
      <c r="D232" s="549"/>
      <c r="E232" s="550"/>
      <c r="F232" s="550"/>
      <c r="G232" s="550"/>
      <c r="H232" s="188"/>
      <c r="I232" s="188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308"/>
      <c r="B233" s="37"/>
      <c r="C233" s="37"/>
      <c r="D233" s="549"/>
      <c r="E233" s="550"/>
      <c r="F233" s="550"/>
      <c r="G233" s="550"/>
      <c r="H233" s="188"/>
      <c r="I233" s="188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308"/>
      <c r="B234" s="37"/>
      <c r="C234" s="37"/>
      <c r="D234" s="549"/>
      <c r="E234" s="550"/>
      <c r="F234" s="550"/>
      <c r="G234" s="550"/>
      <c r="H234" s="188"/>
      <c r="I234" s="188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308"/>
      <c r="B235" s="37"/>
      <c r="C235" s="37"/>
      <c r="D235" s="549"/>
      <c r="E235" s="550"/>
      <c r="F235" s="550"/>
      <c r="G235" s="550"/>
      <c r="H235" s="188"/>
      <c r="I235" s="188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308"/>
      <c r="B236" s="37"/>
      <c r="C236" s="37"/>
      <c r="D236" s="549"/>
      <c r="E236" s="550"/>
      <c r="F236" s="550"/>
      <c r="G236" s="550"/>
      <c r="H236" s="188"/>
      <c r="I236" s="188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308"/>
      <c r="B237" s="37"/>
      <c r="C237" s="37"/>
      <c r="D237" s="549"/>
      <c r="E237" s="550"/>
      <c r="F237" s="550"/>
      <c r="G237" s="550"/>
      <c r="H237" s="188"/>
      <c r="I237" s="188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308"/>
      <c r="B238" s="37"/>
      <c r="C238" s="37"/>
      <c r="D238" s="549"/>
      <c r="E238" s="550"/>
      <c r="F238" s="550"/>
      <c r="G238" s="550"/>
      <c r="H238" s="188"/>
      <c r="I238" s="188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308"/>
      <c r="B239" s="37"/>
      <c r="C239" s="37"/>
      <c r="D239" s="549"/>
      <c r="E239" s="550"/>
      <c r="F239" s="550"/>
      <c r="G239" s="550"/>
      <c r="H239" s="188"/>
      <c r="I239" s="188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308"/>
      <c r="B240" s="37"/>
      <c r="C240" s="37"/>
      <c r="D240" s="549"/>
      <c r="E240" s="550"/>
      <c r="F240" s="550"/>
      <c r="G240" s="550"/>
      <c r="H240" s="188"/>
      <c r="I240" s="188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308"/>
      <c r="B241" s="37"/>
      <c r="C241" s="37"/>
      <c r="D241" s="549"/>
      <c r="E241" s="550"/>
      <c r="F241" s="550"/>
      <c r="G241" s="550"/>
      <c r="H241" s="188"/>
      <c r="I241" s="188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308"/>
      <c r="B242" s="37"/>
      <c r="C242" s="37"/>
      <c r="D242" s="549"/>
      <c r="E242" s="550"/>
      <c r="F242" s="550"/>
      <c r="G242" s="550"/>
      <c r="H242" s="188"/>
      <c r="I242" s="188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308"/>
      <c r="B243" s="37"/>
      <c r="C243" s="37"/>
      <c r="D243" s="549"/>
      <c r="E243" s="550"/>
      <c r="F243" s="550"/>
      <c r="G243" s="550"/>
      <c r="H243" s="188"/>
      <c r="I243" s="188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308"/>
      <c r="B244" s="37"/>
      <c r="C244" s="37"/>
      <c r="D244" s="549"/>
      <c r="E244" s="550"/>
      <c r="F244" s="550"/>
      <c r="G244" s="550"/>
      <c r="H244" s="188"/>
      <c r="I244" s="188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308"/>
      <c r="B245" s="37"/>
      <c r="C245" s="37"/>
      <c r="D245" s="549"/>
      <c r="E245" s="550"/>
      <c r="F245" s="550"/>
      <c r="G245" s="550"/>
      <c r="H245" s="188"/>
      <c r="I245" s="188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308"/>
      <c r="B246" s="37"/>
      <c r="C246" s="37"/>
      <c r="D246" s="549"/>
      <c r="E246" s="550"/>
      <c r="F246" s="550"/>
      <c r="G246" s="550"/>
      <c r="H246" s="188"/>
      <c r="I246" s="188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308"/>
      <c r="B247" s="37"/>
      <c r="C247" s="37"/>
      <c r="D247" s="549"/>
      <c r="E247" s="550"/>
      <c r="F247" s="550"/>
      <c r="G247" s="550"/>
      <c r="H247" s="188"/>
      <c r="I247" s="188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308"/>
      <c r="B248" s="37"/>
      <c r="C248" s="37"/>
      <c r="D248" s="549"/>
      <c r="E248" s="550"/>
      <c r="F248" s="550"/>
      <c r="G248" s="550"/>
      <c r="H248" s="188"/>
      <c r="I248" s="188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308"/>
      <c r="B249" s="37"/>
      <c r="C249" s="37"/>
      <c r="D249" s="549"/>
      <c r="E249" s="550"/>
      <c r="F249" s="550"/>
      <c r="G249" s="550"/>
      <c r="H249" s="188"/>
      <c r="I249" s="188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308"/>
      <c r="B250" s="37"/>
      <c r="C250" s="37"/>
      <c r="D250" s="549"/>
      <c r="E250" s="550"/>
      <c r="F250" s="550"/>
      <c r="G250" s="550"/>
      <c r="H250" s="188"/>
      <c r="I250" s="188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308"/>
      <c r="B251" s="37"/>
      <c r="C251" s="37"/>
      <c r="D251" s="549"/>
      <c r="E251" s="550"/>
      <c r="F251" s="550"/>
      <c r="G251" s="550"/>
      <c r="H251" s="188"/>
      <c r="I251" s="188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308"/>
      <c r="B252" s="37"/>
      <c r="C252" s="37"/>
      <c r="D252" s="549"/>
      <c r="E252" s="550"/>
      <c r="F252" s="550"/>
      <c r="G252" s="550"/>
      <c r="H252" s="188"/>
      <c r="I252" s="188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308"/>
      <c r="B253" s="37"/>
      <c r="C253" s="37"/>
      <c r="D253" s="549"/>
      <c r="E253" s="550"/>
      <c r="F253" s="550"/>
      <c r="G253" s="550"/>
      <c r="H253" s="188"/>
      <c r="I253" s="188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308"/>
      <c r="B254" s="37"/>
      <c r="C254" s="37"/>
      <c r="D254" s="549"/>
      <c r="E254" s="550"/>
      <c r="F254" s="550"/>
      <c r="G254" s="550"/>
      <c r="H254" s="188"/>
      <c r="I254" s="188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308"/>
      <c r="B255" s="37"/>
      <c r="C255" s="37"/>
      <c r="D255" s="549"/>
      <c r="E255" s="550"/>
      <c r="F255" s="550"/>
      <c r="G255" s="550"/>
      <c r="H255" s="188"/>
      <c r="I255" s="188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308"/>
      <c r="B256" s="37"/>
      <c r="C256" s="37"/>
      <c r="D256" s="549"/>
      <c r="E256" s="550"/>
      <c r="F256" s="550"/>
      <c r="G256" s="550"/>
      <c r="H256" s="188"/>
      <c r="I256" s="188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308"/>
      <c r="B257" s="37"/>
      <c r="C257" s="37"/>
      <c r="D257" s="549"/>
      <c r="E257" s="550"/>
      <c r="F257" s="550"/>
      <c r="G257" s="550"/>
      <c r="H257" s="188"/>
      <c r="I257" s="188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308"/>
      <c r="B258" s="37"/>
      <c r="C258" s="37"/>
      <c r="D258" s="549"/>
      <c r="E258" s="550"/>
      <c r="F258" s="550"/>
      <c r="G258" s="550"/>
      <c r="H258" s="188"/>
      <c r="I258" s="188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308"/>
      <c r="B259" s="37"/>
      <c r="C259" s="37"/>
      <c r="D259" s="549"/>
      <c r="E259" s="550"/>
      <c r="F259" s="550"/>
      <c r="G259" s="550"/>
      <c r="H259" s="188"/>
      <c r="I259" s="188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308"/>
      <c r="B260" s="37"/>
      <c r="C260" s="37"/>
      <c r="D260" s="549"/>
      <c r="E260" s="550"/>
      <c r="F260" s="550"/>
      <c r="G260" s="550"/>
      <c r="H260" s="188"/>
      <c r="I260" s="188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308"/>
      <c r="B261" s="37"/>
      <c r="C261" s="37"/>
      <c r="D261" s="549"/>
      <c r="E261" s="550"/>
      <c r="F261" s="550"/>
      <c r="G261" s="550"/>
      <c r="H261" s="188"/>
      <c r="I261" s="188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308"/>
      <c r="B262" s="37"/>
      <c r="C262" s="37"/>
      <c r="D262" s="549"/>
      <c r="E262" s="550"/>
      <c r="F262" s="550"/>
      <c r="G262" s="550"/>
      <c r="H262" s="188"/>
      <c r="I262" s="188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308"/>
      <c r="B263" s="37"/>
      <c r="C263" s="37"/>
      <c r="D263" s="549"/>
      <c r="E263" s="550"/>
      <c r="F263" s="550"/>
      <c r="G263" s="550"/>
      <c r="H263" s="188"/>
      <c r="I263" s="188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308"/>
      <c r="B264" s="37"/>
      <c r="C264" s="37"/>
      <c r="D264" s="549"/>
      <c r="E264" s="550"/>
      <c r="F264" s="550"/>
      <c r="G264" s="550"/>
      <c r="H264" s="188"/>
      <c r="I264" s="188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308"/>
      <c r="B265" s="37"/>
      <c r="C265" s="37"/>
      <c r="D265" s="549"/>
      <c r="E265" s="550"/>
      <c r="F265" s="550"/>
      <c r="G265" s="550"/>
      <c r="H265" s="188"/>
      <c r="I265" s="188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308"/>
      <c r="B266" s="37"/>
      <c r="C266" s="37"/>
      <c r="D266" s="549"/>
      <c r="E266" s="550"/>
      <c r="F266" s="550"/>
      <c r="G266" s="550"/>
      <c r="H266" s="188"/>
      <c r="I266" s="188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308"/>
      <c r="B267" s="37"/>
      <c r="C267" s="37"/>
      <c r="D267" s="549"/>
      <c r="E267" s="550"/>
      <c r="F267" s="550"/>
      <c r="G267" s="550"/>
      <c r="H267" s="188"/>
      <c r="I267" s="188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308"/>
      <c r="B268" s="37"/>
      <c r="C268" s="37"/>
      <c r="D268" s="549"/>
      <c r="E268" s="550"/>
      <c r="F268" s="550"/>
      <c r="G268" s="550"/>
      <c r="H268" s="188"/>
      <c r="I268" s="188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308"/>
      <c r="B269" s="37"/>
      <c r="C269" s="37"/>
      <c r="D269" s="549"/>
      <c r="E269" s="550"/>
      <c r="F269" s="550"/>
      <c r="G269" s="550"/>
      <c r="H269" s="188"/>
      <c r="I269" s="188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308"/>
      <c r="B270" s="37"/>
      <c r="C270" s="37"/>
      <c r="D270" s="549"/>
      <c r="E270" s="550"/>
      <c r="F270" s="550"/>
      <c r="G270" s="550"/>
      <c r="H270" s="188"/>
      <c r="I270" s="188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308"/>
      <c r="B271" s="37"/>
      <c r="C271" s="37"/>
      <c r="D271" s="549"/>
      <c r="E271" s="550"/>
      <c r="F271" s="550"/>
      <c r="G271" s="550"/>
      <c r="H271" s="188"/>
      <c r="I271" s="188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308"/>
      <c r="B272" s="37"/>
      <c r="C272" s="37"/>
      <c r="D272" s="549"/>
      <c r="E272" s="550"/>
      <c r="F272" s="550"/>
      <c r="G272" s="550"/>
      <c r="H272" s="188"/>
      <c r="I272" s="188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308"/>
      <c r="B273" s="37"/>
      <c r="C273" s="37"/>
      <c r="D273" s="549"/>
      <c r="E273" s="550"/>
      <c r="F273" s="550"/>
      <c r="G273" s="550"/>
      <c r="H273" s="188"/>
      <c r="I273" s="188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308"/>
      <c r="B274" s="37"/>
      <c r="C274" s="37"/>
      <c r="D274" s="549"/>
      <c r="E274" s="550"/>
      <c r="F274" s="550"/>
      <c r="G274" s="550"/>
      <c r="H274" s="188"/>
      <c r="I274" s="188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308"/>
      <c r="B275" s="37"/>
      <c r="C275" s="37"/>
      <c r="D275" s="549"/>
      <c r="E275" s="550"/>
      <c r="F275" s="550"/>
      <c r="G275" s="550"/>
      <c r="H275" s="188"/>
      <c r="I275" s="188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308"/>
      <c r="B276" s="37"/>
      <c r="C276" s="37"/>
      <c r="D276" s="549"/>
      <c r="E276" s="550"/>
      <c r="F276" s="550"/>
      <c r="G276" s="550"/>
      <c r="H276" s="188"/>
      <c r="I276" s="188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308"/>
      <c r="B277" s="37"/>
      <c r="C277" s="37"/>
      <c r="D277" s="549"/>
      <c r="E277" s="550"/>
      <c r="F277" s="550"/>
      <c r="G277" s="550"/>
      <c r="H277" s="188"/>
      <c r="I277" s="188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308"/>
      <c r="B278" s="37"/>
      <c r="C278" s="37"/>
      <c r="D278" s="549"/>
      <c r="E278" s="550"/>
      <c r="F278" s="550"/>
      <c r="G278" s="550"/>
      <c r="H278" s="188"/>
      <c r="I278" s="188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308"/>
      <c r="B279" s="37"/>
      <c r="C279" s="37"/>
      <c r="D279" s="549"/>
      <c r="E279" s="550"/>
      <c r="F279" s="550"/>
      <c r="G279" s="550"/>
      <c r="H279" s="188"/>
      <c r="I279" s="188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308"/>
      <c r="B280" s="37"/>
      <c r="C280" s="37"/>
      <c r="D280" s="549"/>
      <c r="E280" s="550"/>
      <c r="F280" s="550"/>
      <c r="G280" s="550"/>
      <c r="H280" s="188"/>
      <c r="I280" s="188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308"/>
      <c r="B281" s="37"/>
      <c r="C281" s="37"/>
      <c r="D281" s="549"/>
      <c r="E281" s="550"/>
      <c r="F281" s="550"/>
      <c r="G281" s="550"/>
      <c r="H281" s="188"/>
      <c r="I281" s="188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308"/>
      <c r="B282" s="37"/>
      <c r="C282" s="37"/>
      <c r="D282" s="549"/>
      <c r="E282" s="550"/>
      <c r="F282" s="550"/>
      <c r="G282" s="550"/>
      <c r="H282" s="188"/>
      <c r="I282" s="188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308"/>
      <c r="B283" s="37"/>
      <c r="C283" s="37"/>
      <c r="D283" s="549"/>
      <c r="E283" s="550"/>
      <c r="F283" s="550"/>
      <c r="G283" s="550"/>
      <c r="H283" s="188"/>
      <c r="I283" s="188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308"/>
      <c r="B284" s="37"/>
      <c r="C284" s="37"/>
      <c r="D284" s="549"/>
      <c r="E284" s="550"/>
      <c r="F284" s="550"/>
      <c r="G284" s="550"/>
      <c r="H284" s="188"/>
      <c r="I284" s="188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308"/>
      <c r="B285" s="37"/>
      <c r="C285" s="37"/>
      <c r="D285" s="549"/>
      <c r="E285" s="550"/>
      <c r="F285" s="550"/>
      <c r="G285" s="550"/>
      <c r="H285" s="188"/>
      <c r="I285" s="188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308"/>
      <c r="B286" s="37"/>
      <c r="C286" s="37"/>
      <c r="D286" s="549"/>
      <c r="E286" s="550"/>
      <c r="F286" s="550"/>
      <c r="G286" s="550"/>
      <c r="H286" s="188"/>
      <c r="I286" s="188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308"/>
      <c r="B287" s="37"/>
      <c r="C287" s="37"/>
      <c r="D287" s="549"/>
      <c r="E287" s="550"/>
      <c r="F287" s="550"/>
      <c r="G287" s="550"/>
      <c r="H287" s="188"/>
      <c r="I287" s="188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308"/>
      <c r="B288" s="37"/>
      <c r="C288" s="37"/>
      <c r="D288" s="549"/>
      <c r="E288" s="550"/>
      <c r="F288" s="550"/>
      <c r="G288" s="550"/>
      <c r="H288" s="188"/>
      <c r="I288" s="188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308"/>
      <c r="B289" s="37"/>
      <c r="C289" s="37"/>
      <c r="D289" s="549"/>
      <c r="E289" s="550"/>
      <c r="F289" s="550"/>
      <c r="G289" s="550"/>
      <c r="H289" s="188"/>
      <c r="I289" s="188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308"/>
      <c r="B290" s="37"/>
      <c r="C290" s="37"/>
      <c r="D290" s="549"/>
      <c r="E290" s="550"/>
      <c r="F290" s="550"/>
      <c r="G290" s="550"/>
      <c r="H290" s="188"/>
      <c r="I290" s="188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308"/>
      <c r="B291" s="37"/>
      <c r="C291" s="37"/>
      <c r="D291" s="549"/>
      <c r="E291" s="550"/>
      <c r="F291" s="550"/>
      <c r="G291" s="550"/>
      <c r="H291" s="188"/>
      <c r="I291" s="188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308"/>
      <c r="B292" s="37"/>
      <c r="C292" s="37"/>
      <c r="D292" s="549"/>
      <c r="E292" s="550"/>
      <c r="F292" s="550"/>
      <c r="G292" s="550"/>
      <c r="H292" s="188"/>
      <c r="I292" s="188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308"/>
      <c r="B293" s="37"/>
      <c r="C293" s="37"/>
      <c r="D293" s="549"/>
      <c r="E293" s="550"/>
      <c r="F293" s="550"/>
      <c r="G293" s="550"/>
      <c r="H293" s="188"/>
      <c r="I293" s="188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308"/>
      <c r="B294" s="37"/>
      <c r="C294" s="37"/>
      <c r="D294" s="549"/>
      <c r="E294" s="550"/>
      <c r="F294" s="550"/>
      <c r="G294" s="550"/>
      <c r="H294" s="188"/>
      <c r="I294" s="188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308"/>
      <c r="B295" s="37"/>
      <c r="C295" s="37"/>
      <c r="D295" s="549"/>
      <c r="E295" s="550"/>
      <c r="F295" s="550"/>
      <c r="G295" s="550"/>
      <c r="H295" s="188"/>
      <c r="I295" s="188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308"/>
      <c r="B296" s="37"/>
      <c r="C296" s="37"/>
      <c r="D296" s="549"/>
      <c r="E296" s="550"/>
      <c r="F296" s="550"/>
      <c r="G296" s="550"/>
      <c r="H296" s="188"/>
      <c r="I296" s="188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308"/>
      <c r="B297" s="37"/>
      <c r="C297" s="37"/>
      <c r="D297" s="549"/>
      <c r="E297" s="550"/>
      <c r="F297" s="550"/>
      <c r="G297" s="550"/>
      <c r="H297" s="188"/>
      <c r="I297" s="188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308"/>
      <c r="B298" s="37"/>
      <c r="C298" s="37"/>
      <c r="D298" s="549"/>
      <c r="E298" s="550"/>
      <c r="F298" s="550"/>
      <c r="G298" s="550"/>
      <c r="H298" s="188"/>
      <c r="I298" s="188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308"/>
      <c r="B299" s="37"/>
      <c r="C299" s="37"/>
      <c r="D299" s="549"/>
      <c r="E299" s="550"/>
      <c r="F299" s="550"/>
      <c r="G299" s="550"/>
      <c r="H299" s="188"/>
      <c r="I299" s="188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308"/>
      <c r="B300" s="37"/>
      <c r="C300" s="37"/>
      <c r="D300" s="549"/>
      <c r="E300" s="550"/>
      <c r="F300" s="550"/>
      <c r="G300" s="550"/>
      <c r="H300" s="188"/>
      <c r="I300" s="188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308"/>
      <c r="B301" s="37"/>
      <c r="C301" s="37"/>
      <c r="D301" s="549"/>
      <c r="E301" s="550"/>
      <c r="F301" s="550"/>
      <c r="G301" s="550"/>
      <c r="H301" s="188"/>
      <c r="I301" s="188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308"/>
      <c r="B302" s="37"/>
      <c r="C302" s="37"/>
      <c r="D302" s="549"/>
      <c r="E302" s="550"/>
      <c r="F302" s="550"/>
      <c r="G302" s="550"/>
      <c r="H302" s="188"/>
      <c r="I302" s="188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308"/>
      <c r="B303" s="37"/>
      <c r="C303" s="37"/>
      <c r="D303" s="549"/>
      <c r="E303" s="550"/>
      <c r="F303" s="550"/>
      <c r="G303" s="550"/>
      <c r="H303" s="188"/>
      <c r="I303" s="188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308"/>
      <c r="B304" s="37"/>
      <c r="C304" s="37"/>
      <c r="D304" s="549"/>
      <c r="E304" s="550"/>
      <c r="F304" s="550"/>
      <c r="G304" s="550"/>
      <c r="H304" s="188"/>
      <c r="I304" s="188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308"/>
      <c r="B305" s="37"/>
      <c r="C305" s="37"/>
      <c r="D305" s="549"/>
      <c r="E305" s="550"/>
      <c r="F305" s="550"/>
      <c r="G305" s="550"/>
      <c r="H305" s="188"/>
      <c r="I305" s="188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308"/>
      <c r="B306" s="37"/>
      <c r="C306" s="37"/>
      <c r="D306" s="549"/>
      <c r="E306" s="550"/>
      <c r="F306" s="550"/>
      <c r="G306" s="550"/>
      <c r="H306" s="188"/>
      <c r="I306" s="188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308"/>
      <c r="B307" s="37"/>
      <c r="C307" s="37"/>
      <c r="D307" s="549"/>
      <c r="E307" s="550"/>
      <c r="F307" s="550"/>
      <c r="G307" s="550"/>
      <c r="H307" s="188"/>
      <c r="I307" s="188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308"/>
      <c r="B308" s="37"/>
      <c r="C308" s="37"/>
      <c r="D308" s="549"/>
      <c r="E308" s="550"/>
      <c r="F308" s="550"/>
      <c r="G308" s="550"/>
      <c r="H308" s="188"/>
      <c r="I308" s="188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308"/>
      <c r="B309" s="37"/>
      <c r="C309" s="37"/>
      <c r="D309" s="549"/>
      <c r="E309" s="550"/>
      <c r="F309" s="550"/>
      <c r="G309" s="550"/>
      <c r="H309" s="188"/>
      <c r="I309" s="188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308"/>
      <c r="B310" s="37"/>
      <c r="C310" s="37"/>
      <c r="D310" s="549"/>
      <c r="E310" s="550"/>
      <c r="F310" s="550"/>
      <c r="G310" s="550"/>
      <c r="H310" s="188"/>
      <c r="I310" s="188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308"/>
      <c r="B311" s="37"/>
      <c r="C311" s="37"/>
      <c r="D311" s="549"/>
      <c r="E311" s="550"/>
      <c r="F311" s="550"/>
      <c r="G311" s="550"/>
      <c r="H311" s="188"/>
      <c r="I311" s="188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308"/>
      <c r="B312" s="37"/>
      <c r="C312" s="37"/>
      <c r="D312" s="549"/>
      <c r="E312" s="550"/>
      <c r="F312" s="550"/>
      <c r="G312" s="550"/>
      <c r="H312" s="188"/>
      <c r="I312" s="188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308"/>
      <c r="B313" s="37"/>
      <c r="C313" s="37"/>
      <c r="D313" s="549"/>
      <c r="E313" s="550"/>
      <c r="F313" s="550"/>
      <c r="G313" s="550"/>
      <c r="H313" s="188"/>
      <c r="I313" s="188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308"/>
      <c r="B314" s="37"/>
      <c r="C314" s="37"/>
      <c r="D314" s="549"/>
      <c r="E314" s="550"/>
      <c r="F314" s="550"/>
      <c r="G314" s="550"/>
      <c r="H314" s="188"/>
      <c r="I314" s="188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308"/>
      <c r="B315" s="37"/>
      <c r="C315" s="37"/>
      <c r="D315" s="549"/>
      <c r="E315" s="550"/>
      <c r="F315" s="550"/>
      <c r="G315" s="550"/>
      <c r="H315" s="188"/>
      <c r="I315" s="188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308"/>
      <c r="B316" s="37"/>
      <c r="C316" s="37"/>
      <c r="D316" s="549"/>
      <c r="E316" s="550"/>
      <c r="F316" s="550"/>
      <c r="G316" s="550"/>
      <c r="H316" s="188"/>
      <c r="I316" s="188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308"/>
      <c r="B317" s="37"/>
      <c r="C317" s="37"/>
      <c r="D317" s="549"/>
      <c r="E317" s="550"/>
      <c r="F317" s="550"/>
      <c r="G317" s="550"/>
      <c r="H317" s="188"/>
      <c r="I317" s="188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308"/>
      <c r="B318" s="37"/>
      <c r="C318" s="37"/>
      <c r="D318" s="549"/>
      <c r="E318" s="550"/>
      <c r="F318" s="550"/>
      <c r="G318" s="550"/>
      <c r="H318" s="188"/>
      <c r="I318" s="188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308"/>
      <c r="B319" s="37"/>
      <c r="C319" s="37"/>
      <c r="D319" s="549"/>
      <c r="E319" s="550"/>
      <c r="F319" s="550"/>
      <c r="G319" s="550"/>
      <c r="H319" s="188"/>
      <c r="I319" s="188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308"/>
      <c r="B320" s="37"/>
      <c r="C320" s="37"/>
      <c r="D320" s="549"/>
      <c r="E320" s="550"/>
      <c r="F320" s="550"/>
      <c r="G320" s="550"/>
      <c r="H320" s="188"/>
      <c r="I320" s="188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308"/>
      <c r="B321" s="37"/>
      <c r="C321" s="37"/>
      <c r="D321" s="549"/>
      <c r="E321" s="550"/>
      <c r="F321" s="550"/>
      <c r="G321" s="550"/>
      <c r="H321" s="188"/>
      <c r="I321" s="188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308"/>
      <c r="B322" s="37"/>
      <c r="C322" s="37"/>
      <c r="D322" s="549"/>
      <c r="E322" s="550"/>
      <c r="F322" s="550"/>
      <c r="G322" s="550"/>
      <c r="H322" s="188"/>
      <c r="I322" s="188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308"/>
      <c r="B323" s="37"/>
      <c r="C323" s="37"/>
      <c r="D323" s="549"/>
      <c r="E323" s="550"/>
      <c r="F323" s="550"/>
      <c r="G323" s="550"/>
      <c r="H323" s="188"/>
      <c r="I323" s="188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308"/>
      <c r="B324" s="37"/>
      <c r="C324" s="37"/>
      <c r="D324" s="549"/>
      <c r="E324" s="550"/>
      <c r="F324" s="550"/>
      <c r="G324" s="550"/>
      <c r="H324" s="188"/>
      <c r="I324" s="188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308"/>
      <c r="B325" s="37"/>
      <c r="C325" s="37"/>
      <c r="D325" s="549"/>
      <c r="E325" s="550"/>
      <c r="F325" s="550"/>
      <c r="G325" s="550"/>
      <c r="H325" s="188"/>
      <c r="I325" s="188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308"/>
      <c r="B326" s="37"/>
      <c r="C326" s="37"/>
      <c r="D326" s="549"/>
      <c r="E326" s="550"/>
      <c r="F326" s="550"/>
      <c r="G326" s="550"/>
      <c r="H326" s="188"/>
      <c r="I326" s="188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308"/>
      <c r="B327" s="37"/>
      <c r="C327" s="37"/>
      <c r="D327" s="549"/>
      <c r="E327" s="550"/>
      <c r="F327" s="550"/>
      <c r="G327" s="550"/>
      <c r="H327" s="188"/>
      <c r="I327" s="188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308"/>
      <c r="B328" s="37"/>
      <c r="C328" s="37"/>
      <c r="D328" s="549"/>
      <c r="E328" s="550"/>
      <c r="F328" s="550"/>
      <c r="G328" s="550"/>
      <c r="H328" s="188"/>
      <c r="I328" s="188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308"/>
      <c r="B329" s="37"/>
      <c r="C329" s="37"/>
      <c r="D329" s="549"/>
      <c r="E329" s="550"/>
      <c r="F329" s="550"/>
      <c r="G329" s="550"/>
      <c r="H329" s="188"/>
      <c r="I329" s="188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308"/>
      <c r="B330" s="37"/>
      <c r="C330" s="37"/>
      <c r="D330" s="549"/>
      <c r="E330" s="550"/>
      <c r="F330" s="550"/>
      <c r="G330" s="550"/>
      <c r="H330" s="188"/>
      <c r="I330" s="188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308"/>
      <c r="B331" s="37"/>
      <c r="C331" s="37"/>
      <c r="D331" s="549"/>
      <c r="E331" s="550"/>
      <c r="F331" s="550"/>
      <c r="G331" s="550"/>
      <c r="H331" s="188"/>
      <c r="I331" s="188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308"/>
      <c r="B332" s="37"/>
      <c r="C332" s="37"/>
      <c r="D332" s="549"/>
      <c r="E332" s="550"/>
      <c r="F332" s="550"/>
      <c r="G332" s="550"/>
      <c r="H332" s="188"/>
      <c r="I332" s="188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308"/>
      <c r="B333" s="37"/>
      <c r="C333" s="37"/>
      <c r="D333" s="549"/>
      <c r="E333" s="550"/>
      <c r="F333" s="550"/>
      <c r="G333" s="550"/>
      <c r="H333" s="188"/>
      <c r="I333" s="188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308"/>
      <c r="B334" s="37"/>
      <c r="C334" s="37"/>
      <c r="D334" s="549"/>
      <c r="E334" s="550"/>
      <c r="F334" s="550"/>
      <c r="G334" s="550"/>
      <c r="H334" s="188"/>
      <c r="I334" s="188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308"/>
      <c r="B335" s="37"/>
      <c r="C335" s="37"/>
      <c r="D335" s="549"/>
      <c r="E335" s="550"/>
      <c r="F335" s="550"/>
      <c r="G335" s="550"/>
      <c r="H335" s="188"/>
      <c r="I335" s="188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308"/>
      <c r="B336" s="37"/>
      <c r="C336" s="37"/>
      <c r="D336" s="549"/>
      <c r="E336" s="550"/>
      <c r="F336" s="550"/>
      <c r="G336" s="550"/>
      <c r="H336" s="188"/>
      <c r="I336" s="188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308"/>
      <c r="B337" s="37"/>
      <c r="C337" s="37"/>
      <c r="D337" s="549"/>
      <c r="E337" s="550"/>
      <c r="F337" s="550"/>
      <c r="G337" s="550"/>
      <c r="H337" s="188"/>
      <c r="I337" s="188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308"/>
      <c r="B338" s="37"/>
      <c r="C338" s="37"/>
      <c r="D338" s="549"/>
      <c r="E338" s="550"/>
      <c r="F338" s="550"/>
      <c r="G338" s="550"/>
      <c r="H338" s="188"/>
      <c r="I338" s="188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308"/>
      <c r="B339" s="37"/>
      <c r="C339" s="37"/>
      <c r="D339" s="549"/>
      <c r="E339" s="550"/>
      <c r="F339" s="550"/>
      <c r="G339" s="550"/>
      <c r="H339" s="188"/>
      <c r="I339" s="188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308"/>
      <c r="B340" s="37"/>
      <c r="C340" s="37"/>
      <c r="D340" s="549"/>
      <c r="E340" s="550"/>
      <c r="F340" s="550"/>
      <c r="G340" s="550"/>
      <c r="H340" s="188"/>
      <c r="I340" s="188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308"/>
      <c r="B341" s="37"/>
      <c r="C341" s="37"/>
      <c r="D341" s="549"/>
      <c r="E341" s="550"/>
      <c r="F341" s="550"/>
      <c r="G341" s="550"/>
      <c r="H341" s="188"/>
      <c r="I341" s="188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308"/>
      <c r="B342" s="37"/>
      <c r="C342" s="37"/>
      <c r="D342" s="549"/>
      <c r="E342" s="550"/>
      <c r="F342" s="550"/>
      <c r="G342" s="550"/>
      <c r="H342" s="188"/>
      <c r="I342" s="188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308"/>
      <c r="B343" s="37"/>
      <c r="C343" s="37"/>
      <c r="D343" s="549"/>
      <c r="E343" s="550"/>
      <c r="F343" s="550"/>
      <c r="G343" s="550"/>
      <c r="H343" s="188"/>
      <c r="I343" s="188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308"/>
      <c r="B344" s="37"/>
      <c r="C344" s="37"/>
      <c r="D344" s="549"/>
      <c r="E344" s="550"/>
      <c r="F344" s="550"/>
      <c r="G344" s="550"/>
      <c r="H344" s="188"/>
      <c r="I344" s="188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308"/>
      <c r="B345" s="37"/>
      <c r="C345" s="37"/>
      <c r="D345" s="549"/>
      <c r="E345" s="550"/>
      <c r="F345" s="550"/>
      <c r="G345" s="550"/>
      <c r="H345" s="188"/>
      <c r="I345" s="188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308"/>
      <c r="B346" s="37"/>
      <c r="C346" s="37"/>
      <c r="D346" s="549"/>
      <c r="E346" s="550"/>
      <c r="F346" s="550"/>
      <c r="G346" s="550"/>
      <c r="H346" s="188"/>
      <c r="I346" s="188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308"/>
      <c r="B347" s="37"/>
      <c r="C347" s="37"/>
      <c r="D347" s="549"/>
      <c r="E347" s="550"/>
      <c r="F347" s="550"/>
      <c r="G347" s="550"/>
      <c r="H347" s="188"/>
      <c r="I347" s="188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308"/>
      <c r="B348" s="37"/>
      <c r="C348" s="37"/>
      <c r="D348" s="549"/>
      <c r="E348" s="550"/>
      <c r="F348" s="550"/>
      <c r="G348" s="550"/>
      <c r="H348" s="188"/>
      <c r="I348" s="188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308"/>
      <c r="B349" s="37"/>
      <c r="C349" s="37"/>
      <c r="D349" s="549"/>
      <c r="E349" s="550"/>
      <c r="F349" s="550"/>
      <c r="G349" s="550"/>
      <c r="H349" s="188"/>
      <c r="I349" s="188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308"/>
      <c r="B350" s="37"/>
      <c r="C350" s="37"/>
      <c r="D350" s="549"/>
      <c r="E350" s="550"/>
      <c r="F350" s="550"/>
      <c r="G350" s="550"/>
      <c r="H350" s="188"/>
      <c r="I350" s="188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308"/>
      <c r="B351" s="37"/>
      <c r="C351" s="37"/>
      <c r="D351" s="549"/>
      <c r="E351" s="550"/>
      <c r="F351" s="550"/>
      <c r="G351" s="550"/>
      <c r="H351" s="188"/>
      <c r="I351" s="188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308"/>
      <c r="B352" s="37"/>
      <c r="C352" s="37"/>
      <c r="D352" s="549"/>
      <c r="E352" s="550"/>
      <c r="F352" s="550"/>
      <c r="G352" s="550"/>
      <c r="H352" s="188"/>
      <c r="I352" s="188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308"/>
      <c r="B353" s="37"/>
      <c r="C353" s="37"/>
      <c r="D353" s="549"/>
      <c r="E353" s="550"/>
      <c r="F353" s="550"/>
      <c r="G353" s="550"/>
      <c r="H353" s="188"/>
      <c r="I353" s="188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308"/>
      <c r="B354" s="37"/>
      <c r="C354" s="37"/>
      <c r="D354" s="549"/>
      <c r="E354" s="550"/>
      <c r="F354" s="550"/>
      <c r="G354" s="550"/>
      <c r="H354" s="188"/>
      <c r="I354" s="188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308"/>
      <c r="B355" s="37"/>
      <c r="C355" s="37"/>
      <c r="D355" s="549"/>
      <c r="E355" s="550"/>
      <c r="F355" s="550"/>
      <c r="G355" s="550"/>
      <c r="H355" s="188"/>
      <c r="I355" s="188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308"/>
      <c r="B356" s="37"/>
      <c r="C356" s="37"/>
      <c r="D356" s="549"/>
      <c r="E356" s="550"/>
      <c r="F356" s="550"/>
      <c r="G356" s="550"/>
      <c r="H356" s="188"/>
      <c r="I356" s="188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308"/>
      <c r="B357" s="37"/>
      <c r="C357" s="37"/>
      <c r="D357" s="549"/>
      <c r="E357" s="550"/>
      <c r="F357" s="550"/>
      <c r="G357" s="550"/>
      <c r="H357" s="188"/>
      <c r="I357" s="188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308"/>
      <c r="B358" s="37"/>
      <c r="C358" s="37"/>
      <c r="D358" s="549"/>
      <c r="E358" s="550"/>
      <c r="F358" s="550"/>
      <c r="G358" s="550"/>
      <c r="H358" s="188"/>
      <c r="I358" s="188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308"/>
      <c r="B359" s="37"/>
      <c r="C359" s="37"/>
      <c r="D359" s="549"/>
      <c r="E359" s="550"/>
      <c r="F359" s="550"/>
      <c r="G359" s="550"/>
      <c r="H359" s="188"/>
      <c r="I359" s="188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308"/>
      <c r="B360" s="37"/>
      <c r="C360" s="37"/>
      <c r="D360" s="549"/>
      <c r="E360" s="550"/>
      <c r="F360" s="550"/>
      <c r="G360" s="550"/>
      <c r="H360" s="188"/>
      <c r="I360" s="188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308"/>
      <c r="B361" s="37"/>
      <c r="C361" s="37"/>
      <c r="D361" s="549"/>
      <c r="E361" s="550"/>
      <c r="F361" s="550"/>
      <c r="G361" s="550"/>
      <c r="H361" s="188"/>
      <c r="I361" s="188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308"/>
      <c r="B362" s="37"/>
      <c r="C362" s="37"/>
      <c r="D362" s="549"/>
      <c r="E362" s="550"/>
      <c r="F362" s="550"/>
      <c r="G362" s="550"/>
      <c r="H362" s="188"/>
      <c r="I362" s="188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308"/>
      <c r="B363" s="37"/>
      <c r="C363" s="37"/>
      <c r="D363" s="549"/>
      <c r="E363" s="550"/>
      <c r="F363" s="550"/>
      <c r="G363" s="550"/>
      <c r="H363" s="188"/>
      <c r="I363" s="188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308"/>
      <c r="B364" s="37"/>
      <c r="C364" s="37"/>
      <c r="D364" s="549"/>
      <c r="E364" s="550"/>
      <c r="F364" s="550"/>
      <c r="G364" s="550"/>
      <c r="H364" s="188"/>
      <c r="I364" s="188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308"/>
      <c r="B365" s="37"/>
      <c r="C365" s="37"/>
      <c r="D365" s="549"/>
      <c r="E365" s="550"/>
      <c r="F365" s="550"/>
      <c r="G365" s="550"/>
      <c r="H365" s="188"/>
      <c r="I365" s="188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308"/>
      <c r="B366" s="37"/>
      <c r="C366" s="37"/>
      <c r="D366" s="549"/>
      <c r="E366" s="550"/>
      <c r="F366" s="550"/>
      <c r="G366" s="550"/>
      <c r="H366" s="188"/>
      <c r="I366" s="188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308"/>
      <c r="B367" s="37"/>
      <c r="C367" s="37"/>
      <c r="D367" s="549"/>
      <c r="E367" s="550"/>
      <c r="F367" s="550"/>
      <c r="G367" s="550"/>
      <c r="H367" s="188"/>
      <c r="I367" s="188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308"/>
      <c r="B368" s="37"/>
      <c r="C368" s="37"/>
      <c r="D368" s="549"/>
      <c r="E368" s="550"/>
      <c r="F368" s="550"/>
      <c r="G368" s="550"/>
      <c r="H368" s="188"/>
      <c r="I368" s="188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308"/>
      <c r="B369" s="37"/>
      <c r="C369" s="37"/>
      <c r="D369" s="549"/>
      <c r="E369" s="550"/>
      <c r="F369" s="550"/>
      <c r="G369" s="550"/>
      <c r="H369" s="188"/>
      <c r="I369" s="188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308"/>
      <c r="B370" s="37"/>
      <c r="C370" s="37"/>
      <c r="D370" s="549"/>
      <c r="E370" s="550"/>
      <c r="F370" s="550"/>
      <c r="G370" s="550"/>
      <c r="H370" s="188"/>
      <c r="I370" s="188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308"/>
      <c r="B371" s="37"/>
      <c r="C371" s="37"/>
      <c r="D371" s="549"/>
      <c r="E371" s="550"/>
      <c r="F371" s="550"/>
      <c r="G371" s="550"/>
      <c r="H371" s="188"/>
      <c r="I371" s="188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308"/>
      <c r="B372" s="37"/>
      <c r="C372" s="37"/>
      <c r="D372" s="549"/>
      <c r="E372" s="550"/>
      <c r="F372" s="550"/>
      <c r="G372" s="550"/>
      <c r="H372" s="188"/>
      <c r="I372" s="188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308"/>
      <c r="B373" s="37"/>
      <c r="C373" s="37"/>
      <c r="D373" s="549"/>
      <c r="E373" s="550"/>
      <c r="F373" s="550"/>
      <c r="G373" s="550"/>
      <c r="H373" s="188"/>
      <c r="I373" s="188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308"/>
      <c r="B374" s="37"/>
      <c r="C374" s="37"/>
      <c r="D374" s="549"/>
      <c r="E374" s="550"/>
      <c r="F374" s="550"/>
      <c r="G374" s="550"/>
      <c r="H374" s="188"/>
      <c r="I374" s="188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308"/>
      <c r="B375" s="37"/>
      <c r="C375" s="37"/>
      <c r="D375" s="549"/>
      <c r="E375" s="550"/>
      <c r="F375" s="550"/>
      <c r="G375" s="550"/>
      <c r="H375" s="188"/>
      <c r="I375" s="188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308"/>
      <c r="B376" s="37"/>
      <c r="C376" s="37"/>
      <c r="D376" s="549"/>
      <c r="E376" s="550"/>
      <c r="F376" s="550"/>
      <c r="G376" s="550"/>
      <c r="H376" s="188"/>
      <c r="I376" s="188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308"/>
      <c r="B377" s="37"/>
      <c r="C377" s="37"/>
      <c r="D377" s="549"/>
      <c r="E377" s="550"/>
      <c r="F377" s="550"/>
      <c r="G377" s="550"/>
      <c r="H377" s="188"/>
      <c r="I377" s="188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308"/>
      <c r="B378" s="37"/>
      <c r="C378" s="37"/>
      <c r="D378" s="549"/>
      <c r="E378" s="550"/>
      <c r="F378" s="550"/>
      <c r="G378" s="550"/>
      <c r="H378" s="188"/>
      <c r="I378" s="188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308"/>
      <c r="B379" s="37"/>
      <c r="C379" s="37"/>
      <c r="D379" s="549"/>
      <c r="E379" s="550"/>
      <c r="F379" s="550"/>
      <c r="G379" s="550"/>
      <c r="H379" s="188"/>
      <c r="I379" s="188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308"/>
      <c r="B380" s="37"/>
      <c r="C380" s="37"/>
      <c r="D380" s="549"/>
      <c r="E380" s="550"/>
      <c r="F380" s="550"/>
      <c r="G380" s="550"/>
      <c r="H380" s="188"/>
      <c r="I380" s="188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308"/>
      <c r="B381" s="37"/>
      <c r="C381" s="37"/>
      <c r="D381" s="549"/>
      <c r="E381" s="550"/>
      <c r="F381" s="550"/>
      <c r="G381" s="550"/>
      <c r="H381" s="188"/>
      <c r="I381" s="188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308"/>
      <c r="B382" s="37"/>
      <c r="C382" s="37"/>
      <c r="D382" s="549"/>
      <c r="E382" s="550"/>
      <c r="F382" s="550"/>
      <c r="G382" s="550"/>
      <c r="H382" s="188"/>
      <c r="I382" s="188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308"/>
      <c r="B383" s="37"/>
      <c r="C383" s="37"/>
      <c r="D383" s="549"/>
      <c r="E383" s="550"/>
      <c r="F383" s="550"/>
      <c r="G383" s="550"/>
      <c r="H383" s="188"/>
      <c r="I383" s="188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308"/>
      <c r="B384" s="37"/>
      <c r="C384" s="37"/>
      <c r="D384" s="549"/>
      <c r="E384" s="550"/>
      <c r="F384" s="550"/>
      <c r="G384" s="550"/>
      <c r="H384" s="188"/>
      <c r="I384" s="188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308"/>
      <c r="B385" s="37"/>
      <c r="C385" s="37"/>
      <c r="D385" s="549"/>
      <c r="E385" s="550"/>
      <c r="F385" s="550"/>
      <c r="G385" s="550"/>
      <c r="H385" s="188"/>
      <c r="I385" s="188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308"/>
      <c r="B386" s="37"/>
      <c r="C386" s="37"/>
      <c r="D386" s="549"/>
      <c r="E386" s="550"/>
      <c r="F386" s="550"/>
      <c r="G386" s="550"/>
      <c r="H386" s="188"/>
      <c r="I386" s="188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308"/>
      <c r="B387" s="37"/>
      <c r="C387" s="37"/>
      <c r="D387" s="549"/>
      <c r="E387" s="550"/>
      <c r="F387" s="550"/>
      <c r="G387" s="550"/>
      <c r="H387" s="188"/>
      <c r="I387" s="188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308"/>
      <c r="B388" s="37"/>
      <c r="C388" s="37"/>
      <c r="D388" s="549"/>
      <c r="E388" s="550"/>
      <c r="F388" s="550"/>
      <c r="G388" s="550"/>
      <c r="H388" s="188"/>
      <c r="I388" s="188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308"/>
      <c r="B389" s="37"/>
      <c r="C389" s="37"/>
      <c r="D389" s="549"/>
      <c r="E389" s="550"/>
      <c r="F389" s="550"/>
      <c r="G389" s="550"/>
      <c r="H389" s="188"/>
      <c r="I389" s="188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308"/>
      <c r="B390" s="37"/>
      <c r="C390" s="37"/>
      <c r="D390" s="549"/>
      <c r="E390" s="550"/>
      <c r="F390" s="550"/>
      <c r="G390" s="550"/>
      <c r="H390" s="188"/>
      <c r="I390" s="188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308"/>
      <c r="B391" s="37"/>
      <c r="C391" s="37"/>
      <c r="D391" s="549"/>
      <c r="E391" s="550"/>
      <c r="F391" s="550"/>
      <c r="G391" s="550"/>
      <c r="H391" s="188"/>
      <c r="I391" s="188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308"/>
      <c r="B392" s="37"/>
      <c r="C392" s="37"/>
      <c r="D392" s="549"/>
      <c r="E392" s="550"/>
      <c r="F392" s="550"/>
      <c r="G392" s="550"/>
      <c r="H392" s="188"/>
      <c r="I392" s="188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308"/>
      <c r="B393" s="37"/>
      <c r="C393" s="37"/>
      <c r="D393" s="549"/>
      <c r="E393" s="550"/>
      <c r="F393" s="550"/>
      <c r="G393" s="550"/>
      <c r="H393" s="188"/>
      <c r="I393" s="188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308"/>
      <c r="B394" s="37"/>
      <c r="C394" s="37"/>
      <c r="D394" s="549"/>
      <c r="E394" s="550"/>
      <c r="F394" s="550"/>
      <c r="G394" s="550"/>
      <c r="H394" s="188"/>
      <c r="I394" s="188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308"/>
      <c r="B395" s="37"/>
      <c r="C395" s="37"/>
      <c r="D395" s="549"/>
      <c r="E395" s="550"/>
      <c r="F395" s="550"/>
      <c r="G395" s="550"/>
      <c r="H395" s="188"/>
      <c r="I395" s="188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308"/>
      <c r="B396" s="37"/>
      <c r="C396" s="37"/>
      <c r="D396" s="549"/>
      <c r="E396" s="550"/>
      <c r="F396" s="550"/>
      <c r="G396" s="550"/>
      <c r="H396" s="188"/>
      <c r="I396" s="188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308"/>
      <c r="B397" s="37"/>
      <c r="C397" s="37"/>
      <c r="D397" s="549"/>
      <c r="E397" s="550"/>
      <c r="F397" s="550"/>
      <c r="G397" s="550"/>
      <c r="H397" s="188"/>
      <c r="I397" s="188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308"/>
      <c r="B398" s="37"/>
      <c r="C398" s="37"/>
      <c r="D398" s="549"/>
      <c r="E398" s="550"/>
      <c r="F398" s="550"/>
      <c r="G398" s="550"/>
      <c r="H398" s="188"/>
      <c r="I398" s="188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308"/>
      <c r="B399" s="37"/>
      <c r="C399" s="37"/>
      <c r="D399" s="549"/>
      <c r="E399" s="550"/>
      <c r="F399" s="550"/>
      <c r="G399" s="550"/>
      <c r="H399" s="188"/>
      <c r="I399" s="188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308"/>
      <c r="B400" s="37"/>
      <c r="C400" s="37"/>
      <c r="D400" s="549"/>
      <c r="E400" s="550"/>
      <c r="F400" s="550"/>
      <c r="G400" s="550"/>
      <c r="H400" s="188"/>
      <c r="I400" s="188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308"/>
      <c r="B401" s="37"/>
      <c r="C401" s="37"/>
      <c r="D401" s="549"/>
      <c r="E401" s="550"/>
      <c r="F401" s="550"/>
      <c r="G401" s="550"/>
      <c r="H401" s="188"/>
      <c r="I401" s="188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308"/>
      <c r="B402" s="37"/>
      <c r="C402" s="37"/>
      <c r="D402" s="549"/>
      <c r="E402" s="550"/>
      <c r="F402" s="550"/>
      <c r="G402" s="550"/>
      <c r="H402" s="188"/>
      <c r="I402" s="188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308"/>
      <c r="B403" s="37"/>
      <c r="C403" s="37"/>
      <c r="D403" s="549"/>
      <c r="E403" s="550"/>
      <c r="F403" s="550"/>
      <c r="G403" s="550"/>
      <c r="H403" s="188"/>
      <c r="I403" s="188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308"/>
      <c r="B404" s="37"/>
      <c r="C404" s="37"/>
      <c r="D404" s="549"/>
      <c r="E404" s="550"/>
      <c r="F404" s="550"/>
      <c r="G404" s="550"/>
      <c r="H404" s="188"/>
      <c r="I404" s="188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308"/>
      <c r="B405" s="37"/>
      <c r="C405" s="37"/>
      <c r="D405" s="549"/>
      <c r="E405" s="550"/>
      <c r="F405" s="550"/>
      <c r="G405" s="550"/>
      <c r="H405" s="188"/>
      <c r="I405" s="188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308"/>
      <c r="B406" s="37"/>
      <c r="C406" s="37"/>
      <c r="D406" s="549"/>
      <c r="E406" s="550"/>
      <c r="F406" s="550"/>
      <c r="G406" s="550"/>
      <c r="H406" s="188"/>
      <c r="I406" s="188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308"/>
      <c r="B407" s="37"/>
      <c r="C407" s="37"/>
      <c r="D407" s="549"/>
      <c r="E407" s="550"/>
      <c r="F407" s="550"/>
      <c r="G407" s="550"/>
      <c r="H407" s="188"/>
      <c r="I407" s="188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308"/>
      <c r="B408" s="37"/>
      <c r="C408" s="37"/>
      <c r="D408" s="549"/>
      <c r="E408" s="550"/>
      <c r="F408" s="550"/>
      <c r="G408" s="550"/>
      <c r="H408" s="188"/>
      <c r="I408" s="188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308"/>
      <c r="B409" s="37"/>
      <c r="C409" s="37"/>
      <c r="D409" s="549"/>
      <c r="E409" s="550"/>
      <c r="F409" s="550"/>
      <c r="G409" s="550"/>
      <c r="H409" s="188"/>
      <c r="I409" s="188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308"/>
      <c r="B410" s="37"/>
      <c r="C410" s="37"/>
      <c r="D410" s="549"/>
      <c r="E410" s="550"/>
      <c r="F410" s="550"/>
      <c r="G410" s="550"/>
      <c r="H410" s="188"/>
      <c r="I410" s="188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308"/>
      <c r="B411" s="37"/>
      <c r="C411" s="37"/>
      <c r="D411" s="549"/>
      <c r="E411" s="550"/>
      <c r="F411" s="550"/>
      <c r="G411" s="550"/>
      <c r="H411" s="188"/>
      <c r="I411" s="188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308"/>
      <c r="B412" s="37"/>
      <c r="C412" s="37"/>
      <c r="D412" s="549"/>
      <c r="E412" s="550"/>
      <c r="F412" s="550"/>
      <c r="G412" s="550"/>
      <c r="H412" s="188"/>
      <c r="I412" s="188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308"/>
      <c r="B413" s="37"/>
      <c r="C413" s="37"/>
      <c r="D413" s="549"/>
      <c r="E413" s="550"/>
      <c r="F413" s="550"/>
      <c r="G413" s="550"/>
      <c r="H413" s="188"/>
      <c r="I413" s="188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308"/>
      <c r="B414" s="37"/>
      <c r="C414" s="37"/>
      <c r="D414" s="549"/>
      <c r="E414" s="550"/>
      <c r="F414" s="550"/>
      <c r="G414" s="550"/>
      <c r="H414" s="188"/>
      <c r="I414" s="188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308"/>
      <c r="B415" s="37"/>
      <c r="C415" s="37"/>
      <c r="D415" s="549"/>
      <c r="E415" s="550"/>
      <c r="F415" s="550"/>
      <c r="G415" s="550"/>
      <c r="H415" s="188"/>
      <c r="I415" s="188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308"/>
      <c r="B416" s="37"/>
      <c r="C416" s="37"/>
      <c r="D416" s="549"/>
      <c r="E416" s="550"/>
      <c r="F416" s="550"/>
      <c r="G416" s="550"/>
      <c r="H416" s="188"/>
      <c r="I416" s="188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308"/>
      <c r="B417" s="37"/>
      <c r="C417" s="37"/>
      <c r="D417" s="549"/>
      <c r="E417" s="550"/>
      <c r="F417" s="550"/>
      <c r="G417" s="550"/>
      <c r="H417" s="188"/>
      <c r="I417" s="188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308"/>
      <c r="B418" s="37"/>
      <c r="C418" s="37"/>
      <c r="D418" s="549"/>
      <c r="E418" s="550"/>
      <c r="F418" s="550"/>
      <c r="G418" s="550"/>
      <c r="H418" s="188"/>
      <c r="I418" s="188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308"/>
      <c r="B419" s="37"/>
      <c r="C419" s="37"/>
      <c r="D419" s="549"/>
      <c r="E419" s="550"/>
      <c r="F419" s="550"/>
      <c r="G419" s="550"/>
      <c r="H419" s="188"/>
      <c r="I419" s="188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308"/>
      <c r="B420" s="37"/>
      <c r="C420" s="37"/>
      <c r="D420" s="549"/>
      <c r="E420" s="550"/>
      <c r="F420" s="550"/>
      <c r="G420" s="550"/>
      <c r="H420" s="188"/>
      <c r="I420" s="188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308"/>
      <c r="B421" s="37"/>
      <c r="C421" s="37"/>
      <c r="D421" s="549"/>
      <c r="E421" s="550"/>
      <c r="F421" s="550"/>
      <c r="G421" s="550"/>
      <c r="H421" s="188"/>
      <c r="I421" s="188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308"/>
      <c r="B422" s="37"/>
      <c r="C422" s="37"/>
      <c r="D422" s="549"/>
      <c r="E422" s="550"/>
      <c r="F422" s="550"/>
      <c r="G422" s="550"/>
      <c r="H422" s="188"/>
      <c r="I422" s="188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308"/>
      <c r="B423" s="37"/>
      <c r="C423" s="37"/>
      <c r="D423" s="549"/>
      <c r="E423" s="550"/>
      <c r="F423" s="550"/>
      <c r="G423" s="550"/>
      <c r="H423" s="188"/>
      <c r="I423" s="188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308"/>
      <c r="B424" s="37"/>
      <c r="C424" s="37"/>
      <c r="D424" s="549"/>
      <c r="E424" s="550"/>
      <c r="F424" s="550"/>
      <c r="G424" s="550"/>
      <c r="H424" s="188"/>
      <c r="I424" s="188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308"/>
      <c r="B425" s="37"/>
      <c r="C425" s="37"/>
      <c r="D425" s="549"/>
      <c r="E425" s="550"/>
      <c r="F425" s="550"/>
      <c r="G425" s="550"/>
      <c r="H425" s="188"/>
      <c r="I425" s="188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308"/>
      <c r="B426" s="37"/>
      <c r="C426" s="37"/>
      <c r="D426" s="549"/>
      <c r="E426" s="550"/>
      <c r="F426" s="550"/>
      <c r="G426" s="550"/>
      <c r="H426" s="188"/>
      <c r="I426" s="188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308"/>
      <c r="B427" s="37"/>
      <c r="C427" s="37"/>
      <c r="D427" s="549"/>
      <c r="E427" s="550"/>
      <c r="F427" s="550"/>
      <c r="G427" s="550"/>
      <c r="H427" s="188"/>
      <c r="I427" s="188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308"/>
      <c r="B428" s="37"/>
      <c r="C428" s="37"/>
      <c r="D428" s="549"/>
      <c r="E428" s="550"/>
      <c r="F428" s="550"/>
      <c r="G428" s="550"/>
      <c r="H428" s="188"/>
      <c r="I428" s="188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308"/>
      <c r="B429" s="37"/>
      <c r="C429" s="37"/>
      <c r="D429" s="549"/>
      <c r="E429" s="550"/>
      <c r="F429" s="550"/>
      <c r="G429" s="550"/>
      <c r="H429" s="188"/>
      <c r="I429" s="188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308"/>
      <c r="B430" s="37"/>
      <c r="C430" s="37"/>
      <c r="D430" s="549"/>
      <c r="E430" s="550"/>
      <c r="F430" s="550"/>
      <c r="G430" s="550"/>
      <c r="H430" s="188"/>
      <c r="I430" s="188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308"/>
      <c r="B431" s="37"/>
      <c r="C431" s="37"/>
      <c r="D431" s="549"/>
      <c r="E431" s="550"/>
      <c r="F431" s="550"/>
      <c r="G431" s="550"/>
      <c r="H431" s="188"/>
      <c r="I431" s="188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308"/>
      <c r="B432" s="37"/>
      <c r="C432" s="37"/>
      <c r="D432" s="549"/>
      <c r="E432" s="550"/>
      <c r="F432" s="550"/>
      <c r="G432" s="550"/>
      <c r="H432" s="188"/>
      <c r="I432" s="188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308"/>
      <c r="B433" s="37"/>
      <c r="C433" s="37"/>
      <c r="D433" s="549"/>
      <c r="E433" s="550"/>
      <c r="F433" s="550"/>
      <c r="G433" s="550"/>
      <c r="H433" s="188"/>
      <c r="I433" s="188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308"/>
      <c r="B434" s="37"/>
      <c r="C434" s="37"/>
      <c r="D434" s="549"/>
      <c r="E434" s="550"/>
      <c r="F434" s="550"/>
      <c r="G434" s="550"/>
      <c r="H434" s="188"/>
      <c r="I434" s="188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308"/>
      <c r="B435" s="37"/>
      <c r="C435" s="37"/>
      <c r="D435" s="549"/>
      <c r="E435" s="550"/>
      <c r="F435" s="550"/>
      <c r="G435" s="550"/>
      <c r="H435" s="188"/>
      <c r="I435" s="188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308"/>
      <c r="B436" s="37"/>
      <c r="C436" s="37"/>
      <c r="D436" s="549"/>
      <c r="E436" s="550"/>
      <c r="F436" s="550"/>
      <c r="G436" s="550"/>
      <c r="H436" s="188"/>
      <c r="I436" s="188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308"/>
      <c r="B437" s="37"/>
      <c r="C437" s="37"/>
      <c r="D437" s="549"/>
      <c r="E437" s="550"/>
      <c r="F437" s="550"/>
      <c r="G437" s="550"/>
      <c r="H437" s="188"/>
      <c r="I437" s="188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308"/>
      <c r="B438" s="37"/>
      <c r="C438" s="37"/>
      <c r="D438" s="549"/>
      <c r="E438" s="550"/>
      <c r="F438" s="550"/>
      <c r="G438" s="550"/>
      <c r="H438" s="188"/>
      <c r="I438" s="188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308"/>
      <c r="B439" s="37"/>
      <c r="C439" s="37"/>
      <c r="D439" s="549"/>
      <c r="E439" s="550"/>
      <c r="F439" s="550"/>
      <c r="G439" s="550"/>
      <c r="H439" s="188"/>
      <c r="I439" s="188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308"/>
      <c r="B440" s="37"/>
      <c r="C440" s="37"/>
      <c r="D440" s="549"/>
      <c r="E440" s="550"/>
      <c r="F440" s="550"/>
      <c r="G440" s="550"/>
      <c r="H440" s="188"/>
      <c r="I440" s="188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308"/>
      <c r="B441" s="37"/>
      <c r="C441" s="37"/>
      <c r="D441" s="549"/>
      <c r="E441" s="550"/>
      <c r="F441" s="550"/>
      <c r="G441" s="550"/>
      <c r="H441" s="188"/>
      <c r="I441" s="188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308"/>
      <c r="B442" s="37"/>
      <c r="C442" s="37"/>
      <c r="D442" s="549"/>
      <c r="E442" s="550"/>
      <c r="F442" s="550"/>
      <c r="G442" s="550"/>
      <c r="H442" s="188"/>
      <c r="I442" s="188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308"/>
      <c r="B443" s="37"/>
      <c r="C443" s="37"/>
      <c r="D443" s="549"/>
      <c r="E443" s="550"/>
      <c r="F443" s="550"/>
      <c r="G443" s="550"/>
      <c r="H443" s="188"/>
      <c r="I443" s="188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308"/>
      <c r="B444" s="37"/>
      <c r="C444" s="37"/>
      <c r="D444" s="549"/>
      <c r="E444" s="550"/>
      <c r="F444" s="550"/>
      <c r="G444" s="550"/>
      <c r="H444" s="188"/>
      <c r="I444" s="188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308"/>
      <c r="B445" s="37"/>
      <c r="C445" s="37"/>
      <c r="D445" s="549"/>
      <c r="E445" s="550"/>
      <c r="F445" s="550"/>
      <c r="G445" s="550"/>
      <c r="H445" s="188"/>
      <c r="I445" s="188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308"/>
      <c r="B446" s="37"/>
      <c r="C446" s="37"/>
      <c r="D446" s="549"/>
      <c r="E446" s="550"/>
      <c r="F446" s="550"/>
      <c r="G446" s="550"/>
      <c r="H446" s="188"/>
      <c r="I446" s="188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308"/>
      <c r="B447" s="37"/>
      <c r="C447" s="37"/>
      <c r="D447" s="549"/>
      <c r="E447" s="550"/>
      <c r="F447" s="550"/>
      <c r="G447" s="550"/>
      <c r="H447" s="188"/>
      <c r="I447" s="188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308"/>
      <c r="B448" s="37"/>
      <c r="C448" s="37"/>
      <c r="D448" s="549"/>
      <c r="E448" s="550"/>
      <c r="F448" s="550"/>
      <c r="G448" s="550"/>
      <c r="H448" s="188"/>
      <c r="I448" s="188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308"/>
      <c r="B449" s="37"/>
      <c r="C449" s="37"/>
      <c r="D449" s="549"/>
      <c r="E449" s="550"/>
      <c r="F449" s="550"/>
      <c r="G449" s="550"/>
      <c r="H449" s="188"/>
      <c r="I449" s="188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308"/>
      <c r="B450" s="37"/>
      <c r="C450" s="37"/>
      <c r="D450" s="549"/>
      <c r="E450" s="550"/>
      <c r="F450" s="550"/>
      <c r="G450" s="550"/>
      <c r="H450" s="188"/>
      <c r="I450" s="188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308"/>
      <c r="B451" s="37"/>
      <c r="C451" s="37"/>
      <c r="D451" s="549"/>
      <c r="E451" s="550"/>
      <c r="F451" s="550"/>
      <c r="G451" s="550"/>
      <c r="H451" s="188"/>
      <c r="I451" s="188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308"/>
      <c r="B452" s="37"/>
      <c r="C452" s="37"/>
      <c r="D452" s="549"/>
      <c r="E452" s="550"/>
      <c r="F452" s="550"/>
      <c r="G452" s="550"/>
      <c r="H452" s="188"/>
      <c r="I452" s="188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308"/>
      <c r="B453" s="37"/>
      <c r="C453" s="37"/>
      <c r="D453" s="549"/>
      <c r="E453" s="550"/>
      <c r="F453" s="550"/>
      <c r="G453" s="550"/>
      <c r="H453" s="188"/>
      <c r="I453" s="188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308"/>
      <c r="B454" s="37"/>
      <c r="C454" s="37"/>
      <c r="D454" s="549"/>
      <c r="E454" s="550"/>
      <c r="F454" s="550"/>
      <c r="G454" s="550"/>
      <c r="H454" s="188"/>
      <c r="I454" s="188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308"/>
      <c r="B455" s="37"/>
      <c r="C455" s="37"/>
      <c r="D455" s="549"/>
      <c r="E455" s="550"/>
      <c r="F455" s="550"/>
      <c r="G455" s="550"/>
      <c r="H455" s="188"/>
      <c r="I455" s="188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308"/>
      <c r="B456" s="37"/>
      <c r="C456" s="37"/>
      <c r="D456" s="549"/>
      <c r="E456" s="550"/>
      <c r="F456" s="550"/>
      <c r="G456" s="550"/>
      <c r="H456" s="188"/>
      <c r="I456" s="188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308"/>
      <c r="B457" s="37"/>
      <c r="C457" s="37"/>
      <c r="D457" s="549"/>
      <c r="E457" s="550"/>
      <c r="F457" s="550"/>
      <c r="G457" s="550"/>
      <c r="H457" s="188"/>
      <c r="I457" s="188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308"/>
      <c r="B458" s="37"/>
      <c r="C458" s="37"/>
      <c r="D458" s="549"/>
      <c r="E458" s="550"/>
      <c r="F458" s="550"/>
      <c r="G458" s="550"/>
      <c r="H458" s="188"/>
      <c r="I458" s="188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308"/>
      <c r="B459" s="37"/>
      <c r="C459" s="37"/>
      <c r="D459" s="549"/>
      <c r="E459" s="550"/>
      <c r="F459" s="550"/>
      <c r="G459" s="550"/>
      <c r="H459" s="188"/>
      <c r="I459" s="188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308"/>
      <c r="B460" s="37"/>
      <c r="C460" s="37"/>
      <c r="D460" s="549"/>
      <c r="E460" s="550"/>
      <c r="F460" s="550"/>
      <c r="G460" s="550"/>
      <c r="H460" s="188"/>
      <c r="I460" s="188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308"/>
      <c r="B461" s="37"/>
      <c r="C461" s="37"/>
      <c r="D461" s="549"/>
      <c r="E461" s="550"/>
      <c r="F461" s="550"/>
      <c r="G461" s="550"/>
      <c r="H461" s="188"/>
      <c r="I461" s="188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308"/>
      <c r="B462" s="37"/>
      <c r="C462" s="37"/>
      <c r="D462" s="549"/>
      <c r="E462" s="550"/>
      <c r="F462" s="550"/>
      <c r="G462" s="550"/>
      <c r="H462" s="188"/>
      <c r="I462" s="188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308"/>
      <c r="B463" s="37"/>
      <c r="C463" s="37"/>
      <c r="D463" s="549"/>
      <c r="E463" s="550"/>
      <c r="F463" s="550"/>
      <c r="G463" s="550"/>
      <c r="H463" s="188"/>
      <c r="I463" s="188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308"/>
      <c r="B464" s="37"/>
      <c r="C464" s="37"/>
      <c r="D464" s="549"/>
      <c r="E464" s="550"/>
      <c r="F464" s="550"/>
      <c r="G464" s="550"/>
      <c r="H464" s="188"/>
      <c r="I464" s="188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308"/>
      <c r="B465" s="37"/>
      <c r="C465" s="37"/>
      <c r="D465" s="549"/>
      <c r="E465" s="550"/>
      <c r="F465" s="550"/>
      <c r="G465" s="550"/>
      <c r="H465" s="188"/>
      <c r="I465" s="188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308"/>
      <c r="B466" s="37"/>
      <c r="C466" s="37"/>
      <c r="D466" s="549"/>
      <c r="E466" s="550"/>
      <c r="F466" s="550"/>
      <c r="G466" s="550"/>
      <c r="H466" s="188"/>
      <c r="I466" s="188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308"/>
      <c r="B467" s="37"/>
      <c r="C467" s="37"/>
      <c r="D467" s="549"/>
      <c r="E467" s="550"/>
      <c r="F467" s="550"/>
      <c r="G467" s="550"/>
      <c r="H467" s="188"/>
      <c r="I467" s="188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308"/>
      <c r="B468" s="37"/>
      <c r="C468" s="37"/>
      <c r="D468" s="549"/>
      <c r="E468" s="550"/>
      <c r="F468" s="550"/>
      <c r="G468" s="550"/>
      <c r="H468" s="188"/>
      <c r="I468" s="188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308"/>
      <c r="B469" s="37"/>
      <c r="C469" s="37"/>
      <c r="D469" s="549"/>
      <c r="E469" s="550"/>
      <c r="F469" s="550"/>
      <c r="G469" s="550"/>
      <c r="H469" s="188"/>
      <c r="I469" s="188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308"/>
      <c r="B470" s="37"/>
      <c r="C470" s="37"/>
      <c r="D470" s="549"/>
      <c r="E470" s="550"/>
      <c r="F470" s="550"/>
      <c r="G470" s="550"/>
      <c r="H470" s="188"/>
      <c r="I470" s="188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308"/>
      <c r="B471" s="37"/>
      <c r="C471" s="37"/>
      <c r="D471" s="549"/>
      <c r="E471" s="550"/>
      <c r="F471" s="550"/>
      <c r="G471" s="550"/>
      <c r="H471" s="188"/>
      <c r="I471" s="188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308"/>
      <c r="B472" s="37"/>
      <c r="C472" s="37"/>
      <c r="D472" s="549"/>
      <c r="E472" s="550"/>
      <c r="F472" s="550"/>
      <c r="G472" s="550"/>
      <c r="H472" s="188"/>
      <c r="I472" s="188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308"/>
      <c r="B473" s="37"/>
      <c r="C473" s="37"/>
      <c r="D473" s="549"/>
      <c r="E473" s="550"/>
      <c r="F473" s="550"/>
      <c r="G473" s="550"/>
      <c r="H473" s="188"/>
      <c r="I473" s="188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308"/>
      <c r="B474" s="37"/>
      <c r="C474" s="37"/>
      <c r="D474" s="549"/>
      <c r="E474" s="550"/>
      <c r="F474" s="550"/>
      <c r="G474" s="550"/>
      <c r="H474" s="188"/>
      <c r="I474" s="188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308"/>
      <c r="B475" s="37"/>
      <c r="C475" s="37"/>
      <c r="D475" s="549"/>
      <c r="E475" s="550"/>
      <c r="F475" s="550"/>
      <c r="G475" s="550"/>
      <c r="H475" s="188"/>
      <c r="I475" s="188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308"/>
      <c r="B476" s="37"/>
      <c r="C476" s="37"/>
      <c r="D476" s="549"/>
      <c r="E476" s="550"/>
      <c r="F476" s="550"/>
      <c r="G476" s="550"/>
      <c r="H476" s="188"/>
      <c r="I476" s="188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308"/>
      <c r="B477" s="37"/>
      <c r="C477" s="37"/>
      <c r="D477" s="549"/>
      <c r="E477" s="550"/>
      <c r="F477" s="550"/>
      <c r="G477" s="550"/>
      <c r="H477" s="188"/>
      <c r="I477" s="188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308"/>
      <c r="B478" s="37"/>
      <c r="C478" s="37"/>
      <c r="D478" s="549"/>
      <c r="E478" s="550"/>
      <c r="F478" s="550"/>
      <c r="G478" s="550"/>
      <c r="H478" s="188"/>
      <c r="I478" s="188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308"/>
      <c r="B479" s="37"/>
      <c r="C479" s="37"/>
      <c r="D479" s="549"/>
      <c r="E479" s="550"/>
      <c r="F479" s="550"/>
      <c r="G479" s="550"/>
      <c r="H479" s="188"/>
      <c r="I479" s="188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308"/>
      <c r="B480" s="37"/>
      <c r="C480" s="37"/>
      <c r="D480" s="549"/>
      <c r="E480" s="550"/>
      <c r="F480" s="550"/>
      <c r="G480" s="550"/>
      <c r="H480" s="188"/>
      <c r="I480" s="188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308"/>
      <c r="B481" s="37"/>
      <c r="C481" s="37"/>
      <c r="D481" s="549"/>
      <c r="E481" s="550"/>
      <c r="F481" s="550"/>
      <c r="G481" s="550"/>
      <c r="H481" s="188"/>
      <c r="I481" s="188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308"/>
      <c r="B482" s="37"/>
      <c r="C482" s="37"/>
      <c r="D482" s="549"/>
      <c r="E482" s="550"/>
      <c r="F482" s="550"/>
      <c r="G482" s="550"/>
      <c r="H482" s="188"/>
      <c r="I482" s="188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308"/>
      <c r="B483" s="37"/>
      <c r="C483" s="37"/>
      <c r="D483" s="549"/>
      <c r="E483" s="550"/>
      <c r="F483" s="550"/>
      <c r="G483" s="550"/>
      <c r="H483" s="188"/>
      <c r="I483" s="188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308"/>
      <c r="B484" s="37"/>
      <c r="C484" s="37"/>
      <c r="D484" s="549"/>
      <c r="E484" s="550"/>
      <c r="F484" s="550"/>
      <c r="G484" s="550"/>
      <c r="H484" s="188"/>
      <c r="I484" s="188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308"/>
      <c r="B485" s="37"/>
      <c r="C485" s="37"/>
      <c r="D485" s="549"/>
      <c r="E485" s="550"/>
      <c r="F485" s="550"/>
      <c r="G485" s="550"/>
      <c r="H485" s="188"/>
      <c r="I485" s="188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308"/>
      <c r="B486" s="37"/>
      <c r="C486" s="37"/>
      <c r="D486" s="549"/>
      <c r="E486" s="550"/>
      <c r="F486" s="550"/>
      <c r="G486" s="550"/>
      <c r="H486" s="188"/>
      <c r="I486" s="188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308"/>
      <c r="B487" s="37"/>
      <c r="C487" s="37"/>
      <c r="D487" s="549"/>
      <c r="E487" s="550"/>
      <c r="F487" s="550"/>
      <c r="G487" s="550"/>
      <c r="H487" s="188"/>
      <c r="I487" s="188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308"/>
      <c r="B488" s="37"/>
      <c r="C488" s="37"/>
      <c r="D488" s="549"/>
      <c r="E488" s="550"/>
      <c r="F488" s="550"/>
      <c r="G488" s="550"/>
      <c r="H488" s="188"/>
      <c r="I488" s="188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308"/>
      <c r="B489" s="37"/>
      <c r="C489" s="37"/>
      <c r="D489" s="549"/>
      <c r="E489" s="550"/>
      <c r="F489" s="550"/>
      <c r="G489" s="550"/>
      <c r="H489" s="188"/>
      <c r="I489" s="188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308"/>
      <c r="B490" s="37"/>
      <c r="C490" s="37"/>
      <c r="D490" s="549"/>
      <c r="E490" s="550"/>
      <c r="F490" s="550"/>
      <c r="G490" s="550"/>
      <c r="H490" s="188"/>
      <c r="I490" s="188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308"/>
      <c r="B491" s="37"/>
      <c r="C491" s="37"/>
      <c r="D491" s="549"/>
      <c r="E491" s="550"/>
      <c r="F491" s="550"/>
      <c r="G491" s="550"/>
      <c r="H491" s="188"/>
      <c r="I491" s="188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308"/>
      <c r="B492" s="37"/>
      <c r="C492" s="37"/>
      <c r="D492" s="549"/>
      <c r="E492" s="550"/>
      <c r="F492" s="550"/>
      <c r="G492" s="550"/>
      <c r="H492" s="188"/>
      <c r="I492" s="188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308"/>
      <c r="B493" s="37"/>
      <c r="C493" s="37"/>
      <c r="D493" s="549"/>
      <c r="E493" s="550"/>
      <c r="F493" s="550"/>
      <c r="G493" s="550"/>
      <c r="H493" s="188"/>
      <c r="I493" s="188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308"/>
      <c r="B494" s="37"/>
      <c r="C494" s="37"/>
      <c r="D494" s="549"/>
      <c r="E494" s="550"/>
      <c r="F494" s="550"/>
      <c r="G494" s="550"/>
      <c r="H494" s="188"/>
      <c r="I494" s="188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308"/>
      <c r="B495" s="37"/>
      <c r="C495" s="37"/>
      <c r="D495" s="549"/>
      <c r="E495" s="550"/>
      <c r="F495" s="550"/>
      <c r="G495" s="550"/>
      <c r="H495" s="188"/>
      <c r="I495" s="188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308"/>
      <c r="B496" s="37"/>
      <c r="C496" s="37"/>
      <c r="D496" s="549"/>
      <c r="E496" s="550"/>
      <c r="F496" s="550"/>
      <c r="G496" s="550"/>
      <c r="H496" s="188"/>
      <c r="I496" s="188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308"/>
      <c r="B497" s="37"/>
      <c r="C497" s="37"/>
      <c r="D497" s="549"/>
      <c r="E497" s="550"/>
      <c r="F497" s="550"/>
      <c r="G497" s="550"/>
      <c r="H497" s="188"/>
      <c r="I497" s="188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308"/>
      <c r="B498" s="37"/>
      <c r="C498" s="37"/>
      <c r="D498" s="549"/>
      <c r="E498" s="550"/>
      <c r="F498" s="550"/>
      <c r="G498" s="550"/>
      <c r="H498" s="188"/>
      <c r="I498" s="188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308"/>
      <c r="B499" s="37"/>
      <c r="C499" s="37"/>
      <c r="D499" s="549"/>
      <c r="E499" s="550"/>
      <c r="F499" s="550"/>
      <c r="G499" s="550"/>
      <c r="H499" s="188"/>
      <c r="I499" s="188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308"/>
      <c r="B500" s="37"/>
      <c r="C500" s="37"/>
      <c r="D500" s="549"/>
      <c r="E500" s="550"/>
      <c r="F500" s="550"/>
      <c r="G500" s="550"/>
      <c r="H500" s="188"/>
      <c r="I500" s="188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308"/>
      <c r="B501" s="37"/>
      <c r="C501" s="37"/>
      <c r="D501" s="549"/>
      <c r="E501" s="550"/>
      <c r="F501" s="550"/>
      <c r="G501" s="550"/>
      <c r="H501" s="188"/>
      <c r="I501" s="188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308"/>
      <c r="B502" s="37"/>
      <c r="C502" s="37"/>
      <c r="D502" s="549"/>
      <c r="E502" s="550"/>
      <c r="F502" s="550"/>
      <c r="G502" s="550"/>
      <c r="H502" s="188"/>
      <c r="I502" s="188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308"/>
      <c r="B503" s="37"/>
      <c r="C503" s="37"/>
      <c r="D503" s="549"/>
      <c r="E503" s="550"/>
      <c r="F503" s="550"/>
      <c r="G503" s="550"/>
      <c r="H503" s="188"/>
      <c r="I503" s="188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308"/>
      <c r="B504" s="37"/>
      <c r="C504" s="37"/>
      <c r="D504" s="549"/>
      <c r="E504" s="550"/>
      <c r="F504" s="550"/>
      <c r="G504" s="550"/>
      <c r="H504" s="188"/>
      <c r="I504" s="188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308"/>
      <c r="B505" s="37"/>
      <c r="C505" s="37"/>
      <c r="D505" s="549"/>
      <c r="E505" s="550"/>
      <c r="F505" s="550"/>
      <c r="G505" s="550"/>
      <c r="H505" s="188"/>
      <c r="I505" s="188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308"/>
      <c r="B506" s="37"/>
      <c r="C506" s="37"/>
      <c r="D506" s="549"/>
      <c r="E506" s="550"/>
      <c r="F506" s="550"/>
      <c r="G506" s="550"/>
      <c r="H506" s="188"/>
      <c r="I506" s="188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308"/>
      <c r="B507" s="37"/>
      <c r="C507" s="37"/>
      <c r="D507" s="549"/>
      <c r="E507" s="550"/>
      <c r="F507" s="550"/>
      <c r="G507" s="550"/>
      <c r="H507" s="188"/>
      <c r="I507" s="188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308"/>
      <c r="B508" s="37"/>
      <c r="C508" s="37"/>
      <c r="D508" s="549"/>
      <c r="E508" s="550"/>
      <c r="F508" s="550"/>
      <c r="G508" s="550"/>
      <c r="H508" s="188"/>
      <c r="I508" s="188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308"/>
      <c r="B509" s="37"/>
      <c r="C509" s="37"/>
      <c r="D509" s="549"/>
      <c r="E509" s="550"/>
      <c r="F509" s="550"/>
      <c r="G509" s="550"/>
      <c r="H509" s="188"/>
      <c r="I509" s="188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308"/>
      <c r="B510" s="37"/>
      <c r="C510" s="37"/>
      <c r="D510" s="549"/>
      <c r="E510" s="550"/>
      <c r="F510" s="550"/>
      <c r="G510" s="550"/>
      <c r="H510" s="188"/>
      <c r="I510" s="188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308"/>
      <c r="B511" s="37"/>
      <c r="C511" s="37"/>
      <c r="D511" s="549"/>
      <c r="E511" s="550"/>
      <c r="F511" s="550"/>
      <c r="G511" s="550"/>
      <c r="H511" s="188"/>
      <c r="I511" s="188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308"/>
      <c r="B512" s="37"/>
      <c r="C512" s="37"/>
      <c r="D512" s="549"/>
      <c r="E512" s="550"/>
      <c r="F512" s="550"/>
      <c r="G512" s="550"/>
      <c r="H512" s="188"/>
      <c r="I512" s="188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308"/>
      <c r="B513" s="37"/>
      <c r="C513" s="37"/>
      <c r="D513" s="549"/>
      <c r="E513" s="550"/>
      <c r="F513" s="550"/>
      <c r="G513" s="550"/>
      <c r="H513" s="188"/>
      <c r="I513" s="188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308"/>
      <c r="B514" s="37"/>
      <c r="C514" s="37"/>
      <c r="D514" s="549"/>
      <c r="E514" s="550"/>
      <c r="F514" s="550"/>
      <c r="G514" s="550"/>
      <c r="H514" s="188"/>
      <c r="I514" s="188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308"/>
      <c r="B515" s="37"/>
      <c r="C515" s="37"/>
      <c r="D515" s="549"/>
      <c r="E515" s="550"/>
      <c r="F515" s="550"/>
      <c r="G515" s="550"/>
      <c r="H515" s="188"/>
      <c r="I515" s="188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308"/>
      <c r="B516" s="37"/>
      <c r="C516" s="37"/>
      <c r="D516" s="549"/>
      <c r="E516" s="550"/>
      <c r="F516" s="550"/>
      <c r="G516" s="550"/>
      <c r="H516" s="188"/>
      <c r="I516" s="188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308"/>
      <c r="B517" s="37"/>
      <c r="C517" s="37"/>
      <c r="D517" s="549"/>
      <c r="E517" s="550"/>
      <c r="F517" s="550"/>
      <c r="G517" s="550"/>
      <c r="H517" s="188"/>
      <c r="I517" s="188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308"/>
      <c r="B518" s="37"/>
      <c r="C518" s="37"/>
      <c r="D518" s="549"/>
      <c r="E518" s="550"/>
      <c r="F518" s="550"/>
      <c r="G518" s="550"/>
      <c r="H518" s="188"/>
      <c r="I518" s="188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308"/>
      <c r="B519" s="37"/>
      <c r="C519" s="37"/>
      <c r="D519" s="549"/>
      <c r="E519" s="550"/>
      <c r="F519" s="550"/>
      <c r="G519" s="550"/>
      <c r="H519" s="188"/>
      <c r="I519" s="188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308"/>
      <c r="B520" s="37"/>
      <c r="C520" s="37"/>
      <c r="D520" s="549"/>
      <c r="E520" s="550"/>
      <c r="F520" s="550"/>
      <c r="G520" s="550"/>
      <c r="H520" s="188"/>
      <c r="I520" s="188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308"/>
      <c r="B521" s="37"/>
      <c r="C521" s="37"/>
      <c r="D521" s="549"/>
      <c r="E521" s="550"/>
      <c r="F521" s="550"/>
      <c r="G521" s="550"/>
      <c r="H521" s="188"/>
      <c r="I521" s="188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308"/>
      <c r="B522" s="37"/>
      <c r="C522" s="37"/>
      <c r="D522" s="549"/>
      <c r="E522" s="550"/>
      <c r="F522" s="550"/>
      <c r="G522" s="550"/>
      <c r="H522" s="188"/>
      <c r="I522" s="188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308"/>
      <c r="B523" s="37"/>
      <c r="C523" s="37"/>
      <c r="D523" s="549"/>
      <c r="E523" s="550"/>
      <c r="F523" s="550"/>
      <c r="G523" s="550"/>
      <c r="H523" s="188"/>
      <c r="I523" s="188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308"/>
      <c r="B524" s="37"/>
      <c r="C524" s="37"/>
      <c r="D524" s="549"/>
      <c r="E524" s="550"/>
      <c r="F524" s="550"/>
      <c r="G524" s="550"/>
      <c r="H524" s="188"/>
      <c r="I524" s="188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308"/>
      <c r="B525" s="37"/>
      <c r="C525" s="37"/>
      <c r="D525" s="549"/>
      <c r="E525" s="550"/>
      <c r="F525" s="550"/>
      <c r="G525" s="550"/>
      <c r="H525" s="188"/>
      <c r="I525" s="188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308"/>
      <c r="B526" s="37"/>
      <c r="C526" s="37"/>
      <c r="D526" s="549"/>
      <c r="E526" s="550"/>
      <c r="F526" s="550"/>
      <c r="G526" s="550"/>
      <c r="H526" s="188"/>
      <c r="I526" s="188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308"/>
      <c r="B527" s="37"/>
      <c r="C527" s="37"/>
      <c r="D527" s="549"/>
      <c r="E527" s="550"/>
      <c r="F527" s="550"/>
      <c r="G527" s="550"/>
      <c r="H527" s="188"/>
      <c r="I527" s="188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308"/>
      <c r="B528" s="37"/>
      <c r="C528" s="37"/>
      <c r="D528" s="549"/>
      <c r="E528" s="550"/>
      <c r="F528" s="550"/>
      <c r="G528" s="550"/>
      <c r="H528" s="188"/>
      <c r="I528" s="188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308"/>
      <c r="B529" s="37"/>
      <c r="C529" s="37"/>
      <c r="D529" s="549"/>
      <c r="E529" s="550"/>
      <c r="F529" s="550"/>
      <c r="G529" s="550"/>
      <c r="H529" s="188"/>
      <c r="I529" s="188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308"/>
      <c r="B530" s="37"/>
      <c r="C530" s="37"/>
      <c r="D530" s="549"/>
      <c r="E530" s="550"/>
      <c r="F530" s="550"/>
      <c r="G530" s="550"/>
      <c r="H530" s="188"/>
      <c r="I530" s="188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308"/>
      <c r="B531" s="37"/>
      <c r="C531" s="37"/>
      <c r="D531" s="549"/>
      <c r="E531" s="550"/>
      <c r="F531" s="550"/>
      <c r="G531" s="550"/>
      <c r="H531" s="188"/>
      <c r="I531" s="188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308"/>
      <c r="B532" s="37"/>
      <c r="C532" s="37"/>
      <c r="D532" s="549"/>
      <c r="E532" s="550"/>
      <c r="F532" s="550"/>
      <c r="G532" s="550"/>
      <c r="H532" s="188"/>
      <c r="I532" s="188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308"/>
      <c r="B533" s="37"/>
      <c r="C533" s="37"/>
      <c r="D533" s="549"/>
      <c r="E533" s="550"/>
      <c r="F533" s="550"/>
      <c r="G533" s="550"/>
      <c r="H533" s="188"/>
      <c r="I533" s="188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308"/>
      <c r="B534" s="37"/>
      <c r="C534" s="37"/>
      <c r="D534" s="549"/>
      <c r="E534" s="550"/>
      <c r="F534" s="550"/>
      <c r="G534" s="550"/>
      <c r="H534" s="188"/>
      <c r="I534" s="188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308"/>
      <c r="B535" s="37"/>
      <c r="C535" s="37"/>
      <c r="D535" s="549"/>
      <c r="E535" s="550"/>
      <c r="F535" s="550"/>
      <c r="G535" s="550"/>
      <c r="H535" s="188"/>
      <c r="I535" s="188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308"/>
      <c r="B536" s="37"/>
      <c r="C536" s="37"/>
      <c r="D536" s="549"/>
      <c r="E536" s="550"/>
      <c r="F536" s="550"/>
      <c r="G536" s="550"/>
      <c r="H536" s="188"/>
      <c r="I536" s="188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308"/>
      <c r="B537" s="37"/>
      <c r="C537" s="37"/>
      <c r="D537" s="549"/>
      <c r="E537" s="550"/>
      <c r="F537" s="550"/>
      <c r="G537" s="550"/>
      <c r="H537" s="188"/>
      <c r="I537" s="188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308"/>
      <c r="B538" s="37"/>
      <c r="C538" s="37"/>
      <c r="D538" s="549"/>
      <c r="E538" s="550"/>
      <c r="F538" s="550"/>
      <c r="G538" s="550"/>
      <c r="H538" s="188"/>
      <c r="I538" s="188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308"/>
      <c r="B539" s="37"/>
      <c r="C539" s="37"/>
      <c r="D539" s="549"/>
      <c r="E539" s="550"/>
      <c r="F539" s="550"/>
      <c r="G539" s="550"/>
      <c r="H539" s="188"/>
      <c r="I539" s="188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308"/>
      <c r="B540" s="37"/>
      <c r="C540" s="37"/>
      <c r="D540" s="549"/>
      <c r="E540" s="550"/>
      <c r="F540" s="550"/>
      <c r="G540" s="550"/>
      <c r="H540" s="188"/>
      <c r="I540" s="188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308"/>
      <c r="B541" s="37"/>
      <c r="C541" s="37"/>
      <c r="D541" s="549"/>
      <c r="E541" s="550"/>
      <c r="F541" s="550"/>
      <c r="G541" s="550"/>
      <c r="H541" s="188"/>
      <c r="I541" s="188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308"/>
      <c r="B542" s="37"/>
      <c r="C542" s="37"/>
      <c r="D542" s="549"/>
      <c r="E542" s="550"/>
      <c r="F542" s="550"/>
      <c r="G542" s="550"/>
      <c r="H542" s="188"/>
      <c r="I542" s="188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308"/>
      <c r="B543" s="37"/>
      <c r="C543" s="37"/>
      <c r="D543" s="549"/>
      <c r="E543" s="550"/>
      <c r="F543" s="550"/>
      <c r="G543" s="550"/>
      <c r="H543" s="188"/>
      <c r="I543" s="188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308"/>
      <c r="B544" s="37"/>
      <c r="C544" s="37"/>
      <c r="D544" s="549"/>
      <c r="E544" s="550"/>
      <c r="F544" s="550"/>
      <c r="G544" s="550"/>
      <c r="H544" s="188"/>
      <c r="I544" s="188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308"/>
      <c r="B545" s="37"/>
      <c r="C545" s="37"/>
      <c r="D545" s="549"/>
      <c r="E545" s="550"/>
      <c r="F545" s="550"/>
      <c r="G545" s="550"/>
      <c r="H545" s="188"/>
      <c r="I545" s="188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308"/>
      <c r="B546" s="37"/>
      <c r="C546" s="37"/>
      <c r="D546" s="549"/>
      <c r="E546" s="550"/>
      <c r="F546" s="550"/>
      <c r="G546" s="550"/>
      <c r="H546" s="188"/>
      <c r="I546" s="188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308"/>
      <c r="B547" s="37"/>
      <c r="C547" s="37"/>
      <c r="D547" s="549"/>
      <c r="E547" s="550"/>
      <c r="F547" s="550"/>
      <c r="G547" s="550"/>
      <c r="H547" s="188"/>
      <c r="I547" s="188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308"/>
      <c r="B548" s="37"/>
      <c r="C548" s="37"/>
      <c r="D548" s="549"/>
      <c r="E548" s="550"/>
      <c r="F548" s="550"/>
      <c r="G548" s="550"/>
      <c r="H548" s="188"/>
      <c r="I548" s="188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308"/>
      <c r="B549" s="37"/>
      <c r="C549" s="37"/>
      <c r="D549" s="549"/>
      <c r="E549" s="550"/>
      <c r="F549" s="550"/>
      <c r="G549" s="550"/>
      <c r="H549" s="188"/>
      <c r="I549" s="188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308"/>
      <c r="B550" s="37"/>
      <c r="C550" s="37"/>
      <c r="D550" s="549"/>
      <c r="E550" s="550"/>
      <c r="F550" s="550"/>
      <c r="G550" s="550"/>
      <c r="H550" s="188"/>
      <c r="I550" s="188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308"/>
      <c r="B551" s="37"/>
      <c r="C551" s="37"/>
      <c r="D551" s="549"/>
      <c r="E551" s="550"/>
      <c r="F551" s="550"/>
      <c r="G551" s="550"/>
      <c r="H551" s="188"/>
      <c r="I551" s="188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308"/>
      <c r="B552" s="37"/>
      <c r="C552" s="37"/>
      <c r="D552" s="549"/>
      <c r="E552" s="550"/>
      <c r="F552" s="550"/>
      <c r="G552" s="550"/>
      <c r="H552" s="188"/>
      <c r="I552" s="188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308"/>
      <c r="B553" s="37"/>
      <c r="C553" s="37"/>
      <c r="D553" s="549"/>
      <c r="E553" s="550"/>
      <c r="F553" s="550"/>
      <c r="G553" s="550"/>
      <c r="H553" s="188"/>
      <c r="I553" s="188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308"/>
      <c r="B554" s="37"/>
      <c r="C554" s="37"/>
      <c r="D554" s="549"/>
      <c r="E554" s="550"/>
      <c r="F554" s="550"/>
      <c r="G554" s="550"/>
      <c r="H554" s="188"/>
      <c r="I554" s="188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308"/>
      <c r="B555" s="37"/>
      <c r="C555" s="37"/>
      <c r="D555" s="549"/>
      <c r="E555" s="550"/>
      <c r="F555" s="550"/>
      <c r="G555" s="550"/>
      <c r="H555" s="188"/>
      <c r="I555" s="188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308"/>
      <c r="B556" s="37"/>
      <c r="C556" s="37"/>
      <c r="D556" s="549"/>
      <c r="E556" s="550"/>
      <c r="F556" s="550"/>
      <c r="G556" s="550"/>
      <c r="H556" s="188"/>
      <c r="I556" s="188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308"/>
      <c r="B557" s="37"/>
      <c r="C557" s="37"/>
      <c r="D557" s="549"/>
      <c r="E557" s="550"/>
      <c r="F557" s="550"/>
      <c r="G557" s="550"/>
      <c r="H557" s="188"/>
      <c r="I557" s="188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308"/>
      <c r="B558" s="37"/>
      <c r="C558" s="37"/>
      <c r="D558" s="549"/>
      <c r="E558" s="550"/>
      <c r="F558" s="550"/>
      <c r="G558" s="550"/>
      <c r="H558" s="188"/>
      <c r="I558" s="188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308"/>
      <c r="B559" s="37"/>
      <c r="C559" s="37"/>
      <c r="D559" s="549"/>
      <c r="E559" s="550"/>
      <c r="F559" s="550"/>
      <c r="G559" s="550"/>
      <c r="H559" s="188"/>
      <c r="I559" s="188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308"/>
      <c r="B560" s="37"/>
      <c r="C560" s="37"/>
      <c r="D560" s="549"/>
      <c r="E560" s="550"/>
      <c r="F560" s="550"/>
      <c r="G560" s="550"/>
      <c r="H560" s="188"/>
      <c r="I560" s="188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308"/>
      <c r="B561" s="37"/>
      <c r="C561" s="37"/>
      <c r="D561" s="549"/>
      <c r="E561" s="550"/>
      <c r="F561" s="550"/>
      <c r="G561" s="550"/>
      <c r="H561" s="188"/>
      <c r="I561" s="188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308"/>
      <c r="B562" s="37"/>
      <c r="C562" s="37"/>
      <c r="D562" s="549"/>
      <c r="E562" s="550"/>
      <c r="F562" s="550"/>
      <c r="G562" s="550"/>
      <c r="H562" s="188"/>
      <c r="I562" s="188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308"/>
      <c r="B563" s="37"/>
      <c r="C563" s="37"/>
      <c r="D563" s="549"/>
      <c r="E563" s="550"/>
      <c r="F563" s="550"/>
      <c r="G563" s="550"/>
      <c r="H563" s="188"/>
      <c r="I563" s="188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308"/>
      <c r="B564" s="37"/>
      <c r="C564" s="37"/>
      <c r="D564" s="549"/>
      <c r="E564" s="550"/>
      <c r="F564" s="550"/>
      <c r="G564" s="550"/>
      <c r="H564" s="188"/>
      <c r="I564" s="188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308"/>
      <c r="B565" s="37"/>
      <c r="C565" s="37"/>
      <c r="D565" s="549"/>
      <c r="E565" s="550"/>
      <c r="F565" s="550"/>
      <c r="G565" s="550"/>
      <c r="H565" s="188"/>
      <c r="I565" s="188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308"/>
      <c r="B566" s="37"/>
      <c r="C566" s="37"/>
      <c r="D566" s="549"/>
      <c r="E566" s="550"/>
      <c r="F566" s="550"/>
      <c r="G566" s="550"/>
      <c r="H566" s="188"/>
      <c r="I566" s="188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308"/>
      <c r="B567" s="37"/>
      <c r="C567" s="37"/>
      <c r="D567" s="549"/>
      <c r="E567" s="550"/>
      <c r="F567" s="550"/>
      <c r="G567" s="550"/>
      <c r="H567" s="188"/>
      <c r="I567" s="188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308"/>
      <c r="B568" s="37"/>
      <c r="C568" s="37"/>
      <c r="D568" s="549"/>
      <c r="E568" s="550"/>
      <c r="F568" s="550"/>
      <c r="G568" s="550"/>
      <c r="H568" s="188"/>
      <c r="I568" s="188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308"/>
      <c r="B569" s="37"/>
      <c r="C569" s="37"/>
      <c r="D569" s="549"/>
      <c r="E569" s="550"/>
      <c r="F569" s="550"/>
      <c r="G569" s="550"/>
      <c r="H569" s="188"/>
      <c r="I569" s="188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308"/>
      <c r="B570" s="37"/>
      <c r="C570" s="37"/>
      <c r="D570" s="549"/>
      <c r="E570" s="550"/>
      <c r="F570" s="550"/>
      <c r="G570" s="550"/>
      <c r="H570" s="188"/>
      <c r="I570" s="188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308"/>
      <c r="B571" s="37"/>
      <c r="C571" s="37"/>
      <c r="D571" s="549"/>
      <c r="E571" s="550"/>
      <c r="F571" s="550"/>
      <c r="G571" s="550"/>
      <c r="H571" s="188"/>
      <c r="I571" s="188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308"/>
      <c r="B572" s="37"/>
      <c r="C572" s="37"/>
      <c r="D572" s="549"/>
      <c r="E572" s="550"/>
      <c r="F572" s="550"/>
      <c r="G572" s="550"/>
      <c r="H572" s="188"/>
      <c r="I572" s="188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308"/>
      <c r="B573" s="37"/>
      <c r="C573" s="37"/>
      <c r="D573" s="549"/>
      <c r="E573" s="550"/>
      <c r="F573" s="550"/>
      <c r="G573" s="550"/>
      <c r="H573" s="188"/>
      <c r="I573" s="188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308"/>
      <c r="B574" s="37"/>
      <c r="C574" s="37"/>
      <c r="D574" s="549"/>
      <c r="E574" s="550"/>
      <c r="F574" s="550"/>
      <c r="G574" s="550"/>
      <c r="H574" s="188"/>
      <c r="I574" s="188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308"/>
      <c r="B575" s="37"/>
      <c r="C575" s="37"/>
      <c r="D575" s="549"/>
      <c r="E575" s="550"/>
      <c r="F575" s="550"/>
      <c r="G575" s="550"/>
      <c r="H575" s="188"/>
      <c r="I575" s="188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308"/>
      <c r="B576" s="37"/>
      <c r="C576" s="37"/>
      <c r="D576" s="549"/>
      <c r="E576" s="550"/>
      <c r="F576" s="550"/>
      <c r="G576" s="550"/>
      <c r="H576" s="188"/>
      <c r="I576" s="188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308"/>
      <c r="B577" s="37"/>
      <c r="C577" s="37"/>
      <c r="D577" s="549"/>
      <c r="E577" s="550"/>
      <c r="F577" s="550"/>
      <c r="G577" s="550"/>
      <c r="H577" s="188"/>
      <c r="I577" s="188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308"/>
      <c r="B578" s="37"/>
      <c r="C578" s="37"/>
      <c r="D578" s="549"/>
      <c r="E578" s="550"/>
      <c r="F578" s="550"/>
      <c r="G578" s="550"/>
      <c r="H578" s="188"/>
      <c r="I578" s="188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308"/>
      <c r="B579" s="37"/>
      <c r="C579" s="37"/>
      <c r="D579" s="549"/>
      <c r="E579" s="550"/>
      <c r="F579" s="550"/>
      <c r="G579" s="550"/>
      <c r="H579" s="188"/>
      <c r="I579" s="188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308"/>
      <c r="B580" s="37"/>
      <c r="C580" s="37"/>
      <c r="D580" s="549"/>
      <c r="E580" s="550"/>
      <c r="F580" s="550"/>
      <c r="G580" s="550"/>
      <c r="H580" s="188"/>
      <c r="I580" s="188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308"/>
      <c r="B581" s="37"/>
      <c r="C581" s="37"/>
      <c r="D581" s="549"/>
      <c r="E581" s="550"/>
      <c r="F581" s="550"/>
      <c r="G581" s="550"/>
      <c r="H581" s="188"/>
      <c r="I581" s="188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308"/>
      <c r="B582" s="37"/>
      <c r="C582" s="37"/>
      <c r="D582" s="549"/>
      <c r="E582" s="550"/>
      <c r="F582" s="550"/>
      <c r="G582" s="550"/>
      <c r="H582" s="188"/>
      <c r="I582" s="188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308"/>
      <c r="B583" s="37"/>
      <c r="C583" s="37"/>
      <c r="D583" s="549"/>
      <c r="E583" s="550"/>
      <c r="F583" s="550"/>
      <c r="G583" s="550"/>
      <c r="H583" s="188"/>
      <c r="I583" s="188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308"/>
      <c r="B584" s="37"/>
      <c r="C584" s="37"/>
      <c r="D584" s="549"/>
      <c r="E584" s="550"/>
      <c r="F584" s="550"/>
      <c r="G584" s="550"/>
      <c r="H584" s="188"/>
      <c r="I584" s="188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308"/>
      <c r="B585" s="37"/>
      <c r="C585" s="37"/>
      <c r="D585" s="549"/>
      <c r="E585" s="550"/>
      <c r="F585" s="550"/>
      <c r="G585" s="550"/>
      <c r="H585" s="188"/>
      <c r="I585" s="188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308"/>
      <c r="B586" s="37"/>
      <c r="C586" s="37"/>
      <c r="D586" s="549"/>
      <c r="E586" s="550"/>
      <c r="F586" s="550"/>
      <c r="G586" s="550"/>
      <c r="H586" s="188"/>
      <c r="I586" s="188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308"/>
      <c r="B587" s="37"/>
      <c r="C587" s="37"/>
      <c r="D587" s="549"/>
      <c r="E587" s="550"/>
      <c r="F587" s="550"/>
      <c r="G587" s="550"/>
      <c r="H587" s="188"/>
      <c r="I587" s="188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308"/>
      <c r="B588" s="37"/>
      <c r="C588" s="37"/>
      <c r="D588" s="549"/>
      <c r="E588" s="550"/>
      <c r="F588" s="550"/>
      <c r="G588" s="550"/>
      <c r="H588" s="188"/>
      <c r="I588" s="188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308"/>
      <c r="B589" s="37"/>
      <c r="C589" s="37"/>
      <c r="D589" s="549"/>
      <c r="E589" s="550"/>
      <c r="F589" s="550"/>
      <c r="G589" s="550"/>
      <c r="H589" s="188"/>
      <c r="I589" s="188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308"/>
      <c r="B590" s="37"/>
      <c r="C590" s="37"/>
      <c r="D590" s="549"/>
      <c r="E590" s="550"/>
      <c r="F590" s="550"/>
      <c r="G590" s="550"/>
      <c r="H590" s="188"/>
      <c r="I590" s="188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308"/>
      <c r="B591" s="37"/>
      <c r="C591" s="37"/>
      <c r="D591" s="549"/>
      <c r="E591" s="550"/>
      <c r="F591" s="550"/>
      <c r="G591" s="550"/>
      <c r="H591" s="188"/>
      <c r="I591" s="188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308"/>
      <c r="B592" s="37"/>
      <c r="C592" s="37"/>
      <c r="D592" s="549"/>
      <c r="E592" s="550"/>
      <c r="F592" s="550"/>
      <c r="G592" s="550"/>
      <c r="H592" s="188"/>
      <c r="I592" s="188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308"/>
      <c r="B593" s="37"/>
      <c r="C593" s="37"/>
      <c r="D593" s="549"/>
      <c r="E593" s="550"/>
      <c r="F593" s="550"/>
      <c r="G593" s="550"/>
      <c r="H593" s="188"/>
      <c r="I593" s="188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308"/>
      <c r="B594" s="37"/>
      <c r="C594" s="37"/>
      <c r="D594" s="549"/>
      <c r="E594" s="550"/>
      <c r="F594" s="550"/>
      <c r="G594" s="550"/>
      <c r="H594" s="188"/>
      <c r="I594" s="188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308"/>
      <c r="B595" s="37"/>
      <c r="C595" s="37"/>
      <c r="D595" s="549"/>
      <c r="E595" s="550"/>
      <c r="F595" s="550"/>
      <c r="G595" s="550"/>
      <c r="H595" s="188"/>
      <c r="I595" s="188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308"/>
      <c r="B596" s="37"/>
      <c r="C596" s="37"/>
      <c r="D596" s="549"/>
      <c r="E596" s="550"/>
      <c r="F596" s="550"/>
      <c r="G596" s="550"/>
      <c r="H596" s="188"/>
      <c r="I596" s="188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308"/>
      <c r="B597" s="37"/>
      <c r="C597" s="37"/>
      <c r="D597" s="549"/>
      <c r="E597" s="550"/>
      <c r="F597" s="550"/>
      <c r="G597" s="550"/>
      <c r="H597" s="188"/>
      <c r="I597" s="188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308"/>
      <c r="B598" s="37"/>
      <c r="C598" s="37"/>
      <c r="D598" s="549"/>
      <c r="E598" s="550"/>
      <c r="F598" s="550"/>
      <c r="G598" s="550"/>
      <c r="H598" s="188"/>
      <c r="I598" s="188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308"/>
      <c r="B599" s="37"/>
      <c r="C599" s="37"/>
      <c r="D599" s="549"/>
      <c r="E599" s="550"/>
      <c r="F599" s="550"/>
      <c r="G599" s="550"/>
      <c r="H599" s="188"/>
      <c r="I599" s="188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308"/>
      <c r="B600" s="37"/>
      <c r="C600" s="37"/>
      <c r="D600" s="549"/>
      <c r="E600" s="550"/>
      <c r="F600" s="550"/>
      <c r="G600" s="550"/>
      <c r="H600" s="188"/>
      <c r="I600" s="188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308"/>
      <c r="B601" s="37"/>
      <c r="C601" s="37"/>
      <c r="D601" s="549"/>
      <c r="E601" s="550"/>
      <c r="F601" s="550"/>
      <c r="G601" s="550"/>
      <c r="H601" s="188"/>
      <c r="I601" s="188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308"/>
      <c r="B602" s="37"/>
      <c r="C602" s="37"/>
      <c r="D602" s="549"/>
      <c r="E602" s="550"/>
      <c r="F602" s="550"/>
      <c r="G602" s="550"/>
      <c r="H602" s="188"/>
      <c r="I602" s="188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308"/>
      <c r="B603" s="37"/>
      <c r="C603" s="37"/>
      <c r="D603" s="549"/>
      <c r="E603" s="550"/>
      <c r="F603" s="550"/>
      <c r="G603" s="550"/>
      <c r="H603" s="188"/>
      <c r="I603" s="188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308"/>
      <c r="B604" s="37"/>
      <c r="C604" s="37"/>
      <c r="D604" s="549"/>
      <c r="E604" s="550"/>
      <c r="F604" s="550"/>
      <c r="G604" s="550"/>
      <c r="H604" s="188"/>
      <c r="I604" s="188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308"/>
      <c r="B605" s="37"/>
      <c r="C605" s="37"/>
      <c r="D605" s="549"/>
      <c r="E605" s="550"/>
      <c r="F605" s="550"/>
      <c r="G605" s="550"/>
      <c r="H605" s="188"/>
      <c r="I605" s="188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308"/>
      <c r="B606" s="37"/>
      <c r="C606" s="37"/>
      <c r="D606" s="549"/>
      <c r="E606" s="550"/>
      <c r="F606" s="550"/>
      <c r="G606" s="550"/>
      <c r="H606" s="188"/>
      <c r="I606" s="188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308"/>
      <c r="B607" s="37"/>
      <c r="C607" s="37"/>
      <c r="D607" s="549"/>
      <c r="E607" s="550"/>
      <c r="F607" s="550"/>
      <c r="G607" s="550"/>
      <c r="H607" s="188"/>
      <c r="I607" s="188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308"/>
      <c r="B608" s="37"/>
      <c r="C608" s="37"/>
      <c r="D608" s="549"/>
      <c r="E608" s="550"/>
      <c r="F608" s="550"/>
      <c r="G608" s="550"/>
      <c r="H608" s="188"/>
      <c r="I608" s="188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308"/>
      <c r="B609" s="37"/>
      <c r="C609" s="37"/>
      <c r="D609" s="549"/>
      <c r="E609" s="550"/>
      <c r="F609" s="550"/>
      <c r="G609" s="550"/>
      <c r="H609" s="188"/>
      <c r="I609" s="188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308"/>
      <c r="B610" s="37"/>
      <c r="C610" s="37"/>
      <c r="D610" s="549"/>
      <c r="E610" s="550"/>
      <c r="F610" s="550"/>
      <c r="G610" s="550"/>
      <c r="H610" s="188"/>
      <c r="I610" s="188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308"/>
      <c r="B611" s="37"/>
      <c r="C611" s="37"/>
      <c r="D611" s="549"/>
      <c r="E611" s="550"/>
      <c r="F611" s="550"/>
      <c r="G611" s="550"/>
      <c r="H611" s="188"/>
      <c r="I611" s="188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308"/>
      <c r="B612" s="37"/>
      <c r="C612" s="37"/>
      <c r="D612" s="549"/>
      <c r="E612" s="550"/>
      <c r="F612" s="550"/>
      <c r="G612" s="550"/>
      <c r="H612" s="188"/>
      <c r="I612" s="188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308"/>
      <c r="B613" s="37"/>
      <c r="C613" s="37"/>
      <c r="D613" s="549"/>
      <c r="E613" s="550"/>
      <c r="F613" s="550"/>
      <c r="G613" s="550"/>
      <c r="H613" s="188"/>
      <c r="I613" s="188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308"/>
      <c r="B614" s="37"/>
      <c r="C614" s="37"/>
      <c r="D614" s="549"/>
      <c r="E614" s="550"/>
      <c r="F614" s="550"/>
      <c r="G614" s="550"/>
      <c r="H614" s="188"/>
      <c r="I614" s="188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308"/>
      <c r="B615" s="37"/>
      <c r="C615" s="37"/>
      <c r="D615" s="549"/>
      <c r="E615" s="550"/>
      <c r="F615" s="550"/>
      <c r="G615" s="550"/>
      <c r="H615" s="188"/>
      <c r="I615" s="188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308"/>
      <c r="B616" s="37"/>
      <c r="C616" s="37"/>
      <c r="D616" s="549"/>
      <c r="E616" s="550"/>
      <c r="F616" s="550"/>
      <c r="G616" s="550"/>
      <c r="H616" s="188"/>
      <c r="I616" s="188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308"/>
      <c r="B617" s="37"/>
      <c r="C617" s="37"/>
      <c r="D617" s="549"/>
      <c r="E617" s="550"/>
      <c r="F617" s="550"/>
      <c r="G617" s="550"/>
      <c r="H617" s="188"/>
      <c r="I617" s="188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308"/>
      <c r="B618" s="37"/>
      <c r="C618" s="37"/>
      <c r="D618" s="549"/>
      <c r="E618" s="550"/>
      <c r="F618" s="550"/>
      <c r="G618" s="550"/>
      <c r="H618" s="188"/>
      <c r="I618" s="188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308"/>
      <c r="B619" s="37"/>
      <c r="C619" s="37"/>
      <c r="D619" s="549"/>
      <c r="E619" s="550"/>
      <c r="F619" s="550"/>
      <c r="G619" s="550"/>
      <c r="H619" s="188"/>
      <c r="I619" s="188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308"/>
      <c r="B620" s="37"/>
      <c r="C620" s="37"/>
      <c r="D620" s="549"/>
      <c r="E620" s="550"/>
      <c r="F620" s="550"/>
      <c r="G620" s="550"/>
      <c r="H620" s="188"/>
      <c r="I620" s="188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308"/>
      <c r="B621" s="37"/>
      <c r="C621" s="37"/>
      <c r="D621" s="549"/>
      <c r="E621" s="550"/>
      <c r="F621" s="550"/>
      <c r="G621" s="550"/>
      <c r="H621" s="188"/>
      <c r="I621" s="188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308"/>
      <c r="B622" s="37"/>
      <c r="C622" s="37"/>
      <c r="D622" s="549"/>
      <c r="E622" s="550"/>
      <c r="F622" s="550"/>
      <c r="G622" s="550"/>
      <c r="H622" s="188"/>
      <c r="I622" s="188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308"/>
      <c r="B623" s="37"/>
      <c r="C623" s="37"/>
      <c r="D623" s="549"/>
      <c r="E623" s="550"/>
      <c r="F623" s="550"/>
      <c r="G623" s="550"/>
      <c r="H623" s="188"/>
      <c r="I623" s="188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308"/>
      <c r="B624" s="37"/>
      <c r="C624" s="37"/>
      <c r="D624" s="549"/>
      <c r="E624" s="550"/>
      <c r="F624" s="550"/>
      <c r="G624" s="550"/>
      <c r="H624" s="188"/>
      <c r="I624" s="188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308"/>
      <c r="B625" s="37"/>
      <c r="C625" s="37"/>
      <c r="D625" s="549"/>
      <c r="E625" s="550"/>
      <c r="F625" s="550"/>
      <c r="G625" s="550"/>
      <c r="H625" s="188"/>
      <c r="I625" s="188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308"/>
      <c r="B626" s="37"/>
      <c r="C626" s="37"/>
      <c r="D626" s="549"/>
      <c r="E626" s="550"/>
      <c r="F626" s="550"/>
      <c r="G626" s="550"/>
      <c r="H626" s="188"/>
      <c r="I626" s="188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308"/>
      <c r="B627" s="37"/>
      <c r="C627" s="37"/>
      <c r="D627" s="549"/>
      <c r="E627" s="550"/>
      <c r="F627" s="550"/>
      <c r="G627" s="550"/>
      <c r="H627" s="188"/>
      <c r="I627" s="188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308"/>
      <c r="B628" s="37"/>
      <c r="C628" s="37"/>
      <c r="D628" s="549"/>
      <c r="E628" s="550"/>
      <c r="F628" s="550"/>
      <c r="G628" s="550"/>
      <c r="H628" s="188"/>
      <c r="I628" s="188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308"/>
      <c r="B629" s="37"/>
      <c r="C629" s="37"/>
      <c r="D629" s="549"/>
      <c r="E629" s="550"/>
      <c r="F629" s="550"/>
      <c r="G629" s="550"/>
      <c r="H629" s="188"/>
      <c r="I629" s="188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308"/>
      <c r="B630" s="37"/>
      <c r="C630" s="37"/>
      <c r="D630" s="549"/>
      <c r="E630" s="550"/>
      <c r="F630" s="550"/>
      <c r="G630" s="550"/>
      <c r="H630" s="188"/>
      <c r="I630" s="188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308"/>
      <c r="B631" s="37"/>
      <c r="C631" s="37"/>
      <c r="D631" s="549"/>
      <c r="E631" s="550"/>
      <c r="F631" s="550"/>
      <c r="G631" s="550"/>
      <c r="H631" s="188"/>
      <c r="I631" s="188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308"/>
      <c r="B632" s="37"/>
      <c r="C632" s="37"/>
      <c r="D632" s="549"/>
      <c r="E632" s="550"/>
      <c r="F632" s="550"/>
      <c r="G632" s="550"/>
      <c r="H632" s="188"/>
      <c r="I632" s="188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308"/>
      <c r="B633" s="37"/>
      <c r="C633" s="37"/>
      <c r="D633" s="549"/>
      <c r="E633" s="550"/>
      <c r="F633" s="550"/>
      <c r="G633" s="550"/>
      <c r="H633" s="188"/>
      <c r="I633" s="188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308"/>
      <c r="B634" s="37"/>
      <c r="C634" s="37"/>
      <c r="D634" s="549"/>
      <c r="E634" s="550"/>
      <c r="F634" s="550"/>
      <c r="G634" s="550"/>
      <c r="H634" s="188"/>
      <c r="I634" s="188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308"/>
      <c r="B635" s="37"/>
      <c r="C635" s="37"/>
      <c r="D635" s="549"/>
      <c r="E635" s="550"/>
      <c r="F635" s="550"/>
      <c r="G635" s="550"/>
      <c r="H635" s="188"/>
      <c r="I635" s="188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308"/>
      <c r="B636" s="37"/>
      <c r="C636" s="37"/>
      <c r="D636" s="549"/>
      <c r="E636" s="550"/>
      <c r="F636" s="550"/>
      <c r="G636" s="550"/>
      <c r="H636" s="188"/>
      <c r="I636" s="188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308"/>
      <c r="B637" s="37"/>
      <c r="C637" s="37"/>
      <c r="D637" s="549"/>
      <c r="E637" s="550"/>
      <c r="F637" s="550"/>
      <c r="G637" s="550"/>
      <c r="H637" s="188"/>
      <c r="I637" s="188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308"/>
      <c r="B638" s="37"/>
      <c r="C638" s="37"/>
      <c r="D638" s="549"/>
      <c r="E638" s="550"/>
      <c r="F638" s="550"/>
      <c r="G638" s="550"/>
      <c r="H638" s="188"/>
      <c r="I638" s="188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308"/>
      <c r="B639" s="37"/>
      <c r="C639" s="37"/>
      <c r="D639" s="549"/>
      <c r="E639" s="550"/>
      <c r="F639" s="550"/>
      <c r="G639" s="550"/>
      <c r="H639" s="188"/>
      <c r="I639" s="188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308"/>
      <c r="B640" s="37"/>
      <c r="C640" s="37"/>
      <c r="D640" s="549"/>
      <c r="E640" s="550"/>
      <c r="F640" s="550"/>
      <c r="G640" s="550"/>
      <c r="H640" s="188"/>
      <c r="I640" s="188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308"/>
      <c r="B641" s="37"/>
      <c r="C641" s="37"/>
      <c r="D641" s="549"/>
      <c r="E641" s="550"/>
      <c r="F641" s="550"/>
      <c r="G641" s="550"/>
      <c r="H641" s="188"/>
      <c r="I641" s="188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308"/>
      <c r="B642" s="37"/>
      <c r="C642" s="37"/>
      <c r="D642" s="549"/>
      <c r="E642" s="550"/>
      <c r="F642" s="550"/>
      <c r="G642" s="550"/>
      <c r="H642" s="188"/>
      <c r="I642" s="188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308"/>
      <c r="B643" s="37"/>
      <c r="C643" s="37"/>
      <c r="D643" s="549"/>
      <c r="E643" s="550"/>
      <c r="F643" s="550"/>
      <c r="G643" s="550"/>
      <c r="H643" s="188"/>
      <c r="I643" s="188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308"/>
      <c r="B644" s="37"/>
      <c r="C644" s="37"/>
      <c r="D644" s="549"/>
      <c r="E644" s="550"/>
      <c r="F644" s="550"/>
      <c r="G644" s="550"/>
      <c r="H644" s="188"/>
      <c r="I644" s="188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308"/>
      <c r="B645" s="37"/>
      <c r="C645" s="37"/>
      <c r="D645" s="549"/>
      <c r="E645" s="550"/>
      <c r="F645" s="550"/>
      <c r="G645" s="550"/>
      <c r="H645" s="188"/>
      <c r="I645" s="188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308"/>
      <c r="B646" s="37"/>
      <c r="C646" s="37"/>
      <c r="D646" s="549"/>
      <c r="E646" s="550"/>
      <c r="F646" s="550"/>
      <c r="G646" s="550"/>
      <c r="H646" s="188"/>
      <c r="I646" s="188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308"/>
      <c r="B647" s="37"/>
      <c r="C647" s="37"/>
      <c r="D647" s="549"/>
      <c r="E647" s="550"/>
      <c r="F647" s="550"/>
      <c r="G647" s="550"/>
      <c r="H647" s="188"/>
      <c r="I647" s="188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308"/>
      <c r="B648" s="37"/>
      <c r="C648" s="37"/>
      <c r="D648" s="549"/>
      <c r="E648" s="550"/>
      <c r="F648" s="550"/>
      <c r="G648" s="550"/>
      <c r="H648" s="188"/>
      <c r="I648" s="188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308"/>
      <c r="B649" s="37"/>
      <c r="C649" s="37"/>
      <c r="D649" s="549"/>
      <c r="E649" s="550"/>
      <c r="F649" s="550"/>
      <c r="G649" s="550"/>
      <c r="H649" s="188"/>
      <c r="I649" s="188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308"/>
      <c r="B650" s="37"/>
      <c r="C650" s="37"/>
      <c r="D650" s="549"/>
      <c r="E650" s="550"/>
      <c r="F650" s="550"/>
      <c r="G650" s="550"/>
      <c r="H650" s="188"/>
      <c r="I650" s="188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308"/>
      <c r="B651" s="37"/>
      <c r="C651" s="37"/>
      <c r="D651" s="549"/>
      <c r="E651" s="550"/>
      <c r="F651" s="550"/>
      <c r="G651" s="550"/>
      <c r="H651" s="188"/>
      <c r="I651" s="188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308"/>
      <c r="B652" s="37"/>
      <c r="C652" s="37"/>
      <c r="D652" s="549"/>
      <c r="E652" s="550"/>
      <c r="F652" s="550"/>
      <c r="G652" s="550"/>
      <c r="H652" s="188"/>
      <c r="I652" s="188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308"/>
      <c r="B653" s="37"/>
      <c r="C653" s="37"/>
      <c r="D653" s="549"/>
      <c r="E653" s="550"/>
      <c r="F653" s="550"/>
      <c r="G653" s="550"/>
      <c r="H653" s="188"/>
      <c r="I653" s="188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308"/>
      <c r="B654" s="37"/>
      <c r="C654" s="37"/>
      <c r="D654" s="549"/>
      <c r="E654" s="550"/>
      <c r="F654" s="550"/>
      <c r="G654" s="550"/>
      <c r="H654" s="188"/>
      <c r="I654" s="188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308"/>
      <c r="B655" s="37"/>
      <c r="C655" s="37"/>
      <c r="D655" s="549"/>
      <c r="E655" s="550"/>
      <c r="F655" s="550"/>
      <c r="G655" s="550"/>
      <c r="H655" s="188"/>
      <c r="I655" s="188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308"/>
      <c r="B656" s="37"/>
      <c r="C656" s="37"/>
      <c r="D656" s="549"/>
      <c r="E656" s="550"/>
      <c r="F656" s="550"/>
      <c r="G656" s="550"/>
      <c r="H656" s="188"/>
      <c r="I656" s="188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308"/>
      <c r="B657" s="37"/>
      <c r="C657" s="37"/>
      <c r="D657" s="549"/>
      <c r="E657" s="550"/>
      <c r="F657" s="550"/>
      <c r="G657" s="550"/>
      <c r="H657" s="188"/>
      <c r="I657" s="188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308"/>
      <c r="B658" s="37"/>
      <c r="C658" s="37"/>
      <c r="D658" s="549"/>
      <c r="E658" s="550"/>
      <c r="F658" s="550"/>
      <c r="G658" s="550"/>
      <c r="H658" s="188"/>
      <c r="I658" s="188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308"/>
      <c r="B659" s="37"/>
      <c r="C659" s="37"/>
      <c r="D659" s="549"/>
      <c r="E659" s="550"/>
      <c r="F659" s="550"/>
      <c r="G659" s="550"/>
      <c r="H659" s="188"/>
      <c r="I659" s="188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308"/>
      <c r="B660" s="37"/>
      <c r="C660" s="37"/>
      <c r="D660" s="549"/>
      <c r="E660" s="550"/>
      <c r="F660" s="550"/>
      <c r="G660" s="550"/>
      <c r="H660" s="188"/>
      <c r="I660" s="188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308"/>
      <c r="B661" s="37"/>
      <c r="C661" s="37"/>
      <c r="D661" s="549"/>
      <c r="E661" s="550"/>
      <c r="F661" s="550"/>
      <c r="G661" s="550"/>
      <c r="H661" s="188"/>
      <c r="I661" s="188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308"/>
      <c r="B662" s="37"/>
      <c r="C662" s="37"/>
      <c r="D662" s="549"/>
      <c r="E662" s="550"/>
      <c r="F662" s="550"/>
      <c r="G662" s="550"/>
      <c r="H662" s="188"/>
      <c r="I662" s="188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308"/>
      <c r="B663" s="37"/>
      <c r="C663" s="37"/>
      <c r="D663" s="549"/>
      <c r="E663" s="550"/>
      <c r="F663" s="550"/>
      <c r="G663" s="550"/>
      <c r="H663" s="188"/>
      <c r="I663" s="188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308"/>
      <c r="B664" s="37"/>
      <c r="C664" s="37"/>
      <c r="D664" s="549"/>
      <c r="E664" s="550"/>
      <c r="F664" s="550"/>
      <c r="G664" s="550"/>
      <c r="H664" s="188"/>
      <c r="I664" s="188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308"/>
      <c r="B665" s="37"/>
      <c r="C665" s="37"/>
      <c r="D665" s="549"/>
      <c r="E665" s="550"/>
      <c r="F665" s="550"/>
      <c r="G665" s="550"/>
      <c r="H665" s="188"/>
      <c r="I665" s="188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308"/>
      <c r="B666" s="37"/>
      <c r="C666" s="37"/>
      <c r="D666" s="549"/>
      <c r="E666" s="550"/>
      <c r="F666" s="550"/>
      <c r="G666" s="550"/>
      <c r="H666" s="188"/>
      <c r="I666" s="188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308"/>
      <c r="B667" s="37"/>
      <c r="C667" s="37"/>
      <c r="D667" s="549"/>
      <c r="E667" s="550"/>
      <c r="F667" s="550"/>
      <c r="G667" s="550"/>
      <c r="H667" s="188"/>
      <c r="I667" s="188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308"/>
      <c r="B668" s="37"/>
      <c r="C668" s="37"/>
      <c r="D668" s="549"/>
      <c r="E668" s="550"/>
      <c r="F668" s="550"/>
      <c r="G668" s="550"/>
      <c r="H668" s="188"/>
      <c r="I668" s="188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308"/>
      <c r="B669" s="37"/>
      <c r="C669" s="37"/>
      <c r="D669" s="549"/>
      <c r="E669" s="550"/>
      <c r="F669" s="550"/>
      <c r="G669" s="550"/>
      <c r="H669" s="188"/>
      <c r="I669" s="188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308"/>
      <c r="B670" s="37"/>
      <c r="C670" s="37"/>
      <c r="D670" s="549"/>
      <c r="E670" s="550"/>
      <c r="F670" s="550"/>
      <c r="G670" s="550"/>
      <c r="H670" s="188"/>
      <c r="I670" s="188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308"/>
      <c r="B671" s="37"/>
      <c r="C671" s="37"/>
      <c r="D671" s="549"/>
      <c r="E671" s="550"/>
      <c r="F671" s="550"/>
      <c r="G671" s="550"/>
      <c r="H671" s="188"/>
      <c r="I671" s="188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308"/>
      <c r="B672" s="37"/>
      <c r="C672" s="37"/>
      <c r="D672" s="549"/>
      <c r="E672" s="550"/>
      <c r="F672" s="550"/>
      <c r="G672" s="550"/>
      <c r="H672" s="188"/>
      <c r="I672" s="188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308"/>
      <c r="B673" s="37"/>
      <c r="C673" s="37"/>
      <c r="D673" s="549"/>
      <c r="E673" s="550"/>
      <c r="F673" s="550"/>
      <c r="G673" s="550"/>
      <c r="H673" s="188"/>
      <c r="I673" s="188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308"/>
      <c r="B674" s="37"/>
      <c r="C674" s="37"/>
      <c r="D674" s="549"/>
      <c r="E674" s="550"/>
      <c r="F674" s="550"/>
      <c r="G674" s="550"/>
      <c r="H674" s="188"/>
      <c r="I674" s="188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308"/>
      <c r="B675" s="37"/>
      <c r="C675" s="37"/>
      <c r="D675" s="549"/>
      <c r="E675" s="550"/>
      <c r="F675" s="550"/>
      <c r="G675" s="550"/>
      <c r="H675" s="188"/>
      <c r="I675" s="188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308"/>
      <c r="B676" s="37"/>
      <c r="C676" s="37"/>
      <c r="D676" s="549"/>
      <c r="E676" s="550"/>
      <c r="F676" s="550"/>
      <c r="G676" s="550"/>
      <c r="H676" s="188"/>
      <c r="I676" s="188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308"/>
      <c r="B677" s="37"/>
      <c r="C677" s="37"/>
      <c r="D677" s="549"/>
      <c r="E677" s="550"/>
      <c r="F677" s="550"/>
      <c r="G677" s="550"/>
      <c r="H677" s="188"/>
      <c r="I677" s="188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308"/>
      <c r="B678" s="37"/>
      <c r="C678" s="37"/>
      <c r="D678" s="549"/>
      <c r="E678" s="550"/>
      <c r="F678" s="550"/>
      <c r="G678" s="550"/>
      <c r="H678" s="188"/>
      <c r="I678" s="188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308"/>
      <c r="B679" s="37"/>
      <c r="C679" s="37"/>
      <c r="D679" s="549"/>
      <c r="E679" s="550"/>
      <c r="F679" s="550"/>
      <c r="G679" s="550"/>
      <c r="H679" s="188"/>
      <c r="I679" s="188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308"/>
      <c r="B680" s="37"/>
      <c r="C680" s="37"/>
      <c r="D680" s="549"/>
      <c r="E680" s="550"/>
      <c r="F680" s="550"/>
      <c r="G680" s="550"/>
      <c r="H680" s="188"/>
      <c r="I680" s="188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308"/>
      <c r="B681" s="37"/>
      <c r="C681" s="37"/>
      <c r="D681" s="549"/>
      <c r="E681" s="550"/>
      <c r="F681" s="550"/>
      <c r="G681" s="550"/>
      <c r="H681" s="188"/>
      <c r="I681" s="188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308"/>
      <c r="B682" s="37"/>
      <c r="C682" s="37"/>
      <c r="D682" s="549"/>
      <c r="E682" s="550"/>
      <c r="F682" s="550"/>
      <c r="G682" s="550"/>
      <c r="H682" s="188"/>
      <c r="I682" s="188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308"/>
      <c r="B683" s="37"/>
      <c r="C683" s="37"/>
      <c r="D683" s="549"/>
      <c r="E683" s="550"/>
      <c r="F683" s="550"/>
      <c r="G683" s="550"/>
      <c r="H683" s="188"/>
      <c r="I683" s="188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308"/>
      <c r="B684" s="37"/>
      <c r="C684" s="37"/>
      <c r="D684" s="549"/>
      <c r="E684" s="550"/>
      <c r="F684" s="550"/>
      <c r="G684" s="550"/>
      <c r="H684" s="188"/>
      <c r="I684" s="188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308"/>
      <c r="B685" s="37"/>
      <c r="C685" s="37"/>
      <c r="D685" s="549"/>
      <c r="E685" s="550"/>
      <c r="F685" s="550"/>
      <c r="G685" s="550"/>
      <c r="H685" s="188"/>
      <c r="I685" s="188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308"/>
      <c r="B686" s="37"/>
      <c r="C686" s="37"/>
      <c r="D686" s="549"/>
      <c r="E686" s="550"/>
      <c r="F686" s="550"/>
      <c r="G686" s="550"/>
      <c r="H686" s="188"/>
      <c r="I686" s="188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308"/>
      <c r="B687" s="37"/>
      <c r="C687" s="37"/>
      <c r="D687" s="549"/>
      <c r="E687" s="550"/>
      <c r="F687" s="550"/>
      <c r="G687" s="550"/>
      <c r="H687" s="188"/>
      <c r="I687" s="188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308"/>
      <c r="B688" s="37"/>
      <c r="C688" s="37"/>
      <c r="D688" s="549"/>
      <c r="E688" s="550"/>
      <c r="F688" s="550"/>
      <c r="G688" s="550"/>
      <c r="H688" s="188"/>
      <c r="I688" s="188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308"/>
      <c r="B689" s="37"/>
      <c r="C689" s="37"/>
      <c r="D689" s="549"/>
      <c r="E689" s="550"/>
      <c r="F689" s="550"/>
      <c r="G689" s="550"/>
      <c r="H689" s="188"/>
      <c r="I689" s="188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308"/>
      <c r="B690" s="37"/>
      <c r="C690" s="37"/>
      <c r="D690" s="549"/>
      <c r="E690" s="550"/>
      <c r="F690" s="550"/>
      <c r="G690" s="550"/>
      <c r="H690" s="188"/>
      <c r="I690" s="188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308"/>
      <c r="B691" s="37"/>
      <c r="C691" s="37"/>
      <c r="D691" s="549"/>
      <c r="E691" s="550"/>
      <c r="F691" s="550"/>
      <c r="G691" s="550"/>
      <c r="H691" s="188"/>
      <c r="I691" s="188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308"/>
      <c r="B692" s="37"/>
      <c r="C692" s="37"/>
      <c r="D692" s="549"/>
      <c r="E692" s="550"/>
      <c r="F692" s="550"/>
      <c r="G692" s="550"/>
      <c r="H692" s="188"/>
      <c r="I692" s="188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308"/>
      <c r="B693" s="37"/>
      <c r="C693" s="37"/>
      <c r="D693" s="549"/>
      <c r="E693" s="550"/>
      <c r="F693" s="550"/>
      <c r="G693" s="550"/>
      <c r="H693" s="188"/>
      <c r="I693" s="188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308"/>
      <c r="B694" s="37"/>
      <c r="C694" s="37"/>
      <c r="D694" s="549"/>
      <c r="E694" s="550"/>
      <c r="F694" s="550"/>
      <c r="G694" s="550"/>
      <c r="H694" s="188"/>
      <c r="I694" s="188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308"/>
      <c r="B695" s="37"/>
      <c r="C695" s="37"/>
      <c r="D695" s="549"/>
      <c r="E695" s="550"/>
      <c r="F695" s="550"/>
      <c r="G695" s="550"/>
      <c r="H695" s="188"/>
      <c r="I695" s="188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308"/>
      <c r="B696" s="37"/>
      <c r="C696" s="37"/>
      <c r="D696" s="549"/>
      <c r="E696" s="550"/>
      <c r="F696" s="550"/>
      <c r="G696" s="550"/>
      <c r="H696" s="188"/>
      <c r="I696" s="188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308"/>
      <c r="B697" s="37"/>
      <c r="C697" s="37"/>
      <c r="D697" s="549"/>
      <c r="E697" s="550"/>
      <c r="F697" s="550"/>
      <c r="G697" s="550"/>
      <c r="H697" s="188"/>
      <c r="I697" s="188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308"/>
      <c r="B698" s="37"/>
      <c r="C698" s="37"/>
      <c r="D698" s="549"/>
      <c r="E698" s="550"/>
      <c r="F698" s="550"/>
      <c r="G698" s="550"/>
      <c r="H698" s="188"/>
      <c r="I698" s="188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308"/>
      <c r="B699" s="37"/>
      <c r="C699" s="37"/>
      <c r="D699" s="549"/>
      <c r="E699" s="550"/>
      <c r="F699" s="550"/>
      <c r="G699" s="550"/>
      <c r="H699" s="188"/>
      <c r="I699" s="188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308"/>
      <c r="B700" s="37"/>
      <c r="C700" s="37"/>
      <c r="D700" s="549"/>
      <c r="E700" s="550"/>
      <c r="F700" s="550"/>
      <c r="G700" s="550"/>
      <c r="H700" s="188"/>
      <c r="I700" s="188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308"/>
      <c r="B701" s="37"/>
      <c r="C701" s="37"/>
      <c r="D701" s="549"/>
      <c r="E701" s="550"/>
      <c r="F701" s="550"/>
      <c r="G701" s="550"/>
      <c r="H701" s="188"/>
      <c r="I701" s="188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308"/>
      <c r="B702" s="37"/>
      <c r="C702" s="37"/>
      <c r="D702" s="549"/>
      <c r="E702" s="550"/>
      <c r="F702" s="550"/>
      <c r="G702" s="550"/>
      <c r="H702" s="188"/>
      <c r="I702" s="188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308"/>
      <c r="B703" s="37"/>
      <c r="C703" s="37"/>
      <c r="D703" s="549"/>
      <c r="E703" s="550"/>
      <c r="F703" s="550"/>
      <c r="G703" s="550"/>
      <c r="H703" s="188"/>
      <c r="I703" s="188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308"/>
      <c r="B704" s="37"/>
      <c r="C704" s="37"/>
      <c r="D704" s="549"/>
      <c r="E704" s="550"/>
      <c r="F704" s="550"/>
      <c r="G704" s="550"/>
      <c r="H704" s="188"/>
      <c r="I704" s="188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308"/>
      <c r="B705" s="37"/>
      <c r="C705" s="37"/>
      <c r="D705" s="549"/>
      <c r="E705" s="550"/>
      <c r="F705" s="550"/>
      <c r="G705" s="550"/>
      <c r="H705" s="188"/>
      <c r="I705" s="188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308"/>
      <c r="B706" s="37"/>
      <c r="C706" s="37"/>
      <c r="D706" s="549"/>
      <c r="E706" s="550"/>
      <c r="F706" s="550"/>
      <c r="G706" s="550"/>
      <c r="H706" s="188"/>
      <c r="I706" s="188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308"/>
      <c r="B707" s="37"/>
      <c r="C707" s="37"/>
      <c r="D707" s="549"/>
      <c r="E707" s="550"/>
      <c r="F707" s="550"/>
      <c r="G707" s="550"/>
      <c r="H707" s="188"/>
      <c r="I707" s="188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308"/>
      <c r="B708" s="37"/>
      <c r="C708" s="37"/>
      <c r="D708" s="549"/>
      <c r="E708" s="550"/>
      <c r="F708" s="550"/>
      <c r="G708" s="550"/>
      <c r="H708" s="188"/>
      <c r="I708" s="188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308"/>
      <c r="B709" s="37"/>
      <c r="C709" s="37"/>
      <c r="D709" s="549"/>
      <c r="E709" s="550"/>
      <c r="F709" s="550"/>
      <c r="G709" s="550"/>
      <c r="H709" s="188"/>
      <c r="I709" s="188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308"/>
      <c r="B710" s="37"/>
      <c r="C710" s="37"/>
      <c r="D710" s="549"/>
      <c r="E710" s="550"/>
      <c r="F710" s="550"/>
      <c r="G710" s="550"/>
      <c r="H710" s="188"/>
      <c r="I710" s="188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308"/>
      <c r="B711" s="37"/>
      <c r="C711" s="37"/>
      <c r="D711" s="549"/>
      <c r="E711" s="550"/>
      <c r="F711" s="550"/>
      <c r="G711" s="550"/>
      <c r="H711" s="188"/>
      <c r="I711" s="188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308"/>
      <c r="B712" s="37"/>
      <c r="C712" s="37"/>
      <c r="D712" s="549"/>
      <c r="E712" s="550"/>
      <c r="F712" s="550"/>
      <c r="G712" s="550"/>
      <c r="H712" s="188"/>
      <c r="I712" s="188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308"/>
      <c r="B713" s="37"/>
      <c r="C713" s="37"/>
      <c r="D713" s="549"/>
      <c r="E713" s="550"/>
      <c r="F713" s="550"/>
      <c r="G713" s="550"/>
      <c r="H713" s="188"/>
      <c r="I713" s="188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308"/>
      <c r="B714" s="37"/>
      <c r="C714" s="37"/>
      <c r="D714" s="549"/>
      <c r="E714" s="550"/>
      <c r="F714" s="550"/>
      <c r="G714" s="550"/>
      <c r="H714" s="188"/>
      <c r="I714" s="188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308"/>
      <c r="B715" s="37"/>
      <c r="C715" s="37"/>
      <c r="D715" s="549"/>
      <c r="E715" s="550"/>
      <c r="F715" s="550"/>
      <c r="G715" s="550"/>
      <c r="H715" s="188"/>
      <c r="I715" s="188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308"/>
      <c r="B716" s="37"/>
      <c r="C716" s="37"/>
      <c r="D716" s="549"/>
      <c r="E716" s="550"/>
      <c r="F716" s="550"/>
      <c r="G716" s="550"/>
      <c r="H716" s="188"/>
      <c r="I716" s="188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308"/>
      <c r="B717" s="37"/>
      <c r="C717" s="37"/>
      <c r="D717" s="549"/>
      <c r="E717" s="550"/>
      <c r="F717" s="550"/>
      <c r="G717" s="550"/>
      <c r="H717" s="188"/>
      <c r="I717" s="188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308"/>
      <c r="B718" s="37"/>
      <c r="C718" s="37"/>
      <c r="D718" s="549"/>
      <c r="E718" s="550"/>
      <c r="F718" s="550"/>
      <c r="G718" s="550"/>
      <c r="H718" s="188"/>
      <c r="I718" s="188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308"/>
      <c r="B719" s="37"/>
      <c r="C719" s="37"/>
      <c r="D719" s="549"/>
      <c r="E719" s="550"/>
      <c r="F719" s="550"/>
      <c r="G719" s="550"/>
      <c r="H719" s="188"/>
      <c r="I719" s="188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308"/>
      <c r="B720" s="37"/>
      <c r="C720" s="37"/>
      <c r="D720" s="549"/>
      <c r="E720" s="550"/>
      <c r="F720" s="550"/>
      <c r="G720" s="550"/>
      <c r="H720" s="188"/>
      <c r="I720" s="188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308"/>
      <c r="B721" s="37"/>
      <c r="C721" s="37"/>
      <c r="D721" s="549"/>
      <c r="E721" s="550"/>
      <c r="F721" s="550"/>
      <c r="G721" s="550"/>
      <c r="H721" s="188"/>
      <c r="I721" s="188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308"/>
      <c r="B722" s="37"/>
      <c r="C722" s="37"/>
      <c r="D722" s="549"/>
      <c r="E722" s="550"/>
      <c r="F722" s="550"/>
      <c r="G722" s="550"/>
      <c r="H722" s="188"/>
      <c r="I722" s="188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308"/>
      <c r="B723" s="37"/>
      <c r="C723" s="37"/>
      <c r="D723" s="549"/>
      <c r="E723" s="550"/>
      <c r="F723" s="550"/>
      <c r="G723" s="550"/>
      <c r="H723" s="188"/>
      <c r="I723" s="188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308"/>
      <c r="B724" s="37"/>
      <c r="C724" s="37"/>
      <c r="D724" s="549"/>
      <c r="E724" s="550"/>
      <c r="F724" s="550"/>
      <c r="G724" s="550"/>
      <c r="H724" s="188"/>
      <c r="I724" s="188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308"/>
      <c r="B725" s="37"/>
      <c r="C725" s="37"/>
      <c r="D725" s="549"/>
      <c r="E725" s="550"/>
      <c r="F725" s="550"/>
      <c r="G725" s="550"/>
      <c r="H725" s="188"/>
      <c r="I725" s="188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308"/>
      <c r="B726" s="37"/>
      <c r="C726" s="37"/>
      <c r="D726" s="549"/>
      <c r="E726" s="550"/>
      <c r="F726" s="550"/>
      <c r="G726" s="550"/>
      <c r="H726" s="188"/>
      <c r="I726" s="188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308"/>
      <c r="B727" s="37"/>
      <c r="C727" s="37"/>
      <c r="D727" s="549"/>
      <c r="E727" s="550"/>
      <c r="F727" s="550"/>
      <c r="G727" s="550"/>
      <c r="H727" s="188"/>
      <c r="I727" s="188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308"/>
      <c r="B728" s="37"/>
      <c r="C728" s="37"/>
      <c r="D728" s="549"/>
      <c r="E728" s="550"/>
      <c r="F728" s="550"/>
      <c r="G728" s="550"/>
      <c r="H728" s="188"/>
      <c r="I728" s="188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308"/>
      <c r="B729" s="37"/>
      <c r="C729" s="37"/>
      <c r="D729" s="549"/>
      <c r="E729" s="550"/>
      <c r="F729" s="550"/>
      <c r="G729" s="550"/>
      <c r="H729" s="188"/>
      <c r="I729" s="188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308"/>
      <c r="B730" s="37"/>
      <c r="C730" s="37"/>
      <c r="D730" s="549"/>
      <c r="E730" s="550"/>
      <c r="F730" s="550"/>
      <c r="G730" s="550"/>
      <c r="H730" s="188"/>
      <c r="I730" s="188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308"/>
      <c r="B731" s="37"/>
      <c r="C731" s="37"/>
      <c r="D731" s="549"/>
      <c r="E731" s="550"/>
      <c r="F731" s="550"/>
      <c r="G731" s="550"/>
      <c r="H731" s="188"/>
      <c r="I731" s="188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308"/>
      <c r="B732" s="37"/>
      <c r="C732" s="37"/>
      <c r="D732" s="549"/>
      <c r="E732" s="550"/>
      <c r="F732" s="550"/>
      <c r="G732" s="550"/>
      <c r="H732" s="188"/>
      <c r="I732" s="188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308"/>
      <c r="B733" s="37"/>
      <c r="C733" s="37"/>
      <c r="D733" s="549"/>
      <c r="E733" s="550"/>
      <c r="F733" s="550"/>
      <c r="G733" s="550"/>
      <c r="H733" s="188"/>
      <c r="I733" s="188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308"/>
      <c r="B734" s="37"/>
      <c r="C734" s="37"/>
      <c r="D734" s="549"/>
      <c r="E734" s="550"/>
      <c r="F734" s="550"/>
      <c r="G734" s="550"/>
      <c r="H734" s="188"/>
      <c r="I734" s="188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308"/>
      <c r="B735" s="37"/>
      <c r="C735" s="37"/>
      <c r="D735" s="549"/>
      <c r="E735" s="550"/>
      <c r="F735" s="550"/>
      <c r="G735" s="550"/>
      <c r="H735" s="188"/>
      <c r="I735" s="188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308"/>
      <c r="B736" s="37"/>
      <c r="C736" s="37"/>
      <c r="D736" s="549"/>
      <c r="E736" s="550"/>
      <c r="F736" s="550"/>
      <c r="G736" s="550"/>
      <c r="H736" s="188"/>
      <c r="I736" s="188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308"/>
      <c r="B737" s="37"/>
      <c r="C737" s="37"/>
      <c r="D737" s="549"/>
      <c r="E737" s="550"/>
      <c r="F737" s="550"/>
      <c r="G737" s="550"/>
      <c r="H737" s="188"/>
      <c r="I737" s="188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308"/>
      <c r="B738" s="37"/>
      <c r="C738" s="37"/>
      <c r="D738" s="549"/>
      <c r="E738" s="550"/>
      <c r="F738" s="550"/>
      <c r="G738" s="550"/>
      <c r="H738" s="188"/>
      <c r="I738" s="188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308"/>
      <c r="B739" s="37"/>
      <c r="C739" s="37"/>
      <c r="D739" s="549"/>
      <c r="E739" s="550"/>
      <c r="F739" s="550"/>
      <c r="G739" s="550"/>
      <c r="H739" s="188"/>
      <c r="I739" s="188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308"/>
      <c r="B740" s="37"/>
      <c r="C740" s="37"/>
      <c r="D740" s="549"/>
      <c r="E740" s="550"/>
      <c r="F740" s="550"/>
      <c r="G740" s="550"/>
      <c r="H740" s="188"/>
      <c r="I740" s="188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308"/>
      <c r="B741" s="37"/>
      <c r="C741" s="37"/>
      <c r="D741" s="549"/>
      <c r="E741" s="550"/>
      <c r="F741" s="550"/>
      <c r="G741" s="550"/>
      <c r="H741" s="188"/>
      <c r="I741" s="188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308"/>
      <c r="B742" s="37"/>
      <c r="C742" s="37"/>
      <c r="D742" s="549"/>
      <c r="E742" s="550"/>
      <c r="F742" s="550"/>
      <c r="G742" s="550"/>
      <c r="H742" s="188"/>
      <c r="I742" s="188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308"/>
      <c r="B743" s="37"/>
      <c r="C743" s="37"/>
      <c r="D743" s="549"/>
      <c r="E743" s="550"/>
      <c r="F743" s="550"/>
      <c r="G743" s="550"/>
      <c r="H743" s="188"/>
      <c r="I743" s="188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308"/>
      <c r="B744" s="37"/>
      <c r="C744" s="37"/>
      <c r="D744" s="549"/>
      <c r="E744" s="550"/>
      <c r="F744" s="550"/>
      <c r="G744" s="550"/>
      <c r="H744" s="188"/>
      <c r="I744" s="188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308"/>
      <c r="B745" s="37"/>
      <c r="C745" s="37"/>
      <c r="D745" s="549"/>
      <c r="E745" s="550"/>
      <c r="F745" s="550"/>
      <c r="G745" s="550"/>
      <c r="H745" s="188"/>
      <c r="I745" s="188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308"/>
      <c r="B746" s="37"/>
      <c r="C746" s="37"/>
      <c r="D746" s="549"/>
      <c r="E746" s="550"/>
      <c r="F746" s="550"/>
      <c r="G746" s="550"/>
      <c r="H746" s="188"/>
      <c r="I746" s="188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308"/>
      <c r="B747" s="37"/>
      <c r="C747" s="37"/>
      <c r="D747" s="549"/>
      <c r="E747" s="550"/>
      <c r="F747" s="550"/>
      <c r="G747" s="550"/>
      <c r="H747" s="188"/>
      <c r="I747" s="188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308"/>
      <c r="B748" s="37"/>
      <c r="C748" s="37"/>
      <c r="D748" s="549"/>
      <c r="E748" s="550"/>
      <c r="F748" s="550"/>
      <c r="G748" s="550"/>
      <c r="H748" s="188"/>
      <c r="I748" s="188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308"/>
      <c r="B749" s="37"/>
      <c r="C749" s="37"/>
      <c r="D749" s="549"/>
      <c r="E749" s="550"/>
      <c r="F749" s="550"/>
      <c r="G749" s="550"/>
      <c r="H749" s="188"/>
      <c r="I749" s="188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308"/>
      <c r="B750" s="37"/>
      <c r="C750" s="37"/>
      <c r="D750" s="549"/>
      <c r="E750" s="550"/>
      <c r="F750" s="550"/>
      <c r="G750" s="550"/>
      <c r="H750" s="188"/>
      <c r="I750" s="188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308"/>
      <c r="B751" s="37"/>
      <c r="C751" s="37"/>
      <c r="D751" s="549"/>
      <c r="E751" s="550"/>
      <c r="F751" s="550"/>
      <c r="G751" s="550"/>
      <c r="H751" s="188"/>
      <c r="I751" s="188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308"/>
      <c r="B752" s="37"/>
      <c r="C752" s="37"/>
      <c r="D752" s="549"/>
      <c r="E752" s="550"/>
      <c r="F752" s="550"/>
      <c r="G752" s="550"/>
      <c r="H752" s="188"/>
      <c r="I752" s="188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308"/>
      <c r="B753" s="37"/>
      <c r="C753" s="37"/>
      <c r="D753" s="549"/>
      <c r="E753" s="550"/>
      <c r="F753" s="550"/>
      <c r="G753" s="550"/>
      <c r="H753" s="188"/>
      <c r="I753" s="188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308"/>
      <c r="B754" s="37"/>
      <c r="C754" s="37"/>
      <c r="D754" s="549"/>
      <c r="E754" s="550"/>
      <c r="F754" s="550"/>
      <c r="G754" s="550"/>
      <c r="H754" s="188"/>
      <c r="I754" s="188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308"/>
      <c r="B755" s="37"/>
      <c r="C755" s="37"/>
      <c r="D755" s="549"/>
      <c r="E755" s="550"/>
      <c r="F755" s="550"/>
      <c r="G755" s="550"/>
      <c r="H755" s="188"/>
      <c r="I755" s="188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308"/>
      <c r="B756" s="37"/>
      <c r="C756" s="37"/>
      <c r="D756" s="549"/>
      <c r="E756" s="550"/>
      <c r="F756" s="550"/>
      <c r="G756" s="550"/>
      <c r="H756" s="188"/>
      <c r="I756" s="188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308"/>
      <c r="B757" s="37"/>
      <c r="C757" s="37"/>
      <c r="D757" s="549"/>
      <c r="E757" s="550"/>
      <c r="F757" s="550"/>
      <c r="G757" s="550"/>
      <c r="H757" s="188"/>
      <c r="I757" s="188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308"/>
      <c r="B758" s="37"/>
      <c r="C758" s="37"/>
      <c r="D758" s="549"/>
      <c r="E758" s="550"/>
      <c r="F758" s="550"/>
      <c r="G758" s="550"/>
      <c r="H758" s="188"/>
      <c r="I758" s="188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308"/>
      <c r="B759" s="37"/>
      <c r="C759" s="37"/>
      <c r="D759" s="549"/>
      <c r="E759" s="550"/>
      <c r="F759" s="550"/>
      <c r="G759" s="550"/>
      <c r="H759" s="188"/>
      <c r="I759" s="188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308"/>
      <c r="B760" s="37"/>
      <c r="C760" s="37"/>
      <c r="D760" s="549"/>
      <c r="E760" s="550"/>
      <c r="F760" s="550"/>
      <c r="G760" s="550"/>
      <c r="H760" s="188"/>
      <c r="I760" s="188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308"/>
      <c r="B761" s="37"/>
      <c r="C761" s="37"/>
      <c r="D761" s="549"/>
      <c r="E761" s="550"/>
      <c r="F761" s="550"/>
      <c r="G761" s="550"/>
      <c r="H761" s="188"/>
      <c r="I761" s="188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308"/>
      <c r="B762" s="37"/>
      <c r="C762" s="37"/>
      <c r="D762" s="549"/>
      <c r="E762" s="550"/>
      <c r="F762" s="550"/>
      <c r="G762" s="550"/>
      <c r="H762" s="188"/>
      <c r="I762" s="188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308"/>
      <c r="B763" s="37"/>
      <c r="C763" s="37"/>
      <c r="D763" s="549"/>
      <c r="E763" s="550"/>
      <c r="F763" s="550"/>
      <c r="G763" s="550"/>
      <c r="H763" s="188"/>
      <c r="I763" s="188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308"/>
      <c r="B764" s="37"/>
      <c r="C764" s="37"/>
      <c r="D764" s="549"/>
      <c r="E764" s="550"/>
      <c r="F764" s="550"/>
      <c r="G764" s="550"/>
      <c r="H764" s="188"/>
      <c r="I764" s="188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308"/>
      <c r="B765" s="37"/>
      <c r="C765" s="37"/>
      <c r="D765" s="549"/>
      <c r="E765" s="550"/>
      <c r="F765" s="550"/>
      <c r="G765" s="550"/>
      <c r="H765" s="188"/>
      <c r="I765" s="188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308"/>
      <c r="B766" s="37"/>
      <c r="C766" s="37"/>
      <c r="D766" s="549"/>
      <c r="E766" s="550"/>
      <c r="F766" s="550"/>
      <c r="G766" s="550"/>
      <c r="H766" s="188"/>
      <c r="I766" s="188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308"/>
      <c r="B767" s="37"/>
      <c r="C767" s="37"/>
      <c r="D767" s="549"/>
      <c r="E767" s="550"/>
      <c r="F767" s="550"/>
      <c r="G767" s="550"/>
      <c r="H767" s="188"/>
      <c r="I767" s="188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308"/>
      <c r="B768" s="37"/>
      <c r="C768" s="37"/>
      <c r="D768" s="549"/>
      <c r="E768" s="550"/>
      <c r="F768" s="550"/>
      <c r="G768" s="550"/>
      <c r="H768" s="188"/>
      <c r="I768" s="188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308"/>
      <c r="B769" s="37"/>
      <c r="C769" s="37"/>
      <c r="D769" s="549"/>
      <c r="E769" s="550"/>
      <c r="F769" s="550"/>
      <c r="G769" s="550"/>
      <c r="H769" s="188"/>
      <c r="I769" s="188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308"/>
      <c r="B770" s="37"/>
      <c r="C770" s="37"/>
      <c r="D770" s="549"/>
      <c r="E770" s="550"/>
      <c r="F770" s="550"/>
      <c r="G770" s="550"/>
      <c r="H770" s="188"/>
      <c r="I770" s="188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308"/>
      <c r="B771" s="37"/>
      <c r="C771" s="37"/>
      <c r="D771" s="549"/>
      <c r="E771" s="550"/>
      <c r="F771" s="550"/>
      <c r="G771" s="550"/>
      <c r="H771" s="188"/>
      <c r="I771" s="188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308"/>
      <c r="B772" s="37"/>
      <c r="C772" s="37"/>
      <c r="D772" s="549"/>
      <c r="E772" s="550"/>
      <c r="F772" s="550"/>
      <c r="G772" s="550"/>
      <c r="H772" s="188"/>
      <c r="I772" s="188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308"/>
      <c r="B773" s="37"/>
      <c r="C773" s="37"/>
      <c r="D773" s="549"/>
      <c r="E773" s="550"/>
      <c r="F773" s="550"/>
      <c r="G773" s="550"/>
      <c r="H773" s="188"/>
      <c r="I773" s="188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308"/>
      <c r="B774" s="37"/>
      <c r="C774" s="37"/>
      <c r="D774" s="549"/>
      <c r="E774" s="550"/>
      <c r="F774" s="550"/>
      <c r="G774" s="550"/>
      <c r="H774" s="188"/>
      <c r="I774" s="188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308"/>
      <c r="B775" s="37"/>
      <c r="C775" s="37"/>
      <c r="D775" s="549"/>
      <c r="E775" s="550"/>
      <c r="F775" s="550"/>
      <c r="G775" s="550"/>
      <c r="H775" s="188"/>
      <c r="I775" s="188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308"/>
      <c r="B776" s="37"/>
      <c r="C776" s="37"/>
      <c r="D776" s="549"/>
      <c r="E776" s="550"/>
      <c r="F776" s="550"/>
      <c r="G776" s="550"/>
      <c r="H776" s="188"/>
      <c r="I776" s="188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308"/>
      <c r="B777" s="37"/>
      <c r="C777" s="37"/>
      <c r="D777" s="549"/>
      <c r="E777" s="550"/>
      <c r="F777" s="550"/>
      <c r="G777" s="550"/>
      <c r="H777" s="188"/>
      <c r="I777" s="188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308"/>
      <c r="B778" s="37"/>
      <c r="C778" s="37"/>
      <c r="D778" s="549"/>
      <c r="E778" s="550"/>
      <c r="F778" s="550"/>
      <c r="G778" s="550"/>
      <c r="H778" s="188"/>
      <c r="I778" s="188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308"/>
      <c r="B779" s="37"/>
      <c r="C779" s="37"/>
      <c r="D779" s="549"/>
      <c r="E779" s="550"/>
      <c r="F779" s="550"/>
      <c r="G779" s="550"/>
      <c r="H779" s="188"/>
      <c r="I779" s="188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308"/>
      <c r="B780" s="37"/>
      <c r="C780" s="37"/>
      <c r="D780" s="549"/>
      <c r="E780" s="550"/>
      <c r="F780" s="550"/>
      <c r="G780" s="550"/>
      <c r="H780" s="188"/>
      <c r="I780" s="188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308"/>
      <c r="B781" s="37"/>
      <c r="C781" s="37"/>
      <c r="D781" s="549"/>
      <c r="E781" s="550"/>
      <c r="F781" s="550"/>
      <c r="G781" s="550"/>
      <c r="H781" s="188"/>
      <c r="I781" s="188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308"/>
      <c r="B782" s="37"/>
      <c r="C782" s="37"/>
      <c r="D782" s="549"/>
      <c r="E782" s="550"/>
      <c r="F782" s="550"/>
      <c r="G782" s="550"/>
      <c r="H782" s="188"/>
      <c r="I782" s="188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308"/>
      <c r="B783" s="37"/>
      <c r="C783" s="37"/>
      <c r="D783" s="549"/>
      <c r="E783" s="550"/>
      <c r="F783" s="550"/>
      <c r="G783" s="550"/>
      <c r="H783" s="188"/>
      <c r="I783" s="188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308"/>
      <c r="B784" s="37"/>
      <c r="C784" s="37"/>
      <c r="D784" s="549"/>
      <c r="E784" s="550"/>
      <c r="F784" s="550"/>
      <c r="G784" s="550"/>
      <c r="H784" s="188"/>
      <c r="I784" s="188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308"/>
      <c r="B785" s="37"/>
      <c r="C785" s="37"/>
      <c r="D785" s="549"/>
      <c r="E785" s="550"/>
      <c r="F785" s="550"/>
      <c r="G785" s="550"/>
      <c r="H785" s="188"/>
      <c r="I785" s="188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308"/>
      <c r="B786" s="37"/>
      <c r="C786" s="37"/>
      <c r="D786" s="549"/>
      <c r="E786" s="550"/>
      <c r="F786" s="550"/>
      <c r="G786" s="550"/>
      <c r="H786" s="188"/>
      <c r="I786" s="188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308"/>
      <c r="B787" s="37"/>
      <c r="C787" s="37"/>
      <c r="D787" s="549"/>
      <c r="E787" s="550"/>
      <c r="F787" s="550"/>
      <c r="G787" s="550"/>
      <c r="H787" s="188"/>
      <c r="I787" s="188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308"/>
      <c r="B788" s="37"/>
      <c r="C788" s="37"/>
      <c r="D788" s="549"/>
      <c r="E788" s="550"/>
      <c r="F788" s="550"/>
      <c r="G788" s="550"/>
      <c r="H788" s="188"/>
      <c r="I788" s="188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308"/>
      <c r="B789" s="37"/>
      <c r="C789" s="37"/>
      <c r="D789" s="549"/>
      <c r="E789" s="550"/>
      <c r="F789" s="550"/>
      <c r="G789" s="550"/>
      <c r="H789" s="188"/>
      <c r="I789" s="188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308"/>
      <c r="B790" s="37"/>
      <c r="C790" s="37"/>
      <c r="D790" s="549"/>
      <c r="E790" s="550"/>
      <c r="F790" s="550"/>
      <c r="G790" s="550"/>
      <c r="H790" s="188"/>
      <c r="I790" s="188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308"/>
      <c r="B791" s="37"/>
      <c r="C791" s="37"/>
      <c r="D791" s="549"/>
      <c r="E791" s="550"/>
      <c r="F791" s="550"/>
      <c r="G791" s="550"/>
      <c r="H791" s="188"/>
      <c r="I791" s="188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308"/>
      <c r="B792" s="37"/>
      <c r="C792" s="37"/>
      <c r="D792" s="549"/>
      <c r="E792" s="550"/>
      <c r="F792" s="550"/>
      <c r="G792" s="550"/>
      <c r="H792" s="188"/>
      <c r="I792" s="188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308"/>
      <c r="B793" s="37"/>
      <c r="C793" s="37"/>
      <c r="D793" s="549"/>
      <c r="E793" s="550"/>
      <c r="F793" s="550"/>
      <c r="G793" s="550"/>
      <c r="H793" s="188"/>
      <c r="I793" s="188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308"/>
      <c r="B794" s="37"/>
      <c r="C794" s="37"/>
      <c r="D794" s="549"/>
      <c r="E794" s="550"/>
      <c r="F794" s="550"/>
      <c r="G794" s="550"/>
      <c r="H794" s="188"/>
      <c r="I794" s="188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308"/>
      <c r="B795" s="37"/>
      <c r="C795" s="37"/>
      <c r="D795" s="549"/>
      <c r="E795" s="550"/>
      <c r="F795" s="550"/>
      <c r="G795" s="550"/>
      <c r="H795" s="188"/>
      <c r="I795" s="188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308"/>
      <c r="B796" s="37"/>
      <c r="C796" s="37"/>
      <c r="D796" s="549"/>
      <c r="E796" s="550"/>
      <c r="F796" s="550"/>
      <c r="G796" s="550"/>
      <c r="H796" s="188"/>
      <c r="I796" s="188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308"/>
      <c r="B797" s="37"/>
      <c r="C797" s="37"/>
      <c r="D797" s="549"/>
      <c r="E797" s="550"/>
      <c r="F797" s="550"/>
      <c r="G797" s="550"/>
      <c r="H797" s="188"/>
      <c r="I797" s="188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308"/>
      <c r="B798" s="37"/>
      <c r="C798" s="37"/>
      <c r="D798" s="549"/>
      <c r="E798" s="550"/>
      <c r="F798" s="550"/>
      <c r="G798" s="550"/>
      <c r="H798" s="188"/>
      <c r="I798" s="188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308"/>
      <c r="B799" s="37"/>
      <c r="C799" s="37"/>
      <c r="D799" s="549"/>
      <c r="E799" s="550"/>
      <c r="F799" s="550"/>
      <c r="G799" s="550"/>
      <c r="H799" s="188"/>
      <c r="I799" s="188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308"/>
      <c r="B800" s="37"/>
      <c r="C800" s="37"/>
      <c r="D800" s="549"/>
      <c r="E800" s="550"/>
      <c r="F800" s="550"/>
      <c r="G800" s="550"/>
      <c r="H800" s="188"/>
      <c r="I800" s="188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308"/>
      <c r="B801" s="37"/>
      <c r="C801" s="37"/>
      <c r="D801" s="549"/>
      <c r="E801" s="550"/>
      <c r="F801" s="550"/>
      <c r="G801" s="550"/>
      <c r="H801" s="188"/>
      <c r="I801" s="188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308"/>
      <c r="B802" s="37"/>
      <c r="C802" s="37"/>
      <c r="D802" s="549"/>
      <c r="E802" s="550"/>
      <c r="F802" s="550"/>
      <c r="G802" s="550"/>
      <c r="H802" s="188"/>
      <c r="I802" s="188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308"/>
      <c r="B803" s="37"/>
      <c r="C803" s="37"/>
      <c r="D803" s="549"/>
      <c r="E803" s="550"/>
      <c r="F803" s="550"/>
      <c r="G803" s="550"/>
      <c r="H803" s="188"/>
      <c r="I803" s="188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308"/>
      <c r="B804" s="37"/>
      <c r="C804" s="37"/>
      <c r="D804" s="549"/>
      <c r="E804" s="550"/>
      <c r="F804" s="550"/>
      <c r="G804" s="550"/>
      <c r="H804" s="188"/>
      <c r="I804" s="188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308"/>
      <c r="B805" s="37"/>
      <c r="C805" s="37"/>
      <c r="D805" s="549"/>
      <c r="E805" s="550"/>
      <c r="F805" s="550"/>
      <c r="G805" s="550"/>
      <c r="H805" s="188"/>
      <c r="I805" s="188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308"/>
      <c r="B806" s="37"/>
      <c r="C806" s="37"/>
      <c r="D806" s="549"/>
      <c r="E806" s="550"/>
      <c r="F806" s="550"/>
      <c r="G806" s="550"/>
      <c r="H806" s="188"/>
      <c r="I806" s="188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308"/>
      <c r="B807" s="37"/>
      <c r="C807" s="37"/>
      <c r="D807" s="549"/>
      <c r="E807" s="550"/>
      <c r="F807" s="550"/>
      <c r="G807" s="550"/>
      <c r="H807" s="188"/>
      <c r="I807" s="188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308"/>
      <c r="B808" s="37"/>
      <c r="C808" s="37"/>
      <c r="D808" s="549"/>
      <c r="E808" s="550"/>
      <c r="F808" s="550"/>
      <c r="G808" s="550"/>
      <c r="H808" s="188"/>
      <c r="I808" s="188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308"/>
      <c r="B809" s="37"/>
      <c r="C809" s="37"/>
      <c r="D809" s="549"/>
      <c r="E809" s="550"/>
      <c r="F809" s="550"/>
      <c r="G809" s="550"/>
      <c r="H809" s="188"/>
      <c r="I809" s="188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308"/>
      <c r="B810" s="37"/>
      <c r="C810" s="37"/>
      <c r="D810" s="549"/>
      <c r="E810" s="550"/>
      <c r="F810" s="550"/>
      <c r="G810" s="550"/>
      <c r="H810" s="188"/>
      <c r="I810" s="188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308"/>
      <c r="B811" s="37"/>
      <c r="C811" s="37"/>
      <c r="D811" s="549"/>
      <c r="E811" s="550"/>
      <c r="F811" s="550"/>
      <c r="G811" s="550"/>
      <c r="H811" s="188"/>
      <c r="I811" s="188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308"/>
      <c r="B812" s="37"/>
      <c r="C812" s="37"/>
      <c r="D812" s="549"/>
      <c r="E812" s="550"/>
      <c r="F812" s="550"/>
      <c r="G812" s="550"/>
      <c r="H812" s="188"/>
      <c r="I812" s="188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308"/>
      <c r="B813" s="37"/>
      <c r="C813" s="37"/>
      <c r="D813" s="549"/>
      <c r="E813" s="550"/>
      <c r="F813" s="550"/>
      <c r="G813" s="550"/>
      <c r="H813" s="188"/>
      <c r="I813" s="188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308"/>
      <c r="B814" s="37"/>
      <c r="C814" s="37"/>
      <c r="D814" s="549"/>
      <c r="E814" s="550"/>
      <c r="F814" s="550"/>
      <c r="G814" s="550"/>
      <c r="H814" s="188"/>
      <c r="I814" s="188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308"/>
      <c r="B815" s="37"/>
      <c r="C815" s="37"/>
      <c r="D815" s="549"/>
      <c r="E815" s="550"/>
      <c r="F815" s="550"/>
      <c r="G815" s="550"/>
      <c r="H815" s="188"/>
      <c r="I815" s="188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308"/>
      <c r="B816" s="37"/>
      <c r="C816" s="37"/>
      <c r="D816" s="549"/>
      <c r="E816" s="550"/>
      <c r="F816" s="550"/>
      <c r="G816" s="550"/>
      <c r="H816" s="188"/>
      <c r="I816" s="188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308"/>
      <c r="B817" s="37"/>
      <c r="C817" s="37"/>
      <c r="D817" s="549"/>
      <c r="E817" s="550"/>
      <c r="F817" s="550"/>
      <c r="G817" s="550"/>
      <c r="H817" s="188"/>
      <c r="I817" s="188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308"/>
      <c r="B818" s="37"/>
      <c r="C818" s="37"/>
      <c r="D818" s="549"/>
      <c r="E818" s="550"/>
      <c r="F818" s="550"/>
      <c r="G818" s="550"/>
      <c r="H818" s="188"/>
      <c r="I818" s="188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308"/>
      <c r="B819" s="37"/>
      <c r="C819" s="37"/>
      <c r="D819" s="549"/>
      <c r="E819" s="550"/>
      <c r="F819" s="550"/>
      <c r="G819" s="550"/>
      <c r="H819" s="188"/>
      <c r="I819" s="188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308"/>
      <c r="B820" s="37"/>
      <c r="C820" s="37"/>
      <c r="D820" s="549"/>
      <c r="E820" s="550"/>
      <c r="F820" s="550"/>
      <c r="G820" s="550"/>
      <c r="H820" s="188"/>
      <c r="I820" s="188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308"/>
      <c r="B821" s="37"/>
      <c r="C821" s="37"/>
      <c r="D821" s="549"/>
      <c r="E821" s="550"/>
      <c r="F821" s="550"/>
      <c r="G821" s="550"/>
      <c r="H821" s="188"/>
      <c r="I821" s="188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308"/>
      <c r="B822" s="37"/>
      <c r="C822" s="37"/>
      <c r="D822" s="549"/>
      <c r="E822" s="550"/>
      <c r="F822" s="550"/>
      <c r="G822" s="550"/>
      <c r="H822" s="188"/>
      <c r="I822" s="188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308"/>
      <c r="B823" s="37"/>
      <c r="C823" s="37"/>
      <c r="D823" s="549"/>
      <c r="E823" s="550"/>
      <c r="F823" s="550"/>
      <c r="G823" s="550"/>
      <c r="H823" s="188"/>
      <c r="I823" s="188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308"/>
      <c r="B824" s="37"/>
      <c r="C824" s="37"/>
      <c r="D824" s="549"/>
      <c r="E824" s="550"/>
      <c r="F824" s="550"/>
      <c r="G824" s="550"/>
      <c r="H824" s="188"/>
      <c r="I824" s="188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308"/>
      <c r="B825" s="37"/>
      <c r="C825" s="37"/>
      <c r="D825" s="549"/>
      <c r="E825" s="550"/>
      <c r="F825" s="550"/>
      <c r="G825" s="550"/>
      <c r="H825" s="188"/>
      <c r="I825" s="188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308"/>
      <c r="B826" s="37"/>
      <c r="C826" s="37"/>
      <c r="D826" s="549"/>
      <c r="E826" s="550"/>
      <c r="F826" s="550"/>
      <c r="G826" s="550"/>
      <c r="H826" s="188"/>
      <c r="I826" s="188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308"/>
      <c r="B827" s="37"/>
      <c r="C827" s="37"/>
      <c r="D827" s="549"/>
      <c r="E827" s="550"/>
      <c r="F827" s="550"/>
      <c r="G827" s="550"/>
      <c r="H827" s="188"/>
      <c r="I827" s="188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308"/>
      <c r="B828" s="37"/>
      <c r="C828" s="37"/>
      <c r="D828" s="549"/>
      <c r="E828" s="550"/>
      <c r="F828" s="550"/>
      <c r="G828" s="550"/>
      <c r="H828" s="188"/>
      <c r="I828" s="188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308"/>
      <c r="B829" s="37"/>
      <c r="C829" s="37"/>
      <c r="D829" s="549"/>
      <c r="E829" s="550"/>
      <c r="F829" s="550"/>
      <c r="G829" s="550"/>
      <c r="H829" s="188"/>
      <c r="I829" s="188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308"/>
      <c r="B830" s="37"/>
      <c r="C830" s="37"/>
      <c r="D830" s="549"/>
      <c r="E830" s="550"/>
      <c r="F830" s="550"/>
      <c r="G830" s="550"/>
      <c r="H830" s="188"/>
      <c r="I830" s="188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308"/>
      <c r="B831" s="37"/>
      <c r="C831" s="37"/>
      <c r="D831" s="549"/>
      <c r="E831" s="550"/>
      <c r="F831" s="550"/>
      <c r="G831" s="550"/>
      <c r="H831" s="188"/>
      <c r="I831" s="188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308"/>
      <c r="B832" s="37"/>
      <c r="C832" s="37"/>
      <c r="D832" s="549"/>
      <c r="E832" s="550"/>
      <c r="F832" s="550"/>
      <c r="G832" s="550"/>
      <c r="H832" s="188"/>
      <c r="I832" s="188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308"/>
      <c r="B833" s="37"/>
      <c r="C833" s="37"/>
      <c r="D833" s="549"/>
      <c r="E833" s="550"/>
      <c r="F833" s="550"/>
      <c r="G833" s="550"/>
      <c r="H833" s="188"/>
      <c r="I833" s="188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308"/>
      <c r="B834" s="37"/>
      <c r="C834" s="37"/>
      <c r="D834" s="549"/>
      <c r="E834" s="550"/>
      <c r="F834" s="550"/>
      <c r="G834" s="550"/>
      <c r="H834" s="188"/>
      <c r="I834" s="188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308"/>
      <c r="B835" s="37"/>
      <c r="C835" s="37"/>
      <c r="D835" s="549"/>
      <c r="E835" s="550"/>
      <c r="F835" s="550"/>
      <c r="G835" s="550"/>
      <c r="H835" s="188"/>
      <c r="I835" s="188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308"/>
      <c r="B836" s="37"/>
      <c r="C836" s="37"/>
      <c r="D836" s="549"/>
      <c r="E836" s="550"/>
      <c r="F836" s="550"/>
      <c r="G836" s="550"/>
      <c r="H836" s="188"/>
      <c r="I836" s="188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308"/>
      <c r="B837" s="37"/>
      <c r="C837" s="37"/>
      <c r="D837" s="549"/>
      <c r="E837" s="550"/>
      <c r="F837" s="550"/>
      <c r="G837" s="550"/>
      <c r="H837" s="188"/>
      <c r="I837" s="188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308"/>
      <c r="B838" s="37"/>
      <c r="C838" s="37"/>
      <c r="D838" s="549"/>
      <c r="E838" s="550"/>
      <c r="F838" s="550"/>
      <c r="G838" s="550"/>
      <c r="H838" s="188"/>
      <c r="I838" s="188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308"/>
      <c r="B839" s="37"/>
      <c r="C839" s="37"/>
      <c r="D839" s="549"/>
      <c r="E839" s="550"/>
      <c r="F839" s="550"/>
      <c r="G839" s="550"/>
      <c r="H839" s="188"/>
      <c r="I839" s="188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308"/>
      <c r="B840" s="37"/>
      <c r="C840" s="37"/>
      <c r="D840" s="549"/>
      <c r="E840" s="550"/>
      <c r="F840" s="550"/>
      <c r="G840" s="550"/>
      <c r="H840" s="188"/>
      <c r="I840" s="188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308"/>
      <c r="B841" s="37"/>
      <c r="C841" s="37"/>
      <c r="D841" s="549"/>
      <c r="E841" s="550"/>
      <c r="F841" s="550"/>
      <c r="G841" s="550"/>
      <c r="H841" s="188"/>
      <c r="I841" s="188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308"/>
      <c r="B842" s="37"/>
      <c r="C842" s="37"/>
      <c r="D842" s="549"/>
      <c r="E842" s="550"/>
      <c r="F842" s="550"/>
      <c r="G842" s="550"/>
      <c r="H842" s="188"/>
      <c r="I842" s="188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308"/>
      <c r="B843" s="37"/>
      <c r="C843" s="37"/>
      <c r="D843" s="549"/>
      <c r="E843" s="550"/>
      <c r="F843" s="550"/>
      <c r="G843" s="550"/>
      <c r="H843" s="188"/>
      <c r="I843" s="188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308"/>
      <c r="B844" s="37"/>
      <c r="C844" s="37"/>
      <c r="D844" s="549"/>
      <c r="E844" s="550"/>
      <c r="F844" s="550"/>
      <c r="G844" s="550"/>
      <c r="H844" s="188"/>
      <c r="I844" s="188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308"/>
      <c r="B845" s="37"/>
      <c r="C845" s="37"/>
      <c r="D845" s="549"/>
      <c r="E845" s="550"/>
      <c r="F845" s="550"/>
      <c r="G845" s="550"/>
      <c r="H845" s="188"/>
      <c r="I845" s="188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308"/>
      <c r="B846" s="37"/>
      <c r="C846" s="37"/>
      <c r="D846" s="549"/>
      <c r="E846" s="550"/>
      <c r="F846" s="550"/>
      <c r="G846" s="550"/>
      <c r="H846" s="188"/>
      <c r="I846" s="188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308"/>
      <c r="B847" s="37"/>
      <c r="C847" s="37"/>
      <c r="D847" s="549"/>
      <c r="E847" s="550"/>
      <c r="F847" s="550"/>
      <c r="G847" s="550"/>
      <c r="H847" s="188"/>
      <c r="I847" s="188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308"/>
      <c r="B848" s="37"/>
      <c r="C848" s="37"/>
      <c r="D848" s="549"/>
      <c r="E848" s="550"/>
      <c r="F848" s="550"/>
      <c r="G848" s="550"/>
      <c r="H848" s="188"/>
      <c r="I848" s="188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308"/>
      <c r="B849" s="37"/>
      <c r="C849" s="37"/>
      <c r="D849" s="549"/>
      <c r="E849" s="550"/>
      <c r="F849" s="550"/>
      <c r="G849" s="550"/>
      <c r="H849" s="188"/>
      <c r="I849" s="188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308"/>
      <c r="B850" s="37"/>
      <c r="C850" s="37"/>
      <c r="D850" s="549"/>
      <c r="E850" s="550"/>
      <c r="F850" s="550"/>
      <c r="G850" s="550"/>
      <c r="H850" s="188"/>
      <c r="I850" s="188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308"/>
      <c r="B851" s="37"/>
      <c r="C851" s="37"/>
      <c r="D851" s="549"/>
      <c r="E851" s="550"/>
      <c r="F851" s="550"/>
      <c r="G851" s="550"/>
      <c r="H851" s="188"/>
      <c r="I851" s="188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308"/>
      <c r="B852" s="37"/>
      <c r="C852" s="37"/>
      <c r="D852" s="549"/>
      <c r="E852" s="550"/>
      <c r="F852" s="550"/>
      <c r="G852" s="550"/>
      <c r="H852" s="188"/>
      <c r="I852" s="188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308"/>
      <c r="B853" s="37"/>
      <c r="C853" s="37"/>
      <c r="D853" s="549"/>
      <c r="E853" s="550"/>
      <c r="F853" s="550"/>
      <c r="G853" s="550"/>
      <c r="H853" s="188"/>
      <c r="I853" s="188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308"/>
      <c r="B854" s="37"/>
      <c r="C854" s="37"/>
      <c r="D854" s="549"/>
      <c r="E854" s="550"/>
      <c r="F854" s="550"/>
      <c r="G854" s="550"/>
      <c r="H854" s="188"/>
      <c r="I854" s="188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308"/>
      <c r="B855" s="37"/>
      <c r="C855" s="37"/>
      <c r="D855" s="549"/>
      <c r="E855" s="550"/>
      <c r="F855" s="550"/>
      <c r="G855" s="550"/>
      <c r="H855" s="188"/>
      <c r="I855" s="188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308"/>
      <c r="B856" s="37"/>
      <c r="C856" s="37"/>
      <c r="D856" s="549"/>
      <c r="E856" s="550"/>
      <c r="F856" s="550"/>
      <c r="G856" s="550"/>
      <c r="H856" s="188"/>
      <c r="I856" s="188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308"/>
      <c r="B857" s="37"/>
      <c r="C857" s="37"/>
      <c r="D857" s="549"/>
      <c r="E857" s="550"/>
      <c r="F857" s="550"/>
      <c r="G857" s="550"/>
      <c r="H857" s="188"/>
      <c r="I857" s="188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308"/>
      <c r="B858" s="37"/>
      <c r="C858" s="37"/>
      <c r="D858" s="549"/>
      <c r="E858" s="550"/>
      <c r="F858" s="550"/>
      <c r="G858" s="550"/>
      <c r="H858" s="188"/>
      <c r="I858" s="188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308"/>
      <c r="B859" s="37"/>
      <c r="C859" s="37"/>
      <c r="D859" s="549"/>
      <c r="E859" s="550"/>
      <c r="F859" s="550"/>
      <c r="G859" s="550"/>
      <c r="H859" s="188"/>
      <c r="I859" s="188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308"/>
      <c r="B860" s="37"/>
      <c r="C860" s="37"/>
      <c r="D860" s="549"/>
      <c r="E860" s="550"/>
      <c r="F860" s="550"/>
      <c r="G860" s="550"/>
      <c r="H860" s="188"/>
      <c r="I860" s="188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308"/>
      <c r="B861" s="37"/>
      <c r="C861" s="37"/>
      <c r="D861" s="549"/>
      <c r="E861" s="550"/>
      <c r="F861" s="550"/>
      <c r="G861" s="550"/>
      <c r="H861" s="188"/>
      <c r="I861" s="188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308"/>
      <c r="B862" s="37"/>
      <c r="C862" s="37"/>
      <c r="D862" s="549"/>
      <c r="E862" s="550"/>
      <c r="F862" s="550"/>
      <c r="G862" s="550"/>
      <c r="H862" s="188"/>
      <c r="I862" s="188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308"/>
      <c r="B863" s="37"/>
      <c r="C863" s="37"/>
      <c r="D863" s="549"/>
      <c r="E863" s="550"/>
      <c r="F863" s="550"/>
      <c r="G863" s="550"/>
      <c r="H863" s="188"/>
      <c r="I863" s="188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308"/>
      <c r="B864" s="37"/>
      <c r="C864" s="37"/>
      <c r="D864" s="549"/>
      <c r="E864" s="550"/>
      <c r="F864" s="550"/>
      <c r="G864" s="550"/>
      <c r="H864" s="188"/>
      <c r="I864" s="188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308"/>
      <c r="B865" s="37"/>
      <c r="C865" s="37"/>
      <c r="D865" s="549"/>
      <c r="E865" s="550"/>
      <c r="F865" s="550"/>
      <c r="G865" s="550"/>
      <c r="H865" s="188"/>
      <c r="I865" s="188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308"/>
      <c r="B866" s="37"/>
      <c r="C866" s="37"/>
      <c r="D866" s="549"/>
      <c r="E866" s="550"/>
      <c r="F866" s="550"/>
      <c r="G866" s="550"/>
      <c r="H866" s="188"/>
      <c r="I866" s="188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308"/>
      <c r="B867" s="37"/>
      <c r="C867" s="37"/>
      <c r="D867" s="549"/>
      <c r="E867" s="550"/>
      <c r="F867" s="550"/>
      <c r="G867" s="550"/>
      <c r="H867" s="188"/>
      <c r="I867" s="188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308"/>
      <c r="B868" s="37"/>
      <c r="C868" s="37"/>
      <c r="D868" s="549"/>
      <c r="E868" s="550"/>
      <c r="F868" s="550"/>
      <c r="G868" s="550"/>
      <c r="H868" s="188"/>
      <c r="I868" s="188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308"/>
      <c r="B869" s="37"/>
      <c r="C869" s="37"/>
      <c r="D869" s="549"/>
      <c r="E869" s="550"/>
      <c r="F869" s="550"/>
      <c r="G869" s="550"/>
      <c r="H869" s="188"/>
      <c r="I869" s="188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308"/>
      <c r="B870" s="37"/>
      <c r="C870" s="37"/>
      <c r="D870" s="549"/>
      <c r="E870" s="550"/>
      <c r="F870" s="550"/>
      <c r="G870" s="550"/>
      <c r="H870" s="188"/>
      <c r="I870" s="188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308"/>
      <c r="B871" s="37"/>
      <c r="C871" s="37"/>
      <c r="D871" s="549"/>
      <c r="E871" s="550"/>
      <c r="F871" s="550"/>
      <c r="G871" s="550"/>
      <c r="H871" s="188"/>
      <c r="I871" s="188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308"/>
      <c r="B872" s="37"/>
      <c r="C872" s="37"/>
      <c r="D872" s="549"/>
      <c r="E872" s="550"/>
      <c r="F872" s="550"/>
      <c r="G872" s="550"/>
      <c r="H872" s="188"/>
      <c r="I872" s="188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308"/>
      <c r="B873" s="37"/>
      <c r="C873" s="37"/>
      <c r="D873" s="549"/>
      <c r="E873" s="550"/>
      <c r="F873" s="550"/>
      <c r="G873" s="550"/>
      <c r="H873" s="188"/>
      <c r="I873" s="188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308"/>
      <c r="B874" s="37"/>
      <c r="C874" s="37"/>
      <c r="D874" s="549"/>
      <c r="E874" s="550"/>
      <c r="F874" s="550"/>
      <c r="G874" s="550"/>
      <c r="H874" s="188"/>
      <c r="I874" s="188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308"/>
      <c r="B875" s="37"/>
      <c r="C875" s="37"/>
      <c r="D875" s="549"/>
      <c r="E875" s="550"/>
      <c r="F875" s="550"/>
      <c r="G875" s="550"/>
      <c r="H875" s="188"/>
      <c r="I875" s="188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308"/>
      <c r="B876" s="37"/>
      <c r="C876" s="37"/>
      <c r="D876" s="549"/>
      <c r="E876" s="550"/>
      <c r="F876" s="550"/>
      <c r="G876" s="550"/>
      <c r="H876" s="188"/>
      <c r="I876" s="188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308"/>
      <c r="B877" s="37"/>
      <c r="C877" s="37"/>
      <c r="D877" s="549"/>
      <c r="E877" s="550"/>
      <c r="F877" s="550"/>
      <c r="G877" s="550"/>
      <c r="H877" s="188"/>
      <c r="I877" s="188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308"/>
      <c r="B878" s="37"/>
      <c r="C878" s="37"/>
      <c r="D878" s="549"/>
      <c r="E878" s="550"/>
      <c r="F878" s="550"/>
      <c r="G878" s="550"/>
      <c r="H878" s="188"/>
      <c r="I878" s="188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308"/>
      <c r="B879" s="37"/>
      <c r="C879" s="37"/>
      <c r="D879" s="549"/>
      <c r="E879" s="550"/>
      <c r="F879" s="550"/>
      <c r="G879" s="550"/>
      <c r="H879" s="188"/>
      <c r="I879" s="188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308"/>
      <c r="B880" s="37"/>
      <c r="C880" s="37"/>
      <c r="D880" s="549"/>
      <c r="E880" s="550"/>
      <c r="F880" s="550"/>
      <c r="G880" s="550"/>
      <c r="H880" s="188"/>
      <c r="I880" s="188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308"/>
      <c r="B881" s="37"/>
      <c r="C881" s="37"/>
      <c r="D881" s="549"/>
      <c r="E881" s="550"/>
      <c r="F881" s="550"/>
      <c r="G881" s="550"/>
      <c r="H881" s="188"/>
      <c r="I881" s="188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308"/>
      <c r="B882" s="37"/>
      <c r="C882" s="37"/>
      <c r="D882" s="549"/>
      <c r="E882" s="550"/>
      <c r="F882" s="550"/>
      <c r="G882" s="550"/>
      <c r="H882" s="188"/>
      <c r="I882" s="188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308"/>
      <c r="B883" s="37"/>
      <c r="C883" s="37"/>
      <c r="D883" s="549"/>
      <c r="E883" s="550"/>
      <c r="F883" s="550"/>
      <c r="G883" s="550"/>
      <c r="H883" s="188"/>
      <c r="I883" s="188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308"/>
      <c r="B884" s="37"/>
      <c r="C884" s="37"/>
      <c r="D884" s="549"/>
      <c r="E884" s="550"/>
      <c r="F884" s="550"/>
      <c r="G884" s="550"/>
      <c r="H884" s="188"/>
      <c r="I884" s="188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308"/>
      <c r="B885" s="37"/>
      <c r="C885" s="37"/>
      <c r="D885" s="549"/>
      <c r="E885" s="550"/>
      <c r="F885" s="550"/>
      <c r="G885" s="550"/>
      <c r="H885" s="188"/>
      <c r="I885" s="188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308"/>
      <c r="B886" s="37"/>
      <c r="C886" s="37"/>
      <c r="D886" s="549"/>
      <c r="E886" s="550"/>
      <c r="F886" s="550"/>
      <c r="G886" s="550"/>
      <c r="H886" s="188"/>
      <c r="I886" s="188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308"/>
      <c r="B887" s="37"/>
      <c r="C887" s="37"/>
      <c r="D887" s="549"/>
      <c r="E887" s="550"/>
      <c r="F887" s="550"/>
      <c r="G887" s="550"/>
      <c r="H887" s="188"/>
      <c r="I887" s="188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308"/>
      <c r="B888" s="37"/>
      <c r="C888" s="37"/>
      <c r="D888" s="549"/>
      <c r="E888" s="550"/>
      <c r="F888" s="550"/>
      <c r="G888" s="550"/>
      <c r="H888" s="188"/>
      <c r="I888" s="188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308"/>
      <c r="B889" s="37"/>
      <c r="C889" s="37"/>
      <c r="D889" s="549"/>
      <c r="E889" s="550"/>
      <c r="F889" s="550"/>
      <c r="G889" s="550"/>
      <c r="H889" s="188"/>
      <c r="I889" s="188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308"/>
      <c r="B890" s="37"/>
      <c r="C890" s="37"/>
      <c r="D890" s="549"/>
      <c r="E890" s="550"/>
      <c r="F890" s="550"/>
      <c r="G890" s="550"/>
      <c r="H890" s="188"/>
      <c r="I890" s="188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308"/>
      <c r="B891" s="37"/>
      <c r="C891" s="37"/>
      <c r="D891" s="549"/>
      <c r="E891" s="550"/>
      <c r="F891" s="550"/>
      <c r="G891" s="550"/>
      <c r="H891" s="188"/>
      <c r="I891" s="188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308"/>
      <c r="B892" s="37"/>
      <c r="C892" s="37"/>
      <c r="D892" s="549"/>
      <c r="E892" s="550"/>
      <c r="F892" s="550"/>
      <c r="G892" s="550"/>
      <c r="H892" s="188"/>
      <c r="I892" s="188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308"/>
      <c r="B893" s="37"/>
      <c r="C893" s="37"/>
      <c r="D893" s="549"/>
      <c r="E893" s="550"/>
      <c r="F893" s="550"/>
      <c r="G893" s="550"/>
      <c r="H893" s="188"/>
      <c r="I893" s="188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308"/>
      <c r="B894" s="37"/>
      <c r="C894" s="37"/>
      <c r="D894" s="549"/>
      <c r="E894" s="550"/>
      <c r="F894" s="550"/>
      <c r="G894" s="550"/>
      <c r="H894" s="188"/>
      <c r="I894" s="188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308"/>
      <c r="B895" s="37"/>
      <c r="C895" s="37"/>
      <c r="D895" s="549"/>
      <c r="E895" s="550"/>
      <c r="F895" s="550"/>
      <c r="G895" s="550"/>
      <c r="H895" s="188"/>
      <c r="I895" s="188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308"/>
      <c r="B896" s="37"/>
      <c r="C896" s="37"/>
      <c r="D896" s="549"/>
      <c r="E896" s="550"/>
      <c r="F896" s="550"/>
      <c r="G896" s="550"/>
      <c r="H896" s="188"/>
      <c r="I896" s="188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308"/>
      <c r="B897" s="37"/>
      <c r="C897" s="37"/>
      <c r="D897" s="549"/>
      <c r="E897" s="550"/>
      <c r="F897" s="550"/>
      <c r="G897" s="550"/>
      <c r="H897" s="188"/>
      <c r="I897" s="188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308"/>
      <c r="B898" s="37"/>
      <c r="C898" s="37"/>
      <c r="D898" s="549"/>
      <c r="E898" s="550"/>
      <c r="F898" s="550"/>
      <c r="G898" s="550"/>
      <c r="H898" s="188"/>
      <c r="I898" s="188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308"/>
      <c r="B899" s="37"/>
      <c r="C899" s="37"/>
      <c r="D899" s="549"/>
      <c r="E899" s="550"/>
      <c r="F899" s="550"/>
      <c r="G899" s="550"/>
      <c r="H899" s="188"/>
      <c r="I899" s="188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308"/>
      <c r="B900" s="37"/>
      <c r="C900" s="37"/>
      <c r="D900" s="549"/>
      <c r="E900" s="550"/>
      <c r="F900" s="550"/>
      <c r="G900" s="550"/>
      <c r="H900" s="188"/>
      <c r="I900" s="188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308"/>
      <c r="B901" s="37"/>
      <c r="C901" s="37"/>
      <c r="D901" s="549"/>
      <c r="E901" s="550"/>
      <c r="F901" s="550"/>
      <c r="G901" s="550"/>
      <c r="H901" s="188"/>
      <c r="I901" s="188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308"/>
      <c r="B902" s="37"/>
      <c r="C902" s="37"/>
      <c r="D902" s="549"/>
      <c r="E902" s="550"/>
      <c r="F902" s="550"/>
      <c r="G902" s="550"/>
      <c r="H902" s="188"/>
      <c r="I902" s="188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308"/>
      <c r="B903" s="37"/>
      <c r="C903" s="37"/>
      <c r="D903" s="549"/>
      <c r="E903" s="550"/>
      <c r="F903" s="550"/>
      <c r="G903" s="550"/>
      <c r="H903" s="188"/>
      <c r="I903" s="188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308"/>
      <c r="B904" s="37"/>
      <c r="C904" s="37"/>
      <c r="D904" s="549"/>
      <c r="E904" s="550"/>
      <c r="F904" s="550"/>
      <c r="G904" s="550"/>
      <c r="H904" s="188"/>
      <c r="I904" s="188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308"/>
      <c r="B905" s="37"/>
      <c r="C905" s="37"/>
      <c r="D905" s="549"/>
      <c r="E905" s="550"/>
      <c r="F905" s="550"/>
      <c r="G905" s="550"/>
      <c r="H905" s="188"/>
      <c r="I905" s="188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308"/>
      <c r="B906" s="37"/>
      <c r="C906" s="37"/>
      <c r="D906" s="549"/>
      <c r="E906" s="550"/>
      <c r="F906" s="550"/>
      <c r="G906" s="550"/>
      <c r="H906" s="188"/>
      <c r="I906" s="188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308"/>
      <c r="B907" s="37"/>
      <c r="C907" s="37"/>
      <c r="D907" s="549"/>
      <c r="E907" s="550"/>
      <c r="F907" s="550"/>
      <c r="G907" s="550"/>
      <c r="H907" s="188"/>
      <c r="I907" s="188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308"/>
      <c r="B908" s="37"/>
      <c r="C908" s="37"/>
      <c r="D908" s="549"/>
      <c r="E908" s="550"/>
      <c r="F908" s="550"/>
      <c r="G908" s="550"/>
      <c r="H908" s="188"/>
      <c r="I908" s="188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308"/>
      <c r="B909" s="37"/>
      <c r="C909" s="37"/>
      <c r="D909" s="549"/>
      <c r="E909" s="550"/>
      <c r="F909" s="550"/>
      <c r="G909" s="550"/>
      <c r="H909" s="188"/>
      <c r="I909" s="188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308"/>
      <c r="B910" s="37"/>
      <c r="C910" s="37"/>
      <c r="D910" s="549"/>
      <c r="E910" s="550"/>
      <c r="F910" s="550"/>
      <c r="G910" s="550"/>
      <c r="H910" s="188"/>
      <c r="I910" s="188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308"/>
      <c r="B911" s="37"/>
      <c r="C911" s="37"/>
      <c r="D911" s="549"/>
      <c r="E911" s="550"/>
      <c r="F911" s="550"/>
      <c r="G911" s="550"/>
      <c r="H911" s="188"/>
      <c r="I911" s="188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308"/>
      <c r="B912" s="37"/>
      <c r="C912" s="37"/>
      <c r="D912" s="549"/>
      <c r="E912" s="550"/>
      <c r="F912" s="550"/>
      <c r="G912" s="550"/>
      <c r="H912" s="188"/>
      <c r="I912" s="188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308"/>
      <c r="B913" s="37"/>
      <c r="C913" s="37"/>
      <c r="D913" s="549"/>
      <c r="E913" s="550"/>
      <c r="F913" s="550"/>
      <c r="G913" s="550"/>
      <c r="H913" s="188"/>
      <c r="I913" s="188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308"/>
      <c r="B914" s="37"/>
      <c r="C914" s="37"/>
      <c r="D914" s="549"/>
      <c r="E914" s="550"/>
      <c r="F914" s="550"/>
      <c r="G914" s="550"/>
      <c r="H914" s="188"/>
      <c r="I914" s="188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308"/>
      <c r="B915" s="37"/>
      <c r="C915" s="37"/>
      <c r="D915" s="549"/>
      <c r="E915" s="550"/>
      <c r="F915" s="550"/>
      <c r="G915" s="550"/>
      <c r="H915" s="188"/>
      <c r="I915" s="188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308"/>
      <c r="B916" s="37"/>
      <c r="C916" s="37"/>
      <c r="D916" s="549"/>
      <c r="E916" s="550"/>
      <c r="F916" s="550"/>
      <c r="G916" s="550"/>
      <c r="H916" s="188"/>
      <c r="I916" s="188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308"/>
      <c r="B917" s="37"/>
      <c r="C917" s="37"/>
      <c r="D917" s="549"/>
      <c r="E917" s="550"/>
      <c r="F917" s="550"/>
      <c r="G917" s="550"/>
      <c r="H917" s="188"/>
      <c r="I917" s="188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308"/>
      <c r="B918" s="37"/>
      <c r="C918" s="37"/>
      <c r="D918" s="549"/>
      <c r="E918" s="550"/>
      <c r="F918" s="550"/>
      <c r="G918" s="550"/>
      <c r="H918" s="188"/>
      <c r="I918" s="188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308"/>
      <c r="B919" s="37"/>
      <c r="C919" s="37"/>
      <c r="D919" s="549"/>
      <c r="E919" s="550"/>
      <c r="F919" s="550"/>
      <c r="G919" s="550"/>
      <c r="H919" s="188"/>
      <c r="I919" s="188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308"/>
      <c r="B920" s="37"/>
      <c r="C920" s="37"/>
      <c r="D920" s="549"/>
      <c r="E920" s="550"/>
      <c r="F920" s="550"/>
      <c r="G920" s="550"/>
      <c r="H920" s="188"/>
      <c r="I920" s="188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308"/>
      <c r="B921" s="37"/>
      <c r="C921" s="37"/>
      <c r="D921" s="549"/>
      <c r="E921" s="550"/>
      <c r="F921" s="550"/>
      <c r="G921" s="550"/>
      <c r="H921" s="188"/>
      <c r="I921" s="188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308"/>
      <c r="B922" s="37"/>
      <c r="C922" s="37"/>
      <c r="D922" s="549"/>
      <c r="E922" s="550"/>
      <c r="F922" s="550"/>
      <c r="G922" s="550"/>
      <c r="H922" s="188"/>
      <c r="I922" s="188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308"/>
      <c r="B923" s="37"/>
      <c r="C923" s="37"/>
      <c r="D923" s="549"/>
      <c r="E923" s="550"/>
      <c r="F923" s="550"/>
      <c r="G923" s="550"/>
      <c r="H923" s="188"/>
      <c r="I923" s="188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308"/>
      <c r="B924" s="37"/>
      <c r="C924" s="37"/>
      <c r="D924" s="549"/>
      <c r="E924" s="550"/>
      <c r="F924" s="550"/>
      <c r="G924" s="550"/>
      <c r="H924" s="188"/>
      <c r="I924" s="188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308"/>
      <c r="B925" s="37"/>
      <c r="C925" s="37"/>
      <c r="D925" s="549"/>
      <c r="E925" s="550"/>
      <c r="F925" s="550"/>
      <c r="G925" s="550"/>
      <c r="H925" s="188"/>
      <c r="I925" s="188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308"/>
      <c r="B926" s="37"/>
      <c r="C926" s="37"/>
      <c r="D926" s="549"/>
      <c r="E926" s="550"/>
      <c r="F926" s="550"/>
      <c r="G926" s="550"/>
      <c r="H926" s="188"/>
      <c r="I926" s="188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308"/>
      <c r="B927" s="37"/>
      <c r="C927" s="37"/>
      <c r="D927" s="549"/>
      <c r="E927" s="550"/>
      <c r="F927" s="550"/>
      <c r="G927" s="550"/>
      <c r="H927" s="188"/>
      <c r="I927" s="188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308"/>
      <c r="B928" s="37"/>
      <c r="C928" s="37"/>
      <c r="D928" s="549"/>
      <c r="E928" s="550"/>
      <c r="F928" s="550"/>
      <c r="G928" s="550"/>
      <c r="H928" s="188"/>
      <c r="I928" s="188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308"/>
      <c r="B929" s="37"/>
      <c r="C929" s="37"/>
      <c r="D929" s="549"/>
      <c r="E929" s="550"/>
      <c r="F929" s="550"/>
      <c r="G929" s="550"/>
      <c r="H929" s="188"/>
      <c r="I929" s="188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308"/>
      <c r="B930" s="37"/>
      <c r="C930" s="37"/>
      <c r="D930" s="549"/>
      <c r="E930" s="550"/>
      <c r="F930" s="550"/>
      <c r="G930" s="550"/>
      <c r="H930" s="188"/>
      <c r="I930" s="188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308"/>
      <c r="B931" s="37"/>
      <c r="C931" s="37"/>
      <c r="D931" s="549"/>
      <c r="E931" s="550"/>
      <c r="F931" s="550"/>
      <c r="G931" s="550"/>
      <c r="H931" s="188"/>
      <c r="I931" s="188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308"/>
      <c r="B932" s="37"/>
      <c r="C932" s="37"/>
      <c r="D932" s="549"/>
      <c r="E932" s="550"/>
      <c r="F932" s="550"/>
      <c r="G932" s="550"/>
      <c r="H932" s="188"/>
      <c r="I932" s="188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308"/>
      <c r="B933" s="37"/>
      <c r="C933" s="37"/>
      <c r="D933" s="549"/>
      <c r="E933" s="550"/>
      <c r="F933" s="550"/>
      <c r="G933" s="550"/>
      <c r="H933" s="188"/>
      <c r="I933" s="188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308"/>
      <c r="B934" s="37"/>
      <c r="C934" s="37"/>
      <c r="D934" s="549"/>
      <c r="E934" s="550"/>
      <c r="F934" s="550"/>
      <c r="G934" s="550"/>
      <c r="H934" s="188"/>
      <c r="I934" s="188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308"/>
      <c r="B935" s="37"/>
      <c r="C935" s="37"/>
      <c r="D935" s="549"/>
      <c r="E935" s="550"/>
      <c r="F935" s="550"/>
      <c r="G935" s="550"/>
      <c r="H935" s="188"/>
      <c r="I935" s="188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308"/>
      <c r="B936" s="37"/>
      <c r="C936" s="37"/>
      <c r="D936" s="549"/>
      <c r="E936" s="550"/>
      <c r="F936" s="550"/>
      <c r="G936" s="550"/>
      <c r="H936" s="188"/>
      <c r="I936" s="188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308"/>
      <c r="B937" s="37"/>
      <c r="C937" s="37"/>
      <c r="D937" s="549"/>
      <c r="E937" s="550"/>
      <c r="F937" s="550"/>
      <c r="G937" s="550"/>
      <c r="H937" s="188"/>
      <c r="I937" s="188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308"/>
      <c r="B938" s="37"/>
      <c r="C938" s="37"/>
      <c r="D938" s="549"/>
      <c r="E938" s="550"/>
      <c r="F938" s="550"/>
      <c r="G938" s="550"/>
      <c r="H938" s="188"/>
      <c r="I938" s="188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308"/>
      <c r="B939" s="37"/>
      <c r="C939" s="37"/>
      <c r="D939" s="549"/>
      <c r="E939" s="550"/>
      <c r="F939" s="550"/>
      <c r="G939" s="550"/>
      <c r="H939" s="188"/>
      <c r="I939" s="188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308"/>
      <c r="B940" s="37"/>
      <c r="C940" s="37"/>
      <c r="D940" s="549"/>
      <c r="E940" s="550"/>
      <c r="F940" s="550"/>
      <c r="G940" s="550"/>
      <c r="H940" s="188"/>
      <c r="I940" s="188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308"/>
      <c r="B941" s="37"/>
      <c r="C941" s="37"/>
      <c r="D941" s="549"/>
      <c r="E941" s="550"/>
      <c r="F941" s="550"/>
      <c r="G941" s="550"/>
      <c r="H941" s="188"/>
      <c r="I941" s="188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308"/>
      <c r="B942" s="37"/>
      <c r="C942" s="37"/>
      <c r="D942" s="549"/>
      <c r="E942" s="550"/>
      <c r="F942" s="550"/>
      <c r="G942" s="550"/>
      <c r="H942" s="188"/>
      <c r="I942" s="188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308"/>
      <c r="B943" s="37"/>
      <c r="C943" s="37"/>
      <c r="D943" s="549"/>
      <c r="E943" s="550"/>
      <c r="F943" s="550"/>
      <c r="G943" s="550"/>
      <c r="H943" s="188"/>
      <c r="I943" s="188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308"/>
      <c r="B944" s="37"/>
      <c r="C944" s="37"/>
      <c r="D944" s="549"/>
      <c r="E944" s="550"/>
      <c r="F944" s="550"/>
      <c r="G944" s="550"/>
      <c r="H944" s="188"/>
      <c r="I944" s="188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308"/>
      <c r="B945" s="37"/>
      <c r="C945" s="37"/>
      <c r="D945" s="549"/>
      <c r="E945" s="550"/>
      <c r="F945" s="550"/>
      <c r="G945" s="550"/>
      <c r="H945" s="188"/>
      <c r="I945" s="188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308"/>
      <c r="B946" s="37"/>
      <c r="C946" s="37"/>
      <c r="D946" s="549"/>
      <c r="E946" s="550"/>
      <c r="F946" s="550"/>
      <c r="G946" s="550"/>
      <c r="H946" s="188"/>
      <c r="I946" s="188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308"/>
      <c r="B947" s="37"/>
      <c r="C947" s="37"/>
      <c r="D947" s="549"/>
      <c r="E947" s="550"/>
      <c r="F947" s="550"/>
      <c r="G947" s="550"/>
      <c r="H947" s="188"/>
      <c r="I947" s="188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308"/>
      <c r="B948" s="37"/>
      <c r="C948" s="37"/>
      <c r="D948" s="549"/>
      <c r="E948" s="550"/>
      <c r="F948" s="550"/>
      <c r="G948" s="550"/>
      <c r="H948" s="188"/>
      <c r="I948" s="188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308"/>
      <c r="B949" s="37"/>
      <c r="C949" s="37"/>
      <c r="D949" s="549"/>
      <c r="E949" s="550"/>
      <c r="F949" s="550"/>
      <c r="G949" s="550"/>
      <c r="H949" s="188"/>
      <c r="I949" s="188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308"/>
      <c r="B950" s="37"/>
      <c r="C950" s="37"/>
      <c r="D950" s="549"/>
      <c r="E950" s="550"/>
      <c r="F950" s="550"/>
      <c r="G950" s="550"/>
      <c r="H950" s="188"/>
      <c r="I950" s="188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308"/>
      <c r="B951" s="37"/>
      <c r="C951" s="37"/>
      <c r="D951" s="549"/>
      <c r="E951" s="550"/>
      <c r="F951" s="550"/>
      <c r="G951" s="550"/>
      <c r="H951" s="188"/>
      <c r="I951" s="188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308"/>
      <c r="B952" s="37"/>
      <c r="C952" s="37"/>
      <c r="D952" s="549"/>
      <c r="E952" s="550"/>
      <c r="F952" s="550"/>
      <c r="G952" s="550"/>
      <c r="H952" s="188"/>
      <c r="I952" s="188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308"/>
      <c r="B953" s="37"/>
      <c r="C953" s="37"/>
      <c r="D953" s="549"/>
      <c r="E953" s="550"/>
      <c r="F953" s="550"/>
      <c r="G953" s="550"/>
      <c r="H953" s="188"/>
      <c r="I953" s="188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308"/>
      <c r="B954" s="37"/>
      <c r="C954" s="37"/>
      <c r="D954" s="549"/>
      <c r="E954" s="550"/>
      <c r="F954" s="550"/>
      <c r="G954" s="550"/>
      <c r="H954" s="188"/>
      <c r="I954" s="188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308"/>
      <c r="B955" s="37"/>
      <c r="C955" s="37"/>
      <c r="D955" s="549"/>
      <c r="E955" s="550"/>
      <c r="F955" s="550"/>
      <c r="G955" s="550"/>
      <c r="H955" s="188"/>
      <c r="I955" s="188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308"/>
      <c r="B956" s="37"/>
      <c r="C956" s="37"/>
      <c r="D956" s="549"/>
      <c r="E956" s="550"/>
      <c r="F956" s="550"/>
      <c r="G956" s="550"/>
      <c r="H956" s="188"/>
      <c r="I956" s="188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308"/>
      <c r="B957" s="37"/>
      <c r="C957" s="37"/>
      <c r="D957" s="549"/>
      <c r="E957" s="550"/>
      <c r="F957" s="550"/>
      <c r="G957" s="550"/>
      <c r="H957" s="188"/>
      <c r="I957" s="188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308"/>
      <c r="B958" s="37"/>
      <c r="C958" s="37"/>
      <c r="D958" s="549"/>
      <c r="E958" s="550"/>
      <c r="F958" s="550"/>
      <c r="G958" s="550"/>
      <c r="H958" s="188"/>
      <c r="I958" s="188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308"/>
      <c r="B959" s="37"/>
      <c r="C959" s="37"/>
      <c r="D959" s="549"/>
      <c r="E959" s="550"/>
      <c r="F959" s="550"/>
      <c r="G959" s="550"/>
      <c r="H959" s="188"/>
      <c r="I959" s="188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308"/>
      <c r="B960" s="37"/>
      <c r="C960" s="37"/>
      <c r="D960" s="549"/>
      <c r="E960" s="550"/>
      <c r="F960" s="550"/>
      <c r="G960" s="550"/>
      <c r="H960" s="188"/>
      <c r="I960" s="188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308"/>
      <c r="B961" s="37"/>
      <c r="C961" s="37"/>
      <c r="D961" s="549"/>
      <c r="E961" s="550"/>
      <c r="F961" s="550"/>
      <c r="G961" s="550"/>
      <c r="H961" s="188"/>
      <c r="I961" s="188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308"/>
      <c r="B962" s="37"/>
      <c r="C962" s="37"/>
      <c r="D962" s="549"/>
      <c r="E962" s="550"/>
      <c r="F962" s="550"/>
      <c r="G962" s="550"/>
      <c r="H962" s="188"/>
      <c r="I962" s="188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308"/>
      <c r="B963" s="37"/>
      <c r="C963" s="37"/>
      <c r="D963" s="549"/>
      <c r="E963" s="550"/>
      <c r="F963" s="550"/>
      <c r="G963" s="550"/>
      <c r="H963" s="188"/>
      <c r="I963" s="188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308"/>
      <c r="B964" s="37"/>
      <c r="C964" s="37"/>
      <c r="D964" s="549"/>
      <c r="E964" s="550"/>
      <c r="F964" s="550"/>
      <c r="G964" s="550"/>
      <c r="H964" s="188"/>
      <c r="I964" s="188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308"/>
      <c r="B965" s="37"/>
      <c r="C965" s="37"/>
      <c r="D965" s="549"/>
      <c r="E965" s="550"/>
      <c r="F965" s="550"/>
      <c r="G965" s="550"/>
      <c r="H965" s="188"/>
      <c r="I965" s="188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308"/>
      <c r="B966" s="37"/>
      <c r="C966" s="37"/>
      <c r="D966" s="549"/>
      <c r="E966" s="550"/>
      <c r="F966" s="550"/>
      <c r="G966" s="550"/>
      <c r="H966" s="188"/>
      <c r="I966" s="188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308"/>
      <c r="B967" s="37"/>
      <c r="C967" s="37"/>
      <c r="D967" s="549"/>
      <c r="E967" s="550"/>
      <c r="F967" s="550"/>
      <c r="G967" s="550"/>
      <c r="H967" s="188"/>
      <c r="I967" s="188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308"/>
      <c r="B968" s="37"/>
      <c r="C968" s="37"/>
      <c r="D968" s="549"/>
      <c r="E968" s="550"/>
      <c r="F968" s="550"/>
      <c r="G968" s="550"/>
      <c r="H968" s="188"/>
      <c r="I968" s="188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308"/>
      <c r="B969" s="37"/>
      <c r="C969" s="37"/>
      <c r="D969" s="549"/>
      <c r="E969" s="550"/>
      <c r="F969" s="550"/>
      <c r="G969" s="550"/>
      <c r="H969" s="188"/>
      <c r="I969" s="188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308"/>
      <c r="B970" s="37"/>
      <c r="C970" s="37"/>
      <c r="D970" s="549"/>
      <c r="E970" s="550"/>
      <c r="F970" s="550"/>
      <c r="G970" s="550"/>
      <c r="H970" s="188"/>
      <c r="I970" s="188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308"/>
      <c r="B971" s="37"/>
      <c r="C971" s="37"/>
      <c r="D971" s="549"/>
      <c r="E971" s="550"/>
      <c r="F971" s="550"/>
      <c r="G971" s="550"/>
      <c r="H971" s="188"/>
      <c r="I971" s="188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308"/>
      <c r="B972" s="37"/>
      <c r="C972" s="37"/>
      <c r="D972" s="549"/>
      <c r="E972" s="550"/>
      <c r="F972" s="550"/>
      <c r="G972" s="550"/>
      <c r="H972" s="188"/>
      <c r="I972" s="188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308"/>
      <c r="B973" s="37"/>
      <c r="C973" s="37"/>
      <c r="D973" s="549"/>
      <c r="E973" s="550"/>
      <c r="F973" s="550"/>
      <c r="G973" s="550"/>
      <c r="H973" s="188"/>
      <c r="I973" s="188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308"/>
      <c r="B974" s="37"/>
      <c r="C974" s="37"/>
      <c r="D974" s="549"/>
      <c r="E974" s="550"/>
      <c r="F974" s="550"/>
      <c r="G974" s="550"/>
      <c r="H974" s="188"/>
      <c r="I974" s="188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308"/>
      <c r="B975" s="37"/>
      <c r="C975" s="37"/>
      <c r="D975" s="549"/>
      <c r="E975" s="550"/>
      <c r="F975" s="550"/>
      <c r="G975" s="550"/>
      <c r="H975" s="188"/>
      <c r="I975" s="188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308"/>
      <c r="B976" s="37"/>
      <c r="C976" s="37"/>
      <c r="D976" s="549"/>
      <c r="E976" s="550"/>
      <c r="F976" s="550"/>
      <c r="G976" s="550"/>
      <c r="H976" s="188"/>
      <c r="I976" s="188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308"/>
      <c r="B977" s="37"/>
      <c r="C977" s="37"/>
      <c r="D977" s="549"/>
      <c r="E977" s="550"/>
      <c r="F977" s="550"/>
      <c r="G977" s="550"/>
      <c r="H977" s="188"/>
      <c r="I977" s="188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308"/>
      <c r="B978" s="37"/>
      <c r="C978" s="37"/>
      <c r="D978" s="549"/>
      <c r="E978" s="550"/>
      <c r="F978" s="550"/>
      <c r="G978" s="550"/>
      <c r="H978" s="188"/>
      <c r="I978" s="188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308"/>
      <c r="B979" s="37"/>
      <c r="C979" s="37"/>
      <c r="D979" s="549"/>
      <c r="E979" s="550"/>
      <c r="F979" s="550"/>
      <c r="G979" s="550"/>
      <c r="H979" s="188"/>
      <c r="I979" s="188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308"/>
      <c r="B980" s="37"/>
      <c r="C980" s="37"/>
      <c r="D980" s="549"/>
      <c r="E980" s="550"/>
      <c r="F980" s="550"/>
      <c r="G980" s="550"/>
      <c r="H980" s="188"/>
      <c r="I980" s="188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308"/>
      <c r="B981" s="37"/>
      <c r="C981" s="37"/>
      <c r="D981" s="549"/>
      <c r="E981" s="550"/>
      <c r="F981" s="550"/>
      <c r="G981" s="550"/>
      <c r="H981" s="188"/>
      <c r="I981" s="188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308"/>
      <c r="B982" s="37"/>
      <c r="C982" s="37"/>
      <c r="D982" s="549"/>
      <c r="E982" s="550"/>
      <c r="F982" s="550"/>
      <c r="G982" s="550"/>
      <c r="H982" s="188"/>
      <c r="I982" s="188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308"/>
      <c r="B983" s="37"/>
      <c r="C983" s="37"/>
      <c r="D983" s="549"/>
      <c r="E983" s="550"/>
      <c r="F983" s="550"/>
      <c r="G983" s="550"/>
      <c r="H983" s="188"/>
      <c r="I983" s="188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308"/>
      <c r="B984" s="37"/>
      <c r="C984" s="37"/>
      <c r="D984" s="549"/>
      <c r="E984" s="550"/>
      <c r="F984" s="550"/>
      <c r="G984" s="550"/>
      <c r="H984" s="188"/>
      <c r="I984" s="188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308"/>
      <c r="B985" s="37"/>
      <c r="C985" s="37"/>
      <c r="D985" s="549"/>
      <c r="E985" s="550"/>
      <c r="F985" s="550"/>
      <c r="G985" s="550"/>
      <c r="H985" s="188"/>
      <c r="I985" s="188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308"/>
      <c r="B986" s="37"/>
      <c r="C986" s="37"/>
      <c r="D986" s="549"/>
      <c r="E986" s="550"/>
      <c r="F986" s="550"/>
      <c r="G986" s="550"/>
      <c r="H986" s="188"/>
      <c r="I986" s="188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308"/>
      <c r="B987" s="37"/>
      <c r="C987" s="37"/>
      <c r="D987" s="549"/>
      <c r="E987" s="550"/>
      <c r="F987" s="550"/>
      <c r="G987" s="550"/>
      <c r="H987" s="188"/>
      <c r="I987" s="188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308"/>
      <c r="B988" s="37"/>
      <c r="C988" s="37"/>
      <c r="D988" s="549"/>
      <c r="E988" s="550"/>
      <c r="F988" s="550"/>
      <c r="G988" s="550"/>
      <c r="H988" s="188"/>
      <c r="I988" s="188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308"/>
      <c r="B989" s="37"/>
      <c r="C989" s="37"/>
      <c r="D989" s="549"/>
      <c r="E989" s="550"/>
      <c r="F989" s="550"/>
      <c r="G989" s="550"/>
      <c r="H989" s="188"/>
      <c r="I989" s="188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308"/>
      <c r="B990" s="37"/>
      <c r="C990" s="37"/>
      <c r="D990" s="549"/>
      <c r="E990" s="550"/>
      <c r="F990" s="550"/>
      <c r="G990" s="550"/>
      <c r="H990" s="188"/>
      <c r="I990" s="188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308"/>
      <c r="B991" s="37"/>
      <c r="C991" s="37"/>
      <c r="D991" s="549"/>
      <c r="E991" s="550"/>
      <c r="F991" s="550"/>
      <c r="G991" s="550"/>
      <c r="H991" s="188"/>
      <c r="I991" s="188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308"/>
      <c r="B992" s="37"/>
      <c r="C992" s="37"/>
      <c r="D992" s="549"/>
      <c r="E992" s="550"/>
      <c r="F992" s="550"/>
      <c r="G992" s="550"/>
      <c r="H992" s="188"/>
      <c r="I992" s="188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308"/>
      <c r="B993" s="37"/>
      <c r="C993" s="37"/>
      <c r="D993" s="549"/>
      <c r="E993" s="550"/>
      <c r="F993" s="550"/>
      <c r="G993" s="550"/>
      <c r="H993" s="188"/>
      <c r="I993" s="188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308"/>
      <c r="B994" s="37"/>
      <c r="C994" s="37"/>
      <c r="D994" s="549"/>
      <c r="E994" s="550"/>
      <c r="F994" s="550"/>
      <c r="G994" s="550"/>
      <c r="H994" s="188"/>
      <c r="I994" s="188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308"/>
      <c r="B995" s="37"/>
      <c r="C995" s="37"/>
      <c r="D995" s="549"/>
      <c r="E995" s="550"/>
      <c r="F995" s="550"/>
      <c r="G995" s="550"/>
      <c r="H995" s="188"/>
      <c r="I995" s="188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308"/>
      <c r="B996" s="37"/>
      <c r="C996" s="37"/>
      <c r="D996" s="549"/>
      <c r="E996" s="550"/>
      <c r="F996" s="550"/>
      <c r="G996" s="550"/>
      <c r="H996" s="188"/>
      <c r="I996" s="188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308"/>
      <c r="B997" s="37"/>
      <c r="C997" s="37"/>
      <c r="D997" s="549"/>
      <c r="E997" s="550"/>
      <c r="F997" s="550"/>
      <c r="G997" s="550"/>
      <c r="H997" s="188"/>
      <c r="I997" s="188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308"/>
      <c r="B998" s="37"/>
      <c r="C998" s="37"/>
      <c r="D998" s="549"/>
      <c r="E998" s="550"/>
      <c r="F998" s="550"/>
      <c r="G998" s="550"/>
      <c r="H998" s="188"/>
      <c r="I998" s="188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308"/>
      <c r="B999" s="37"/>
      <c r="C999" s="37"/>
      <c r="D999" s="549"/>
      <c r="E999" s="550"/>
      <c r="F999" s="550"/>
      <c r="G999" s="550"/>
      <c r="H999" s="188"/>
      <c r="I999" s="188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308"/>
      <c r="B1000" s="37"/>
      <c r="C1000" s="37"/>
      <c r="D1000" s="549"/>
      <c r="E1000" s="550"/>
      <c r="F1000" s="550"/>
      <c r="G1000" s="550"/>
      <c r="H1000" s="188"/>
      <c r="I1000" s="188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4">
    <mergeCell ref="F5:F6"/>
    <mergeCell ref="K5:K6"/>
    <mergeCell ref="A9:E9"/>
    <mergeCell ref="B39:K39"/>
    <mergeCell ref="A44:E44"/>
    <mergeCell ref="A45:E45"/>
    <mergeCell ref="A46:J46"/>
    <mergeCell ref="B3:K3"/>
    <mergeCell ref="A4:K4"/>
    <mergeCell ref="A5:A6"/>
    <mergeCell ref="B5:B6"/>
    <mergeCell ref="C5:C6"/>
    <mergeCell ref="D5:D6"/>
    <mergeCell ref="E5:E6"/>
  </mergeCells>
  <conditionalFormatting sqref="A7:B8 A10:B10">
    <cfRule type="cellIs" dxfId="0" priority="1" operator="equal">
      <formula>"ESCRIBA AQUÍ EL NOMBRE DEL CAPITULO"</formula>
    </cfRule>
  </conditionalFormatting>
  <conditionalFormatting sqref="B39">
    <cfRule type="cellIs" dxfId="0" priority="2" operator="equal">
      <formula>"ESCRIBA AQUÍ EL NOMBRE DEL CAPITULO"</formula>
    </cfRule>
  </conditionalFormatting>
  <printOptions/>
  <pageMargins bottom="0.75" footer="0.0" header="0.0" left="0.7" right="0.7" top="0.75"/>
  <pageSetup paperSize="5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0.29"/>
    <col customWidth="1" min="2" max="2" width="71.43"/>
    <col customWidth="1" min="3" max="3" width="8.29"/>
    <col customWidth="1" min="4" max="4" width="8.71"/>
    <col customWidth="1" min="6" max="6" width="19.14"/>
    <col customWidth="1" min="7" max="7" width="16.71"/>
    <col customWidth="1" min="8" max="8" width="18.0"/>
    <col customWidth="1" min="9" max="9" width="14.29"/>
    <col customWidth="1" min="10" max="10" width="15.86"/>
    <col customWidth="1" min="11" max="11" width="20.29"/>
    <col customWidth="1" min="12" max="12" width="5.29"/>
    <col customWidth="1" min="13" max="13" width="38.57"/>
    <col customWidth="1" min="14" max="14" width="4.14"/>
    <col customWidth="1" min="15" max="26" width="10.71"/>
  </cols>
  <sheetData>
    <row r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90"/>
      <c r="B2" s="291"/>
      <c r="C2" s="290"/>
      <c r="D2" s="290"/>
      <c r="E2" s="290"/>
      <c r="F2" s="290"/>
      <c r="G2" s="290"/>
      <c r="H2" s="290"/>
      <c r="I2" s="29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90"/>
      <c r="B3" s="291"/>
      <c r="C3" s="290"/>
      <c r="D3" s="290"/>
      <c r="E3" s="290"/>
      <c r="F3" s="290"/>
      <c r="G3" s="290"/>
      <c r="H3" s="290"/>
      <c r="I3" s="290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0"/>
      <c r="B4" s="291"/>
      <c r="C4" s="290"/>
      <c r="D4" s="290"/>
      <c r="E4" s="290"/>
      <c r="F4" s="290"/>
      <c r="G4" s="290"/>
      <c r="H4" s="290"/>
      <c r="I4" s="29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0"/>
      <c r="B5" s="291"/>
      <c r="C5" s="290"/>
      <c r="D5" s="290"/>
      <c r="E5" s="290"/>
      <c r="F5" s="290"/>
      <c r="G5" s="290"/>
      <c r="H5" s="290"/>
      <c r="I5" s="29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0"/>
      <c r="B6" s="291"/>
      <c r="C6" s="290"/>
      <c r="D6" s="290"/>
      <c r="E6" s="290"/>
      <c r="F6" s="290"/>
      <c r="G6" s="290"/>
      <c r="H6" s="290"/>
      <c r="I6" s="290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0"/>
      <c r="B7" s="291"/>
      <c r="C7" s="290"/>
      <c r="D7" s="290"/>
      <c r="E7" s="290"/>
      <c r="F7" s="290"/>
      <c r="G7" s="290"/>
      <c r="H7" s="290"/>
      <c r="I7" s="290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0"/>
      <c r="B8" s="291"/>
      <c r="C8" s="290"/>
      <c r="D8" s="290"/>
      <c r="E8" s="290"/>
      <c r="F8" s="290"/>
      <c r="G8" s="290"/>
      <c r="H8" s="290"/>
      <c r="I8" s="29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10" t="s">
        <v>145</v>
      </c>
      <c r="B9" s="111" t="s">
        <v>146</v>
      </c>
      <c r="C9" s="5"/>
      <c r="D9" s="5"/>
      <c r="E9" s="5"/>
      <c r="F9" s="5"/>
      <c r="G9" s="5"/>
      <c r="H9" s="5"/>
      <c r="I9" s="5"/>
      <c r="J9" s="5"/>
      <c r="K9" s="6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11" t="s">
        <v>686</v>
      </c>
      <c r="B10" s="5"/>
      <c r="C10" s="5"/>
      <c r="D10" s="5"/>
      <c r="E10" s="5"/>
      <c r="F10" s="5"/>
      <c r="G10" s="5"/>
      <c r="H10" s="5"/>
      <c r="I10" s="5"/>
      <c r="J10" s="5"/>
      <c r="K10" s="6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2" t="s">
        <v>2</v>
      </c>
      <c r="B11" s="113" t="s">
        <v>3</v>
      </c>
      <c r="C11" s="112" t="s">
        <v>4</v>
      </c>
      <c r="D11" s="312" t="s">
        <v>5</v>
      </c>
      <c r="E11" s="313" t="s">
        <v>6</v>
      </c>
      <c r="F11" s="314" t="s">
        <v>7</v>
      </c>
      <c r="G11" s="315" t="s">
        <v>396</v>
      </c>
      <c r="H11" s="315" t="s">
        <v>156</v>
      </c>
      <c r="I11" s="315" t="s">
        <v>157</v>
      </c>
      <c r="J11" s="315" t="s">
        <v>158</v>
      </c>
      <c r="K11" s="314" t="s">
        <v>9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7"/>
      <c r="B12" s="17"/>
      <c r="C12" s="17"/>
      <c r="D12" s="17"/>
      <c r="E12" s="17"/>
      <c r="F12" s="17"/>
      <c r="G12" s="116">
        <v>0.04</v>
      </c>
      <c r="H12" s="316">
        <v>0.295</v>
      </c>
      <c r="I12" s="316">
        <v>0.005</v>
      </c>
      <c r="J12" s="316">
        <v>0.05</v>
      </c>
      <c r="K12" s="17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93" t="s">
        <v>148</v>
      </c>
      <c r="B13" s="294" t="s">
        <v>333</v>
      </c>
      <c r="C13" s="5"/>
      <c r="D13" s="5"/>
      <c r="E13" s="5"/>
      <c r="F13" s="5"/>
      <c r="G13" s="5"/>
      <c r="H13" s="5"/>
      <c r="I13" s="5"/>
      <c r="J13" s="5"/>
      <c r="K13" s="6"/>
    </row>
    <row r="14">
      <c r="A14" s="48" t="s">
        <v>150</v>
      </c>
      <c r="B14" s="91" t="s">
        <v>334</v>
      </c>
      <c r="C14" s="22" t="s">
        <v>38</v>
      </c>
      <c r="D14" s="23">
        <v>58.3</v>
      </c>
      <c r="E14" s="24">
        <v>8262.0</v>
      </c>
      <c r="F14" s="25">
        <f t="shared" ref="F14:F15" si="1">ROUND(D14*E14,0)</f>
        <v>481675</v>
      </c>
      <c r="G14" s="24">
        <f t="shared" ref="G14:G15" si="2">+ROUND(F14*$G$12,0)</f>
        <v>19267</v>
      </c>
      <c r="H14" s="24">
        <f t="shared" ref="H14:H15" si="3">+ROUND(SUM(F14:G14)*$H$12,0)</f>
        <v>147778</v>
      </c>
      <c r="I14" s="24">
        <f t="shared" ref="I14:I15" si="4">+ROUND(SUM(F14:G14)*$I$12,0)</f>
        <v>2505</v>
      </c>
      <c r="J14" s="24">
        <f t="shared" ref="J14:J15" si="5">+ROUND(SUM(F14:G14)*$J$12,0)</f>
        <v>25047</v>
      </c>
      <c r="K14" s="24">
        <f t="shared" ref="K14:K15" si="6">+ROUND(SUM(F14:J14),0)</f>
        <v>676272</v>
      </c>
    </row>
    <row r="15">
      <c r="A15" s="48" t="s">
        <v>198</v>
      </c>
      <c r="B15" s="91" t="s">
        <v>687</v>
      </c>
      <c r="C15" s="50" t="s">
        <v>38</v>
      </c>
      <c r="D15" s="23">
        <v>1.0</v>
      </c>
      <c r="E15" s="24">
        <v>2260976.0</v>
      </c>
      <c r="F15" s="25">
        <f t="shared" si="1"/>
        <v>2260976</v>
      </c>
      <c r="G15" s="24">
        <f t="shared" si="2"/>
        <v>90439</v>
      </c>
      <c r="H15" s="24">
        <f t="shared" si="3"/>
        <v>693667</v>
      </c>
      <c r="I15" s="24">
        <f t="shared" si="4"/>
        <v>11757</v>
      </c>
      <c r="J15" s="24">
        <f t="shared" si="5"/>
        <v>117571</v>
      </c>
      <c r="K15" s="24">
        <f t="shared" si="6"/>
        <v>3174410</v>
      </c>
    </row>
    <row r="16">
      <c r="A16" s="67" t="s">
        <v>336</v>
      </c>
      <c r="B16" s="5"/>
      <c r="C16" s="5"/>
      <c r="D16" s="5"/>
      <c r="E16" s="6"/>
      <c r="F16" s="68">
        <f t="shared" ref="F16:K16" si="7">SUM(F14:F15)</f>
        <v>2742651</v>
      </c>
      <c r="G16" s="68">
        <f t="shared" si="7"/>
        <v>109706</v>
      </c>
      <c r="H16" s="68">
        <f t="shared" si="7"/>
        <v>841445</v>
      </c>
      <c r="I16" s="68">
        <f t="shared" si="7"/>
        <v>14262</v>
      </c>
      <c r="J16" s="68">
        <f t="shared" si="7"/>
        <v>142618</v>
      </c>
      <c r="K16" s="68">
        <f t="shared" si="7"/>
        <v>3850682</v>
      </c>
    </row>
    <row r="17" ht="14.25" customHeight="1">
      <c r="A17" s="293" t="s">
        <v>159</v>
      </c>
      <c r="B17" s="294" t="s">
        <v>397</v>
      </c>
      <c r="C17" s="5"/>
      <c r="D17" s="5"/>
      <c r="E17" s="5"/>
      <c r="F17" s="5"/>
      <c r="G17" s="5"/>
      <c r="H17" s="5"/>
      <c r="I17" s="5"/>
      <c r="J17" s="5"/>
      <c r="K17" s="6"/>
      <c r="L17" s="295"/>
      <c r="M17" s="295"/>
      <c r="N17" s="295"/>
    </row>
    <row r="18">
      <c r="A18" s="48" t="s">
        <v>161</v>
      </c>
      <c r="B18" s="91" t="s">
        <v>398</v>
      </c>
      <c r="C18" s="50" t="s">
        <v>38</v>
      </c>
      <c r="D18" s="23">
        <v>207.61</v>
      </c>
      <c r="E18" s="24">
        <v>5725.0</v>
      </c>
      <c r="F18" s="25">
        <f t="shared" ref="F18:F25" si="8">ROUND(D18*E18,0)</f>
        <v>1188567</v>
      </c>
      <c r="G18" s="24">
        <f t="shared" ref="G18:G25" si="9">+ROUND(F18*$G$12,0)</f>
        <v>47543</v>
      </c>
      <c r="H18" s="24">
        <f t="shared" ref="H18:H25" si="10">+ROUND(SUM(F18:G18)*$H$12,0)</f>
        <v>364652</v>
      </c>
      <c r="I18" s="24">
        <f t="shared" ref="I18:I25" si="11">+ROUND(SUM(F18:G18)*$I$12,0)</f>
        <v>6181</v>
      </c>
      <c r="J18" s="24">
        <f t="shared" ref="J18:J25" si="12">+ROUND(SUM(F18:G18)*$J$12,0)</f>
        <v>61806</v>
      </c>
      <c r="K18" s="24">
        <f t="shared" ref="K18:K25" si="13">+ROUND(SUM(F18:J18),0)</f>
        <v>1668749</v>
      </c>
      <c r="N18" s="60"/>
      <c r="O18" s="60"/>
    </row>
    <row r="19">
      <c r="A19" s="48" t="s">
        <v>163</v>
      </c>
      <c r="B19" s="91" t="s">
        <v>339</v>
      </c>
      <c r="C19" s="50" t="s">
        <v>38</v>
      </c>
      <c r="D19" s="23">
        <v>54.90720000000001</v>
      </c>
      <c r="E19" s="24">
        <v>9496.0</v>
      </c>
      <c r="F19" s="25">
        <f t="shared" si="8"/>
        <v>521399</v>
      </c>
      <c r="G19" s="24">
        <f t="shared" si="9"/>
        <v>20856</v>
      </c>
      <c r="H19" s="24">
        <f t="shared" si="10"/>
        <v>159965</v>
      </c>
      <c r="I19" s="24">
        <f t="shared" si="11"/>
        <v>2711</v>
      </c>
      <c r="J19" s="24">
        <f t="shared" si="12"/>
        <v>27113</v>
      </c>
      <c r="K19" s="24">
        <f t="shared" si="13"/>
        <v>732044</v>
      </c>
      <c r="N19" s="60"/>
      <c r="O19" s="60"/>
    </row>
    <row r="20">
      <c r="A20" s="48" t="s">
        <v>209</v>
      </c>
      <c r="B20" s="168" t="s">
        <v>208</v>
      </c>
      <c r="C20" s="50" t="s">
        <v>207</v>
      </c>
      <c r="D20" s="23">
        <v>0.5508000000000001</v>
      </c>
      <c r="E20" s="24">
        <v>77190.0</v>
      </c>
      <c r="F20" s="25">
        <f t="shared" si="8"/>
        <v>42516</v>
      </c>
      <c r="G20" s="24">
        <f t="shared" si="9"/>
        <v>1701</v>
      </c>
      <c r="H20" s="24">
        <f t="shared" si="10"/>
        <v>13044</v>
      </c>
      <c r="I20" s="24">
        <f t="shared" si="11"/>
        <v>221</v>
      </c>
      <c r="J20" s="24">
        <f t="shared" si="12"/>
        <v>2211</v>
      </c>
      <c r="K20" s="24">
        <f t="shared" si="13"/>
        <v>59693</v>
      </c>
      <c r="L20" s="60"/>
      <c r="N20" s="60"/>
      <c r="O20" s="60"/>
    </row>
    <row r="21" ht="15.75" customHeight="1">
      <c r="A21" s="48" t="s">
        <v>211</v>
      </c>
      <c r="B21" s="91" t="s">
        <v>340</v>
      </c>
      <c r="C21" s="50" t="s">
        <v>38</v>
      </c>
      <c r="D21" s="23">
        <v>54.90720000000001</v>
      </c>
      <c r="E21" s="24">
        <v>47977.0</v>
      </c>
      <c r="F21" s="25">
        <f t="shared" si="8"/>
        <v>2634283</v>
      </c>
      <c r="G21" s="24">
        <f t="shared" si="9"/>
        <v>105371</v>
      </c>
      <c r="H21" s="24">
        <f t="shared" si="10"/>
        <v>808198</v>
      </c>
      <c r="I21" s="24">
        <f t="shared" si="11"/>
        <v>13698</v>
      </c>
      <c r="J21" s="24">
        <f t="shared" si="12"/>
        <v>136983</v>
      </c>
      <c r="K21" s="24">
        <f t="shared" si="13"/>
        <v>3698533</v>
      </c>
      <c r="N21" s="60"/>
      <c r="O21" s="60"/>
    </row>
    <row r="22" ht="15.75" customHeight="1">
      <c r="A22" s="48" t="s">
        <v>213</v>
      </c>
      <c r="B22" s="168" t="s">
        <v>341</v>
      </c>
      <c r="C22" s="50" t="s">
        <v>38</v>
      </c>
      <c r="D22" s="23">
        <v>54.90720000000001</v>
      </c>
      <c r="E22" s="24">
        <v>90776.0</v>
      </c>
      <c r="F22" s="25">
        <f t="shared" si="8"/>
        <v>4984256</v>
      </c>
      <c r="G22" s="24">
        <f t="shared" si="9"/>
        <v>199370</v>
      </c>
      <c r="H22" s="24">
        <f t="shared" si="10"/>
        <v>1529170</v>
      </c>
      <c r="I22" s="24">
        <f t="shared" si="11"/>
        <v>25918</v>
      </c>
      <c r="J22" s="24">
        <f t="shared" si="12"/>
        <v>259181</v>
      </c>
      <c r="K22" s="24">
        <f t="shared" si="13"/>
        <v>6997895</v>
      </c>
      <c r="N22" s="60"/>
      <c r="O22" s="60"/>
    </row>
    <row r="23" ht="15.75" customHeight="1">
      <c r="A23" s="48" t="s">
        <v>215</v>
      </c>
      <c r="B23" s="168" t="s">
        <v>342</v>
      </c>
      <c r="C23" s="50" t="s">
        <v>21</v>
      </c>
      <c r="D23" s="23">
        <v>16.200000000000003</v>
      </c>
      <c r="E23" s="24">
        <v>29485.0</v>
      </c>
      <c r="F23" s="25">
        <f t="shared" si="8"/>
        <v>477657</v>
      </c>
      <c r="G23" s="24">
        <f t="shared" si="9"/>
        <v>19106</v>
      </c>
      <c r="H23" s="24">
        <f t="shared" si="10"/>
        <v>146545</v>
      </c>
      <c r="I23" s="24">
        <f t="shared" si="11"/>
        <v>2484</v>
      </c>
      <c r="J23" s="24">
        <f t="shared" si="12"/>
        <v>24838</v>
      </c>
      <c r="K23" s="24">
        <f t="shared" si="13"/>
        <v>670630</v>
      </c>
      <c r="N23" s="60"/>
      <c r="O23" s="60"/>
    </row>
    <row r="24" ht="15.75" customHeight="1">
      <c r="A24" s="48" t="s">
        <v>217</v>
      </c>
      <c r="B24" s="168" t="s">
        <v>343</v>
      </c>
      <c r="C24" s="50" t="s">
        <v>21</v>
      </c>
      <c r="D24" s="23">
        <v>17.6688</v>
      </c>
      <c r="E24" s="24">
        <v>31786.0</v>
      </c>
      <c r="F24" s="25">
        <f t="shared" si="8"/>
        <v>561620</v>
      </c>
      <c r="G24" s="24">
        <f t="shared" si="9"/>
        <v>22465</v>
      </c>
      <c r="H24" s="24">
        <f t="shared" si="10"/>
        <v>172305</v>
      </c>
      <c r="I24" s="24">
        <f t="shared" si="11"/>
        <v>2920</v>
      </c>
      <c r="J24" s="24">
        <f t="shared" si="12"/>
        <v>29204</v>
      </c>
      <c r="K24" s="24">
        <f t="shared" si="13"/>
        <v>788514</v>
      </c>
      <c r="N24" s="60"/>
      <c r="O24" s="60"/>
    </row>
    <row r="25" ht="15.75" customHeight="1">
      <c r="A25" s="48" t="s">
        <v>219</v>
      </c>
      <c r="B25" s="168" t="s">
        <v>344</v>
      </c>
      <c r="C25" s="50" t="s">
        <v>38</v>
      </c>
      <c r="D25" s="23">
        <v>34.495200000000004</v>
      </c>
      <c r="E25" s="24">
        <v>231908.0</v>
      </c>
      <c r="F25" s="25">
        <f t="shared" si="8"/>
        <v>7999713</v>
      </c>
      <c r="G25" s="24">
        <f t="shared" si="9"/>
        <v>319989</v>
      </c>
      <c r="H25" s="24">
        <f t="shared" si="10"/>
        <v>2454312</v>
      </c>
      <c r="I25" s="24">
        <f t="shared" si="11"/>
        <v>41599</v>
      </c>
      <c r="J25" s="24">
        <f t="shared" si="12"/>
        <v>415985</v>
      </c>
      <c r="K25" s="24">
        <f t="shared" si="13"/>
        <v>11231598</v>
      </c>
      <c r="N25" s="60"/>
      <c r="O25" s="60"/>
    </row>
    <row r="26" ht="15.75" customHeight="1">
      <c r="A26" s="67" t="s">
        <v>345</v>
      </c>
      <c r="B26" s="5"/>
      <c r="C26" s="5"/>
      <c r="D26" s="5"/>
      <c r="E26" s="6"/>
      <c r="F26" s="68">
        <f t="shared" ref="F26:K26" si="14">SUM(F18:F25)</f>
        <v>18410011</v>
      </c>
      <c r="G26" s="68">
        <f t="shared" si="14"/>
        <v>736401</v>
      </c>
      <c r="H26" s="68">
        <f t="shared" si="14"/>
        <v>5648191</v>
      </c>
      <c r="I26" s="68">
        <f t="shared" si="14"/>
        <v>95732</v>
      </c>
      <c r="J26" s="68">
        <f t="shared" si="14"/>
        <v>957321</v>
      </c>
      <c r="K26" s="68">
        <f t="shared" si="14"/>
        <v>25847656</v>
      </c>
    </row>
    <row r="27" ht="15.0" customHeight="1">
      <c r="A27" s="293" t="s">
        <v>166</v>
      </c>
      <c r="B27" s="294" t="s">
        <v>399</v>
      </c>
      <c r="C27" s="5"/>
      <c r="D27" s="5"/>
      <c r="E27" s="5"/>
      <c r="F27" s="5"/>
      <c r="G27" s="5"/>
      <c r="H27" s="5"/>
      <c r="I27" s="5"/>
      <c r="J27" s="5"/>
      <c r="K27" s="6"/>
    </row>
    <row r="28" ht="15.75" customHeight="1">
      <c r="A28" s="48" t="s">
        <v>168</v>
      </c>
      <c r="B28" s="91" t="s">
        <v>398</v>
      </c>
      <c r="C28" s="317" t="s">
        <v>38</v>
      </c>
      <c r="D28" s="23">
        <v>207.61920000000003</v>
      </c>
      <c r="E28" s="24">
        <v>5725.0</v>
      </c>
      <c r="F28" s="25">
        <f t="shared" ref="F28:F35" si="15">ROUND(D28*E28,0)</f>
        <v>1188620</v>
      </c>
      <c r="G28" s="24">
        <f t="shared" ref="G28:G35" si="16">+ROUND(F28*$G$12,0)</f>
        <v>47545</v>
      </c>
      <c r="H28" s="24">
        <f t="shared" ref="H28:H35" si="17">+ROUND(SUM(F28:G28)*$H$12,0)</f>
        <v>364669</v>
      </c>
      <c r="I28" s="24">
        <f t="shared" ref="I28:I35" si="18">+ROUND(SUM(F28:G28)*$I$12,0)</f>
        <v>6181</v>
      </c>
      <c r="J28" s="24">
        <f t="shared" ref="J28:J35" si="19">+ROUND(SUM(F28:G28)*$J$12,0)</f>
        <v>61808</v>
      </c>
      <c r="K28" s="24">
        <f t="shared" ref="K28:K35" si="20">+ROUND(SUM(F28:J28),0)</f>
        <v>1668823</v>
      </c>
    </row>
    <row r="29" ht="15.75" customHeight="1">
      <c r="A29" s="48" t="s">
        <v>170</v>
      </c>
      <c r="B29" s="168" t="s">
        <v>339</v>
      </c>
      <c r="C29" s="317" t="s">
        <v>38</v>
      </c>
      <c r="D29" s="23">
        <v>54.90720000000001</v>
      </c>
      <c r="E29" s="24">
        <v>9496.0</v>
      </c>
      <c r="F29" s="25">
        <f t="shared" si="15"/>
        <v>521399</v>
      </c>
      <c r="G29" s="24">
        <f t="shared" si="16"/>
        <v>20856</v>
      </c>
      <c r="H29" s="24">
        <f t="shared" si="17"/>
        <v>159965</v>
      </c>
      <c r="I29" s="24">
        <f t="shared" si="18"/>
        <v>2711</v>
      </c>
      <c r="J29" s="24">
        <f t="shared" si="19"/>
        <v>27113</v>
      </c>
      <c r="K29" s="24">
        <f t="shared" si="20"/>
        <v>732044</v>
      </c>
    </row>
    <row r="30" ht="15.75" customHeight="1">
      <c r="A30" s="48" t="s">
        <v>244</v>
      </c>
      <c r="B30" s="168" t="s">
        <v>208</v>
      </c>
      <c r="C30" s="317" t="s">
        <v>207</v>
      </c>
      <c r="D30" s="23">
        <v>0.5508000000000001</v>
      </c>
      <c r="E30" s="24">
        <v>77190.0</v>
      </c>
      <c r="F30" s="25">
        <f t="shared" si="15"/>
        <v>42516</v>
      </c>
      <c r="G30" s="24">
        <f t="shared" si="16"/>
        <v>1701</v>
      </c>
      <c r="H30" s="24">
        <f t="shared" si="17"/>
        <v>13044</v>
      </c>
      <c r="I30" s="24">
        <f t="shared" si="18"/>
        <v>221</v>
      </c>
      <c r="J30" s="24">
        <f t="shared" si="19"/>
        <v>2211</v>
      </c>
      <c r="K30" s="24">
        <f t="shared" si="20"/>
        <v>59693</v>
      </c>
    </row>
    <row r="31" ht="15.75" customHeight="1">
      <c r="A31" s="48" t="s">
        <v>246</v>
      </c>
      <c r="B31" s="168" t="s">
        <v>340</v>
      </c>
      <c r="C31" s="317" t="s">
        <v>38</v>
      </c>
      <c r="D31" s="23">
        <v>54.90720000000001</v>
      </c>
      <c r="E31" s="24">
        <v>47977.0</v>
      </c>
      <c r="F31" s="25">
        <f t="shared" si="15"/>
        <v>2634283</v>
      </c>
      <c r="G31" s="24">
        <f t="shared" si="16"/>
        <v>105371</v>
      </c>
      <c r="H31" s="24">
        <f t="shared" si="17"/>
        <v>808198</v>
      </c>
      <c r="I31" s="24">
        <f t="shared" si="18"/>
        <v>13698</v>
      </c>
      <c r="J31" s="24">
        <f t="shared" si="19"/>
        <v>136983</v>
      </c>
      <c r="K31" s="24">
        <f t="shared" si="20"/>
        <v>3698533</v>
      </c>
    </row>
    <row r="32" ht="15.75" customHeight="1">
      <c r="A32" s="48" t="s">
        <v>248</v>
      </c>
      <c r="B32" s="168" t="s">
        <v>341</v>
      </c>
      <c r="C32" s="317" t="s">
        <v>38</v>
      </c>
      <c r="D32" s="23">
        <v>54.90720000000001</v>
      </c>
      <c r="E32" s="24">
        <v>90776.0</v>
      </c>
      <c r="F32" s="25">
        <f t="shared" si="15"/>
        <v>4984256</v>
      </c>
      <c r="G32" s="24">
        <f t="shared" si="16"/>
        <v>199370</v>
      </c>
      <c r="H32" s="24">
        <f t="shared" si="17"/>
        <v>1529170</v>
      </c>
      <c r="I32" s="24">
        <f t="shared" si="18"/>
        <v>25918</v>
      </c>
      <c r="J32" s="24">
        <f t="shared" si="19"/>
        <v>259181</v>
      </c>
      <c r="K32" s="24">
        <f t="shared" si="20"/>
        <v>6997895</v>
      </c>
    </row>
    <row r="33" ht="15.75" customHeight="1">
      <c r="A33" s="48" t="s">
        <v>250</v>
      </c>
      <c r="B33" s="168" t="s">
        <v>342</v>
      </c>
      <c r="C33" s="317" t="s">
        <v>21</v>
      </c>
      <c r="D33" s="23">
        <v>16.200000000000003</v>
      </c>
      <c r="E33" s="24">
        <v>29485.0</v>
      </c>
      <c r="F33" s="25">
        <f t="shared" si="15"/>
        <v>477657</v>
      </c>
      <c r="G33" s="24">
        <f t="shared" si="16"/>
        <v>19106</v>
      </c>
      <c r="H33" s="24">
        <f t="shared" si="17"/>
        <v>146545</v>
      </c>
      <c r="I33" s="24">
        <f t="shared" si="18"/>
        <v>2484</v>
      </c>
      <c r="J33" s="24">
        <f t="shared" si="19"/>
        <v>24838</v>
      </c>
      <c r="K33" s="24">
        <f t="shared" si="20"/>
        <v>670630</v>
      </c>
    </row>
    <row r="34" ht="15.75" customHeight="1">
      <c r="A34" s="48" t="s">
        <v>252</v>
      </c>
      <c r="B34" s="168" t="s">
        <v>343</v>
      </c>
      <c r="C34" s="317" t="s">
        <v>21</v>
      </c>
      <c r="D34" s="23">
        <v>17.6688</v>
      </c>
      <c r="E34" s="24">
        <v>31786.0</v>
      </c>
      <c r="F34" s="25">
        <f t="shared" si="15"/>
        <v>561620</v>
      </c>
      <c r="G34" s="24">
        <f t="shared" si="16"/>
        <v>22465</v>
      </c>
      <c r="H34" s="24">
        <f t="shared" si="17"/>
        <v>172305</v>
      </c>
      <c r="I34" s="24">
        <f t="shared" si="18"/>
        <v>2920</v>
      </c>
      <c r="J34" s="24">
        <f t="shared" si="19"/>
        <v>29204</v>
      </c>
      <c r="K34" s="24">
        <f t="shared" si="20"/>
        <v>788514</v>
      </c>
    </row>
    <row r="35" ht="15.75" customHeight="1">
      <c r="A35" s="48" t="s">
        <v>254</v>
      </c>
      <c r="B35" s="168" t="s">
        <v>344</v>
      </c>
      <c r="C35" s="317" t="s">
        <v>38</v>
      </c>
      <c r="D35" s="23">
        <v>34.495200000000004</v>
      </c>
      <c r="E35" s="24">
        <v>231908.0</v>
      </c>
      <c r="F35" s="25">
        <f t="shared" si="15"/>
        <v>7999713</v>
      </c>
      <c r="G35" s="24">
        <f t="shared" si="16"/>
        <v>319989</v>
      </c>
      <c r="H35" s="24">
        <f t="shared" si="17"/>
        <v>2454312</v>
      </c>
      <c r="I35" s="24">
        <f t="shared" si="18"/>
        <v>41599</v>
      </c>
      <c r="J35" s="24">
        <f t="shared" si="19"/>
        <v>415985</v>
      </c>
      <c r="K35" s="24">
        <f t="shared" si="20"/>
        <v>11231598</v>
      </c>
    </row>
    <row r="36" ht="15.75" customHeight="1">
      <c r="A36" s="318" t="s">
        <v>345</v>
      </c>
      <c r="B36" s="5"/>
      <c r="C36" s="5"/>
      <c r="D36" s="5"/>
      <c r="E36" s="6"/>
      <c r="F36" s="68">
        <f t="shared" ref="F36:K36" si="21">SUM(F28:F35)</f>
        <v>18410064</v>
      </c>
      <c r="G36" s="68">
        <f t="shared" si="21"/>
        <v>736403</v>
      </c>
      <c r="H36" s="68">
        <f t="shared" si="21"/>
        <v>5648208</v>
      </c>
      <c r="I36" s="68">
        <f t="shared" si="21"/>
        <v>95732</v>
      </c>
      <c r="J36" s="68">
        <f t="shared" si="21"/>
        <v>957323</v>
      </c>
      <c r="K36" s="68">
        <f t="shared" si="21"/>
        <v>25847730</v>
      </c>
    </row>
    <row r="37" ht="15.75" customHeight="1">
      <c r="A37" s="293" t="s">
        <v>173</v>
      </c>
      <c r="B37" s="294" t="s">
        <v>346</v>
      </c>
      <c r="C37" s="5"/>
      <c r="D37" s="5"/>
      <c r="E37" s="5"/>
      <c r="F37" s="5"/>
      <c r="G37" s="5"/>
      <c r="H37" s="5"/>
      <c r="I37" s="5"/>
      <c r="J37" s="5"/>
      <c r="K37" s="6"/>
    </row>
    <row r="38" ht="15.75" customHeight="1">
      <c r="A38" s="48" t="s">
        <v>175</v>
      </c>
      <c r="B38" s="91" t="s">
        <v>347</v>
      </c>
      <c r="C38" s="50" t="s">
        <v>207</v>
      </c>
      <c r="D38" s="23">
        <v>3.5964000000000005</v>
      </c>
      <c r="E38" s="24">
        <v>36740.0</v>
      </c>
      <c r="F38" s="25">
        <f t="shared" ref="F38:F40" si="22">ROUND(D38*E38,0)</f>
        <v>132132</v>
      </c>
      <c r="G38" s="24">
        <f t="shared" ref="G38:G40" si="23">+ROUND(F38*$G$12,0)</f>
        <v>5285</v>
      </c>
      <c r="H38" s="24">
        <f t="shared" ref="H38:H40" si="24">+ROUND(SUM(F38:G38)*$H$12,0)</f>
        <v>40538</v>
      </c>
      <c r="I38" s="24">
        <f t="shared" ref="I38:I40" si="25">+ROUND(SUM(F38:G38)*$I$12,0)</f>
        <v>687</v>
      </c>
      <c r="J38" s="24">
        <f t="shared" ref="J38:J40" si="26">+ROUND(SUM(F38:G38)*$J$12,0)</f>
        <v>6871</v>
      </c>
      <c r="K38" s="24">
        <f t="shared" ref="K38:K39" si="27">+ROUND(SUM(F38:J38),0)</f>
        <v>185513</v>
      </c>
    </row>
    <row r="39" ht="15.75" customHeight="1">
      <c r="A39" s="48" t="s">
        <v>177</v>
      </c>
      <c r="B39" s="168" t="s">
        <v>208</v>
      </c>
      <c r="C39" s="50" t="s">
        <v>207</v>
      </c>
      <c r="D39" s="23">
        <v>3.5964000000000005</v>
      </c>
      <c r="E39" s="24">
        <v>77190.0</v>
      </c>
      <c r="F39" s="25">
        <f t="shared" si="22"/>
        <v>277606</v>
      </c>
      <c r="G39" s="24">
        <f t="shared" si="23"/>
        <v>11104</v>
      </c>
      <c r="H39" s="24">
        <f t="shared" si="24"/>
        <v>85169</v>
      </c>
      <c r="I39" s="24">
        <f t="shared" si="25"/>
        <v>1444</v>
      </c>
      <c r="J39" s="24">
        <f t="shared" si="26"/>
        <v>14436</v>
      </c>
      <c r="K39" s="24">
        <f t="shared" si="27"/>
        <v>389759</v>
      </c>
    </row>
    <row r="40" ht="15.75" customHeight="1">
      <c r="A40" s="48" t="s">
        <v>179</v>
      </c>
      <c r="B40" s="91" t="s">
        <v>400</v>
      </c>
      <c r="C40" s="50" t="s">
        <v>207</v>
      </c>
      <c r="D40" s="23">
        <v>3.5964000000000005</v>
      </c>
      <c r="E40" s="24">
        <v>139092.0</v>
      </c>
      <c r="F40" s="25">
        <f t="shared" si="22"/>
        <v>500230</v>
      </c>
      <c r="G40" s="24">
        <f t="shared" si="23"/>
        <v>20009</v>
      </c>
      <c r="H40" s="24">
        <f t="shared" si="24"/>
        <v>153471</v>
      </c>
      <c r="I40" s="24">
        <f t="shared" si="25"/>
        <v>2601</v>
      </c>
      <c r="J40" s="24">
        <f t="shared" si="26"/>
        <v>26012</v>
      </c>
      <c r="K40" s="24">
        <f>SUM(F40:J40)</f>
        <v>702323</v>
      </c>
    </row>
    <row r="41" ht="15.75" customHeight="1">
      <c r="A41" s="67" t="s">
        <v>349</v>
      </c>
      <c r="B41" s="5"/>
      <c r="C41" s="5"/>
      <c r="D41" s="5"/>
      <c r="E41" s="6"/>
      <c r="F41" s="68">
        <f t="shared" ref="F41:K41" si="28">SUM(F38:F40)</f>
        <v>909968</v>
      </c>
      <c r="G41" s="68">
        <f t="shared" si="28"/>
        <v>36398</v>
      </c>
      <c r="H41" s="68">
        <f t="shared" si="28"/>
        <v>279178</v>
      </c>
      <c r="I41" s="68">
        <f t="shared" si="28"/>
        <v>4732</v>
      </c>
      <c r="J41" s="68">
        <f t="shared" si="28"/>
        <v>47319</v>
      </c>
      <c r="K41" s="68">
        <f t="shared" si="28"/>
        <v>1277595</v>
      </c>
    </row>
    <row r="42" ht="15.75" customHeight="1">
      <c r="A42" s="293" t="s">
        <v>183</v>
      </c>
      <c r="B42" s="294" t="s">
        <v>350</v>
      </c>
      <c r="C42" s="5"/>
      <c r="D42" s="5"/>
      <c r="E42" s="5"/>
      <c r="F42" s="5"/>
      <c r="G42" s="5"/>
      <c r="H42" s="5"/>
      <c r="I42" s="5"/>
      <c r="J42" s="5"/>
      <c r="K42" s="6"/>
    </row>
    <row r="43" ht="15.75" customHeight="1">
      <c r="A43" s="48" t="s">
        <v>185</v>
      </c>
      <c r="B43" s="91" t="s">
        <v>347</v>
      </c>
      <c r="C43" s="50" t="s">
        <v>207</v>
      </c>
      <c r="D43" s="23">
        <v>6.7446</v>
      </c>
      <c r="E43" s="24">
        <v>36740.0</v>
      </c>
      <c r="F43" s="25">
        <f t="shared" ref="F43:F45" si="29">ROUND(D43*E43,0)</f>
        <v>247797</v>
      </c>
      <c r="G43" s="24">
        <f t="shared" ref="G43:G45" si="30">+ROUND(F43*$G$12,0)</f>
        <v>9912</v>
      </c>
      <c r="H43" s="24">
        <f t="shared" ref="H43:H45" si="31">+ROUND(SUM(F43:G43)*$H$12,0)</f>
        <v>76024</v>
      </c>
      <c r="I43" s="24">
        <f t="shared" ref="I43:I45" si="32">+ROUND(SUM(F43:G43)*$I$12,0)</f>
        <v>1289</v>
      </c>
      <c r="J43" s="24">
        <f t="shared" ref="J43:J45" si="33">+ROUND(SUM(F43:G43)*$J$12,0)</f>
        <v>12885</v>
      </c>
      <c r="K43" s="24">
        <f t="shared" ref="K43:K45" si="34">+ROUND(SUM(F43:J43),0)</f>
        <v>347907</v>
      </c>
    </row>
    <row r="44" ht="15.75" customHeight="1">
      <c r="A44" s="48" t="s">
        <v>187</v>
      </c>
      <c r="B44" s="168" t="s">
        <v>208</v>
      </c>
      <c r="C44" s="50" t="s">
        <v>207</v>
      </c>
      <c r="D44" s="23">
        <v>6.7446</v>
      </c>
      <c r="E44" s="24">
        <v>77190.0</v>
      </c>
      <c r="F44" s="25">
        <f t="shared" si="29"/>
        <v>520616</v>
      </c>
      <c r="G44" s="24">
        <f t="shared" si="30"/>
        <v>20825</v>
      </c>
      <c r="H44" s="24">
        <f t="shared" si="31"/>
        <v>159725</v>
      </c>
      <c r="I44" s="24">
        <f t="shared" si="32"/>
        <v>2707</v>
      </c>
      <c r="J44" s="24">
        <f t="shared" si="33"/>
        <v>27072</v>
      </c>
      <c r="K44" s="24">
        <f t="shared" si="34"/>
        <v>730945</v>
      </c>
    </row>
    <row r="45" ht="15.75" customHeight="1">
      <c r="A45" s="48" t="s">
        <v>189</v>
      </c>
      <c r="B45" s="91" t="s">
        <v>400</v>
      </c>
      <c r="C45" s="50" t="s">
        <v>207</v>
      </c>
      <c r="D45" s="23">
        <v>6.7446</v>
      </c>
      <c r="E45" s="24">
        <v>139092.0</v>
      </c>
      <c r="F45" s="25">
        <f t="shared" si="29"/>
        <v>938120</v>
      </c>
      <c r="G45" s="24">
        <f t="shared" si="30"/>
        <v>37525</v>
      </c>
      <c r="H45" s="24">
        <f t="shared" si="31"/>
        <v>287815</v>
      </c>
      <c r="I45" s="24">
        <f t="shared" si="32"/>
        <v>4878</v>
      </c>
      <c r="J45" s="24">
        <f t="shared" si="33"/>
        <v>48782</v>
      </c>
      <c r="K45" s="24">
        <f t="shared" si="34"/>
        <v>1317120</v>
      </c>
    </row>
    <row r="46" ht="15.75" customHeight="1">
      <c r="A46" s="67" t="s">
        <v>351</v>
      </c>
      <c r="B46" s="5"/>
      <c r="C46" s="5"/>
      <c r="D46" s="5"/>
      <c r="E46" s="6"/>
      <c r="F46" s="68">
        <f t="shared" ref="F46:K46" si="35">SUM(F43:F45)</f>
        <v>1706533</v>
      </c>
      <c r="G46" s="68">
        <f t="shared" si="35"/>
        <v>68262</v>
      </c>
      <c r="H46" s="68">
        <f t="shared" si="35"/>
        <v>523564</v>
      </c>
      <c r="I46" s="68">
        <f t="shared" si="35"/>
        <v>8874</v>
      </c>
      <c r="J46" s="68">
        <f t="shared" si="35"/>
        <v>88739</v>
      </c>
      <c r="K46" s="68">
        <f t="shared" si="35"/>
        <v>2395972</v>
      </c>
    </row>
    <row r="47" ht="15.75" customHeight="1">
      <c r="A47" s="293" t="s">
        <v>326</v>
      </c>
      <c r="B47" s="294" t="s">
        <v>352</v>
      </c>
      <c r="C47" s="5"/>
      <c r="D47" s="5"/>
      <c r="E47" s="5"/>
      <c r="F47" s="5"/>
      <c r="G47" s="5"/>
      <c r="H47" s="5"/>
      <c r="I47" s="5"/>
      <c r="J47" s="5"/>
      <c r="K47" s="6"/>
    </row>
    <row r="48" ht="15.75" customHeight="1">
      <c r="A48" s="48" t="s">
        <v>327</v>
      </c>
      <c r="B48" s="91" t="s">
        <v>357</v>
      </c>
      <c r="C48" s="50" t="s">
        <v>38</v>
      </c>
      <c r="D48" s="23">
        <v>194.4378</v>
      </c>
      <c r="E48" s="24">
        <v>5725.0</v>
      </c>
      <c r="F48" s="25">
        <f t="shared" ref="F48:F51" si="36">ROUND(D48*E48,0)</f>
        <v>1113156</v>
      </c>
      <c r="G48" s="24">
        <f t="shared" ref="G48:G51" si="37">+ROUND(F48*$G$12,0)</f>
        <v>44526</v>
      </c>
      <c r="H48" s="24">
        <f t="shared" ref="H48:H51" si="38">+ROUND(SUM(F48:G48)*$H$12,0)</f>
        <v>341516</v>
      </c>
      <c r="I48" s="24">
        <f t="shared" ref="I48:I51" si="39">+ROUND(SUM(F48:G48)*$I$12,0)</f>
        <v>5788</v>
      </c>
      <c r="J48" s="24">
        <f t="shared" ref="J48:J51" si="40">+ROUND(SUM(F48:G48)*$J$12,0)</f>
        <v>57884</v>
      </c>
      <c r="K48" s="24">
        <f t="shared" ref="K48:K51" si="41">+ROUND(SUM(F48:J48),0)</f>
        <v>1562870</v>
      </c>
    </row>
    <row r="49" ht="15.75" customHeight="1">
      <c r="A49" s="48" t="s">
        <v>328</v>
      </c>
      <c r="B49" s="168" t="s">
        <v>353</v>
      </c>
      <c r="C49" s="50" t="s">
        <v>207</v>
      </c>
      <c r="D49" s="23">
        <v>17.015400000000003</v>
      </c>
      <c r="E49" s="24">
        <v>77190.0</v>
      </c>
      <c r="F49" s="25">
        <f t="shared" si="36"/>
        <v>1313419</v>
      </c>
      <c r="G49" s="24">
        <f t="shared" si="37"/>
        <v>52537</v>
      </c>
      <c r="H49" s="24">
        <f t="shared" si="38"/>
        <v>402957</v>
      </c>
      <c r="I49" s="24">
        <f t="shared" si="39"/>
        <v>6830</v>
      </c>
      <c r="J49" s="24">
        <f t="shared" si="40"/>
        <v>68298</v>
      </c>
      <c r="K49" s="24">
        <f t="shared" si="41"/>
        <v>1844041</v>
      </c>
    </row>
    <row r="50" ht="15.75" customHeight="1">
      <c r="A50" s="48" t="s">
        <v>330</v>
      </c>
      <c r="B50" s="91" t="s">
        <v>401</v>
      </c>
      <c r="C50" s="50" t="s">
        <v>207</v>
      </c>
      <c r="D50" s="23">
        <v>15.562800000000001</v>
      </c>
      <c r="E50" s="24">
        <v>105610.0</v>
      </c>
      <c r="F50" s="25">
        <f t="shared" si="36"/>
        <v>1643587</v>
      </c>
      <c r="G50" s="24">
        <f t="shared" si="37"/>
        <v>65743</v>
      </c>
      <c r="H50" s="24">
        <f t="shared" si="38"/>
        <v>504252</v>
      </c>
      <c r="I50" s="24">
        <f t="shared" si="39"/>
        <v>8547</v>
      </c>
      <c r="J50" s="24">
        <f t="shared" si="40"/>
        <v>85467</v>
      </c>
      <c r="K50" s="24">
        <f t="shared" si="41"/>
        <v>2307596</v>
      </c>
    </row>
    <row r="51" ht="15.75" customHeight="1">
      <c r="A51" s="48" t="s">
        <v>331</v>
      </c>
      <c r="B51" s="91" t="s">
        <v>400</v>
      </c>
      <c r="C51" s="50" t="s">
        <v>207</v>
      </c>
      <c r="D51" s="23">
        <v>3.6126000000000005</v>
      </c>
      <c r="E51" s="24">
        <v>139092.0</v>
      </c>
      <c r="F51" s="25">
        <f t="shared" si="36"/>
        <v>502484</v>
      </c>
      <c r="G51" s="24">
        <f t="shared" si="37"/>
        <v>20099</v>
      </c>
      <c r="H51" s="24">
        <f t="shared" si="38"/>
        <v>154162</v>
      </c>
      <c r="I51" s="24">
        <f t="shared" si="39"/>
        <v>2613</v>
      </c>
      <c r="J51" s="24">
        <f t="shared" si="40"/>
        <v>26129</v>
      </c>
      <c r="K51" s="24">
        <f t="shared" si="41"/>
        <v>705487</v>
      </c>
    </row>
    <row r="52" ht="15.75" customHeight="1">
      <c r="A52" s="67" t="s">
        <v>355</v>
      </c>
      <c r="B52" s="5"/>
      <c r="C52" s="5"/>
      <c r="D52" s="5"/>
      <c r="E52" s="6"/>
      <c r="F52" s="68">
        <f t="shared" ref="F52:K52" si="42">SUM(F48:F51)</f>
        <v>4572646</v>
      </c>
      <c r="G52" s="68">
        <f t="shared" si="42"/>
        <v>182905</v>
      </c>
      <c r="H52" s="68">
        <f t="shared" si="42"/>
        <v>1402887</v>
      </c>
      <c r="I52" s="68">
        <f t="shared" si="42"/>
        <v>23778</v>
      </c>
      <c r="J52" s="68">
        <f t="shared" si="42"/>
        <v>237778</v>
      </c>
      <c r="K52" s="68">
        <f t="shared" si="42"/>
        <v>6419994</v>
      </c>
    </row>
    <row r="53" ht="15.75" customHeight="1">
      <c r="A53" s="293" t="s">
        <v>372</v>
      </c>
      <c r="B53" s="294" t="s">
        <v>402</v>
      </c>
      <c r="C53" s="5"/>
      <c r="D53" s="5"/>
      <c r="E53" s="5"/>
      <c r="F53" s="5"/>
      <c r="G53" s="5"/>
      <c r="H53" s="5"/>
      <c r="I53" s="5"/>
      <c r="J53" s="5"/>
      <c r="K53" s="6"/>
    </row>
    <row r="54" ht="15.75" customHeight="1">
      <c r="A54" s="48" t="s">
        <v>374</v>
      </c>
      <c r="B54" s="91" t="s">
        <v>357</v>
      </c>
      <c r="C54" s="50" t="s">
        <v>38</v>
      </c>
      <c r="D54" s="23">
        <v>54.302400000000006</v>
      </c>
      <c r="E54" s="24">
        <v>5725.0</v>
      </c>
      <c r="F54" s="25">
        <f t="shared" ref="F54:F66" si="43">ROUND(D54*E54,0)</f>
        <v>310881</v>
      </c>
      <c r="G54" s="24">
        <f t="shared" ref="G54:G66" si="44">+ROUND(F54*$G$12,0)</f>
        <v>12435</v>
      </c>
      <c r="H54" s="24">
        <f t="shared" ref="H54:H66" si="45">+ROUND(SUM(F54:G54)*$H$12,0)</f>
        <v>95378</v>
      </c>
      <c r="I54" s="24">
        <f t="shared" ref="I54:I66" si="46">+ROUND(SUM(F54:G54)*$I$12,0)</f>
        <v>1617</v>
      </c>
      <c r="J54" s="24">
        <f t="shared" ref="J54:J66" si="47">+ROUND(SUM(F54:G54)*$J$12,0)</f>
        <v>16166</v>
      </c>
      <c r="K54" s="24">
        <f t="shared" ref="K54:K66" si="48">+ROUND(SUM(F54:J54),0)</f>
        <v>436477</v>
      </c>
      <c r="L54" s="60"/>
    </row>
    <row r="55" ht="15.75" customHeight="1">
      <c r="A55" s="48" t="s">
        <v>375</v>
      </c>
      <c r="B55" s="91" t="s">
        <v>339</v>
      </c>
      <c r="C55" s="50" t="s">
        <v>38</v>
      </c>
      <c r="D55" s="23">
        <v>40.143600000000006</v>
      </c>
      <c r="E55" s="24">
        <v>9496.0</v>
      </c>
      <c r="F55" s="25">
        <f t="shared" si="43"/>
        <v>381204</v>
      </c>
      <c r="G55" s="24">
        <f t="shared" si="44"/>
        <v>15248</v>
      </c>
      <c r="H55" s="24">
        <f t="shared" si="45"/>
        <v>116953</v>
      </c>
      <c r="I55" s="24">
        <f t="shared" si="46"/>
        <v>1982</v>
      </c>
      <c r="J55" s="24">
        <f t="shared" si="47"/>
        <v>19823</v>
      </c>
      <c r="K55" s="24">
        <f t="shared" si="48"/>
        <v>535210</v>
      </c>
      <c r="L55" s="60"/>
    </row>
    <row r="56" ht="15.75" customHeight="1">
      <c r="A56" s="48" t="s">
        <v>376</v>
      </c>
      <c r="B56" s="168" t="s">
        <v>208</v>
      </c>
      <c r="C56" s="50" t="s">
        <v>207</v>
      </c>
      <c r="D56" s="23">
        <v>0.3996</v>
      </c>
      <c r="E56" s="24">
        <v>77190.0</v>
      </c>
      <c r="F56" s="25">
        <f t="shared" si="43"/>
        <v>30845</v>
      </c>
      <c r="G56" s="24">
        <f t="shared" si="44"/>
        <v>1234</v>
      </c>
      <c r="H56" s="24">
        <f t="shared" si="45"/>
        <v>9463</v>
      </c>
      <c r="I56" s="24">
        <f t="shared" si="46"/>
        <v>160</v>
      </c>
      <c r="J56" s="24">
        <f t="shared" si="47"/>
        <v>1604</v>
      </c>
      <c r="K56" s="24">
        <f t="shared" si="48"/>
        <v>43306</v>
      </c>
      <c r="L56" s="60"/>
    </row>
    <row r="57" ht="15.75" customHeight="1">
      <c r="A57" s="48" t="s">
        <v>403</v>
      </c>
      <c r="B57" s="91" t="s">
        <v>340</v>
      </c>
      <c r="C57" s="50" t="s">
        <v>38</v>
      </c>
      <c r="D57" s="23">
        <v>40.143600000000006</v>
      </c>
      <c r="E57" s="24">
        <v>47977.0</v>
      </c>
      <c r="F57" s="25">
        <f t="shared" si="43"/>
        <v>1925969</v>
      </c>
      <c r="G57" s="24">
        <f t="shared" si="44"/>
        <v>77039</v>
      </c>
      <c r="H57" s="24">
        <f t="shared" si="45"/>
        <v>590887</v>
      </c>
      <c r="I57" s="24">
        <f t="shared" si="46"/>
        <v>10015</v>
      </c>
      <c r="J57" s="24">
        <f t="shared" si="47"/>
        <v>100150</v>
      </c>
      <c r="K57" s="24">
        <f t="shared" si="48"/>
        <v>2704060</v>
      </c>
    </row>
    <row r="58" ht="15.75" customHeight="1">
      <c r="A58" s="48" t="s">
        <v>404</v>
      </c>
      <c r="B58" s="168" t="s">
        <v>341</v>
      </c>
      <c r="C58" s="50" t="s">
        <v>38</v>
      </c>
      <c r="D58" s="23">
        <v>40.143600000000006</v>
      </c>
      <c r="E58" s="24">
        <v>90776.0</v>
      </c>
      <c r="F58" s="25">
        <f t="shared" si="43"/>
        <v>3644075</v>
      </c>
      <c r="G58" s="24">
        <f t="shared" si="44"/>
        <v>145763</v>
      </c>
      <c r="H58" s="24">
        <f t="shared" si="45"/>
        <v>1118002</v>
      </c>
      <c r="I58" s="24">
        <f t="shared" si="46"/>
        <v>18949</v>
      </c>
      <c r="J58" s="24">
        <f t="shared" si="47"/>
        <v>189492</v>
      </c>
      <c r="K58" s="24">
        <f t="shared" si="48"/>
        <v>5116281</v>
      </c>
      <c r="L58" s="60"/>
    </row>
    <row r="59" ht="15.75" customHeight="1">
      <c r="A59" s="48" t="s">
        <v>405</v>
      </c>
      <c r="B59" s="168" t="s">
        <v>342</v>
      </c>
      <c r="C59" s="50" t="s">
        <v>21</v>
      </c>
      <c r="D59" s="23">
        <v>16.200000000000003</v>
      </c>
      <c r="E59" s="24">
        <v>29485.0</v>
      </c>
      <c r="F59" s="25">
        <f t="shared" si="43"/>
        <v>477657</v>
      </c>
      <c r="G59" s="24">
        <f t="shared" si="44"/>
        <v>19106</v>
      </c>
      <c r="H59" s="24">
        <f t="shared" si="45"/>
        <v>146545</v>
      </c>
      <c r="I59" s="24">
        <f t="shared" si="46"/>
        <v>2484</v>
      </c>
      <c r="J59" s="24">
        <f t="shared" si="47"/>
        <v>24838</v>
      </c>
      <c r="K59" s="24">
        <f t="shared" si="48"/>
        <v>670630</v>
      </c>
      <c r="L59" s="60"/>
    </row>
    <row r="60" ht="15.75" customHeight="1">
      <c r="A60" s="48" t="s">
        <v>406</v>
      </c>
      <c r="B60" s="168" t="s">
        <v>343</v>
      </c>
      <c r="C60" s="50" t="s">
        <v>21</v>
      </c>
      <c r="D60" s="23">
        <v>11.0592</v>
      </c>
      <c r="E60" s="24">
        <v>31786.0</v>
      </c>
      <c r="F60" s="25">
        <f t="shared" si="43"/>
        <v>351528</v>
      </c>
      <c r="G60" s="24">
        <f t="shared" si="44"/>
        <v>14061</v>
      </c>
      <c r="H60" s="24">
        <f t="shared" si="45"/>
        <v>107849</v>
      </c>
      <c r="I60" s="24">
        <f t="shared" si="46"/>
        <v>1828</v>
      </c>
      <c r="J60" s="24">
        <f t="shared" si="47"/>
        <v>18279</v>
      </c>
      <c r="K60" s="24">
        <f t="shared" si="48"/>
        <v>493545</v>
      </c>
      <c r="L60" s="60"/>
    </row>
    <row r="61" ht="15.75" customHeight="1">
      <c r="A61" s="48" t="s">
        <v>407</v>
      </c>
      <c r="B61" s="168" t="s">
        <v>344</v>
      </c>
      <c r="C61" s="50" t="s">
        <v>38</v>
      </c>
      <c r="D61" s="23">
        <v>24.9999</v>
      </c>
      <c r="E61" s="24">
        <v>231908.0</v>
      </c>
      <c r="F61" s="25">
        <f t="shared" si="43"/>
        <v>5797677</v>
      </c>
      <c r="G61" s="24">
        <f t="shared" si="44"/>
        <v>231907</v>
      </c>
      <c r="H61" s="24">
        <f t="shared" si="45"/>
        <v>1778727</v>
      </c>
      <c r="I61" s="24">
        <f t="shared" si="46"/>
        <v>30148</v>
      </c>
      <c r="J61" s="24">
        <f t="shared" si="47"/>
        <v>301479</v>
      </c>
      <c r="K61" s="24">
        <f t="shared" si="48"/>
        <v>8139938</v>
      </c>
      <c r="L61" s="60"/>
    </row>
    <row r="62" ht="56.25" customHeight="1">
      <c r="A62" s="48" t="s">
        <v>408</v>
      </c>
      <c r="B62" s="168" t="s">
        <v>363</v>
      </c>
      <c r="C62" s="50" t="s">
        <v>38</v>
      </c>
      <c r="D62" s="23">
        <f>+D61</f>
        <v>24.9999</v>
      </c>
      <c r="E62" s="24">
        <v>362924.0</v>
      </c>
      <c r="F62" s="25">
        <f t="shared" si="43"/>
        <v>9073064</v>
      </c>
      <c r="G62" s="24">
        <f t="shared" si="44"/>
        <v>362923</v>
      </c>
      <c r="H62" s="24">
        <f t="shared" si="45"/>
        <v>2783616</v>
      </c>
      <c r="I62" s="24">
        <f t="shared" si="46"/>
        <v>47180</v>
      </c>
      <c r="J62" s="24">
        <f t="shared" si="47"/>
        <v>471799</v>
      </c>
      <c r="K62" s="24">
        <f t="shared" si="48"/>
        <v>12738582</v>
      </c>
      <c r="L62" s="60"/>
    </row>
    <row r="63" ht="15.75" customHeight="1">
      <c r="A63" s="48" t="s">
        <v>409</v>
      </c>
      <c r="B63" s="168" t="s">
        <v>365</v>
      </c>
      <c r="C63" s="50" t="s">
        <v>21</v>
      </c>
      <c r="D63" s="23">
        <v>27.0</v>
      </c>
      <c r="E63" s="24">
        <v>158237.0</v>
      </c>
      <c r="F63" s="25">
        <f t="shared" si="43"/>
        <v>4272399</v>
      </c>
      <c r="G63" s="24">
        <f t="shared" si="44"/>
        <v>170896</v>
      </c>
      <c r="H63" s="24">
        <f t="shared" si="45"/>
        <v>1310772</v>
      </c>
      <c r="I63" s="24">
        <f t="shared" si="46"/>
        <v>22216</v>
      </c>
      <c r="J63" s="24">
        <f t="shared" si="47"/>
        <v>222165</v>
      </c>
      <c r="K63" s="24">
        <f t="shared" si="48"/>
        <v>5998448</v>
      </c>
      <c r="L63" s="60"/>
    </row>
    <row r="64" ht="15.75" customHeight="1">
      <c r="A64" s="48" t="s">
        <v>410</v>
      </c>
      <c r="B64" s="168" t="s">
        <v>367</v>
      </c>
      <c r="C64" s="50" t="s">
        <v>38</v>
      </c>
      <c r="D64" s="23">
        <v>14.153400000000001</v>
      </c>
      <c r="E64" s="24">
        <v>86366.0</v>
      </c>
      <c r="F64" s="25">
        <f t="shared" si="43"/>
        <v>1222373</v>
      </c>
      <c r="G64" s="24">
        <f t="shared" si="44"/>
        <v>48895</v>
      </c>
      <c r="H64" s="24">
        <f t="shared" si="45"/>
        <v>375024</v>
      </c>
      <c r="I64" s="24">
        <f t="shared" si="46"/>
        <v>6356</v>
      </c>
      <c r="J64" s="24">
        <f t="shared" si="47"/>
        <v>63563</v>
      </c>
      <c r="K64" s="24">
        <f t="shared" si="48"/>
        <v>1716211</v>
      </c>
      <c r="L64" s="60"/>
    </row>
    <row r="65" ht="15.75" customHeight="1">
      <c r="A65" s="48" t="s">
        <v>411</v>
      </c>
      <c r="B65" s="168" t="s">
        <v>288</v>
      </c>
      <c r="C65" s="50" t="s">
        <v>38</v>
      </c>
      <c r="D65" s="23">
        <v>12.9924</v>
      </c>
      <c r="E65" s="24">
        <v>39848.0</v>
      </c>
      <c r="F65" s="25">
        <f t="shared" si="43"/>
        <v>517721</v>
      </c>
      <c r="G65" s="24">
        <f t="shared" si="44"/>
        <v>20709</v>
      </c>
      <c r="H65" s="24">
        <f t="shared" si="45"/>
        <v>158837</v>
      </c>
      <c r="I65" s="24">
        <f t="shared" si="46"/>
        <v>2692</v>
      </c>
      <c r="J65" s="24">
        <f t="shared" si="47"/>
        <v>26922</v>
      </c>
      <c r="K65" s="24">
        <f t="shared" si="48"/>
        <v>726881</v>
      </c>
      <c r="L65" s="60"/>
    </row>
    <row r="66" ht="15.75" customHeight="1">
      <c r="A66" s="48" t="s">
        <v>412</v>
      </c>
      <c r="B66" s="168" t="s">
        <v>370</v>
      </c>
      <c r="C66" s="50" t="s">
        <v>4</v>
      </c>
      <c r="D66" s="23">
        <v>2.7</v>
      </c>
      <c r="E66" s="24">
        <v>191876.0</v>
      </c>
      <c r="F66" s="25">
        <f t="shared" si="43"/>
        <v>518065</v>
      </c>
      <c r="G66" s="24">
        <f t="shared" si="44"/>
        <v>20723</v>
      </c>
      <c r="H66" s="24">
        <f t="shared" si="45"/>
        <v>158942</v>
      </c>
      <c r="I66" s="24">
        <f t="shared" si="46"/>
        <v>2694</v>
      </c>
      <c r="J66" s="24">
        <f t="shared" si="47"/>
        <v>26939</v>
      </c>
      <c r="K66" s="24">
        <f t="shared" si="48"/>
        <v>727363</v>
      </c>
      <c r="L66" s="60"/>
    </row>
    <row r="67" ht="15.75" customHeight="1">
      <c r="A67" s="67" t="s">
        <v>413</v>
      </c>
      <c r="B67" s="5"/>
      <c r="C67" s="5"/>
      <c r="D67" s="5"/>
      <c r="E67" s="6"/>
      <c r="F67" s="68">
        <f t="shared" ref="F67:K67" si="49">SUM(F54:F66)</f>
        <v>28523458</v>
      </c>
      <c r="G67" s="68">
        <f t="shared" si="49"/>
        <v>1140939</v>
      </c>
      <c r="H67" s="68">
        <f t="shared" si="49"/>
        <v>8750995</v>
      </c>
      <c r="I67" s="68">
        <f t="shared" si="49"/>
        <v>148321</v>
      </c>
      <c r="J67" s="68">
        <f t="shared" si="49"/>
        <v>1483219</v>
      </c>
      <c r="K67" s="68">
        <f t="shared" si="49"/>
        <v>40046932</v>
      </c>
    </row>
    <row r="68" ht="15.75" customHeight="1">
      <c r="A68" s="293" t="s">
        <v>379</v>
      </c>
      <c r="B68" s="294" t="s">
        <v>414</v>
      </c>
      <c r="C68" s="5"/>
      <c r="D68" s="5"/>
      <c r="E68" s="5"/>
      <c r="F68" s="5"/>
      <c r="G68" s="5"/>
      <c r="H68" s="5"/>
      <c r="I68" s="5"/>
      <c r="J68" s="5"/>
      <c r="K68" s="6"/>
    </row>
    <row r="69" ht="15.75" customHeight="1">
      <c r="A69" s="48" t="s">
        <v>380</v>
      </c>
      <c r="B69" s="168" t="s">
        <v>415</v>
      </c>
      <c r="C69" s="50" t="s">
        <v>4</v>
      </c>
      <c r="D69" s="23">
        <v>1.0</v>
      </c>
      <c r="E69" s="24">
        <v>1.1254244E7</v>
      </c>
      <c r="F69" s="25">
        <f t="shared" ref="F69:F79" si="50">ROUND(D69*E69,0)</f>
        <v>11254244</v>
      </c>
      <c r="G69" s="24">
        <f t="shared" ref="G69:G79" si="51">+ROUND(F69*$G$12,0)</f>
        <v>450170</v>
      </c>
      <c r="H69" s="24">
        <f t="shared" ref="H69:H79" si="52">+ROUND(SUM(F69:G69)*$H$12,0)</f>
        <v>3452802</v>
      </c>
      <c r="I69" s="24">
        <f t="shared" ref="I69:I79" si="53">+ROUND(SUM(F69:G69)*$I$12,0)</f>
        <v>58522</v>
      </c>
      <c r="J69" s="24">
        <f t="shared" ref="J69:J79" si="54">+ROUND(SUM(F69:G69)*$J$12,0)</f>
        <v>585221</v>
      </c>
      <c r="K69" s="24">
        <f t="shared" ref="K69:K79" si="55">+ROUND(SUM(F69:J69),0)</f>
        <v>15800959</v>
      </c>
    </row>
    <row r="70" ht="15.75" customHeight="1">
      <c r="A70" s="48" t="s">
        <v>381</v>
      </c>
      <c r="B70" s="168" t="s">
        <v>416</v>
      </c>
      <c r="C70" s="50" t="s">
        <v>4</v>
      </c>
      <c r="D70" s="23">
        <v>1.0</v>
      </c>
      <c r="E70" s="24">
        <v>3906830.0</v>
      </c>
      <c r="F70" s="25">
        <f t="shared" si="50"/>
        <v>3906830</v>
      </c>
      <c r="G70" s="24">
        <f t="shared" si="51"/>
        <v>156273</v>
      </c>
      <c r="H70" s="24">
        <f t="shared" si="52"/>
        <v>1198615</v>
      </c>
      <c r="I70" s="24">
        <f t="shared" si="53"/>
        <v>20316</v>
      </c>
      <c r="J70" s="24">
        <f t="shared" si="54"/>
        <v>203155</v>
      </c>
      <c r="K70" s="24">
        <f t="shared" si="55"/>
        <v>5485189</v>
      </c>
      <c r="M70" s="60"/>
      <c r="N70" s="60"/>
      <c r="O70" s="60"/>
    </row>
    <row r="71" ht="28.5" customHeight="1">
      <c r="A71" s="48" t="s">
        <v>382</v>
      </c>
      <c r="B71" s="168" t="s">
        <v>417</v>
      </c>
      <c r="C71" s="50" t="s">
        <v>4</v>
      </c>
      <c r="D71" s="23">
        <v>1.0</v>
      </c>
      <c r="E71" s="24">
        <v>3906830.0</v>
      </c>
      <c r="F71" s="25">
        <f t="shared" si="50"/>
        <v>3906830</v>
      </c>
      <c r="G71" s="24">
        <f t="shared" si="51"/>
        <v>156273</v>
      </c>
      <c r="H71" s="24">
        <f t="shared" si="52"/>
        <v>1198615</v>
      </c>
      <c r="I71" s="24">
        <f t="shared" si="53"/>
        <v>20316</v>
      </c>
      <c r="J71" s="24">
        <f t="shared" si="54"/>
        <v>203155</v>
      </c>
      <c r="K71" s="24">
        <f t="shared" si="55"/>
        <v>5485189</v>
      </c>
      <c r="M71" s="60"/>
      <c r="N71" s="60"/>
      <c r="O71" s="60"/>
    </row>
    <row r="72" ht="15.75" customHeight="1">
      <c r="A72" s="48" t="s">
        <v>384</v>
      </c>
      <c r="B72" s="320" t="s">
        <v>418</v>
      </c>
      <c r="C72" s="50" t="s">
        <v>4</v>
      </c>
      <c r="D72" s="23">
        <v>1.0</v>
      </c>
      <c r="E72" s="24">
        <v>3721963.0</v>
      </c>
      <c r="F72" s="25">
        <f t="shared" si="50"/>
        <v>3721963</v>
      </c>
      <c r="G72" s="24">
        <f t="shared" si="51"/>
        <v>148879</v>
      </c>
      <c r="H72" s="24">
        <f t="shared" si="52"/>
        <v>1141898</v>
      </c>
      <c r="I72" s="24">
        <f t="shared" si="53"/>
        <v>19354</v>
      </c>
      <c r="J72" s="24">
        <f t="shared" si="54"/>
        <v>193542</v>
      </c>
      <c r="K72" s="24">
        <f t="shared" si="55"/>
        <v>5225636</v>
      </c>
      <c r="M72" s="60"/>
      <c r="N72" s="60"/>
      <c r="O72" s="60"/>
    </row>
    <row r="73" ht="15.75" customHeight="1">
      <c r="A73" s="48" t="s">
        <v>385</v>
      </c>
      <c r="B73" s="320" t="s">
        <v>419</v>
      </c>
      <c r="C73" s="50" t="s">
        <v>4</v>
      </c>
      <c r="D73" s="23">
        <v>1.0</v>
      </c>
      <c r="E73" s="24">
        <v>3721963.0</v>
      </c>
      <c r="F73" s="25">
        <f t="shared" si="50"/>
        <v>3721963</v>
      </c>
      <c r="G73" s="24">
        <f t="shared" si="51"/>
        <v>148879</v>
      </c>
      <c r="H73" s="24">
        <f t="shared" si="52"/>
        <v>1141898</v>
      </c>
      <c r="I73" s="24">
        <f t="shared" si="53"/>
        <v>19354</v>
      </c>
      <c r="J73" s="24">
        <f t="shared" si="54"/>
        <v>193542</v>
      </c>
      <c r="K73" s="24">
        <f t="shared" si="55"/>
        <v>5225636</v>
      </c>
      <c r="M73" s="60"/>
      <c r="N73" s="60"/>
      <c r="O73" s="60"/>
    </row>
    <row r="74" ht="15.75" customHeight="1">
      <c r="A74" s="48" t="s">
        <v>386</v>
      </c>
      <c r="B74" s="320" t="s">
        <v>420</v>
      </c>
      <c r="C74" s="50" t="s">
        <v>4</v>
      </c>
      <c r="D74" s="23">
        <v>1.0</v>
      </c>
      <c r="E74" s="24">
        <v>3721963.0</v>
      </c>
      <c r="F74" s="25">
        <f t="shared" si="50"/>
        <v>3721963</v>
      </c>
      <c r="G74" s="24">
        <f t="shared" si="51"/>
        <v>148879</v>
      </c>
      <c r="H74" s="24">
        <f t="shared" si="52"/>
        <v>1141898</v>
      </c>
      <c r="I74" s="24">
        <f t="shared" si="53"/>
        <v>19354</v>
      </c>
      <c r="J74" s="24">
        <f t="shared" si="54"/>
        <v>193542</v>
      </c>
      <c r="K74" s="24">
        <f t="shared" si="55"/>
        <v>5225636</v>
      </c>
      <c r="M74" s="60"/>
      <c r="N74" s="60"/>
      <c r="O74" s="60"/>
    </row>
    <row r="75" ht="15.75" customHeight="1">
      <c r="A75" s="48" t="s">
        <v>387</v>
      </c>
      <c r="B75" s="320" t="s">
        <v>421</v>
      </c>
      <c r="C75" s="50" t="s">
        <v>4</v>
      </c>
      <c r="D75" s="23">
        <v>1.0</v>
      </c>
      <c r="E75" s="24">
        <v>3721963.0</v>
      </c>
      <c r="F75" s="25">
        <f t="shared" si="50"/>
        <v>3721963</v>
      </c>
      <c r="G75" s="24">
        <f t="shared" si="51"/>
        <v>148879</v>
      </c>
      <c r="H75" s="24">
        <f t="shared" si="52"/>
        <v>1141898</v>
      </c>
      <c r="I75" s="24">
        <f t="shared" si="53"/>
        <v>19354</v>
      </c>
      <c r="J75" s="24">
        <f t="shared" si="54"/>
        <v>193542</v>
      </c>
      <c r="K75" s="24">
        <f t="shared" si="55"/>
        <v>5225636</v>
      </c>
      <c r="M75" s="60"/>
      <c r="N75" s="60"/>
      <c r="O75" s="60"/>
    </row>
    <row r="76" ht="32.25" customHeight="1">
      <c r="A76" s="48" t="s">
        <v>422</v>
      </c>
      <c r="B76" s="321" t="s">
        <v>423</v>
      </c>
      <c r="C76" s="50" t="s">
        <v>4</v>
      </c>
      <c r="D76" s="23">
        <v>1.0</v>
      </c>
      <c r="E76" s="24">
        <v>1284084.0</v>
      </c>
      <c r="F76" s="25">
        <f t="shared" si="50"/>
        <v>1284084</v>
      </c>
      <c r="G76" s="24">
        <f t="shared" si="51"/>
        <v>51363</v>
      </c>
      <c r="H76" s="24">
        <f t="shared" si="52"/>
        <v>393957</v>
      </c>
      <c r="I76" s="24">
        <f t="shared" si="53"/>
        <v>6677</v>
      </c>
      <c r="J76" s="24">
        <f t="shared" si="54"/>
        <v>66772</v>
      </c>
      <c r="K76" s="24">
        <f t="shared" si="55"/>
        <v>1802853</v>
      </c>
      <c r="M76" s="60"/>
      <c r="N76" s="60"/>
      <c r="O76" s="60"/>
    </row>
    <row r="77" ht="15.75" customHeight="1">
      <c r="A77" s="48" t="s">
        <v>424</v>
      </c>
      <c r="B77" s="91" t="s">
        <v>236</v>
      </c>
      <c r="C77" s="50" t="s">
        <v>207</v>
      </c>
      <c r="D77" s="23">
        <v>0.9</v>
      </c>
      <c r="E77" s="24">
        <v>963132.0</v>
      </c>
      <c r="F77" s="25">
        <f t="shared" si="50"/>
        <v>866819</v>
      </c>
      <c r="G77" s="24">
        <f t="shared" si="51"/>
        <v>34673</v>
      </c>
      <c r="H77" s="24">
        <f t="shared" si="52"/>
        <v>265940</v>
      </c>
      <c r="I77" s="24">
        <f t="shared" si="53"/>
        <v>4507</v>
      </c>
      <c r="J77" s="24">
        <f t="shared" si="54"/>
        <v>45075</v>
      </c>
      <c r="K77" s="24">
        <f t="shared" si="55"/>
        <v>1217014</v>
      </c>
      <c r="M77" s="60"/>
      <c r="N77" s="60"/>
      <c r="O77" s="60"/>
    </row>
    <row r="78" ht="15.75" customHeight="1">
      <c r="A78" s="48" t="s">
        <v>425</v>
      </c>
      <c r="B78" s="321" t="s">
        <v>426</v>
      </c>
      <c r="C78" s="50" t="s">
        <v>4</v>
      </c>
      <c r="D78" s="23">
        <v>5.0</v>
      </c>
      <c r="E78" s="24">
        <v>434456.0</v>
      </c>
      <c r="F78" s="25">
        <f t="shared" si="50"/>
        <v>2172280</v>
      </c>
      <c r="G78" s="24">
        <f t="shared" si="51"/>
        <v>86891</v>
      </c>
      <c r="H78" s="24">
        <f t="shared" si="52"/>
        <v>666455</v>
      </c>
      <c r="I78" s="24">
        <f t="shared" si="53"/>
        <v>11296</v>
      </c>
      <c r="J78" s="24">
        <f t="shared" si="54"/>
        <v>112959</v>
      </c>
      <c r="K78" s="24">
        <f t="shared" si="55"/>
        <v>3049881</v>
      </c>
      <c r="M78" s="60"/>
      <c r="N78" s="60"/>
      <c r="O78" s="60"/>
    </row>
    <row r="79" ht="15.75" customHeight="1">
      <c r="A79" s="48" t="s">
        <v>427</v>
      </c>
      <c r="B79" s="321" t="s">
        <v>428</v>
      </c>
      <c r="C79" s="50" t="s">
        <v>4</v>
      </c>
      <c r="D79" s="23">
        <v>7.0</v>
      </c>
      <c r="E79" s="24">
        <v>524460.0</v>
      </c>
      <c r="F79" s="25">
        <f t="shared" si="50"/>
        <v>3671220</v>
      </c>
      <c r="G79" s="24">
        <f t="shared" si="51"/>
        <v>146849</v>
      </c>
      <c r="H79" s="24">
        <f t="shared" si="52"/>
        <v>1126330</v>
      </c>
      <c r="I79" s="24">
        <f t="shared" si="53"/>
        <v>19090</v>
      </c>
      <c r="J79" s="24">
        <f t="shared" si="54"/>
        <v>190903</v>
      </c>
      <c r="K79" s="24">
        <f t="shared" si="55"/>
        <v>5154392</v>
      </c>
      <c r="M79" s="60"/>
      <c r="N79" s="60"/>
      <c r="O79" s="60"/>
    </row>
    <row r="80" ht="15.75" customHeight="1">
      <c r="A80" s="67" t="s">
        <v>429</v>
      </c>
      <c r="B80" s="5"/>
      <c r="C80" s="5"/>
      <c r="D80" s="5"/>
      <c r="E80" s="6"/>
      <c r="F80" s="68">
        <f t="shared" ref="F80:K80" si="56">SUM(F69:F79)</f>
        <v>41950159</v>
      </c>
      <c r="G80" s="68">
        <f t="shared" si="56"/>
        <v>1678008</v>
      </c>
      <c r="H80" s="68">
        <f t="shared" si="56"/>
        <v>12870306</v>
      </c>
      <c r="I80" s="68">
        <f t="shared" si="56"/>
        <v>218140</v>
      </c>
      <c r="J80" s="68">
        <f t="shared" si="56"/>
        <v>2181408</v>
      </c>
      <c r="K80" s="68">
        <f t="shared" si="56"/>
        <v>58898021</v>
      </c>
    </row>
    <row r="81" ht="15.75" customHeight="1">
      <c r="A81" s="296" t="s">
        <v>388</v>
      </c>
      <c r="B81" s="270" t="s">
        <v>316</v>
      </c>
      <c r="C81" s="84"/>
      <c r="D81" s="271"/>
      <c r="E81" s="272"/>
      <c r="F81" s="273"/>
      <c r="G81" s="273"/>
      <c r="H81" s="273"/>
      <c r="I81" s="274"/>
      <c r="J81" s="274"/>
      <c r="K81" s="274"/>
    </row>
    <row r="82" ht="15.75" customHeight="1">
      <c r="A82" s="48" t="s">
        <v>390</v>
      </c>
      <c r="B82" s="122" t="s">
        <v>317</v>
      </c>
      <c r="C82" s="276" t="s">
        <v>207</v>
      </c>
      <c r="D82" s="23">
        <v>10.270800000000001</v>
      </c>
      <c r="E82" s="322">
        <v>34101.0</v>
      </c>
      <c r="F82" s="297">
        <f t="shared" ref="F82:F89" si="57">+ROUND(E82*D82,0)</f>
        <v>350245</v>
      </c>
      <c r="G82" s="24">
        <f t="shared" ref="G82:G89" si="58">+ROUND(F82*$G$12,0)</f>
        <v>14010</v>
      </c>
      <c r="H82" s="24">
        <f t="shared" ref="H82:H89" si="59">+ROUND(SUM(F82:G82)*$H$12,0)</f>
        <v>107455</v>
      </c>
      <c r="I82" s="24">
        <f t="shared" ref="I82:I89" si="60">+ROUND(SUM(F82:G82)*$I$12,0)</f>
        <v>1821</v>
      </c>
      <c r="J82" s="24">
        <f t="shared" ref="J82:J89" si="61">+ROUND(SUM(F82:G82)*$J$12,0)</f>
        <v>18213</v>
      </c>
      <c r="K82" s="24">
        <f t="shared" ref="K82:K88" si="62">+ROUND(SUM(F82:J82),0)</f>
        <v>491744</v>
      </c>
      <c r="N82" s="60"/>
      <c r="O82" s="60"/>
    </row>
    <row r="83" ht="15.75" customHeight="1">
      <c r="A83" s="48" t="s">
        <v>391</v>
      </c>
      <c r="B83" s="122" t="s">
        <v>212</v>
      </c>
      <c r="C83" s="276" t="s">
        <v>207</v>
      </c>
      <c r="D83" s="23">
        <v>4.6332</v>
      </c>
      <c r="E83" s="322">
        <v>99417.0</v>
      </c>
      <c r="F83" s="297">
        <f t="shared" si="57"/>
        <v>460619</v>
      </c>
      <c r="G83" s="24">
        <f t="shared" si="58"/>
        <v>18425</v>
      </c>
      <c r="H83" s="24">
        <f t="shared" si="59"/>
        <v>141318</v>
      </c>
      <c r="I83" s="24">
        <f t="shared" si="60"/>
        <v>2395</v>
      </c>
      <c r="J83" s="24">
        <f t="shared" si="61"/>
        <v>23952</v>
      </c>
      <c r="K83" s="24">
        <f t="shared" si="62"/>
        <v>646709</v>
      </c>
      <c r="N83" s="60"/>
      <c r="O83" s="60"/>
    </row>
    <row r="84" ht="15.75" customHeight="1">
      <c r="A84" s="48" t="s">
        <v>392</v>
      </c>
      <c r="B84" s="122" t="s">
        <v>383</v>
      </c>
      <c r="C84" s="276" t="s">
        <v>38</v>
      </c>
      <c r="D84" s="23">
        <v>18.144000000000002</v>
      </c>
      <c r="E84" s="322">
        <v>140640.0</v>
      </c>
      <c r="F84" s="297">
        <f t="shared" si="57"/>
        <v>2551772</v>
      </c>
      <c r="G84" s="24">
        <f t="shared" si="58"/>
        <v>102071</v>
      </c>
      <c r="H84" s="24">
        <f t="shared" si="59"/>
        <v>782884</v>
      </c>
      <c r="I84" s="24">
        <f t="shared" si="60"/>
        <v>13269</v>
      </c>
      <c r="J84" s="24">
        <f t="shared" si="61"/>
        <v>132692</v>
      </c>
      <c r="K84" s="24">
        <f t="shared" si="62"/>
        <v>3582688</v>
      </c>
      <c r="N84" s="60"/>
      <c r="O84" s="60"/>
    </row>
    <row r="85" ht="15.75" customHeight="1">
      <c r="A85" s="48" t="s">
        <v>393</v>
      </c>
      <c r="B85" s="122" t="s">
        <v>318</v>
      </c>
      <c r="C85" s="276" t="s">
        <v>319</v>
      </c>
      <c r="D85" s="23">
        <v>25.401600000000002</v>
      </c>
      <c r="E85" s="322">
        <v>11410.0</v>
      </c>
      <c r="F85" s="297">
        <f t="shared" si="57"/>
        <v>289832</v>
      </c>
      <c r="G85" s="24">
        <f t="shared" si="58"/>
        <v>11593</v>
      </c>
      <c r="H85" s="24">
        <f t="shared" si="59"/>
        <v>88920</v>
      </c>
      <c r="I85" s="24">
        <f t="shared" si="60"/>
        <v>1507</v>
      </c>
      <c r="J85" s="24">
        <f t="shared" si="61"/>
        <v>15071</v>
      </c>
      <c r="K85" s="24">
        <f t="shared" si="62"/>
        <v>406923</v>
      </c>
      <c r="N85" s="60"/>
      <c r="O85" s="60"/>
    </row>
    <row r="86" ht="15.75" customHeight="1">
      <c r="A86" s="48" t="s">
        <v>430</v>
      </c>
      <c r="B86" s="122" t="s">
        <v>320</v>
      </c>
      <c r="C86" s="276" t="s">
        <v>21</v>
      </c>
      <c r="D86" s="23">
        <v>54.415800000000004</v>
      </c>
      <c r="E86" s="322">
        <v>90832.0</v>
      </c>
      <c r="F86" s="297">
        <f t="shared" si="57"/>
        <v>4942696</v>
      </c>
      <c r="G86" s="24">
        <f t="shared" si="58"/>
        <v>197708</v>
      </c>
      <c r="H86" s="24">
        <f t="shared" si="59"/>
        <v>1516419</v>
      </c>
      <c r="I86" s="24">
        <f t="shared" si="60"/>
        <v>25702</v>
      </c>
      <c r="J86" s="24">
        <f t="shared" si="61"/>
        <v>257020</v>
      </c>
      <c r="K86" s="24">
        <f t="shared" si="62"/>
        <v>6939545</v>
      </c>
      <c r="N86" s="60"/>
      <c r="O86" s="60"/>
    </row>
    <row r="87" ht="15.75" customHeight="1">
      <c r="A87" s="48" t="s">
        <v>431</v>
      </c>
      <c r="B87" s="122" t="s">
        <v>322</v>
      </c>
      <c r="C87" s="276" t="s">
        <v>323</v>
      </c>
      <c r="D87" s="23">
        <v>198.666</v>
      </c>
      <c r="E87" s="322">
        <v>17298.0</v>
      </c>
      <c r="F87" s="297">
        <f t="shared" si="57"/>
        <v>3436524</v>
      </c>
      <c r="G87" s="24">
        <f t="shared" si="58"/>
        <v>137461</v>
      </c>
      <c r="H87" s="24">
        <f t="shared" si="59"/>
        <v>1054326</v>
      </c>
      <c r="I87" s="24">
        <f t="shared" si="60"/>
        <v>17870</v>
      </c>
      <c r="J87" s="24">
        <f t="shared" si="61"/>
        <v>178699</v>
      </c>
      <c r="K87" s="24">
        <f t="shared" si="62"/>
        <v>4824880</v>
      </c>
      <c r="N87" s="60"/>
      <c r="O87" s="60"/>
    </row>
    <row r="88" ht="15.75" customHeight="1">
      <c r="A88" s="48" t="s">
        <v>432</v>
      </c>
      <c r="B88" s="122" t="s">
        <v>433</v>
      </c>
      <c r="C88" s="276" t="s">
        <v>21</v>
      </c>
      <c r="D88" s="23">
        <v>90.936</v>
      </c>
      <c r="E88" s="322">
        <v>9456.0</v>
      </c>
      <c r="F88" s="297">
        <f t="shared" si="57"/>
        <v>859891</v>
      </c>
      <c r="G88" s="24">
        <f t="shared" si="58"/>
        <v>34396</v>
      </c>
      <c r="H88" s="24">
        <f t="shared" si="59"/>
        <v>263815</v>
      </c>
      <c r="I88" s="24">
        <f t="shared" si="60"/>
        <v>4471</v>
      </c>
      <c r="J88" s="24">
        <f t="shared" si="61"/>
        <v>44714</v>
      </c>
      <c r="K88" s="24">
        <f t="shared" si="62"/>
        <v>1207287</v>
      </c>
      <c r="N88" s="60"/>
      <c r="O88" s="60"/>
    </row>
    <row r="89" ht="15.75" customHeight="1">
      <c r="A89" s="48" t="s">
        <v>434</v>
      </c>
      <c r="B89" s="168" t="s">
        <v>353</v>
      </c>
      <c r="C89" s="276" t="s">
        <v>207</v>
      </c>
      <c r="D89" s="23">
        <v>15.6255</v>
      </c>
      <c r="E89" s="322">
        <v>77190.0</v>
      </c>
      <c r="F89" s="297">
        <f t="shared" si="57"/>
        <v>1206132</v>
      </c>
      <c r="G89" s="24">
        <f t="shared" si="58"/>
        <v>48245</v>
      </c>
      <c r="H89" s="24">
        <f t="shared" si="59"/>
        <v>370041</v>
      </c>
      <c r="I89" s="24">
        <f t="shared" si="60"/>
        <v>6272</v>
      </c>
      <c r="J89" s="24">
        <f t="shared" si="61"/>
        <v>62719</v>
      </c>
      <c r="K89" s="24">
        <v>1693406.0</v>
      </c>
      <c r="N89" s="60"/>
      <c r="O89" s="60"/>
    </row>
    <row r="90" ht="15.75" customHeight="1">
      <c r="A90" s="298"/>
      <c r="B90" s="299" t="s">
        <v>325</v>
      </c>
      <c r="C90" s="300"/>
      <c r="D90" s="301"/>
      <c r="E90" s="302"/>
      <c r="F90" s="279">
        <f t="shared" ref="F90:K90" si="63">SUM(F82:F89)</f>
        <v>14097711</v>
      </c>
      <c r="G90" s="279">
        <f t="shared" si="63"/>
        <v>563909</v>
      </c>
      <c r="H90" s="279">
        <f t="shared" si="63"/>
        <v>4325178</v>
      </c>
      <c r="I90" s="279">
        <f t="shared" si="63"/>
        <v>73307</v>
      </c>
      <c r="J90" s="279">
        <f t="shared" si="63"/>
        <v>733080</v>
      </c>
      <c r="K90" s="279">
        <f t="shared" si="63"/>
        <v>19793182</v>
      </c>
      <c r="M90" s="60"/>
      <c r="N90" s="60"/>
      <c r="O90" s="60"/>
    </row>
    <row r="91" ht="15.75" customHeight="1">
      <c r="A91" s="293" t="s">
        <v>435</v>
      </c>
      <c r="B91" s="294" t="s">
        <v>389</v>
      </c>
      <c r="C91" s="5"/>
      <c r="D91" s="5"/>
      <c r="E91" s="5"/>
      <c r="F91" s="5"/>
      <c r="G91" s="5"/>
      <c r="H91" s="5"/>
      <c r="I91" s="5"/>
      <c r="J91" s="5"/>
      <c r="K91" s="6"/>
      <c r="M91" s="188"/>
      <c r="N91" s="60"/>
      <c r="O91" s="60"/>
    </row>
    <row r="92" ht="15.75" customHeight="1">
      <c r="A92" s="91" t="s">
        <v>436</v>
      </c>
      <c r="B92" s="91" t="s">
        <v>186</v>
      </c>
      <c r="C92" s="176" t="s">
        <v>4</v>
      </c>
      <c r="D92" s="303">
        <v>6.0</v>
      </c>
      <c r="E92" s="177">
        <v>120140.0</v>
      </c>
      <c r="F92" s="24">
        <f t="shared" ref="F92:F95" si="64">ROUND(D92*E92,0)</f>
        <v>720840</v>
      </c>
      <c r="G92" s="24">
        <f t="shared" ref="G92:G95" si="65">+ROUND(F92*$G$12,0)</f>
        <v>28834</v>
      </c>
      <c r="H92" s="24">
        <f t="shared" ref="H92:H95" si="66">+ROUND(SUM(F92:G92)*$H$12,0)</f>
        <v>221154</v>
      </c>
      <c r="I92" s="24">
        <f t="shared" ref="I92:I95" si="67">+ROUND(SUM(F92:G92)*$I$12,0)</f>
        <v>3748</v>
      </c>
      <c r="J92" s="24">
        <f t="shared" ref="J92:J95" si="68">+ROUND(SUM(F92:G92)*$J$12,0)</f>
        <v>37484</v>
      </c>
      <c r="K92" s="24">
        <f t="shared" ref="K92:K95" si="69">+ROUND(SUM(F92:J92),0)</f>
        <v>1012060</v>
      </c>
      <c r="N92" s="60"/>
      <c r="O92" s="60"/>
      <c r="P92" s="60"/>
    </row>
    <row r="93" ht="15.75" customHeight="1">
      <c r="A93" s="91" t="s">
        <v>437</v>
      </c>
      <c r="B93" s="91" t="s">
        <v>188</v>
      </c>
      <c r="C93" s="176" t="s">
        <v>21</v>
      </c>
      <c r="D93" s="303">
        <v>54.0</v>
      </c>
      <c r="E93" s="177">
        <v>14825.0</v>
      </c>
      <c r="F93" s="24">
        <f t="shared" si="64"/>
        <v>800550</v>
      </c>
      <c r="G93" s="24">
        <f t="shared" si="65"/>
        <v>32022</v>
      </c>
      <c r="H93" s="24">
        <f t="shared" si="66"/>
        <v>245609</v>
      </c>
      <c r="I93" s="24">
        <f t="shared" si="67"/>
        <v>4163</v>
      </c>
      <c r="J93" s="24">
        <f t="shared" si="68"/>
        <v>41629</v>
      </c>
      <c r="K93" s="24">
        <f t="shared" si="69"/>
        <v>1123973</v>
      </c>
      <c r="N93" s="60"/>
      <c r="O93" s="60"/>
      <c r="P93" s="60"/>
    </row>
    <row r="94" ht="15.75" customHeight="1">
      <c r="A94" s="91" t="s">
        <v>438</v>
      </c>
      <c r="B94" s="91" t="s">
        <v>190</v>
      </c>
      <c r="C94" s="176" t="s">
        <v>4</v>
      </c>
      <c r="D94" s="303">
        <v>3.0</v>
      </c>
      <c r="E94" s="177">
        <v>98321.0</v>
      </c>
      <c r="F94" s="24">
        <f t="shared" si="64"/>
        <v>294963</v>
      </c>
      <c r="G94" s="24">
        <f t="shared" si="65"/>
        <v>11799</v>
      </c>
      <c r="H94" s="24">
        <f t="shared" si="66"/>
        <v>90495</v>
      </c>
      <c r="I94" s="24">
        <f t="shared" si="67"/>
        <v>1534</v>
      </c>
      <c r="J94" s="24">
        <f t="shared" si="68"/>
        <v>15338</v>
      </c>
      <c r="K94" s="24">
        <f t="shared" si="69"/>
        <v>414129</v>
      </c>
      <c r="N94" s="60"/>
      <c r="O94" s="60"/>
      <c r="P94" s="60"/>
    </row>
    <row r="95" ht="15.75" customHeight="1">
      <c r="A95" s="91" t="s">
        <v>439</v>
      </c>
      <c r="B95" s="91" t="s">
        <v>192</v>
      </c>
      <c r="C95" s="176" t="s">
        <v>4</v>
      </c>
      <c r="D95" s="303">
        <v>1.0</v>
      </c>
      <c r="E95" s="177">
        <v>3930519.0</v>
      </c>
      <c r="F95" s="24">
        <f t="shared" si="64"/>
        <v>3930519</v>
      </c>
      <c r="G95" s="24">
        <f t="shared" si="65"/>
        <v>157221</v>
      </c>
      <c r="H95" s="24">
        <f t="shared" si="66"/>
        <v>1205883</v>
      </c>
      <c r="I95" s="24">
        <f t="shared" si="67"/>
        <v>20439</v>
      </c>
      <c r="J95" s="24">
        <f t="shared" si="68"/>
        <v>204387</v>
      </c>
      <c r="K95" s="24">
        <f t="shared" si="69"/>
        <v>5518449</v>
      </c>
      <c r="N95" s="60"/>
      <c r="O95" s="60"/>
      <c r="P95" s="60"/>
    </row>
    <row r="96" ht="15.75" customHeight="1">
      <c r="A96" s="67" t="s">
        <v>394</v>
      </c>
      <c r="B96" s="5"/>
      <c r="C96" s="5"/>
      <c r="D96" s="5"/>
      <c r="E96" s="6"/>
      <c r="F96" s="68">
        <f t="shared" ref="F96:K96" si="70">SUM(F92:F95)</f>
        <v>5746872</v>
      </c>
      <c r="G96" s="68">
        <f t="shared" si="70"/>
        <v>229876</v>
      </c>
      <c r="H96" s="68">
        <f t="shared" si="70"/>
        <v>1763141</v>
      </c>
      <c r="I96" s="68">
        <f t="shared" si="70"/>
        <v>29884</v>
      </c>
      <c r="J96" s="68">
        <f t="shared" si="70"/>
        <v>298838</v>
      </c>
      <c r="K96" s="68">
        <f t="shared" si="70"/>
        <v>8068611</v>
      </c>
      <c r="N96" s="60"/>
      <c r="O96" s="60"/>
    </row>
    <row r="97" ht="15.75" customHeight="1">
      <c r="A97" s="178" t="s">
        <v>194</v>
      </c>
      <c r="B97" s="5"/>
      <c r="C97" s="5"/>
      <c r="D97" s="5"/>
      <c r="E97" s="6"/>
      <c r="F97" s="179">
        <f t="shared" ref="F97:K97" si="71">+F16+F26+F36+F41+F46+F52+F67+F80+F90+F96</f>
        <v>137070073</v>
      </c>
      <c r="G97" s="179">
        <f t="shared" si="71"/>
        <v>5482807</v>
      </c>
      <c r="H97" s="179">
        <f t="shared" si="71"/>
        <v>42053093</v>
      </c>
      <c r="I97" s="179">
        <f t="shared" si="71"/>
        <v>712762</v>
      </c>
      <c r="J97" s="179">
        <f t="shared" si="71"/>
        <v>7127643</v>
      </c>
      <c r="K97" s="179">
        <f t="shared" si="71"/>
        <v>192446375</v>
      </c>
      <c r="M97" s="60"/>
      <c r="N97" s="60"/>
      <c r="O97" s="60"/>
    </row>
    <row r="98" ht="15.75" customHeight="1">
      <c r="A98" s="323" t="s">
        <v>9</v>
      </c>
      <c r="J98" s="324"/>
      <c r="K98" s="325">
        <f>+K97</f>
        <v>192446375</v>
      </c>
      <c r="M98" s="60"/>
      <c r="N98" s="60"/>
      <c r="O98" s="60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  <c r="K99" s="16"/>
    </row>
    <row r="100" ht="15.75" customHeight="1">
      <c r="A100" s="16"/>
      <c r="B100" s="305"/>
      <c r="C100" s="16"/>
      <c r="D100" s="16"/>
      <c r="E100" s="16"/>
      <c r="F100" s="306"/>
      <c r="G100" s="306"/>
      <c r="H100" s="306"/>
      <c r="I100" s="306"/>
      <c r="J100" s="306"/>
      <c r="K100" s="306"/>
    </row>
    <row r="101" ht="15.75" customHeight="1">
      <c r="A101" s="326"/>
      <c r="B101" s="184"/>
      <c r="C101" s="16"/>
      <c r="D101" s="16"/>
      <c r="E101" s="16"/>
      <c r="F101" s="306"/>
      <c r="G101" s="306"/>
      <c r="H101" s="306"/>
      <c r="I101" s="16"/>
      <c r="K101" s="306"/>
    </row>
    <row r="102" ht="15.75" customHeight="1">
      <c r="A102" s="146"/>
      <c r="B102" s="305"/>
      <c r="C102" s="16"/>
      <c r="D102" s="16"/>
      <c r="E102" s="16"/>
      <c r="F102" s="16"/>
      <c r="G102" s="16"/>
      <c r="H102" s="16"/>
      <c r="I102" s="16"/>
    </row>
    <row r="103" ht="15.75" customHeight="1">
      <c r="A103" s="146"/>
      <c r="B103" s="305"/>
      <c r="C103" s="16"/>
      <c r="D103" s="16"/>
      <c r="E103" s="16"/>
      <c r="F103" s="306"/>
      <c r="G103" s="306"/>
      <c r="H103" s="306"/>
      <c r="I103" s="306"/>
      <c r="J103" s="306"/>
      <c r="K103" s="573"/>
    </row>
    <row r="104" ht="15.75" customHeight="1">
      <c r="A104" s="146"/>
      <c r="B104" s="305"/>
      <c r="C104" s="16"/>
      <c r="D104" s="16"/>
      <c r="E104" s="16"/>
      <c r="F104" s="16"/>
      <c r="G104" s="16"/>
      <c r="H104" s="16"/>
      <c r="I104" s="16"/>
    </row>
    <row r="105" ht="15.75" customHeight="1">
      <c r="A105" s="146"/>
      <c r="B105" s="305"/>
      <c r="C105" s="16"/>
      <c r="D105" s="16"/>
      <c r="E105" s="16"/>
      <c r="F105" s="16"/>
      <c r="G105" s="16"/>
      <c r="H105" s="16"/>
      <c r="I105" s="16"/>
    </row>
    <row r="106" ht="15.75" customHeight="1">
      <c r="A106" s="146"/>
      <c r="B106" s="305"/>
      <c r="C106" s="16"/>
      <c r="D106" s="16"/>
      <c r="E106" s="16"/>
      <c r="F106" s="16"/>
      <c r="G106" s="16"/>
      <c r="H106" s="16"/>
      <c r="I106" s="16"/>
    </row>
    <row r="107" ht="15.75" customHeight="1">
      <c r="A107" s="308"/>
      <c r="B107" s="305"/>
      <c r="C107" s="16"/>
      <c r="D107" s="16"/>
      <c r="E107" s="16"/>
      <c r="F107" s="16"/>
      <c r="G107" s="16"/>
      <c r="H107" s="16"/>
      <c r="I107" s="16"/>
    </row>
    <row r="108" ht="15.75" customHeight="1">
      <c r="A108" s="308"/>
      <c r="B108" s="305"/>
      <c r="C108" s="16"/>
      <c r="D108" s="16"/>
      <c r="E108" s="16"/>
      <c r="F108" s="16"/>
      <c r="G108" s="16"/>
      <c r="H108" s="16"/>
      <c r="I108" s="16"/>
    </row>
    <row r="109" ht="15.75" customHeight="1">
      <c r="B109" s="305"/>
      <c r="C109" s="16"/>
      <c r="D109" s="16"/>
      <c r="E109" s="16"/>
      <c r="F109" s="16"/>
      <c r="G109" s="16"/>
      <c r="H109" s="16"/>
      <c r="I109" s="16"/>
    </row>
    <row r="110" ht="15.75" customHeight="1">
      <c r="A110" s="309"/>
      <c r="B110" s="305"/>
      <c r="C110" s="16"/>
      <c r="D110" s="16"/>
      <c r="E110" s="16"/>
      <c r="F110" s="16"/>
      <c r="G110" s="16"/>
      <c r="H110" s="16"/>
      <c r="I110" s="16"/>
    </row>
    <row r="111" ht="15.75" customHeight="1">
      <c r="A111" s="309"/>
      <c r="B111" s="305"/>
      <c r="C111" s="16"/>
      <c r="D111" s="16"/>
      <c r="E111" s="16"/>
      <c r="F111" s="16"/>
      <c r="G111" s="16"/>
      <c r="H111" s="16"/>
      <c r="I111" s="1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</row>
  </sheetData>
  <mergeCells count="29">
    <mergeCell ref="F11:F12"/>
    <mergeCell ref="K11:K12"/>
    <mergeCell ref="B9:K9"/>
    <mergeCell ref="A10:K10"/>
    <mergeCell ref="A11:A12"/>
    <mergeCell ref="B11:B12"/>
    <mergeCell ref="C11:C12"/>
    <mergeCell ref="D11:D12"/>
    <mergeCell ref="B13:K13"/>
    <mergeCell ref="B17:K17"/>
    <mergeCell ref="E11:E12"/>
    <mergeCell ref="A16:E16"/>
    <mergeCell ref="A26:E26"/>
    <mergeCell ref="B27:K27"/>
    <mergeCell ref="A36:E36"/>
    <mergeCell ref="B37:K37"/>
    <mergeCell ref="B42:K42"/>
    <mergeCell ref="A80:E80"/>
    <mergeCell ref="B91:K91"/>
    <mergeCell ref="A96:E96"/>
    <mergeCell ref="A97:E97"/>
    <mergeCell ref="A98:J98"/>
    <mergeCell ref="A41:E41"/>
    <mergeCell ref="A46:E46"/>
    <mergeCell ref="B47:K47"/>
    <mergeCell ref="A52:E52"/>
    <mergeCell ref="B53:K53"/>
    <mergeCell ref="A67:E67"/>
    <mergeCell ref="B68:K68"/>
  </mergeCells>
  <conditionalFormatting sqref="A14:A15">
    <cfRule type="cellIs" dxfId="0" priority="1" operator="equal">
      <formula>"ESCRIBA AQUÍ EL NOMBRE DEL CAPITULO"</formula>
    </cfRule>
  </conditionalFormatting>
  <printOptions/>
  <pageMargins bottom="0.7480314960629921" footer="0.0" header="0.0" left="0.7086614173228347" right="0.7086614173228347" top="0.7480314960629921"/>
  <pageSetup scale="55" orientation="landscape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11.29"/>
    <col customWidth="1" min="2" max="2" width="71.43"/>
    <col customWidth="1" min="3" max="3" width="8.29"/>
    <col customWidth="1" min="4" max="4" width="8.71"/>
    <col customWidth="1" min="5" max="5" width="15.0"/>
    <col customWidth="1" min="6" max="6" width="18.57"/>
    <col customWidth="1" min="7" max="7" width="16.57"/>
    <col customWidth="1" min="8" max="8" width="18.0"/>
    <col customWidth="1" min="9" max="9" width="15.29"/>
    <col customWidth="1" min="10" max="10" width="16.43"/>
    <col customWidth="1" min="11" max="11" width="20.71"/>
    <col customWidth="1" min="12" max="12" width="5.29"/>
    <col customWidth="1" min="13" max="13" width="34.29"/>
    <col customWidth="1" min="14" max="26" width="11.43"/>
  </cols>
  <sheetData>
    <row r="1">
      <c r="A1" s="290"/>
      <c r="B1" s="291"/>
      <c r="C1" s="290"/>
      <c r="D1" s="290"/>
      <c r="E1" s="290"/>
      <c r="F1" s="290"/>
      <c r="G1" s="290"/>
      <c r="H1" s="290"/>
      <c r="I1" s="290"/>
      <c r="J1" s="290"/>
      <c r="K1" s="290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90"/>
      <c r="B2" s="291"/>
      <c r="C2" s="290"/>
      <c r="D2" s="290"/>
      <c r="E2" s="290"/>
      <c r="F2" s="290"/>
      <c r="G2" s="290"/>
      <c r="H2" s="290"/>
      <c r="I2" s="290"/>
      <c r="J2" s="290"/>
      <c r="K2" s="290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90"/>
      <c r="B3" s="291"/>
      <c r="C3" s="290"/>
      <c r="D3" s="290"/>
      <c r="E3" s="290"/>
      <c r="F3" s="290"/>
      <c r="G3" s="290"/>
      <c r="H3" s="290"/>
      <c r="I3" s="290"/>
      <c r="J3" s="290"/>
      <c r="K3" s="290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90"/>
      <c r="B4" s="291"/>
      <c r="C4" s="290"/>
      <c r="D4" s="290"/>
      <c r="E4" s="290"/>
      <c r="F4" s="290"/>
      <c r="G4" s="290"/>
      <c r="H4" s="290"/>
      <c r="I4" s="290"/>
      <c r="J4" s="290"/>
      <c r="K4" s="290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90"/>
      <c r="B5" s="291"/>
      <c r="C5" s="290"/>
      <c r="D5" s="290"/>
      <c r="E5" s="290"/>
      <c r="F5" s="290"/>
      <c r="G5" s="290"/>
      <c r="H5" s="290"/>
      <c r="I5" s="290"/>
      <c r="J5" s="290"/>
      <c r="K5" s="290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90"/>
      <c r="B6" s="291"/>
      <c r="C6" s="290"/>
      <c r="D6" s="290"/>
      <c r="E6" s="290"/>
      <c r="F6" s="290"/>
      <c r="G6" s="290"/>
      <c r="H6" s="290"/>
      <c r="I6" s="290"/>
      <c r="J6" s="290"/>
      <c r="K6" s="290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90"/>
      <c r="B7" s="291"/>
      <c r="C7" s="290"/>
      <c r="D7" s="290"/>
      <c r="E7" s="290"/>
      <c r="F7" s="290"/>
      <c r="G7" s="290"/>
      <c r="H7" s="290"/>
      <c r="I7" s="290"/>
      <c r="J7" s="290"/>
      <c r="K7" s="290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90"/>
      <c r="B8" s="291"/>
      <c r="C8" s="290"/>
      <c r="D8" s="290"/>
      <c r="E8" s="290"/>
      <c r="F8" s="290"/>
      <c r="G8" s="290"/>
      <c r="H8" s="290"/>
      <c r="I8" s="290"/>
      <c r="J8" s="290"/>
      <c r="K8" s="290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A9" s="574" t="s">
        <v>145</v>
      </c>
      <c r="B9" s="575" t="s">
        <v>688</v>
      </c>
      <c r="C9" s="234"/>
      <c r="D9" s="234"/>
      <c r="E9" s="234"/>
      <c r="F9" s="234"/>
      <c r="G9" s="234"/>
      <c r="H9" s="234"/>
      <c r="I9" s="234"/>
      <c r="J9" s="234"/>
      <c r="K9" s="235"/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 ht="15.75" customHeight="1">
      <c r="A10" s="574"/>
      <c r="B10" s="575" t="s">
        <v>686</v>
      </c>
      <c r="C10" s="234"/>
      <c r="D10" s="234"/>
      <c r="E10" s="234"/>
      <c r="F10" s="234"/>
      <c r="G10" s="234"/>
      <c r="H10" s="234"/>
      <c r="I10" s="234"/>
      <c r="J10" s="234"/>
      <c r="K10" s="235"/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>
      <c r="A11" s="576" t="s">
        <v>2</v>
      </c>
      <c r="B11" s="559" t="s">
        <v>3</v>
      </c>
      <c r="C11" s="560" t="s">
        <v>4</v>
      </c>
      <c r="D11" s="561" t="s">
        <v>5</v>
      </c>
      <c r="E11" s="562" t="s">
        <v>6</v>
      </c>
      <c r="F11" s="577" t="s">
        <v>7</v>
      </c>
      <c r="G11" s="578" t="s">
        <v>155</v>
      </c>
      <c r="H11" s="578" t="s">
        <v>156</v>
      </c>
      <c r="I11" s="578" t="s">
        <v>157</v>
      </c>
      <c r="J11" s="578" t="s">
        <v>158</v>
      </c>
      <c r="K11" s="579" t="s">
        <v>9</v>
      </c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340"/>
      <c r="B12" s="487"/>
      <c r="C12" s="487"/>
      <c r="D12" s="487"/>
      <c r="E12" s="487"/>
      <c r="F12" s="487"/>
      <c r="G12" s="580">
        <v>0.04</v>
      </c>
      <c r="H12" s="581">
        <v>0.295</v>
      </c>
      <c r="I12" s="581">
        <v>0.005</v>
      </c>
      <c r="J12" s="582">
        <v>0.05</v>
      </c>
      <c r="K12" s="490"/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269" t="s">
        <v>148</v>
      </c>
      <c r="B13" s="294" t="s">
        <v>333</v>
      </c>
      <c r="C13" s="5"/>
      <c r="D13" s="5"/>
      <c r="E13" s="5"/>
      <c r="F13" s="5"/>
      <c r="G13" s="5"/>
      <c r="H13" s="5"/>
      <c r="I13" s="5"/>
      <c r="J13" s="5"/>
      <c r="K13" s="359"/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346" t="s">
        <v>150</v>
      </c>
      <c r="B14" s="347" t="s">
        <v>334</v>
      </c>
      <c r="C14" s="348" t="s">
        <v>38</v>
      </c>
      <c r="D14" s="349">
        <v>58.3</v>
      </c>
      <c r="E14" s="350" t="str">
        <f>+[60]APU!H274</f>
        <v>#ERROR!</v>
      </c>
      <c r="F14" s="351" t="str">
        <f t="shared" ref="F14:F15" si="1">ROUND(D14*E14,0)</f>
        <v>#ERROR!</v>
      </c>
      <c r="G14" s="352" t="str">
        <f t="shared" ref="G14:G15" si="2">+ROUND(F14*$G$12,0)</f>
        <v>#ERROR!</v>
      </c>
      <c r="H14" s="352" t="str">
        <f t="shared" ref="H14:H15" si="3">+ROUND(SUM(F14:G14)*$H$12,0)</f>
        <v>#ERROR!</v>
      </c>
      <c r="I14" s="352" t="str">
        <f t="shared" ref="I14:I15" si="4">+ROUND(SUM(F14:G14)*$I$12,0)</f>
        <v>#ERROR!</v>
      </c>
      <c r="J14" s="352" t="str">
        <f t="shared" ref="J14:J15" si="5">+ROUND(SUM(F14:G14)*$J$12,0)</f>
        <v>#ERROR!</v>
      </c>
      <c r="K14" s="353" t="str">
        <f t="shared" ref="K14:K15" si="6">+ROUND(SUM(F14:J14),0)</f>
        <v>#ERROR!</v>
      </c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255" t="s">
        <v>198</v>
      </c>
      <c r="B15" s="91" t="s">
        <v>335</v>
      </c>
      <c r="C15" s="50" t="s">
        <v>38</v>
      </c>
      <c r="D15" s="23">
        <v>1.0</v>
      </c>
      <c r="E15" s="256" t="str">
        <f>+[60]APU!H303</f>
        <v>#ERROR!</v>
      </c>
      <c r="F15" s="25" t="str">
        <f t="shared" si="1"/>
        <v>#ERROR!</v>
      </c>
      <c r="G15" s="24" t="str">
        <f t="shared" si="2"/>
        <v>#ERROR!</v>
      </c>
      <c r="H15" s="352" t="str">
        <f t="shared" si="3"/>
        <v>#ERROR!</v>
      </c>
      <c r="I15" s="352" t="str">
        <f t="shared" si="4"/>
        <v>#ERROR!</v>
      </c>
      <c r="J15" s="352" t="str">
        <f t="shared" si="5"/>
        <v>#ERROR!</v>
      </c>
      <c r="K15" s="353" t="str">
        <f t="shared" si="6"/>
        <v>#ERROR!</v>
      </c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354" t="s">
        <v>336</v>
      </c>
      <c r="B16" s="355"/>
      <c r="C16" s="355"/>
      <c r="D16" s="355"/>
      <c r="E16" s="356"/>
      <c r="F16" s="357" t="str">
        <f t="shared" ref="F16:K16" si="7">SUM(F14:F15)</f>
        <v>#ERROR!</v>
      </c>
      <c r="G16" s="357" t="str">
        <f t="shared" si="7"/>
        <v>#ERROR!</v>
      </c>
      <c r="H16" s="357" t="str">
        <f t="shared" si="7"/>
        <v>#ERROR!</v>
      </c>
      <c r="I16" s="357" t="str">
        <f t="shared" si="7"/>
        <v>#ERROR!</v>
      </c>
      <c r="J16" s="357" t="str">
        <f t="shared" si="7"/>
        <v>#ERROR!</v>
      </c>
      <c r="K16" s="358" t="str">
        <f t="shared" si="7"/>
        <v>#ERROR!</v>
      </c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269" t="s">
        <v>159</v>
      </c>
      <c r="B17" s="294" t="s">
        <v>397</v>
      </c>
      <c r="C17" s="5"/>
      <c r="D17" s="5"/>
      <c r="E17" s="5"/>
      <c r="F17" s="5"/>
      <c r="G17" s="5"/>
      <c r="H17" s="5"/>
      <c r="I17" s="5"/>
      <c r="J17" s="5"/>
      <c r="K17" s="359"/>
      <c r="L17" s="295"/>
      <c r="M17" s="295"/>
      <c r="N17" s="295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255" t="s">
        <v>161</v>
      </c>
      <c r="B18" s="91" t="s">
        <v>357</v>
      </c>
      <c r="C18" s="50" t="s">
        <v>38</v>
      </c>
      <c r="D18" s="23">
        <v>207.61</v>
      </c>
      <c r="E18" s="256" t="str">
        <f>+[60]APU!H324</f>
        <v>#ERROR!</v>
      </c>
      <c r="F18" s="25" t="str">
        <f t="shared" ref="F18:F25" si="8">ROUND(D18*E18,0)</f>
        <v>#ERROR!</v>
      </c>
      <c r="G18" s="24" t="str">
        <f t="shared" ref="G18:G25" si="9">+ROUND(F18*$G$12,0)</f>
        <v>#ERROR!</v>
      </c>
      <c r="H18" s="352" t="str">
        <f t="shared" ref="H18:H25" si="10">+ROUND(SUM(F18:G18)*$H$12,0)</f>
        <v>#ERROR!</v>
      </c>
      <c r="I18" s="352" t="str">
        <f t="shared" ref="I18:I25" si="11">+ROUND(SUM(F18:G18)*$I$12,0)</f>
        <v>#ERROR!</v>
      </c>
      <c r="J18" s="352" t="str">
        <f t="shared" ref="J18:J25" si="12">+ROUND(SUM(F18:G18)*$J$12,0)</f>
        <v>#ERROR!</v>
      </c>
      <c r="K18" s="353" t="str">
        <f t="shared" ref="K18:K25" si="13">+ROUND(SUM(F18:J18),0)</f>
        <v>#ERROR!</v>
      </c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255" t="s">
        <v>163</v>
      </c>
      <c r="B19" s="91" t="s">
        <v>339</v>
      </c>
      <c r="C19" s="50" t="s">
        <v>38</v>
      </c>
      <c r="D19" s="23">
        <v>54.90720000000001</v>
      </c>
      <c r="E19" s="256" t="str">
        <f>+[60]APU!H344</f>
        <v>#ERROR!</v>
      </c>
      <c r="F19" s="25" t="str">
        <f t="shared" si="8"/>
        <v>#ERROR!</v>
      </c>
      <c r="G19" s="24" t="str">
        <f t="shared" si="9"/>
        <v>#ERROR!</v>
      </c>
      <c r="H19" s="352" t="str">
        <f t="shared" si="10"/>
        <v>#ERROR!</v>
      </c>
      <c r="I19" s="352" t="str">
        <f t="shared" si="11"/>
        <v>#ERROR!</v>
      </c>
      <c r="J19" s="352" t="str">
        <f t="shared" si="12"/>
        <v>#ERROR!</v>
      </c>
      <c r="K19" s="353" t="str">
        <f t="shared" si="13"/>
        <v>#ERROR!</v>
      </c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255" t="s">
        <v>209</v>
      </c>
      <c r="B20" s="168" t="s">
        <v>297</v>
      </c>
      <c r="C20" s="50" t="s">
        <v>207</v>
      </c>
      <c r="D20" s="23">
        <v>0.5508000000000001</v>
      </c>
      <c r="E20" s="256" t="str">
        <f>+[60]APU!H365</f>
        <v>#ERROR!</v>
      </c>
      <c r="F20" s="25" t="str">
        <f t="shared" si="8"/>
        <v>#ERROR!</v>
      </c>
      <c r="G20" s="24" t="str">
        <f t="shared" si="9"/>
        <v>#ERROR!</v>
      </c>
      <c r="H20" s="352" t="str">
        <f t="shared" si="10"/>
        <v>#ERROR!</v>
      </c>
      <c r="I20" s="352" t="str">
        <f t="shared" si="11"/>
        <v>#ERROR!</v>
      </c>
      <c r="J20" s="352" t="str">
        <f t="shared" si="12"/>
        <v>#ERROR!</v>
      </c>
      <c r="K20" s="353" t="str">
        <f t="shared" si="13"/>
        <v>#ERROR!</v>
      </c>
      <c r="L20" s="60"/>
      <c r="M20" s="60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255" t="s">
        <v>211</v>
      </c>
      <c r="B21" s="91" t="s">
        <v>340</v>
      </c>
      <c r="C21" s="50" t="s">
        <v>38</v>
      </c>
      <c r="D21" s="23">
        <v>54.90720000000001</v>
      </c>
      <c r="E21" s="256" t="str">
        <f>+[60]APU!H386</f>
        <v>#ERROR!</v>
      </c>
      <c r="F21" s="25" t="str">
        <f t="shared" si="8"/>
        <v>#ERROR!</v>
      </c>
      <c r="G21" s="24" t="str">
        <f t="shared" si="9"/>
        <v>#ERROR!</v>
      </c>
      <c r="H21" s="352" t="str">
        <f t="shared" si="10"/>
        <v>#ERROR!</v>
      </c>
      <c r="I21" s="352" t="str">
        <f t="shared" si="11"/>
        <v>#ERROR!</v>
      </c>
      <c r="J21" s="352" t="str">
        <f t="shared" si="12"/>
        <v>#ERROR!</v>
      </c>
      <c r="K21" s="353" t="str">
        <f t="shared" si="13"/>
        <v>#ERROR!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255" t="s">
        <v>213</v>
      </c>
      <c r="B22" s="168" t="s">
        <v>689</v>
      </c>
      <c r="C22" s="50" t="s">
        <v>38</v>
      </c>
      <c r="D22" s="23">
        <v>54.90720000000001</v>
      </c>
      <c r="E22" s="256" t="str">
        <f>+[60]APU!H406</f>
        <v>#ERROR!</v>
      </c>
      <c r="F22" s="25" t="str">
        <f t="shared" si="8"/>
        <v>#ERROR!</v>
      </c>
      <c r="G22" s="24" t="str">
        <f t="shared" si="9"/>
        <v>#ERROR!</v>
      </c>
      <c r="H22" s="352" t="str">
        <f t="shared" si="10"/>
        <v>#ERROR!</v>
      </c>
      <c r="I22" s="352" t="str">
        <f t="shared" si="11"/>
        <v>#ERROR!</v>
      </c>
      <c r="J22" s="352" t="str">
        <f t="shared" si="12"/>
        <v>#ERROR!</v>
      </c>
      <c r="K22" s="353" t="str">
        <f t="shared" si="13"/>
        <v>#ERROR!</v>
      </c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255" t="s">
        <v>215</v>
      </c>
      <c r="B23" s="168" t="s">
        <v>342</v>
      </c>
      <c r="C23" s="50" t="s">
        <v>21</v>
      </c>
      <c r="D23" s="23">
        <v>16.200000000000003</v>
      </c>
      <c r="E23" s="256" t="str">
        <f>+[60]APU!H427</f>
        <v>#ERROR!</v>
      </c>
      <c r="F23" s="25" t="str">
        <f t="shared" si="8"/>
        <v>#ERROR!</v>
      </c>
      <c r="G23" s="24" t="str">
        <f t="shared" si="9"/>
        <v>#ERROR!</v>
      </c>
      <c r="H23" s="352" t="str">
        <f t="shared" si="10"/>
        <v>#ERROR!</v>
      </c>
      <c r="I23" s="352" t="str">
        <f t="shared" si="11"/>
        <v>#ERROR!</v>
      </c>
      <c r="J23" s="352" t="str">
        <f t="shared" si="12"/>
        <v>#ERROR!</v>
      </c>
      <c r="K23" s="353" t="str">
        <f t="shared" si="13"/>
        <v>#ERROR!</v>
      </c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255" t="s">
        <v>217</v>
      </c>
      <c r="B24" s="168" t="s">
        <v>343</v>
      </c>
      <c r="C24" s="50" t="s">
        <v>21</v>
      </c>
      <c r="D24" s="23">
        <v>17.6688</v>
      </c>
      <c r="E24" s="256" t="str">
        <f>+[60]APU!H448</f>
        <v>#ERROR!</v>
      </c>
      <c r="F24" s="25" t="str">
        <f t="shared" si="8"/>
        <v>#ERROR!</v>
      </c>
      <c r="G24" s="24" t="str">
        <f t="shared" si="9"/>
        <v>#ERROR!</v>
      </c>
      <c r="H24" s="352" t="str">
        <f t="shared" si="10"/>
        <v>#ERROR!</v>
      </c>
      <c r="I24" s="352" t="str">
        <f t="shared" si="11"/>
        <v>#ERROR!</v>
      </c>
      <c r="J24" s="352" t="str">
        <f t="shared" si="12"/>
        <v>#ERROR!</v>
      </c>
      <c r="K24" s="353" t="str">
        <f t="shared" si="13"/>
        <v>#ERROR!</v>
      </c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255" t="s">
        <v>219</v>
      </c>
      <c r="B25" s="168" t="s">
        <v>344</v>
      </c>
      <c r="C25" s="50" t="s">
        <v>38</v>
      </c>
      <c r="D25" s="23">
        <v>34.495200000000004</v>
      </c>
      <c r="E25" s="256" t="str">
        <f>+[60]APU!H467</f>
        <v>#ERROR!</v>
      </c>
      <c r="F25" s="25" t="str">
        <f t="shared" si="8"/>
        <v>#ERROR!</v>
      </c>
      <c r="G25" s="24" t="str">
        <f t="shared" si="9"/>
        <v>#ERROR!</v>
      </c>
      <c r="H25" s="352" t="str">
        <f t="shared" si="10"/>
        <v>#ERROR!</v>
      </c>
      <c r="I25" s="352" t="str">
        <f t="shared" si="11"/>
        <v>#ERROR!</v>
      </c>
      <c r="J25" s="352" t="str">
        <f t="shared" si="12"/>
        <v>#ERROR!</v>
      </c>
      <c r="K25" s="353" t="str">
        <f t="shared" si="13"/>
        <v>#ERROR!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258" t="s">
        <v>345</v>
      </c>
      <c r="B26" s="5"/>
      <c r="C26" s="5"/>
      <c r="D26" s="5"/>
      <c r="E26" s="6"/>
      <c r="F26" s="68" t="str">
        <f t="shared" ref="F26:K26" si="14">SUM(F18:F25)</f>
        <v>#ERROR!</v>
      </c>
      <c r="G26" s="68" t="str">
        <f t="shared" si="14"/>
        <v>#ERROR!</v>
      </c>
      <c r="H26" s="68" t="str">
        <f t="shared" si="14"/>
        <v>#ERROR!</v>
      </c>
      <c r="I26" s="68" t="str">
        <f t="shared" si="14"/>
        <v>#ERROR!</v>
      </c>
      <c r="J26" s="68" t="str">
        <f t="shared" si="14"/>
        <v>#ERROR!</v>
      </c>
      <c r="K26" s="259" t="str">
        <f t="shared" si="14"/>
        <v>#ERROR!</v>
      </c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269" t="s">
        <v>166</v>
      </c>
      <c r="B27" s="294" t="s">
        <v>399</v>
      </c>
      <c r="C27" s="5"/>
      <c r="D27" s="5"/>
      <c r="E27" s="5"/>
      <c r="F27" s="5"/>
      <c r="G27" s="5"/>
      <c r="H27" s="5"/>
      <c r="I27" s="5"/>
      <c r="J27" s="5"/>
      <c r="K27" s="359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255" t="s">
        <v>168</v>
      </c>
      <c r="B28" s="91" t="s">
        <v>357</v>
      </c>
      <c r="C28" s="50" t="s">
        <v>38</v>
      </c>
      <c r="D28" s="23">
        <v>207.61</v>
      </c>
      <c r="E28" s="256" t="str">
        <f>+[60]APU!H324</f>
        <v>#ERROR!</v>
      </c>
      <c r="F28" s="25" t="str">
        <f t="shared" ref="F28:F35" si="15">ROUND(D28*E28,0)</f>
        <v>#ERROR!</v>
      </c>
      <c r="G28" s="24" t="str">
        <f t="shared" ref="G28:G35" si="16">+ROUND(F28*$G$12,0)</f>
        <v>#ERROR!</v>
      </c>
      <c r="H28" s="352" t="str">
        <f t="shared" ref="H28:H35" si="17">+ROUND(SUM(F28:G28)*$H$12,0)</f>
        <v>#ERROR!</v>
      </c>
      <c r="I28" s="352" t="str">
        <f t="shared" ref="I28:I35" si="18">+ROUND(SUM(F28:G28)*$I$12,0)</f>
        <v>#ERROR!</v>
      </c>
      <c r="J28" s="352" t="str">
        <f t="shared" ref="J28:J35" si="19">+ROUND(SUM(F28:G28)*$J$12,0)</f>
        <v>#ERROR!</v>
      </c>
      <c r="K28" s="353" t="str">
        <f t="shared" ref="K28:K35" si="20">+ROUND(SUM(F28:J28),0)</f>
        <v>#ERROR!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255" t="s">
        <v>170</v>
      </c>
      <c r="B29" s="91" t="s">
        <v>339</v>
      </c>
      <c r="C29" s="50" t="s">
        <v>38</v>
      </c>
      <c r="D29" s="23">
        <v>54.90720000000001</v>
      </c>
      <c r="E29" s="256" t="str">
        <f>+[60]APU!H344</f>
        <v>#ERROR!</v>
      </c>
      <c r="F29" s="25" t="str">
        <f t="shared" si="15"/>
        <v>#ERROR!</v>
      </c>
      <c r="G29" s="24" t="str">
        <f t="shared" si="16"/>
        <v>#ERROR!</v>
      </c>
      <c r="H29" s="352" t="str">
        <f t="shared" si="17"/>
        <v>#ERROR!</v>
      </c>
      <c r="I29" s="352" t="str">
        <f t="shared" si="18"/>
        <v>#ERROR!</v>
      </c>
      <c r="J29" s="352" t="str">
        <f t="shared" si="19"/>
        <v>#ERROR!</v>
      </c>
      <c r="K29" s="353" t="str">
        <f t="shared" si="20"/>
        <v>#ERROR!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255" t="s">
        <v>244</v>
      </c>
      <c r="B30" s="168" t="s">
        <v>297</v>
      </c>
      <c r="C30" s="50" t="s">
        <v>207</v>
      </c>
      <c r="D30" s="23">
        <v>0.5508000000000001</v>
      </c>
      <c r="E30" s="256" t="str">
        <f>+[60]APU!H365</f>
        <v>#ERROR!</v>
      </c>
      <c r="F30" s="25" t="str">
        <f t="shared" si="15"/>
        <v>#ERROR!</v>
      </c>
      <c r="G30" s="24" t="str">
        <f t="shared" si="16"/>
        <v>#ERROR!</v>
      </c>
      <c r="H30" s="352" t="str">
        <f t="shared" si="17"/>
        <v>#ERROR!</v>
      </c>
      <c r="I30" s="352" t="str">
        <f t="shared" si="18"/>
        <v>#ERROR!</v>
      </c>
      <c r="J30" s="352" t="str">
        <f t="shared" si="19"/>
        <v>#ERROR!</v>
      </c>
      <c r="K30" s="353" t="str">
        <f t="shared" si="20"/>
        <v>#ERROR!</v>
      </c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255" t="s">
        <v>246</v>
      </c>
      <c r="B31" s="91" t="s">
        <v>340</v>
      </c>
      <c r="C31" s="50" t="s">
        <v>38</v>
      </c>
      <c r="D31" s="23">
        <v>54.90720000000001</v>
      </c>
      <c r="E31" s="256" t="str">
        <f>+[60]APU!H386</f>
        <v>#ERROR!</v>
      </c>
      <c r="F31" s="25" t="str">
        <f t="shared" si="15"/>
        <v>#ERROR!</v>
      </c>
      <c r="G31" s="24" t="str">
        <f t="shared" si="16"/>
        <v>#ERROR!</v>
      </c>
      <c r="H31" s="352" t="str">
        <f t="shared" si="17"/>
        <v>#ERROR!</v>
      </c>
      <c r="I31" s="352" t="str">
        <f t="shared" si="18"/>
        <v>#ERROR!</v>
      </c>
      <c r="J31" s="352" t="str">
        <f t="shared" si="19"/>
        <v>#ERROR!</v>
      </c>
      <c r="K31" s="353" t="str">
        <f t="shared" si="20"/>
        <v>#ERROR!</v>
      </c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255" t="s">
        <v>248</v>
      </c>
      <c r="B32" s="168" t="s">
        <v>341</v>
      </c>
      <c r="C32" s="50" t="s">
        <v>38</v>
      </c>
      <c r="D32" s="23">
        <v>54.90720000000001</v>
      </c>
      <c r="E32" s="256" t="str">
        <f>+[60]APU!H406</f>
        <v>#ERROR!</v>
      </c>
      <c r="F32" s="25" t="str">
        <f t="shared" si="15"/>
        <v>#ERROR!</v>
      </c>
      <c r="G32" s="24" t="str">
        <f t="shared" si="16"/>
        <v>#ERROR!</v>
      </c>
      <c r="H32" s="352" t="str">
        <f t="shared" si="17"/>
        <v>#ERROR!</v>
      </c>
      <c r="I32" s="352" t="str">
        <f t="shared" si="18"/>
        <v>#ERROR!</v>
      </c>
      <c r="J32" s="352" t="str">
        <f t="shared" si="19"/>
        <v>#ERROR!</v>
      </c>
      <c r="K32" s="353" t="str">
        <f t="shared" si="20"/>
        <v>#ERROR!</v>
      </c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255" t="s">
        <v>250</v>
      </c>
      <c r="B33" s="168" t="s">
        <v>342</v>
      </c>
      <c r="C33" s="50" t="s">
        <v>21</v>
      </c>
      <c r="D33" s="23">
        <v>16.200000000000003</v>
      </c>
      <c r="E33" s="256" t="str">
        <f>+[60]APU!H427</f>
        <v>#ERROR!</v>
      </c>
      <c r="F33" s="25" t="str">
        <f t="shared" si="15"/>
        <v>#ERROR!</v>
      </c>
      <c r="G33" s="24" t="str">
        <f t="shared" si="16"/>
        <v>#ERROR!</v>
      </c>
      <c r="H33" s="352" t="str">
        <f t="shared" si="17"/>
        <v>#ERROR!</v>
      </c>
      <c r="I33" s="352" t="str">
        <f t="shared" si="18"/>
        <v>#ERROR!</v>
      </c>
      <c r="J33" s="352" t="str">
        <f t="shared" si="19"/>
        <v>#ERROR!</v>
      </c>
      <c r="K33" s="353" t="str">
        <f t="shared" si="20"/>
        <v>#ERROR!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255" t="s">
        <v>252</v>
      </c>
      <c r="B34" s="168" t="s">
        <v>343</v>
      </c>
      <c r="C34" s="50" t="s">
        <v>21</v>
      </c>
      <c r="D34" s="23">
        <v>17.6688</v>
      </c>
      <c r="E34" s="256" t="str">
        <f>+[60]APU!H448</f>
        <v>#ERROR!</v>
      </c>
      <c r="F34" s="25" t="str">
        <f t="shared" si="15"/>
        <v>#ERROR!</v>
      </c>
      <c r="G34" s="24" t="str">
        <f t="shared" si="16"/>
        <v>#ERROR!</v>
      </c>
      <c r="H34" s="352" t="str">
        <f t="shared" si="17"/>
        <v>#ERROR!</v>
      </c>
      <c r="I34" s="352" t="str">
        <f t="shared" si="18"/>
        <v>#ERROR!</v>
      </c>
      <c r="J34" s="352" t="str">
        <f t="shared" si="19"/>
        <v>#ERROR!</v>
      </c>
      <c r="K34" s="353" t="str">
        <f t="shared" si="20"/>
        <v>#ERROR!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255" t="s">
        <v>254</v>
      </c>
      <c r="B35" s="168" t="s">
        <v>344</v>
      </c>
      <c r="C35" s="50" t="s">
        <v>38</v>
      </c>
      <c r="D35" s="23">
        <v>34.495200000000004</v>
      </c>
      <c r="E35" s="256" t="str">
        <f>+[60]APU!H467</f>
        <v>#ERROR!</v>
      </c>
      <c r="F35" s="25" t="str">
        <f t="shared" si="15"/>
        <v>#ERROR!</v>
      </c>
      <c r="G35" s="24" t="str">
        <f t="shared" si="16"/>
        <v>#ERROR!</v>
      </c>
      <c r="H35" s="352" t="str">
        <f t="shared" si="17"/>
        <v>#ERROR!</v>
      </c>
      <c r="I35" s="352" t="str">
        <f t="shared" si="18"/>
        <v>#ERROR!</v>
      </c>
      <c r="J35" s="352" t="str">
        <f t="shared" si="19"/>
        <v>#ERROR!</v>
      </c>
      <c r="K35" s="353" t="str">
        <f t="shared" si="20"/>
        <v>#ERROR!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258" t="s">
        <v>345</v>
      </c>
      <c r="B36" s="5"/>
      <c r="C36" s="5"/>
      <c r="D36" s="5"/>
      <c r="E36" s="6"/>
      <c r="F36" s="68" t="str">
        <f t="shared" ref="F36:K36" si="21">SUM(F28:F30)</f>
        <v>#ERROR!</v>
      </c>
      <c r="G36" s="68" t="str">
        <f t="shared" si="21"/>
        <v>#ERROR!</v>
      </c>
      <c r="H36" s="68" t="str">
        <f t="shared" si="21"/>
        <v>#ERROR!</v>
      </c>
      <c r="I36" s="68" t="str">
        <f t="shared" si="21"/>
        <v>#ERROR!</v>
      </c>
      <c r="J36" s="68" t="str">
        <f t="shared" si="21"/>
        <v>#ERROR!</v>
      </c>
      <c r="K36" s="259" t="str">
        <f t="shared" si="21"/>
        <v>#ERROR!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269" t="s">
        <v>173</v>
      </c>
      <c r="B37" s="294" t="s">
        <v>346</v>
      </c>
      <c r="C37" s="5"/>
      <c r="D37" s="5"/>
      <c r="E37" s="5"/>
      <c r="F37" s="5"/>
      <c r="G37" s="5"/>
      <c r="H37" s="5"/>
      <c r="I37" s="5"/>
      <c r="J37" s="5"/>
      <c r="K37" s="359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255" t="s">
        <v>175</v>
      </c>
      <c r="B38" s="91" t="s">
        <v>347</v>
      </c>
      <c r="C38" s="50" t="s">
        <v>207</v>
      </c>
      <c r="D38" s="23">
        <v>3.6</v>
      </c>
      <c r="E38" s="256" t="str">
        <f>+[60]APU!H510</f>
        <v>#ERROR!</v>
      </c>
      <c r="F38" s="25" t="str">
        <f t="shared" ref="F38:F40" si="22">ROUND(D38*E38,0)</f>
        <v>#ERROR!</v>
      </c>
      <c r="G38" s="24" t="str">
        <f t="shared" ref="G38:G40" si="23">+ROUND(F38*$G$12,0)</f>
        <v>#ERROR!</v>
      </c>
      <c r="H38" s="352" t="str">
        <f t="shared" ref="H38:H40" si="24">+ROUND(SUM(F38:G38)*$H$12,0)</f>
        <v>#ERROR!</v>
      </c>
      <c r="I38" s="352" t="str">
        <f t="shared" ref="I38:I40" si="25">+ROUND(SUM(F38:G38)*$I$12,0)</f>
        <v>#ERROR!</v>
      </c>
      <c r="J38" s="352" t="str">
        <f t="shared" ref="J38:J40" si="26">+ROUND(SUM(F38:G38)*$J$12,0)</f>
        <v>#ERROR!</v>
      </c>
      <c r="K38" s="353" t="str">
        <f t="shared" ref="K38:K40" si="27">+ROUND(SUM(F38:J38),0)</f>
        <v>#ERROR!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255" t="s">
        <v>177</v>
      </c>
      <c r="B39" s="168" t="s">
        <v>297</v>
      </c>
      <c r="C39" s="50" t="s">
        <v>207</v>
      </c>
      <c r="D39" s="23">
        <v>3.6</v>
      </c>
      <c r="E39" s="256" t="str">
        <f>+[60]APU!H531</f>
        <v>#ERROR!</v>
      </c>
      <c r="F39" s="25" t="str">
        <f t="shared" si="22"/>
        <v>#ERROR!</v>
      </c>
      <c r="G39" s="24" t="str">
        <f t="shared" si="23"/>
        <v>#ERROR!</v>
      </c>
      <c r="H39" s="352" t="str">
        <f t="shared" si="24"/>
        <v>#ERROR!</v>
      </c>
      <c r="I39" s="352" t="str">
        <f t="shared" si="25"/>
        <v>#ERROR!</v>
      </c>
      <c r="J39" s="352" t="str">
        <f t="shared" si="26"/>
        <v>#ERROR!</v>
      </c>
      <c r="K39" s="353" t="str">
        <f t="shared" si="27"/>
        <v>#ERROR!</v>
      </c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255" t="s">
        <v>179</v>
      </c>
      <c r="B40" s="91" t="s">
        <v>348</v>
      </c>
      <c r="C40" s="50" t="s">
        <v>207</v>
      </c>
      <c r="D40" s="23">
        <v>3.6</v>
      </c>
      <c r="E40" s="256" t="str">
        <f>+[60]APU!H551</f>
        <v>#ERROR!</v>
      </c>
      <c r="F40" s="25" t="str">
        <f t="shared" si="22"/>
        <v>#ERROR!</v>
      </c>
      <c r="G40" s="24" t="str">
        <f t="shared" si="23"/>
        <v>#ERROR!</v>
      </c>
      <c r="H40" s="352" t="str">
        <f t="shared" si="24"/>
        <v>#ERROR!</v>
      </c>
      <c r="I40" s="352" t="str">
        <f t="shared" si="25"/>
        <v>#ERROR!</v>
      </c>
      <c r="J40" s="352" t="str">
        <f t="shared" si="26"/>
        <v>#ERROR!</v>
      </c>
      <c r="K40" s="353" t="str">
        <f t="shared" si="27"/>
        <v>#ERROR!</v>
      </c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258" t="s">
        <v>690</v>
      </c>
      <c r="B41" s="5"/>
      <c r="C41" s="5"/>
      <c r="D41" s="5"/>
      <c r="E41" s="6"/>
      <c r="F41" s="68" t="str">
        <f t="shared" ref="F41:K41" si="28">SUM(F38:F40)</f>
        <v>#ERROR!</v>
      </c>
      <c r="G41" s="68" t="str">
        <f t="shared" si="28"/>
        <v>#ERROR!</v>
      </c>
      <c r="H41" s="68" t="str">
        <f t="shared" si="28"/>
        <v>#ERROR!</v>
      </c>
      <c r="I41" s="68" t="str">
        <f t="shared" si="28"/>
        <v>#ERROR!</v>
      </c>
      <c r="J41" s="68" t="str">
        <f t="shared" si="28"/>
        <v>#ERROR!</v>
      </c>
      <c r="K41" s="259" t="str">
        <f t="shared" si="28"/>
        <v>#ERROR!</v>
      </c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583"/>
      <c r="B42" s="543"/>
      <c r="C42" s="543"/>
      <c r="D42" s="543"/>
      <c r="E42" s="543"/>
      <c r="F42" s="68"/>
      <c r="G42" s="68"/>
      <c r="H42" s="68"/>
      <c r="I42" s="68"/>
      <c r="J42" s="68"/>
      <c r="K42" s="259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269" t="s">
        <v>183</v>
      </c>
      <c r="B43" s="294" t="s">
        <v>350</v>
      </c>
      <c r="C43" s="5"/>
      <c r="D43" s="5"/>
      <c r="E43" s="5"/>
      <c r="F43" s="5"/>
      <c r="G43" s="5"/>
      <c r="H43" s="5"/>
      <c r="I43" s="5"/>
      <c r="J43" s="5"/>
      <c r="K43" s="359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255" t="s">
        <v>185</v>
      </c>
      <c r="B44" s="91" t="s">
        <v>347</v>
      </c>
      <c r="C44" s="50" t="s">
        <v>207</v>
      </c>
      <c r="D44" s="23">
        <v>6.74</v>
      </c>
      <c r="E44" s="256" t="str">
        <f>+[60]APU!H572</f>
        <v>#ERROR!</v>
      </c>
      <c r="F44" s="25" t="str">
        <f t="shared" ref="F44:F46" si="29">ROUND(D44*E44,0)</f>
        <v>#ERROR!</v>
      </c>
      <c r="G44" s="24" t="str">
        <f t="shared" ref="G44:G46" si="30">+ROUND(F44*$G$12,0)</f>
        <v>#ERROR!</v>
      </c>
      <c r="H44" s="352" t="str">
        <f t="shared" ref="H44:H46" si="31">+ROUND(SUM(F44:G44)*$H$12,0)</f>
        <v>#ERROR!</v>
      </c>
      <c r="I44" s="352" t="str">
        <f t="shared" ref="I44:I46" si="32">+ROUND(SUM(F44:G44)*$I$12,0)</f>
        <v>#ERROR!</v>
      </c>
      <c r="J44" s="352" t="str">
        <f t="shared" ref="J44:J46" si="33">+ROUND(SUM(F44:G44)*$J$12,0)</f>
        <v>#ERROR!</v>
      </c>
      <c r="K44" s="353" t="str">
        <f t="shared" ref="K44:K46" si="34">+ROUND(SUM(F44:J44),0)</f>
        <v>#ERROR!</v>
      </c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255" t="s">
        <v>187</v>
      </c>
      <c r="B45" s="168" t="s">
        <v>297</v>
      </c>
      <c r="C45" s="50" t="s">
        <v>207</v>
      </c>
      <c r="D45" s="23">
        <v>6.74</v>
      </c>
      <c r="E45" s="256" t="str">
        <f>+[60]APU!H593</f>
        <v>#ERROR!</v>
      </c>
      <c r="F45" s="25" t="str">
        <f t="shared" si="29"/>
        <v>#ERROR!</v>
      </c>
      <c r="G45" s="24" t="str">
        <f t="shared" si="30"/>
        <v>#ERROR!</v>
      </c>
      <c r="H45" s="352" t="str">
        <f t="shared" si="31"/>
        <v>#ERROR!</v>
      </c>
      <c r="I45" s="352" t="str">
        <f t="shared" si="32"/>
        <v>#ERROR!</v>
      </c>
      <c r="J45" s="352" t="str">
        <f t="shared" si="33"/>
        <v>#ERROR!</v>
      </c>
      <c r="K45" s="353" t="str">
        <f t="shared" si="34"/>
        <v>#ERROR!</v>
      </c>
      <c r="L45" s="146"/>
      <c r="M45" s="41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255" t="s">
        <v>189</v>
      </c>
      <c r="B46" s="91" t="s">
        <v>348</v>
      </c>
      <c r="C46" s="50" t="s">
        <v>207</v>
      </c>
      <c r="D46" s="23">
        <v>6.74</v>
      </c>
      <c r="E46" s="256" t="str">
        <f>+[60]APU!H613</f>
        <v>#ERROR!</v>
      </c>
      <c r="F46" s="25" t="str">
        <f t="shared" si="29"/>
        <v>#ERROR!</v>
      </c>
      <c r="G46" s="24" t="str">
        <f t="shared" si="30"/>
        <v>#ERROR!</v>
      </c>
      <c r="H46" s="352" t="str">
        <f t="shared" si="31"/>
        <v>#ERROR!</v>
      </c>
      <c r="I46" s="352" t="str">
        <f t="shared" si="32"/>
        <v>#ERROR!</v>
      </c>
      <c r="J46" s="352" t="str">
        <f t="shared" si="33"/>
        <v>#ERROR!</v>
      </c>
      <c r="K46" s="353" t="str">
        <f t="shared" si="34"/>
        <v>#ERROR!</v>
      </c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258" t="s">
        <v>351</v>
      </c>
      <c r="B47" s="5"/>
      <c r="C47" s="5"/>
      <c r="D47" s="5"/>
      <c r="E47" s="6"/>
      <c r="F47" s="68" t="str">
        <f t="shared" ref="F47:K47" si="35">SUM(F44:F46)</f>
        <v>#ERROR!</v>
      </c>
      <c r="G47" s="68" t="str">
        <f t="shared" si="35"/>
        <v>#ERROR!</v>
      </c>
      <c r="H47" s="68" t="str">
        <f t="shared" si="35"/>
        <v>#ERROR!</v>
      </c>
      <c r="I47" s="68" t="str">
        <f t="shared" si="35"/>
        <v>#ERROR!</v>
      </c>
      <c r="J47" s="68" t="str">
        <f t="shared" si="35"/>
        <v>#ERROR!</v>
      </c>
      <c r="K47" s="259" t="str">
        <f t="shared" si="35"/>
        <v>#ERROR!</v>
      </c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269" t="s">
        <v>326</v>
      </c>
      <c r="B48" s="294" t="s">
        <v>352</v>
      </c>
      <c r="C48" s="5"/>
      <c r="D48" s="5"/>
      <c r="E48" s="5"/>
      <c r="F48" s="5"/>
      <c r="G48" s="5"/>
      <c r="H48" s="5"/>
      <c r="I48" s="5"/>
      <c r="J48" s="5"/>
      <c r="K48" s="359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255" t="s">
        <v>327</v>
      </c>
      <c r="B49" s="91" t="s">
        <v>347</v>
      </c>
      <c r="C49" s="50" t="s">
        <v>207</v>
      </c>
      <c r="D49" s="23">
        <v>194.4378</v>
      </c>
      <c r="E49" s="256" t="str">
        <f>+[60]APU!H324</f>
        <v>#ERROR!</v>
      </c>
      <c r="F49" s="25" t="str">
        <f t="shared" ref="F49:F52" si="36">ROUND(D49*E49,0)</f>
        <v>#ERROR!</v>
      </c>
      <c r="G49" s="24" t="str">
        <f t="shared" ref="G49:G52" si="37">+ROUND(F49*$G$12,0)</f>
        <v>#ERROR!</v>
      </c>
      <c r="H49" s="352" t="str">
        <f t="shared" ref="H49:H52" si="38">+ROUND(SUM(F49:G49)*$H$12,0)</f>
        <v>#ERROR!</v>
      </c>
      <c r="I49" s="352" t="str">
        <f t="shared" ref="I49:I52" si="39">+ROUND(SUM(F49:G49)*$I$12,0)</f>
        <v>#ERROR!</v>
      </c>
      <c r="J49" s="352" t="str">
        <f t="shared" ref="J49:J52" si="40">+ROUND(SUM(F49:G49)*$J$12,0)</f>
        <v>#ERROR!</v>
      </c>
      <c r="K49" s="353" t="str">
        <f t="shared" ref="K49:K52" si="41">+ROUND(SUM(F49:J49),0)</f>
        <v>#ERROR!</v>
      </c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255" t="s">
        <v>328</v>
      </c>
      <c r="B50" s="168" t="s">
        <v>297</v>
      </c>
      <c r="C50" s="50" t="s">
        <v>207</v>
      </c>
      <c r="D50" s="23">
        <v>17.015400000000003</v>
      </c>
      <c r="E50" s="256" t="str">
        <f>+[60]APU!H593</f>
        <v>#ERROR!</v>
      </c>
      <c r="F50" s="25" t="str">
        <f t="shared" si="36"/>
        <v>#ERROR!</v>
      </c>
      <c r="G50" s="24" t="str">
        <f t="shared" si="37"/>
        <v>#ERROR!</v>
      </c>
      <c r="H50" s="352" t="str">
        <f t="shared" si="38"/>
        <v>#ERROR!</v>
      </c>
      <c r="I50" s="352" t="str">
        <f t="shared" si="39"/>
        <v>#ERROR!</v>
      </c>
      <c r="J50" s="352" t="str">
        <f t="shared" si="40"/>
        <v>#ERROR!</v>
      </c>
      <c r="K50" s="353" t="str">
        <f t="shared" si="41"/>
        <v>#ERROR!</v>
      </c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255" t="s">
        <v>330</v>
      </c>
      <c r="B51" s="91" t="s">
        <v>354</v>
      </c>
      <c r="C51" s="50" t="s">
        <v>207</v>
      </c>
      <c r="D51" s="23">
        <v>15.562800000000001</v>
      </c>
      <c r="E51" s="256" t="str">
        <f>+[60]APU!H633</f>
        <v>#ERROR!</v>
      </c>
      <c r="F51" s="25" t="str">
        <f t="shared" si="36"/>
        <v>#ERROR!</v>
      </c>
      <c r="G51" s="24" t="str">
        <f t="shared" si="37"/>
        <v>#ERROR!</v>
      </c>
      <c r="H51" s="352" t="str">
        <f t="shared" si="38"/>
        <v>#ERROR!</v>
      </c>
      <c r="I51" s="352" t="str">
        <f t="shared" si="39"/>
        <v>#ERROR!</v>
      </c>
      <c r="J51" s="352" t="str">
        <f t="shared" si="40"/>
        <v>#ERROR!</v>
      </c>
      <c r="K51" s="353" t="str">
        <f t="shared" si="41"/>
        <v>#ERROR!</v>
      </c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255" t="s">
        <v>331</v>
      </c>
      <c r="B52" s="91" t="s">
        <v>348</v>
      </c>
      <c r="C52" s="50" t="s">
        <v>207</v>
      </c>
      <c r="D52" s="23">
        <v>3.6126000000000005</v>
      </c>
      <c r="E52" s="256" t="str">
        <f>+[60]APU!H613</f>
        <v>#ERROR!</v>
      </c>
      <c r="F52" s="25" t="str">
        <f t="shared" si="36"/>
        <v>#ERROR!</v>
      </c>
      <c r="G52" s="24" t="str">
        <f t="shared" si="37"/>
        <v>#ERROR!</v>
      </c>
      <c r="H52" s="352" t="str">
        <f t="shared" si="38"/>
        <v>#ERROR!</v>
      </c>
      <c r="I52" s="352" t="str">
        <f t="shared" si="39"/>
        <v>#ERROR!</v>
      </c>
      <c r="J52" s="352" t="str">
        <f t="shared" si="40"/>
        <v>#ERROR!</v>
      </c>
      <c r="K52" s="353" t="str">
        <f t="shared" si="41"/>
        <v>#ERROR!</v>
      </c>
      <c r="L52" s="146"/>
      <c r="M52" s="40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258" t="s">
        <v>355</v>
      </c>
      <c r="B53" s="5"/>
      <c r="C53" s="5"/>
      <c r="D53" s="5"/>
      <c r="E53" s="6"/>
      <c r="F53" s="68" t="str">
        <f t="shared" ref="F53:K53" si="42">SUM(F49:F52)</f>
        <v>#ERROR!</v>
      </c>
      <c r="G53" s="68" t="str">
        <f t="shared" si="42"/>
        <v>#ERROR!</v>
      </c>
      <c r="H53" s="68" t="str">
        <f t="shared" si="42"/>
        <v>#ERROR!</v>
      </c>
      <c r="I53" s="68" t="str">
        <f t="shared" si="42"/>
        <v>#ERROR!</v>
      </c>
      <c r="J53" s="68" t="str">
        <f t="shared" si="42"/>
        <v>#ERROR!</v>
      </c>
      <c r="K53" s="259" t="str">
        <f t="shared" si="42"/>
        <v>#ERROR!</v>
      </c>
      <c r="L53" s="60"/>
      <c r="M53" s="60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269" t="s">
        <v>372</v>
      </c>
      <c r="B54" s="294" t="s">
        <v>356</v>
      </c>
      <c r="C54" s="5"/>
      <c r="D54" s="5"/>
      <c r="E54" s="5"/>
      <c r="F54" s="5"/>
      <c r="G54" s="5"/>
      <c r="H54" s="5"/>
      <c r="I54" s="5"/>
      <c r="J54" s="5"/>
      <c r="K54" s="359"/>
      <c r="L54" s="60"/>
      <c r="M54" s="60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255" t="s">
        <v>374</v>
      </c>
      <c r="B55" s="91" t="s">
        <v>357</v>
      </c>
      <c r="C55" s="50" t="s">
        <v>38</v>
      </c>
      <c r="D55" s="23">
        <v>54.302400000000006</v>
      </c>
      <c r="E55" s="256" t="str">
        <f>+[60]APU!H674</f>
        <v>#ERROR!</v>
      </c>
      <c r="F55" s="25" t="str">
        <f t="shared" ref="F55:F67" si="43">ROUND(D55*E55,0)</f>
        <v>#ERROR!</v>
      </c>
      <c r="G55" s="24" t="str">
        <f t="shared" ref="G55:G67" si="44">+ROUND(F55*$G$12,0)</f>
        <v>#ERROR!</v>
      </c>
      <c r="H55" s="352" t="str">
        <f t="shared" ref="H55:H67" si="45">+ROUND(SUM(F55:G55)*$H$12,0)</f>
        <v>#ERROR!</v>
      </c>
      <c r="I55" s="352" t="str">
        <f t="shared" ref="I55:I67" si="46">+ROUND(SUM(F55:G55)*$I$12,0)</f>
        <v>#ERROR!</v>
      </c>
      <c r="J55" s="352" t="str">
        <f t="shared" ref="J55:J67" si="47">+ROUND(SUM(F55:G55)*$J$12,0)</f>
        <v>#ERROR!</v>
      </c>
      <c r="K55" s="353" t="str">
        <f t="shared" ref="K55:K67" si="48">+ROUND(SUM(F55:J55),0)</f>
        <v>#ERROR!</v>
      </c>
      <c r="L55" s="60"/>
      <c r="M55" s="60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255" t="s">
        <v>375</v>
      </c>
      <c r="B56" s="91" t="s">
        <v>339</v>
      </c>
      <c r="C56" s="50" t="s">
        <v>38</v>
      </c>
      <c r="D56" s="23">
        <v>40.143600000000006</v>
      </c>
      <c r="E56" s="256" t="str">
        <f>+[60]APU!H694</f>
        <v>#ERROR!</v>
      </c>
      <c r="F56" s="25" t="str">
        <f t="shared" si="43"/>
        <v>#ERROR!</v>
      </c>
      <c r="G56" s="24" t="str">
        <f t="shared" si="44"/>
        <v>#ERROR!</v>
      </c>
      <c r="H56" s="352" t="str">
        <f t="shared" si="45"/>
        <v>#ERROR!</v>
      </c>
      <c r="I56" s="352" t="str">
        <f t="shared" si="46"/>
        <v>#ERROR!</v>
      </c>
      <c r="J56" s="352" t="str">
        <f t="shared" si="47"/>
        <v>#ERROR!</v>
      </c>
      <c r="K56" s="353" t="str">
        <f t="shared" si="48"/>
        <v>#ERROR!</v>
      </c>
      <c r="L56" s="60"/>
      <c r="M56" s="60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255" t="s">
        <v>376</v>
      </c>
      <c r="B57" s="168" t="s">
        <v>297</v>
      </c>
      <c r="C57" s="50" t="s">
        <v>207</v>
      </c>
      <c r="D57" s="23">
        <v>0.3996</v>
      </c>
      <c r="E57" s="256" t="str">
        <f>+[60]APU!H715</f>
        <v>#ERROR!</v>
      </c>
      <c r="F57" s="25" t="str">
        <f t="shared" si="43"/>
        <v>#ERROR!</v>
      </c>
      <c r="G57" s="24" t="str">
        <f t="shared" si="44"/>
        <v>#ERROR!</v>
      </c>
      <c r="H57" s="352" t="str">
        <f t="shared" si="45"/>
        <v>#ERROR!</v>
      </c>
      <c r="I57" s="352" t="str">
        <f t="shared" si="46"/>
        <v>#ERROR!</v>
      </c>
      <c r="J57" s="352" t="str">
        <f t="shared" si="47"/>
        <v>#ERROR!</v>
      </c>
      <c r="K57" s="353" t="str">
        <f t="shared" si="48"/>
        <v>#ERROR!</v>
      </c>
      <c r="L57" s="60"/>
      <c r="M57" s="60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255" t="s">
        <v>403</v>
      </c>
      <c r="B58" s="91" t="s">
        <v>340</v>
      </c>
      <c r="C58" s="50" t="s">
        <v>38</v>
      </c>
      <c r="D58" s="23">
        <v>40.143600000000006</v>
      </c>
      <c r="E58" s="256" t="str">
        <f>+[60]APU!H736</f>
        <v>#ERROR!</v>
      </c>
      <c r="F58" s="25" t="str">
        <f t="shared" si="43"/>
        <v>#ERROR!</v>
      </c>
      <c r="G58" s="24" t="str">
        <f t="shared" si="44"/>
        <v>#ERROR!</v>
      </c>
      <c r="H58" s="352" t="str">
        <f t="shared" si="45"/>
        <v>#ERROR!</v>
      </c>
      <c r="I58" s="352" t="str">
        <f t="shared" si="46"/>
        <v>#ERROR!</v>
      </c>
      <c r="J58" s="352" t="str">
        <f t="shared" si="47"/>
        <v>#ERROR!</v>
      </c>
      <c r="K58" s="353" t="str">
        <f t="shared" si="48"/>
        <v>#ERROR!</v>
      </c>
      <c r="L58" s="60"/>
      <c r="M58" s="60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255" t="s">
        <v>404</v>
      </c>
      <c r="B59" s="168" t="s">
        <v>341</v>
      </c>
      <c r="C59" s="50" t="s">
        <v>38</v>
      </c>
      <c r="D59" s="23">
        <v>40.143600000000006</v>
      </c>
      <c r="E59" s="256" t="str">
        <f>+[60]APU!H756</f>
        <v>#ERROR!</v>
      </c>
      <c r="F59" s="25" t="str">
        <f t="shared" si="43"/>
        <v>#ERROR!</v>
      </c>
      <c r="G59" s="24" t="str">
        <f t="shared" si="44"/>
        <v>#ERROR!</v>
      </c>
      <c r="H59" s="352" t="str">
        <f t="shared" si="45"/>
        <v>#ERROR!</v>
      </c>
      <c r="I59" s="352" t="str">
        <f t="shared" si="46"/>
        <v>#ERROR!</v>
      </c>
      <c r="J59" s="352" t="str">
        <f t="shared" si="47"/>
        <v>#ERROR!</v>
      </c>
      <c r="K59" s="353" t="str">
        <f t="shared" si="48"/>
        <v>#ERROR!</v>
      </c>
      <c r="L59" s="60"/>
      <c r="M59" s="60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255" t="s">
        <v>405</v>
      </c>
      <c r="B60" s="168" t="s">
        <v>342</v>
      </c>
      <c r="C60" s="50" t="s">
        <v>21</v>
      </c>
      <c r="D60" s="23">
        <v>16.200000000000003</v>
      </c>
      <c r="E60" s="256" t="str">
        <f>+[60]APU!H777</f>
        <v>#ERROR!</v>
      </c>
      <c r="F60" s="25" t="str">
        <f t="shared" si="43"/>
        <v>#ERROR!</v>
      </c>
      <c r="G60" s="24" t="str">
        <f t="shared" si="44"/>
        <v>#ERROR!</v>
      </c>
      <c r="H60" s="352" t="str">
        <f t="shared" si="45"/>
        <v>#ERROR!</v>
      </c>
      <c r="I60" s="352" t="str">
        <f t="shared" si="46"/>
        <v>#ERROR!</v>
      </c>
      <c r="J60" s="352" t="str">
        <f t="shared" si="47"/>
        <v>#ERROR!</v>
      </c>
      <c r="K60" s="353" t="str">
        <f t="shared" si="48"/>
        <v>#ERROR!</v>
      </c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255" t="s">
        <v>406</v>
      </c>
      <c r="B61" s="168" t="s">
        <v>343</v>
      </c>
      <c r="C61" s="50" t="s">
        <v>21</v>
      </c>
      <c r="D61" s="23">
        <v>11.0592</v>
      </c>
      <c r="E61" s="256" t="str">
        <f>+[60]APU!H798</f>
        <v>#ERROR!</v>
      </c>
      <c r="F61" s="25" t="str">
        <f t="shared" si="43"/>
        <v>#ERROR!</v>
      </c>
      <c r="G61" s="24" t="str">
        <f t="shared" si="44"/>
        <v>#ERROR!</v>
      </c>
      <c r="H61" s="352" t="str">
        <f t="shared" si="45"/>
        <v>#ERROR!</v>
      </c>
      <c r="I61" s="352" t="str">
        <f t="shared" si="46"/>
        <v>#ERROR!</v>
      </c>
      <c r="J61" s="352" t="str">
        <f t="shared" si="47"/>
        <v>#ERROR!</v>
      </c>
      <c r="K61" s="353" t="str">
        <f t="shared" si="48"/>
        <v>#ERROR!</v>
      </c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255" t="s">
        <v>407</v>
      </c>
      <c r="B62" s="168" t="s">
        <v>344</v>
      </c>
      <c r="C62" s="50" t="s">
        <v>38</v>
      </c>
      <c r="D62" s="23">
        <v>24.9999</v>
      </c>
      <c r="E62" s="256" t="str">
        <f>+[60]APU!H817</f>
        <v>#ERROR!</v>
      </c>
      <c r="F62" s="25" t="str">
        <f t="shared" si="43"/>
        <v>#ERROR!</v>
      </c>
      <c r="G62" s="24" t="str">
        <f t="shared" si="44"/>
        <v>#ERROR!</v>
      </c>
      <c r="H62" s="352" t="str">
        <f t="shared" si="45"/>
        <v>#ERROR!</v>
      </c>
      <c r="I62" s="352" t="str">
        <f t="shared" si="46"/>
        <v>#ERROR!</v>
      </c>
      <c r="J62" s="352" t="str">
        <f t="shared" si="47"/>
        <v>#ERROR!</v>
      </c>
      <c r="K62" s="353" t="str">
        <f t="shared" si="48"/>
        <v>#ERROR!</v>
      </c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255" t="s">
        <v>408</v>
      </c>
      <c r="B63" s="168" t="s">
        <v>363</v>
      </c>
      <c r="C63" s="50" t="s">
        <v>38</v>
      </c>
      <c r="D63" s="23">
        <v>24.9999</v>
      </c>
      <c r="E63" s="256" t="str">
        <f>+[60]APU!H837</f>
        <v>#ERROR!</v>
      </c>
      <c r="F63" s="25" t="str">
        <f t="shared" si="43"/>
        <v>#ERROR!</v>
      </c>
      <c r="G63" s="24" t="str">
        <f t="shared" si="44"/>
        <v>#ERROR!</v>
      </c>
      <c r="H63" s="352" t="str">
        <f t="shared" si="45"/>
        <v>#ERROR!</v>
      </c>
      <c r="I63" s="352" t="str">
        <f t="shared" si="46"/>
        <v>#ERROR!</v>
      </c>
      <c r="J63" s="352" t="str">
        <f t="shared" si="47"/>
        <v>#ERROR!</v>
      </c>
      <c r="K63" s="353" t="str">
        <f t="shared" si="48"/>
        <v>#ERROR!</v>
      </c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255" t="s">
        <v>409</v>
      </c>
      <c r="B64" s="168" t="s">
        <v>365</v>
      </c>
      <c r="C64" s="50" t="s">
        <v>21</v>
      </c>
      <c r="D64" s="23">
        <v>27.0</v>
      </c>
      <c r="E64" s="256" t="str">
        <f>+[60]APU!H858</f>
        <v>#ERROR!</v>
      </c>
      <c r="F64" s="25" t="str">
        <f t="shared" si="43"/>
        <v>#ERROR!</v>
      </c>
      <c r="G64" s="24" t="str">
        <f t="shared" si="44"/>
        <v>#ERROR!</v>
      </c>
      <c r="H64" s="352" t="str">
        <f t="shared" si="45"/>
        <v>#ERROR!</v>
      </c>
      <c r="I64" s="352" t="str">
        <f t="shared" si="46"/>
        <v>#ERROR!</v>
      </c>
      <c r="J64" s="352" t="str">
        <f t="shared" si="47"/>
        <v>#ERROR!</v>
      </c>
      <c r="K64" s="353" t="str">
        <f t="shared" si="48"/>
        <v>#ERROR!</v>
      </c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255" t="s">
        <v>410</v>
      </c>
      <c r="B65" s="168" t="s">
        <v>367</v>
      </c>
      <c r="C65" s="50" t="s">
        <v>38</v>
      </c>
      <c r="D65" s="23">
        <v>14.153400000000001</v>
      </c>
      <c r="E65" s="256" t="str">
        <f>+[60]APU!H879</f>
        <v>#ERROR!</v>
      </c>
      <c r="F65" s="25" t="str">
        <f t="shared" si="43"/>
        <v>#ERROR!</v>
      </c>
      <c r="G65" s="24" t="str">
        <f t="shared" si="44"/>
        <v>#ERROR!</v>
      </c>
      <c r="H65" s="352" t="str">
        <f t="shared" si="45"/>
        <v>#ERROR!</v>
      </c>
      <c r="I65" s="352" t="str">
        <f t="shared" si="46"/>
        <v>#ERROR!</v>
      </c>
      <c r="J65" s="352" t="str">
        <f t="shared" si="47"/>
        <v>#ERROR!</v>
      </c>
      <c r="K65" s="353" t="str">
        <f t="shared" si="48"/>
        <v>#ERROR!</v>
      </c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255" t="s">
        <v>411</v>
      </c>
      <c r="B66" s="168" t="s">
        <v>288</v>
      </c>
      <c r="C66" s="50" t="s">
        <v>38</v>
      </c>
      <c r="D66" s="23">
        <v>12.9924</v>
      </c>
      <c r="E66" s="256" t="str">
        <f>+[60]APU!H900</f>
        <v>#ERROR!</v>
      </c>
      <c r="F66" s="25" t="str">
        <f t="shared" si="43"/>
        <v>#ERROR!</v>
      </c>
      <c r="G66" s="24" t="str">
        <f t="shared" si="44"/>
        <v>#ERROR!</v>
      </c>
      <c r="H66" s="352" t="str">
        <f t="shared" si="45"/>
        <v>#ERROR!</v>
      </c>
      <c r="I66" s="352" t="str">
        <f t="shared" si="46"/>
        <v>#ERROR!</v>
      </c>
      <c r="J66" s="352" t="str">
        <f t="shared" si="47"/>
        <v>#ERROR!</v>
      </c>
      <c r="K66" s="353" t="str">
        <f t="shared" si="48"/>
        <v>#ERROR!</v>
      </c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255" t="s">
        <v>412</v>
      </c>
      <c r="B67" s="168" t="s">
        <v>370</v>
      </c>
      <c r="C67" s="50" t="s">
        <v>4</v>
      </c>
      <c r="D67" s="23">
        <v>2.7</v>
      </c>
      <c r="E67" s="256" t="str">
        <f>+[60]APU!H920</f>
        <v>#ERROR!</v>
      </c>
      <c r="F67" s="25" t="str">
        <f t="shared" si="43"/>
        <v>#ERROR!</v>
      </c>
      <c r="G67" s="24" t="str">
        <f t="shared" si="44"/>
        <v>#ERROR!</v>
      </c>
      <c r="H67" s="352" t="str">
        <f t="shared" si="45"/>
        <v>#ERROR!</v>
      </c>
      <c r="I67" s="352" t="str">
        <f t="shared" si="46"/>
        <v>#ERROR!</v>
      </c>
      <c r="J67" s="352" t="str">
        <f t="shared" si="47"/>
        <v>#ERROR!</v>
      </c>
      <c r="K67" s="353" t="str">
        <f t="shared" si="48"/>
        <v>#ERROR!</v>
      </c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258" t="s">
        <v>371</v>
      </c>
      <c r="B68" s="5"/>
      <c r="C68" s="5"/>
      <c r="D68" s="5"/>
      <c r="E68" s="6"/>
      <c r="F68" s="68" t="str">
        <f t="shared" ref="F68:K68" si="49">SUM(F55:F67)</f>
        <v>#ERROR!</v>
      </c>
      <c r="G68" s="68" t="str">
        <f t="shared" si="49"/>
        <v>#ERROR!</v>
      </c>
      <c r="H68" s="68" t="str">
        <f t="shared" si="49"/>
        <v>#ERROR!</v>
      </c>
      <c r="I68" s="68" t="str">
        <f t="shared" si="49"/>
        <v>#ERROR!</v>
      </c>
      <c r="J68" s="68" t="str">
        <f t="shared" si="49"/>
        <v>#ERROR!</v>
      </c>
      <c r="K68" s="259" t="str">
        <f t="shared" si="49"/>
        <v>#ERROR!</v>
      </c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269" t="s">
        <v>379</v>
      </c>
      <c r="B69" s="365" t="s">
        <v>414</v>
      </c>
      <c r="C69" s="366"/>
      <c r="D69" s="366"/>
      <c r="E69" s="366"/>
      <c r="F69" s="366"/>
      <c r="G69" s="366"/>
      <c r="H69" s="366"/>
      <c r="I69" s="366"/>
      <c r="J69" s="366"/>
      <c r="K69" s="367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369" t="s">
        <v>380</v>
      </c>
      <c r="B70" s="168" t="s">
        <v>415</v>
      </c>
      <c r="C70" s="50" t="s">
        <v>4</v>
      </c>
      <c r="D70" s="23">
        <v>1.0</v>
      </c>
      <c r="E70" s="256" t="str">
        <f>+[60]APU!H944</f>
        <v>#ERROR!</v>
      </c>
      <c r="F70" s="25" t="str">
        <f t="shared" ref="F70:F80" si="50">ROUND(D70*E70,0)</f>
        <v>#ERROR!</v>
      </c>
      <c r="G70" s="24" t="str">
        <f t="shared" ref="G70:G80" si="51">+ROUND(F70*$G$12,0)</f>
        <v>#ERROR!</v>
      </c>
      <c r="H70" s="24" t="str">
        <f t="shared" ref="H70:H80" si="52">+ROUND(SUM(F70:G70)*$H$12,0)</f>
        <v>#ERROR!</v>
      </c>
      <c r="I70" s="24" t="str">
        <f t="shared" ref="I70:I80" si="53">+ROUND(SUM(F70:G70)*$I$12,0)</f>
        <v>#ERROR!</v>
      </c>
      <c r="J70" s="24" t="str">
        <f t="shared" ref="J70:J80" si="54">+ROUND(SUM(F70:G70)*$J$12,0)</f>
        <v>#ERROR!</v>
      </c>
      <c r="K70" s="257" t="str">
        <f t="shared" ref="K70:K80" si="55">+ROUND(SUM(F70:J70),0)</f>
        <v>#ERROR!</v>
      </c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369" t="s">
        <v>381</v>
      </c>
      <c r="B71" s="168" t="s">
        <v>416</v>
      </c>
      <c r="C71" s="50" t="s">
        <v>4</v>
      </c>
      <c r="D71" s="23">
        <v>1.0</v>
      </c>
      <c r="E71" s="256" t="str">
        <f>+[60]APU!H968</f>
        <v>#ERROR!</v>
      </c>
      <c r="F71" s="25" t="str">
        <f t="shared" si="50"/>
        <v>#ERROR!</v>
      </c>
      <c r="G71" s="24" t="str">
        <f t="shared" si="51"/>
        <v>#ERROR!</v>
      </c>
      <c r="H71" s="24" t="str">
        <f t="shared" si="52"/>
        <v>#ERROR!</v>
      </c>
      <c r="I71" s="24" t="str">
        <f t="shared" si="53"/>
        <v>#ERROR!</v>
      </c>
      <c r="J71" s="24" t="str">
        <f t="shared" si="54"/>
        <v>#ERROR!</v>
      </c>
      <c r="K71" s="257" t="str">
        <f t="shared" si="55"/>
        <v>#ERROR!</v>
      </c>
      <c r="L71" s="146"/>
      <c r="M71" s="60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369" t="s">
        <v>382</v>
      </c>
      <c r="B72" s="168" t="s">
        <v>417</v>
      </c>
      <c r="C72" s="50" t="s">
        <v>4</v>
      </c>
      <c r="D72" s="23">
        <v>1.0</v>
      </c>
      <c r="E72" s="256" t="str">
        <f>+[60]APU!H992</f>
        <v>#ERROR!</v>
      </c>
      <c r="F72" s="25" t="str">
        <f t="shared" si="50"/>
        <v>#ERROR!</v>
      </c>
      <c r="G72" s="24" t="str">
        <f t="shared" si="51"/>
        <v>#ERROR!</v>
      </c>
      <c r="H72" s="24" t="str">
        <f t="shared" si="52"/>
        <v>#ERROR!</v>
      </c>
      <c r="I72" s="24" t="str">
        <f t="shared" si="53"/>
        <v>#ERROR!</v>
      </c>
      <c r="J72" s="24" t="str">
        <f t="shared" si="54"/>
        <v>#ERROR!</v>
      </c>
      <c r="K72" s="257" t="str">
        <f t="shared" si="55"/>
        <v>#ERROR!</v>
      </c>
      <c r="L72" s="146"/>
      <c r="M72" s="60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369" t="s">
        <v>384</v>
      </c>
      <c r="B73" s="320" t="s">
        <v>418</v>
      </c>
      <c r="C73" s="50" t="s">
        <v>4</v>
      </c>
      <c r="D73" s="23">
        <v>1.0</v>
      </c>
      <c r="E73" s="256" t="str">
        <f>+[60]APU!H1016</f>
        <v>#ERROR!</v>
      </c>
      <c r="F73" s="25" t="str">
        <f t="shared" si="50"/>
        <v>#ERROR!</v>
      </c>
      <c r="G73" s="24" t="str">
        <f t="shared" si="51"/>
        <v>#ERROR!</v>
      </c>
      <c r="H73" s="24" t="str">
        <f t="shared" si="52"/>
        <v>#ERROR!</v>
      </c>
      <c r="I73" s="24" t="str">
        <f t="shared" si="53"/>
        <v>#ERROR!</v>
      </c>
      <c r="J73" s="24" t="str">
        <f t="shared" si="54"/>
        <v>#ERROR!</v>
      </c>
      <c r="K73" s="257" t="str">
        <f t="shared" si="55"/>
        <v>#ERROR!</v>
      </c>
      <c r="L73" s="146"/>
      <c r="M73" s="60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369" t="s">
        <v>385</v>
      </c>
      <c r="B74" s="320" t="s">
        <v>419</v>
      </c>
      <c r="C74" s="50" t="s">
        <v>4</v>
      </c>
      <c r="D74" s="23">
        <v>1.0</v>
      </c>
      <c r="E74" s="256" t="str">
        <f>+[60]APU!H1016</f>
        <v>#ERROR!</v>
      </c>
      <c r="F74" s="25" t="str">
        <f t="shared" si="50"/>
        <v>#ERROR!</v>
      </c>
      <c r="G74" s="24" t="str">
        <f t="shared" si="51"/>
        <v>#ERROR!</v>
      </c>
      <c r="H74" s="24" t="str">
        <f t="shared" si="52"/>
        <v>#ERROR!</v>
      </c>
      <c r="I74" s="24" t="str">
        <f t="shared" si="53"/>
        <v>#ERROR!</v>
      </c>
      <c r="J74" s="24" t="str">
        <f t="shared" si="54"/>
        <v>#ERROR!</v>
      </c>
      <c r="K74" s="257" t="str">
        <f t="shared" si="55"/>
        <v>#ERROR!</v>
      </c>
      <c r="L74" s="146"/>
      <c r="M74" s="60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369" t="s">
        <v>386</v>
      </c>
      <c r="B75" s="320" t="s">
        <v>420</v>
      </c>
      <c r="C75" s="50" t="s">
        <v>4</v>
      </c>
      <c r="D75" s="23">
        <v>1.0</v>
      </c>
      <c r="E75" s="256" t="str">
        <f>+[60]APU!H1016</f>
        <v>#ERROR!</v>
      </c>
      <c r="F75" s="25" t="str">
        <f t="shared" si="50"/>
        <v>#ERROR!</v>
      </c>
      <c r="G75" s="24" t="str">
        <f t="shared" si="51"/>
        <v>#ERROR!</v>
      </c>
      <c r="H75" s="24" t="str">
        <f t="shared" si="52"/>
        <v>#ERROR!</v>
      </c>
      <c r="I75" s="24" t="str">
        <f t="shared" si="53"/>
        <v>#ERROR!</v>
      </c>
      <c r="J75" s="24" t="str">
        <f t="shared" si="54"/>
        <v>#ERROR!</v>
      </c>
      <c r="K75" s="257" t="str">
        <f t="shared" si="55"/>
        <v>#ERROR!</v>
      </c>
      <c r="L75" s="146"/>
      <c r="M75" s="60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369" t="s">
        <v>387</v>
      </c>
      <c r="B76" s="320" t="s">
        <v>421</v>
      </c>
      <c r="C76" s="50" t="s">
        <v>4</v>
      </c>
      <c r="D76" s="23">
        <v>1.0</v>
      </c>
      <c r="E76" s="256" t="str">
        <f>+[60]APU!H1016</f>
        <v>#ERROR!</v>
      </c>
      <c r="F76" s="25" t="str">
        <f t="shared" si="50"/>
        <v>#ERROR!</v>
      </c>
      <c r="G76" s="24" t="str">
        <f t="shared" si="51"/>
        <v>#ERROR!</v>
      </c>
      <c r="H76" s="24" t="str">
        <f t="shared" si="52"/>
        <v>#ERROR!</v>
      </c>
      <c r="I76" s="24" t="str">
        <f t="shared" si="53"/>
        <v>#ERROR!</v>
      </c>
      <c r="J76" s="24" t="str">
        <f t="shared" si="54"/>
        <v>#ERROR!</v>
      </c>
      <c r="K76" s="257" t="str">
        <f t="shared" si="55"/>
        <v>#ERROR!</v>
      </c>
      <c r="L76" s="146"/>
      <c r="M76" s="60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369" t="s">
        <v>422</v>
      </c>
      <c r="B77" s="321" t="s">
        <v>423</v>
      </c>
      <c r="C77" s="50" t="s">
        <v>4</v>
      </c>
      <c r="D77" s="23">
        <v>1.0</v>
      </c>
      <c r="E77" s="256" t="str">
        <f>+[60]APU!H1114</f>
        <v>#ERROR!</v>
      </c>
      <c r="F77" s="25" t="str">
        <f t="shared" si="50"/>
        <v>#ERROR!</v>
      </c>
      <c r="G77" s="24" t="str">
        <f t="shared" si="51"/>
        <v>#ERROR!</v>
      </c>
      <c r="H77" s="24" t="str">
        <f t="shared" si="52"/>
        <v>#ERROR!</v>
      </c>
      <c r="I77" s="24" t="str">
        <f t="shared" si="53"/>
        <v>#ERROR!</v>
      </c>
      <c r="J77" s="24" t="str">
        <f t="shared" si="54"/>
        <v>#ERROR!</v>
      </c>
      <c r="K77" s="257" t="str">
        <f t="shared" si="55"/>
        <v>#ERROR!</v>
      </c>
      <c r="L77" s="146"/>
      <c r="M77" s="60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369" t="s">
        <v>424</v>
      </c>
      <c r="B78" s="91" t="s">
        <v>236</v>
      </c>
      <c r="C78" s="50" t="s">
        <v>207</v>
      </c>
      <c r="D78" s="23">
        <v>0.9</v>
      </c>
      <c r="E78" s="256" t="str">
        <f>+[60]APU!H1139</f>
        <v>#ERROR!</v>
      </c>
      <c r="F78" s="25" t="str">
        <f t="shared" si="50"/>
        <v>#ERROR!</v>
      </c>
      <c r="G78" s="24" t="str">
        <f t="shared" si="51"/>
        <v>#ERROR!</v>
      </c>
      <c r="H78" s="24" t="str">
        <f t="shared" si="52"/>
        <v>#ERROR!</v>
      </c>
      <c r="I78" s="24" t="str">
        <f t="shared" si="53"/>
        <v>#ERROR!</v>
      </c>
      <c r="J78" s="24" t="str">
        <f t="shared" si="54"/>
        <v>#ERROR!</v>
      </c>
      <c r="K78" s="257" t="str">
        <f t="shared" si="55"/>
        <v>#ERROR!</v>
      </c>
      <c r="L78" s="146"/>
      <c r="M78" s="60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369" t="s">
        <v>425</v>
      </c>
      <c r="B79" s="321" t="s">
        <v>426</v>
      </c>
      <c r="C79" s="50" t="s">
        <v>4</v>
      </c>
      <c r="D79" s="23">
        <v>5.0</v>
      </c>
      <c r="E79" s="256" t="str">
        <f>+[60]APU!H1163</f>
        <v>#ERROR!</v>
      </c>
      <c r="F79" s="25" t="str">
        <f t="shared" si="50"/>
        <v>#ERROR!</v>
      </c>
      <c r="G79" s="24" t="str">
        <f t="shared" si="51"/>
        <v>#ERROR!</v>
      </c>
      <c r="H79" s="24" t="str">
        <f t="shared" si="52"/>
        <v>#ERROR!</v>
      </c>
      <c r="I79" s="24" t="str">
        <f t="shared" si="53"/>
        <v>#ERROR!</v>
      </c>
      <c r="J79" s="24" t="str">
        <f t="shared" si="54"/>
        <v>#ERROR!</v>
      </c>
      <c r="K79" s="257" t="str">
        <f t="shared" si="55"/>
        <v>#ERROR!</v>
      </c>
      <c r="L79" s="146"/>
      <c r="M79" s="60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369" t="s">
        <v>427</v>
      </c>
      <c r="B80" s="321" t="s">
        <v>428</v>
      </c>
      <c r="C80" s="50" t="s">
        <v>4</v>
      </c>
      <c r="D80" s="23">
        <v>7.0</v>
      </c>
      <c r="E80" s="256" t="str">
        <f>+[60]APU!H1187</f>
        <v>#ERROR!</v>
      </c>
      <c r="F80" s="25" t="str">
        <f t="shared" si="50"/>
        <v>#ERROR!</v>
      </c>
      <c r="G80" s="24" t="str">
        <f t="shared" si="51"/>
        <v>#ERROR!</v>
      </c>
      <c r="H80" s="24" t="str">
        <f t="shared" si="52"/>
        <v>#ERROR!</v>
      </c>
      <c r="I80" s="24" t="str">
        <f t="shared" si="53"/>
        <v>#ERROR!</v>
      </c>
      <c r="J80" s="24" t="str">
        <f t="shared" si="54"/>
        <v>#ERROR!</v>
      </c>
      <c r="K80" s="257" t="str">
        <f t="shared" si="55"/>
        <v>#ERROR!</v>
      </c>
      <c r="L80" s="146"/>
      <c r="M80" s="60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258" t="s">
        <v>429</v>
      </c>
      <c r="B81" s="5"/>
      <c r="C81" s="5"/>
      <c r="D81" s="5"/>
      <c r="E81" s="6"/>
      <c r="F81" s="68" t="str">
        <f t="shared" ref="F81:K81" si="56">SUM(F70:F80)</f>
        <v>#ERROR!</v>
      </c>
      <c r="G81" s="68" t="str">
        <f t="shared" si="56"/>
        <v>#ERROR!</v>
      </c>
      <c r="H81" s="68" t="str">
        <f t="shared" si="56"/>
        <v>#ERROR!</v>
      </c>
      <c r="I81" s="68" t="str">
        <f t="shared" si="56"/>
        <v>#ERROR!</v>
      </c>
      <c r="J81" s="68" t="str">
        <f t="shared" si="56"/>
        <v>#ERROR!</v>
      </c>
      <c r="K81" s="259" t="str">
        <f t="shared" si="56"/>
        <v>#ERROR!</v>
      </c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269" t="s">
        <v>388</v>
      </c>
      <c r="B82" s="270" t="s">
        <v>316</v>
      </c>
      <c r="C82" s="84"/>
      <c r="D82" s="271"/>
      <c r="E82" s="272"/>
      <c r="F82" s="273"/>
      <c r="G82" s="273"/>
      <c r="H82" s="273"/>
      <c r="I82" s="274"/>
      <c r="J82" s="274"/>
      <c r="K82" s="275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255" t="s">
        <v>390</v>
      </c>
      <c r="B83" s="122" t="s">
        <v>317</v>
      </c>
      <c r="C83" s="276" t="s">
        <v>207</v>
      </c>
      <c r="D83" s="23">
        <v>30.069540280000005</v>
      </c>
      <c r="E83" s="256" t="str">
        <f>+[60]APU!H1205</f>
        <v>#ERROR!</v>
      </c>
      <c r="F83" s="297" t="str">
        <f t="shared" ref="F83:F90" si="57">+ROUND(E83*D83,0)</f>
        <v>#ERROR!</v>
      </c>
      <c r="G83" s="24" t="str">
        <f t="shared" ref="G83:G90" si="58">+ROUND(F83*$G$12,0)</f>
        <v>#ERROR!</v>
      </c>
      <c r="H83" s="352" t="str">
        <f t="shared" ref="H83:H90" si="59">+ROUND(SUM(F83:G83)*$H$12,0)</f>
        <v>#ERROR!</v>
      </c>
      <c r="I83" s="352" t="str">
        <f t="shared" ref="I83:I90" si="60">+ROUND(SUM(F83:G83)*$I$12,0)</f>
        <v>#ERROR!</v>
      </c>
      <c r="J83" s="352" t="str">
        <f t="shared" ref="J83:J90" si="61">+ROUND(SUM(F83:G83)*$J$12,0)</f>
        <v>#ERROR!</v>
      </c>
      <c r="K83" s="353" t="str">
        <f t="shared" ref="K83:K90" si="62">+ROUND(SUM(F83:J83),0)</f>
        <v>#ERROR!</v>
      </c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255" t="s">
        <v>391</v>
      </c>
      <c r="B84" s="122" t="s">
        <v>212</v>
      </c>
      <c r="C84" s="276" t="s">
        <v>207</v>
      </c>
      <c r="D84" s="23">
        <v>19.32469314</v>
      </c>
      <c r="E84" s="256" t="str">
        <f>+[60]APU!H1229</f>
        <v>#ERROR!</v>
      </c>
      <c r="F84" s="297" t="str">
        <f t="shared" si="57"/>
        <v>#ERROR!</v>
      </c>
      <c r="G84" s="24" t="str">
        <f t="shared" si="58"/>
        <v>#ERROR!</v>
      </c>
      <c r="H84" s="352" t="str">
        <f t="shared" si="59"/>
        <v>#ERROR!</v>
      </c>
      <c r="I84" s="352" t="str">
        <f t="shared" si="60"/>
        <v>#ERROR!</v>
      </c>
      <c r="J84" s="352" t="str">
        <f t="shared" si="61"/>
        <v>#ERROR!</v>
      </c>
      <c r="K84" s="353" t="str">
        <f t="shared" si="62"/>
        <v>#ERROR!</v>
      </c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255" t="s">
        <v>392</v>
      </c>
      <c r="B85" s="122" t="s">
        <v>290</v>
      </c>
      <c r="C85" s="276" t="s">
        <v>38</v>
      </c>
      <c r="D85" s="23">
        <v>47.31754</v>
      </c>
      <c r="E85" s="256" t="str">
        <f>+[60]APU!H1250</f>
        <v>#ERROR!</v>
      </c>
      <c r="F85" s="297" t="str">
        <f t="shared" si="57"/>
        <v>#ERROR!</v>
      </c>
      <c r="G85" s="24" t="str">
        <f t="shared" si="58"/>
        <v>#ERROR!</v>
      </c>
      <c r="H85" s="352" t="str">
        <f t="shared" si="59"/>
        <v>#ERROR!</v>
      </c>
      <c r="I85" s="352" t="str">
        <f t="shared" si="60"/>
        <v>#ERROR!</v>
      </c>
      <c r="J85" s="352" t="str">
        <f t="shared" si="61"/>
        <v>#ERROR!</v>
      </c>
      <c r="K85" s="353" t="str">
        <f t="shared" si="62"/>
        <v>#ERROR!</v>
      </c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255" t="s">
        <v>393</v>
      </c>
      <c r="B86" s="122" t="s">
        <v>318</v>
      </c>
      <c r="C86" s="276" t="s">
        <v>319</v>
      </c>
      <c r="D86" s="23">
        <v>60.058922</v>
      </c>
      <c r="E86" s="256" t="str">
        <f>+[60]APU!H1270</f>
        <v>#ERROR!</v>
      </c>
      <c r="F86" s="297" t="str">
        <f t="shared" si="57"/>
        <v>#ERROR!</v>
      </c>
      <c r="G86" s="24" t="str">
        <f t="shared" si="58"/>
        <v>#ERROR!</v>
      </c>
      <c r="H86" s="352" t="str">
        <f t="shared" si="59"/>
        <v>#ERROR!</v>
      </c>
      <c r="I86" s="352" t="str">
        <f t="shared" si="60"/>
        <v>#ERROR!</v>
      </c>
      <c r="J86" s="352" t="str">
        <f t="shared" si="61"/>
        <v>#ERROR!</v>
      </c>
      <c r="K86" s="353" t="str">
        <f t="shared" si="62"/>
        <v>#ERROR!</v>
      </c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255" t="s">
        <v>430</v>
      </c>
      <c r="B87" s="122" t="s">
        <v>320</v>
      </c>
      <c r="C87" s="276" t="s">
        <v>21</v>
      </c>
      <c r="D87" s="23">
        <v>132.0</v>
      </c>
      <c r="E87" s="256" t="str">
        <f>+[60]APU!H1294</f>
        <v>#ERROR!</v>
      </c>
      <c r="F87" s="297" t="str">
        <f t="shared" si="57"/>
        <v>#ERROR!</v>
      </c>
      <c r="G87" s="24" t="str">
        <f t="shared" si="58"/>
        <v>#ERROR!</v>
      </c>
      <c r="H87" s="352" t="str">
        <f t="shared" si="59"/>
        <v>#ERROR!</v>
      </c>
      <c r="I87" s="352" t="str">
        <f t="shared" si="60"/>
        <v>#ERROR!</v>
      </c>
      <c r="J87" s="352" t="str">
        <f t="shared" si="61"/>
        <v>#ERROR!</v>
      </c>
      <c r="K87" s="353" t="str">
        <f t="shared" si="62"/>
        <v>#ERROR!</v>
      </c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255" t="s">
        <v>431</v>
      </c>
      <c r="B88" s="122" t="s">
        <v>322</v>
      </c>
      <c r="C88" s="276" t="s">
        <v>323</v>
      </c>
      <c r="D88" s="23">
        <v>367.9</v>
      </c>
      <c r="E88" s="256" t="str">
        <f>+[60]APU!H1315</f>
        <v>#ERROR!</v>
      </c>
      <c r="F88" s="297" t="str">
        <f t="shared" si="57"/>
        <v>#ERROR!</v>
      </c>
      <c r="G88" s="24" t="str">
        <f t="shared" si="58"/>
        <v>#ERROR!</v>
      </c>
      <c r="H88" s="352" t="str">
        <f t="shared" si="59"/>
        <v>#ERROR!</v>
      </c>
      <c r="I88" s="352" t="str">
        <f t="shared" si="60"/>
        <v>#ERROR!</v>
      </c>
      <c r="J88" s="352" t="str">
        <f t="shared" si="61"/>
        <v>#ERROR!</v>
      </c>
      <c r="K88" s="353" t="str">
        <f t="shared" si="62"/>
        <v>#ERROR!</v>
      </c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255" t="s">
        <v>432</v>
      </c>
      <c r="B89" s="122" t="s">
        <v>433</v>
      </c>
      <c r="C89" s="276" t="s">
        <v>21</v>
      </c>
      <c r="D89" s="23">
        <v>168.4</v>
      </c>
      <c r="E89" s="256" t="str">
        <f>+[60]APU!H1335</f>
        <v>#ERROR!</v>
      </c>
      <c r="F89" s="297" t="str">
        <f t="shared" si="57"/>
        <v>#ERROR!</v>
      </c>
      <c r="G89" s="24" t="str">
        <f t="shared" si="58"/>
        <v>#ERROR!</v>
      </c>
      <c r="H89" s="352" t="str">
        <f t="shared" si="59"/>
        <v>#ERROR!</v>
      </c>
      <c r="I89" s="352" t="str">
        <f t="shared" si="60"/>
        <v>#ERROR!</v>
      </c>
      <c r="J89" s="352" t="str">
        <f t="shared" si="61"/>
        <v>#ERROR!</v>
      </c>
      <c r="K89" s="353" t="str">
        <f t="shared" si="62"/>
        <v>#ERROR!</v>
      </c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255" t="s">
        <v>434</v>
      </c>
      <c r="B90" s="168" t="s">
        <v>297</v>
      </c>
      <c r="C90" s="276" t="s">
        <v>207</v>
      </c>
      <c r="D90" s="23">
        <v>25.122101082</v>
      </c>
      <c r="E90" s="256" t="str">
        <f>+[60]APU!H1356</f>
        <v>#ERROR!</v>
      </c>
      <c r="F90" s="297" t="str">
        <f t="shared" si="57"/>
        <v>#ERROR!</v>
      </c>
      <c r="G90" s="24" t="str">
        <f t="shared" si="58"/>
        <v>#ERROR!</v>
      </c>
      <c r="H90" s="352" t="str">
        <f t="shared" si="59"/>
        <v>#ERROR!</v>
      </c>
      <c r="I90" s="352" t="str">
        <f t="shared" si="60"/>
        <v>#ERROR!</v>
      </c>
      <c r="J90" s="352" t="str">
        <f t="shared" si="61"/>
        <v>#ERROR!</v>
      </c>
      <c r="K90" s="353" t="str">
        <f t="shared" si="62"/>
        <v>#ERROR!</v>
      </c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371"/>
      <c r="B91" s="299" t="s">
        <v>325</v>
      </c>
      <c r="C91" s="300"/>
      <c r="D91" s="301"/>
      <c r="E91" s="302"/>
      <c r="F91" s="279" t="str">
        <f t="shared" ref="F91:K91" si="63">SUM(F83:F90)</f>
        <v>#ERROR!</v>
      </c>
      <c r="G91" s="279" t="str">
        <f t="shared" si="63"/>
        <v>#ERROR!</v>
      </c>
      <c r="H91" s="279" t="str">
        <f t="shared" si="63"/>
        <v>#ERROR!</v>
      </c>
      <c r="I91" s="279" t="str">
        <f t="shared" si="63"/>
        <v>#ERROR!</v>
      </c>
      <c r="J91" s="279" t="str">
        <f t="shared" si="63"/>
        <v>#ERROR!</v>
      </c>
      <c r="K91" s="280" t="str">
        <f t="shared" si="63"/>
        <v>#ERROR!</v>
      </c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584" t="s">
        <v>435</v>
      </c>
      <c r="B92" s="585" t="s">
        <v>389</v>
      </c>
      <c r="C92" s="5"/>
      <c r="D92" s="5"/>
      <c r="E92" s="5"/>
      <c r="F92" s="5"/>
      <c r="G92" s="5"/>
      <c r="H92" s="5"/>
      <c r="I92" s="5"/>
      <c r="J92" s="5"/>
      <c r="K92" s="359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27.0" customHeight="1">
      <c r="A93" s="264" t="s">
        <v>436</v>
      </c>
      <c r="B93" s="347" t="s">
        <v>186</v>
      </c>
      <c r="C93" s="438" t="s">
        <v>4</v>
      </c>
      <c r="D93" s="586">
        <v>10.0</v>
      </c>
      <c r="E93" s="439" t="str">
        <f>+[60]APU!H1376</f>
        <v>#ERROR!</v>
      </c>
      <c r="F93" s="25" t="str">
        <f t="shared" ref="F93:F96" si="64">ROUND(D93*E93,0)</f>
        <v>#ERROR!</v>
      </c>
      <c r="G93" s="24" t="str">
        <f t="shared" ref="G93:G96" si="65">+ROUND(F93*$G$12,0)</f>
        <v>#ERROR!</v>
      </c>
      <c r="H93" s="352" t="str">
        <f t="shared" ref="H93:H96" si="66">+ROUND(SUM(F93:G93)*$H$12,0)</f>
        <v>#ERROR!</v>
      </c>
      <c r="I93" s="352" t="str">
        <f t="shared" ref="I93:I96" si="67">+ROUND(SUM(F93:G93)*$I$12,0)</f>
        <v>#ERROR!</v>
      </c>
      <c r="J93" s="352" t="str">
        <f t="shared" ref="J93:J96" si="68">+ROUND(SUM(F93:G93)*$J$12,0)</f>
        <v>#ERROR!</v>
      </c>
      <c r="K93" s="353" t="str">
        <f t="shared" ref="K93:K96" si="69">+ROUND(SUM(F93:J93),0)</f>
        <v>#ERROR!</v>
      </c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372" t="s">
        <v>437</v>
      </c>
      <c r="B94" s="347" t="s">
        <v>329</v>
      </c>
      <c r="C94" s="176" t="s">
        <v>21</v>
      </c>
      <c r="D94" s="303">
        <v>120.0</v>
      </c>
      <c r="E94" s="373" t="str">
        <f>+[60]APU!H1398</f>
        <v>#ERROR!</v>
      </c>
      <c r="F94" s="25" t="str">
        <f t="shared" si="64"/>
        <v>#ERROR!</v>
      </c>
      <c r="G94" s="24" t="str">
        <f t="shared" si="65"/>
        <v>#ERROR!</v>
      </c>
      <c r="H94" s="352" t="str">
        <f t="shared" si="66"/>
        <v>#ERROR!</v>
      </c>
      <c r="I94" s="352" t="str">
        <f t="shared" si="67"/>
        <v>#ERROR!</v>
      </c>
      <c r="J94" s="352" t="str">
        <f t="shared" si="68"/>
        <v>#ERROR!</v>
      </c>
      <c r="K94" s="353" t="str">
        <f t="shared" si="69"/>
        <v>#ERROR!</v>
      </c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372" t="s">
        <v>438</v>
      </c>
      <c r="B95" s="347" t="s">
        <v>190</v>
      </c>
      <c r="C95" s="176" t="s">
        <v>4</v>
      </c>
      <c r="D95" s="303">
        <v>3.0</v>
      </c>
      <c r="E95" s="373" t="str">
        <f>+[60]APU!H1418</f>
        <v>#ERROR!</v>
      </c>
      <c r="F95" s="25" t="str">
        <f t="shared" si="64"/>
        <v>#ERROR!</v>
      </c>
      <c r="G95" s="24" t="str">
        <f t="shared" si="65"/>
        <v>#ERROR!</v>
      </c>
      <c r="H95" s="352" t="str">
        <f t="shared" si="66"/>
        <v>#ERROR!</v>
      </c>
      <c r="I95" s="352" t="str">
        <f t="shared" si="67"/>
        <v>#ERROR!</v>
      </c>
      <c r="J95" s="352" t="str">
        <f t="shared" si="68"/>
        <v>#ERROR!</v>
      </c>
      <c r="K95" s="353" t="str">
        <f t="shared" si="69"/>
        <v>#ERROR!</v>
      </c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372" t="s">
        <v>439</v>
      </c>
      <c r="B96" s="347" t="s">
        <v>192</v>
      </c>
      <c r="C96" s="176" t="s">
        <v>4</v>
      </c>
      <c r="D96" s="303">
        <v>1.0</v>
      </c>
      <c r="E96" s="373" t="str">
        <f>+[60]APU!H1440</f>
        <v>#ERROR!</v>
      </c>
      <c r="F96" s="25" t="str">
        <f t="shared" si="64"/>
        <v>#ERROR!</v>
      </c>
      <c r="G96" s="24" t="str">
        <f t="shared" si="65"/>
        <v>#ERROR!</v>
      </c>
      <c r="H96" s="352" t="str">
        <f t="shared" si="66"/>
        <v>#ERROR!</v>
      </c>
      <c r="I96" s="352" t="str">
        <f t="shared" si="67"/>
        <v>#ERROR!</v>
      </c>
      <c r="J96" s="352" t="str">
        <f t="shared" si="68"/>
        <v>#ERROR!</v>
      </c>
      <c r="K96" s="353" t="str">
        <f t="shared" si="69"/>
        <v>#ERROR!</v>
      </c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258" t="s">
        <v>394</v>
      </c>
      <c r="B97" s="5"/>
      <c r="C97" s="5"/>
      <c r="D97" s="5"/>
      <c r="E97" s="6"/>
      <c r="F97" s="68" t="str">
        <f t="shared" ref="F97:K97" si="70">SUM(F93:F96)</f>
        <v>#ERROR!</v>
      </c>
      <c r="G97" s="68" t="str">
        <f t="shared" si="70"/>
        <v>#ERROR!</v>
      </c>
      <c r="H97" s="68" t="str">
        <f t="shared" si="70"/>
        <v>#ERROR!</v>
      </c>
      <c r="I97" s="68" t="str">
        <f t="shared" si="70"/>
        <v>#ERROR!</v>
      </c>
      <c r="J97" s="68" t="str">
        <f t="shared" si="70"/>
        <v>#ERROR!</v>
      </c>
      <c r="K97" s="259" t="str">
        <f t="shared" si="70"/>
        <v>#ERROR!</v>
      </c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374" t="s">
        <v>194</v>
      </c>
      <c r="B98" s="375"/>
      <c r="C98" s="375"/>
      <c r="D98" s="375"/>
      <c r="E98" s="376"/>
      <c r="F98" s="377" t="str">
        <f t="shared" ref="F98:K98" si="71">+F16+F26+F36+F41+F47+F53+F68+F81+F91+F97</f>
        <v>#ERROR!</v>
      </c>
      <c r="G98" s="377" t="str">
        <f t="shared" si="71"/>
        <v>#ERROR!</v>
      </c>
      <c r="H98" s="377" t="str">
        <f t="shared" si="71"/>
        <v>#ERROR!</v>
      </c>
      <c r="I98" s="377" t="str">
        <f t="shared" si="71"/>
        <v>#ERROR!</v>
      </c>
      <c r="J98" s="377" t="str">
        <f t="shared" si="71"/>
        <v>#ERROR!</v>
      </c>
      <c r="K98" s="377" t="str">
        <f t="shared" si="71"/>
        <v>#ERROR!</v>
      </c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587" t="s">
        <v>9</v>
      </c>
      <c r="B99" s="234"/>
      <c r="C99" s="234"/>
      <c r="D99" s="234"/>
      <c r="E99" s="234"/>
      <c r="F99" s="234"/>
      <c r="G99" s="234"/>
      <c r="H99" s="234"/>
      <c r="I99" s="234"/>
      <c r="J99" s="235"/>
      <c r="K99" s="325" t="str">
        <f>+K98</f>
        <v>#ERROR!</v>
      </c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  <c r="J100" s="16"/>
      <c r="K100" s="1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6"/>
      <c r="B101" s="305"/>
      <c r="C101" s="16"/>
      <c r="D101" s="16"/>
      <c r="E101" s="16"/>
      <c r="F101" s="306"/>
      <c r="G101" s="306"/>
      <c r="H101" s="306"/>
      <c r="I101" s="306"/>
      <c r="J101" s="306"/>
      <c r="K101" s="30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4"/>
      <c r="B102" s="307"/>
      <c r="C102" s="16"/>
      <c r="D102" s="16"/>
      <c r="E102" s="16"/>
      <c r="F102" s="306"/>
      <c r="G102" s="306"/>
      <c r="H102" s="306"/>
      <c r="I102" s="306"/>
      <c r="J102" s="306"/>
      <c r="K102" s="30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46"/>
      <c r="B103" s="305"/>
      <c r="C103" s="16"/>
      <c r="D103" s="16"/>
      <c r="E103" s="16"/>
      <c r="F103" s="16"/>
      <c r="G103" s="16"/>
      <c r="H103" s="16"/>
      <c r="I103" s="16"/>
      <c r="J103" s="16"/>
      <c r="K103" s="30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46"/>
      <c r="B104" s="305"/>
      <c r="C104" s="16"/>
      <c r="D104" s="16"/>
      <c r="E104" s="16"/>
      <c r="F104" s="16"/>
      <c r="G104" s="16"/>
      <c r="H104" s="16"/>
      <c r="I104" s="16"/>
      <c r="J104" s="16"/>
      <c r="K104" s="30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46"/>
      <c r="B105" s="305"/>
      <c r="C105" s="16"/>
      <c r="D105" s="16"/>
      <c r="E105" s="16"/>
      <c r="F105" s="16"/>
      <c r="G105" s="16"/>
      <c r="H105" s="16"/>
      <c r="I105" s="16"/>
      <c r="J105" s="16"/>
      <c r="K105" s="1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46"/>
      <c r="B106" s="305"/>
      <c r="C106" s="16"/>
      <c r="D106" s="16"/>
      <c r="E106" s="16"/>
      <c r="F106" s="16"/>
      <c r="G106" s="16"/>
      <c r="H106" s="16"/>
      <c r="I106" s="16"/>
      <c r="J106" s="16"/>
      <c r="K106" s="1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46"/>
      <c r="B107" s="305"/>
      <c r="C107" s="16"/>
      <c r="D107" s="16"/>
      <c r="E107" s="16"/>
      <c r="F107" s="16"/>
      <c r="G107" s="16"/>
      <c r="H107" s="16"/>
      <c r="I107" s="16"/>
      <c r="J107" s="16"/>
      <c r="K107" s="1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308"/>
      <c r="B108" s="305"/>
      <c r="C108" s="16"/>
      <c r="D108" s="16"/>
      <c r="E108" s="16"/>
      <c r="F108" s="16"/>
      <c r="G108" s="16"/>
      <c r="H108" s="16"/>
      <c r="I108" s="16"/>
      <c r="J108" s="16"/>
      <c r="K108" s="1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308"/>
      <c r="B109" s="305"/>
      <c r="C109" s="16"/>
      <c r="D109" s="16"/>
      <c r="E109" s="16"/>
      <c r="F109" s="16"/>
      <c r="G109" s="16"/>
      <c r="H109" s="16"/>
      <c r="I109" s="16"/>
      <c r="J109" s="16"/>
      <c r="K109" s="1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46"/>
      <c r="B110" s="305"/>
      <c r="C110" s="16"/>
      <c r="D110" s="16"/>
      <c r="E110" s="16"/>
      <c r="F110" s="16"/>
      <c r="G110" s="16"/>
      <c r="H110" s="16"/>
      <c r="I110" s="16"/>
      <c r="J110" s="16"/>
      <c r="K110" s="1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309"/>
      <c r="B111" s="305"/>
      <c r="C111" s="16"/>
      <c r="D111" s="16"/>
      <c r="E111" s="16"/>
      <c r="F111" s="16"/>
      <c r="G111" s="16"/>
      <c r="H111" s="16"/>
      <c r="I111" s="16"/>
      <c r="J111" s="16"/>
      <c r="K111" s="1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309"/>
      <c r="B112" s="305"/>
      <c r="C112" s="16"/>
      <c r="D112" s="16"/>
      <c r="E112" s="16"/>
      <c r="F112" s="16"/>
      <c r="G112" s="16"/>
      <c r="H112" s="16"/>
      <c r="I112" s="16"/>
      <c r="J112" s="16"/>
      <c r="K112" s="1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  <c r="J113" s="16"/>
      <c r="K113" s="1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  <c r="J114" s="16"/>
      <c r="K114" s="1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  <c r="J115" s="16"/>
      <c r="K115" s="1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  <c r="J116" s="16"/>
      <c r="K116" s="1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  <c r="J117" s="16"/>
      <c r="K117" s="1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  <c r="J118" s="16"/>
      <c r="K118" s="1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  <c r="J119" s="16"/>
      <c r="K119" s="1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  <c r="J120" s="16"/>
      <c r="K120" s="1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  <c r="J121" s="16"/>
      <c r="K121" s="1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  <c r="J122" s="16"/>
      <c r="K122" s="1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  <c r="J123" s="16"/>
      <c r="K123" s="1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  <c r="J124" s="16"/>
      <c r="K124" s="1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  <c r="J125" s="16"/>
      <c r="K125" s="1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  <c r="J126" s="16"/>
      <c r="K126" s="1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  <c r="J127" s="16"/>
      <c r="K127" s="1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  <c r="J128" s="16"/>
      <c r="K128" s="1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  <c r="J129" s="16"/>
      <c r="K129" s="1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  <c r="J130" s="16"/>
      <c r="K130" s="1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  <c r="J131" s="16"/>
      <c r="K131" s="1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  <c r="J132" s="16"/>
      <c r="K132" s="1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  <c r="J133" s="16"/>
      <c r="K133" s="1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  <c r="J134" s="16"/>
      <c r="K134" s="1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  <c r="J135" s="16"/>
      <c r="K135" s="1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  <c r="J136" s="16"/>
      <c r="K136" s="1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  <c r="J137" s="16"/>
      <c r="K137" s="1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  <c r="J138" s="16"/>
      <c r="K138" s="1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  <c r="J139" s="16"/>
      <c r="K139" s="1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  <c r="J140" s="16"/>
      <c r="K140" s="1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  <c r="J141" s="16"/>
      <c r="K141" s="1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  <c r="J142" s="16"/>
      <c r="K142" s="1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  <c r="J143" s="16"/>
      <c r="K143" s="1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  <c r="J144" s="16"/>
      <c r="K144" s="1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  <c r="J145" s="16"/>
      <c r="K145" s="1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  <c r="J146" s="16"/>
      <c r="K146" s="1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  <c r="J147" s="16"/>
      <c r="K147" s="1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  <c r="J148" s="16"/>
      <c r="K148" s="1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  <c r="J149" s="16"/>
      <c r="K149" s="1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  <c r="J150" s="16"/>
      <c r="K150" s="1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  <c r="J151" s="16"/>
      <c r="K151" s="1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  <c r="J152" s="16"/>
      <c r="K152" s="1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  <c r="J153" s="16"/>
      <c r="K153" s="1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  <c r="J154" s="16"/>
      <c r="K154" s="1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  <c r="J155" s="16"/>
      <c r="K155" s="1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  <c r="J156" s="16"/>
      <c r="K156" s="1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  <c r="J157" s="16"/>
      <c r="K157" s="1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  <c r="J158" s="16"/>
      <c r="K158" s="1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  <c r="J159" s="16"/>
      <c r="K159" s="1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  <c r="J160" s="16"/>
      <c r="K160" s="1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  <c r="J161" s="16"/>
      <c r="K161" s="1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  <c r="J162" s="16"/>
      <c r="K162" s="1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  <c r="J163" s="16"/>
      <c r="K163" s="1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  <c r="J164" s="16"/>
      <c r="K164" s="1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  <c r="J165" s="16"/>
      <c r="K165" s="1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  <c r="J166" s="16"/>
      <c r="K166" s="1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  <c r="J167" s="16"/>
      <c r="K167" s="1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  <c r="J168" s="16"/>
      <c r="K168" s="1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  <c r="J169" s="16"/>
      <c r="K169" s="1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  <c r="J170" s="16"/>
      <c r="K170" s="1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  <c r="J171" s="16"/>
      <c r="K171" s="1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  <c r="J172" s="16"/>
      <c r="K172" s="1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  <c r="J173" s="16"/>
      <c r="K173" s="1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  <c r="J174" s="16"/>
      <c r="K174" s="1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  <c r="J175" s="16"/>
      <c r="K175" s="1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  <c r="J176" s="16"/>
      <c r="K176" s="1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  <c r="J177" s="16"/>
      <c r="K177" s="1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  <c r="J178" s="16"/>
      <c r="K178" s="1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  <c r="J179" s="16"/>
      <c r="K179" s="1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  <c r="J180" s="16"/>
      <c r="K180" s="1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  <c r="J181" s="16"/>
      <c r="K181" s="1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  <c r="J182" s="16"/>
      <c r="K182" s="1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  <c r="J183" s="16"/>
      <c r="K183" s="1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  <c r="J184" s="16"/>
      <c r="K184" s="1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  <c r="J185" s="16"/>
      <c r="K185" s="1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  <c r="J186" s="16"/>
      <c r="K186" s="1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  <c r="J187" s="16"/>
      <c r="K187" s="1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  <c r="J188" s="16"/>
      <c r="K188" s="1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  <c r="J189" s="16"/>
      <c r="K189" s="1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  <c r="J190" s="16"/>
      <c r="K190" s="1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  <c r="J191" s="16"/>
      <c r="K191" s="1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  <c r="J192" s="16"/>
      <c r="K192" s="1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  <c r="J193" s="16"/>
      <c r="K193" s="1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  <c r="J194" s="16"/>
      <c r="K194" s="1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  <c r="J195" s="16"/>
      <c r="K195" s="1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  <c r="J196" s="16"/>
      <c r="K196" s="1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  <c r="J197" s="16"/>
      <c r="K197" s="1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  <c r="J198" s="16"/>
      <c r="K198" s="1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  <c r="J199" s="16"/>
      <c r="K199" s="1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  <c r="J200" s="16"/>
      <c r="K200" s="1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  <c r="J201" s="16"/>
      <c r="K201" s="1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  <c r="J202" s="16"/>
      <c r="K202" s="1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  <c r="J203" s="16"/>
      <c r="K203" s="1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  <c r="J204" s="16"/>
      <c r="K204" s="1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  <c r="J205" s="16"/>
      <c r="K205" s="1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  <c r="J206" s="16"/>
      <c r="K206" s="1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  <c r="J207" s="16"/>
      <c r="K207" s="1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  <c r="J208" s="16"/>
      <c r="K208" s="1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  <c r="J209" s="16"/>
      <c r="K209" s="1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  <c r="J210" s="16"/>
      <c r="K210" s="1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  <c r="J211" s="16"/>
      <c r="K211" s="1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  <c r="J212" s="16"/>
      <c r="K212" s="1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  <c r="J213" s="16"/>
      <c r="K213" s="1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  <c r="J214" s="16"/>
      <c r="K214" s="1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  <c r="J215" s="16"/>
      <c r="K215" s="1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  <c r="J216" s="16"/>
      <c r="K216" s="1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  <c r="J217" s="16"/>
      <c r="K217" s="1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  <c r="J218" s="16"/>
      <c r="K218" s="1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  <c r="J219" s="16"/>
      <c r="K219" s="1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  <c r="J220" s="16"/>
      <c r="K220" s="1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  <c r="J221" s="16"/>
      <c r="K221" s="1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  <c r="J222" s="16"/>
      <c r="K222" s="1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  <c r="J223" s="16"/>
      <c r="K223" s="1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  <c r="J224" s="16"/>
      <c r="K224" s="1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  <c r="J225" s="16"/>
      <c r="K225" s="1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  <c r="J226" s="16"/>
      <c r="K226" s="1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  <c r="J227" s="16"/>
      <c r="K227" s="1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  <c r="J228" s="16"/>
      <c r="K228" s="1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  <c r="J229" s="16"/>
      <c r="K229" s="1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  <c r="J230" s="16"/>
      <c r="K230" s="1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  <c r="J231" s="16"/>
      <c r="K231" s="1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  <c r="J232" s="16"/>
      <c r="K232" s="1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  <c r="J233" s="16"/>
      <c r="K233" s="1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  <c r="J234" s="16"/>
      <c r="K234" s="1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  <c r="J235" s="16"/>
      <c r="K235" s="1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  <c r="J236" s="16"/>
      <c r="K236" s="1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  <c r="J237" s="16"/>
      <c r="K237" s="1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  <c r="J238" s="16"/>
      <c r="K238" s="1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  <c r="J239" s="16"/>
      <c r="K239" s="1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  <c r="J240" s="16"/>
      <c r="K240" s="1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  <c r="J241" s="16"/>
      <c r="K241" s="1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  <c r="J242" s="16"/>
      <c r="K242" s="1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  <c r="J243" s="16"/>
      <c r="K243" s="1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  <c r="J244" s="16"/>
      <c r="K244" s="1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  <c r="J245" s="16"/>
      <c r="K245" s="1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  <c r="J246" s="16"/>
      <c r="K246" s="1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  <c r="J247" s="16"/>
      <c r="K247" s="1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  <c r="J248" s="16"/>
      <c r="K248" s="1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  <c r="J249" s="16"/>
      <c r="K249" s="1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  <c r="J250" s="16"/>
      <c r="K250" s="1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  <c r="J251" s="16"/>
      <c r="K251" s="1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  <c r="J252" s="16"/>
      <c r="K252" s="1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  <c r="J253" s="16"/>
      <c r="K253" s="1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  <c r="J254" s="16"/>
      <c r="K254" s="1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  <c r="J255" s="16"/>
      <c r="K255" s="1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  <c r="J256" s="16"/>
      <c r="K256" s="1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  <c r="J257" s="16"/>
      <c r="K257" s="1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  <c r="J258" s="16"/>
      <c r="K258" s="1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  <c r="J259" s="16"/>
      <c r="K259" s="1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  <c r="J260" s="16"/>
      <c r="K260" s="1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  <c r="J261" s="16"/>
      <c r="K261" s="1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  <c r="J262" s="16"/>
      <c r="K262" s="1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  <c r="J263" s="16"/>
      <c r="K263" s="1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  <c r="J264" s="16"/>
      <c r="K264" s="1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  <c r="J265" s="16"/>
      <c r="K265" s="1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  <c r="J266" s="16"/>
      <c r="K266" s="1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  <c r="J267" s="16"/>
      <c r="K267" s="1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  <c r="J268" s="16"/>
      <c r="K268" s="1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  <c r="J269" s="16"/>
      <c r="K269" s="1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  <c r="J270" s="16"/>
      <c r="K270" s="1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  <c r="J271" s="16"/>
      <c r="K271" s="1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  <c r="J272" s="16"/>
      <c r="K272" s="1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  <c r="J273" s="16"/>
      <c r="K273" s="1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  <c r="J274" s="16"/>
      <c r="K274" s="1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  <c r="J275" s="16"/>
      <c r="K275" s="1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  <c r="J276" s="16"/>
      <c r="K276" s="1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  <c r="J277" s="16"/>
      <c r="K277" s="1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  <c r="J278" s="16"/>
      <c r="K278" s="1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  <c r="J279" s="16"/>
      <c r="K279" s="1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  <c r="J280" s="16"/>
      <c r="K280" s="1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  <c r="J281" s="16"/>
      <c r="K281" s="1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  <c r="J282" s="16"/>
      <c r="K282" s="1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  <c r="J283" s="16"/>
      <c r="K283" s="1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  <c r="J284" s="16"/>
      <c r="K284" s="1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  <c r="J285" s="16"/>
      <c r="K285" s="1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  <c r="J286" s="16"/>
      <c r="K286" s="1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  <c r="J287" s="16"/>
      <c r="K287" s="1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  <c r="J288" s="16"/>
      <c r="K288" s="1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  <c r="J289" s="16"/>
      <c r="K289" s="1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  <c r="J290" s="16"/>
      <c r="K290" s="1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  <c r="J291" s="16"/>
      <c r="K291" s="1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  <c r="J292" s="16"/>
      <c r="K292" s="1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  <c r="J293" s="16"/>
      <c r="K293" s="1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  <c r="J294" s="16"/>
      <c r="K294" s="1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  <c r="J295" s="16"/>
      <c r="K295" s="1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  <c r="J296" s="16"/>
      <c r="K296" s="1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  <c r="J297" s="16"/>
      <c r="K297" s="1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  <c r="J298" s="16"/>
      <c r="K298" s="1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  <c r="J299" s="16"/>
      <c r="K299" s="1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  <c r="J300" s="16"/>
      <c r="K300" s="1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  <c r="J301" s="16"/>
      <c r="K301" s="1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  <c r="J302" s="16"/>
      <c r="K302" s="1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  <c r="J303" s="16"/>
      <c r="K303" s="1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  <c r="J304" s="16"/>
      <c r="K304" s="1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  <c r="J305" s="16"/>
      <c r="K305" s="1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  <c r="J306" s="16"/>
      <c r="K306" s="1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  <c r="J307" s="16"/>
      <c r="K307" s="1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  <c r="J308" s="16"/>
      <c r="K308" s="1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  <c r="J309" s="16"/>
      <c r="K309" s="1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  <c r="J310" s="16"/>
      <c r="K310" s="1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  <c r="J311" s="16"/>
      <c r="K311" s="1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  <c r="J312" s="16"/>
      <c r="K312" s="1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  <c r="J313" s="16"/>
      <c r="K313" s="1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  <c r="J314" s="16"/>
      <c r="K314" s="1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  <c r="J315" s="16"/>
      <c r="K315" s="1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  <c r="J316" s="16"/>
      <c r="K316" s="1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  <c r="J317" s="16"/>
      <c r="K317" s="1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  <c r="J318" s="16"/>
      <c r="K318" s="1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  <c r="J319" s="16"/>
      <c r="K319" s="1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  <c r="J320" s="16"/>
      <c r="K320" s="1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  <c r="J321" s="16"/>
      <c r="K321" s="1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  <c r="J322" s="16"/>
      <c r="K322" s="1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  <c r="J323" s="16"/>
      <c r="K323" s="1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  <c r="J324" s="16"/>
      <c r="K324" s="1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  <c r="J325" s="16"/>
      <c r="K325" s="1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  <c r="J326" s="16"/>
      <c r="K326" s="1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  <c r="J327" s="16"/>
      <c r="K327" s="1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  <c r="J328" s="16"/>
      <c r="K328" s="1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  <c r="J329" s="16"/>
      <c r="K329" s="1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  <c r="J330" s="16"/>
      <c r="K330" s="1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  <c r="J331" s="16"/>
      <c r="K331" s="1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  <c r="J332" s="16"/>
      <c r="K332" s="1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  <c r="J333" s="16"/>
      <c r="K333" s="1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  <c r="J334" s="16"/>
      <c r="K334" s="1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  <c r="J335" s="16"/>
      <c r="K335" s="1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  <c r="J336" s="16"/>
      <c r="K336" s="1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  <c r="J337" s="16"/>
      <c r="K337" s="1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  <c r="J338" s="16"/>
      <c r="K338" s="1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  <c r="J339" s="16"/>
      <c r="K339" s="1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  <c r="J340" s="16"/>
      <c r="K340" s="1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  <c r="J341" s="16"/>
      <c r="K341" s="1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  <c r="J342" s="16"/>
      <c r="K342" s="1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  <c r="J343" s="16"/>
      <c r="K343" s="1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  <c r="J344" s="16"/>
      <c r="K344" s="1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  <c r="J345" s="16"/>
      <c r="K345" s="1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  <c r="J346" s="16"/>
      <c r="K346" s="1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  <c r="J347" s="16"/>
      <c r="K347" s="1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  <c r="J348" s="16"/>
      <c r="K348" s="1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  <c r="J349" s="16"/>
      <c r="K349" s="1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  <c r="J350" s="16"/>
      <c r="K350" s="1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  <c r="J351" s="16"/>
      <c r="K351" s="1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  <c r="J352" s="16"/>
      <c r="K352" s="1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  <c r="J353" s="16"/>
      <c r="K353" s="1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  <c r="J354" s="16"/>
      <c r="K354" s="1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  <c r="J355" s="16"/>
      <c r="K355" s="1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  <c r="J356" s="16"/>
      <c r="K356" s="1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  <c r="J357" s="16"/>
      <c r="K357" s="1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  <c r="J358" s="16"/>
      <c r="K358" s="1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  <c r="J359" s="16"/>
      <c r="K359" s="1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  <c r="J360" s="16"/>
      <c r="K360" s="1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  <c r="J361" s="16"/>
      <c r="K361" s="1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  <c r="J362" s="16"/>
      <c r="K362" s="1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  <c r="J363" s="16"/>
      <c r="K363" s="1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  <c r="J364" s="16"/>
      <c r="K364" s="1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  <c r="J365" s="16"/>
      <c r="K365" s="1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  <c r="J366" s="16"/>
      <c r="K366" s="1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  <c r="J367" s="16"/>
      <c r="K367" s="1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  <c r="J368" s="16"/>
      <c r="K368" s="1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  <c r="J369" s="16"/>
      <c r="K369" s="1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  <c r="J370" s="16"/>
      <c r="K370" s="1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  <c r="J371" s="16"/>
      <c r="K371" s="1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  <c r="J372" s="16"/>
      <c r="K372" s="1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  <c r="J373" s="16"/>
      <c r="K373" s="1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  <c r="J374" s="16"/>
      <c r="K374" s="1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  <c r="J375" s="16"/>
      <c r="K375" s="1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  <c r="J376" s="16"/>
      <c r="K376" s="1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  <c r="J377" s="16"/>
      <c r="K377" s="1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  <c r="J378" s="16"/>
      <c r="K378" s="1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  <c r="J379" s="16"/>
      <c r="K379" s="1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  <c r="J380" s="16"/>
      <c r="K380" s="1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  <c r="J381" s="16"/>
      <c r="K381" s="1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  <c r="J382" s="16"/>
      <c r="K382" s="1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  <c r="J383" s="16"/>
      <c r="K383" s="1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  <c r="J384" s="16"/>
      <c r="K384" s="1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  <c r="J385" s="16"/>
      <c r="K385" s="1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  <c r="J386" s="16"/>
      <c r="K386" s="1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  <c r="J387" s="16"/>
      <c r="K387" s="1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  <c r="J388" s="16"/>
      <c r="K388" s="1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  <c r="J389" s="16"/>
      <c r="K389" s="1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  <c r="J390" s="16"/>
      <c r="K390" s="1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  <c r="J391" s="16"/>
      <c r="K391" s="1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  <c r="J392" s="16"/>
      <c r="K392" s="1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  <c r="J393" s="16"/>
      <c r="K393" s="1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  <c r="J394" s="16"/>
      <c r="K394" s="1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  <c r="J395" s="16"/>
      <c r="K395" s="1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  <c r="J396" s="16"/>
      <c r="K396" s="1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  <c r="J397" s="16"/>
      <c r="K397" s="1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  <c r="J398" s="16"/>
      <c r="K398" s="1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  <c r="J399" s="16"/>
      <c r="K399" s="1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  <c r="J400" s="16"/>
      <c r="K400" s="1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  <c r="J401" s="16"/>
      <c r="K401" s="1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  <c r="J402" s="16"/>
      <c r="K402" s="1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  <c r="J403" s="16"/>
      <c r="K403" s="1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  <c r="J404" s="16"/>
      <c r="K404" s="1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  <c r="J405" s="16"/>
      <c r="K405" s="1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  <c r="J406" s="16"/>
      <c r="K406" s="1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  <c r="J407" s="16"/>
      <c r="K407" s="1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  <c r="J408" s="16"/>
      <c r="K408" s="1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  <c r="J409" s="16"/>
      <c r="K409" s="1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  <c r="J410" s="16"/>
      <c r="K410" s="1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  <c r="J411" s="16"/>
      <c r="K411" s="1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  <c r="J412" s="16"/>
      <c r="K412" s="1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  <c r="J413" s="16"/>
      <c r="K413" s="1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  <c r="J414" s="16"/>
      <c r="K414" s="1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  <c r="J415" s="16"/>
      <c r="K415" s="1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  <c r="J416" s="16"/>
      <c r="K416" s="1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  <c r="J417" s="16"/>
      <c r="K417" s="1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  <c r="J418" s="16"/>
      <c r="K418" s="1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  <c r="J419" s="16"/>
      <c r="K419" s="1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  <c r="J420" s="16"/>
      <c r="K420" s="1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  <c r="J421" s="16"/>
      <c r="K421" s="1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  <c r="J422" s="16"/>
      <c r="K422" s="1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  <c r="J423" s="16"/>
      <c r="K423" s="1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  <c r="J424" s="16"/>
      <c r="K424" s="1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  <c r="J425" s="16"/>
      <c r="K425" s="1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  <c r="J426" s="16"/>
      <c r="K426" s="1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  <c r="J427" s="16"/>
      <c r="K427" s="1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  <c r="J428" s="16"/>
      <c r="K428" s="1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  <c r="J429" s="16"/>
      <c r="K429" s="1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  <c r="J430" s="16"/>
      <c r="K430" s="1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  <c r="J431" s="16"/>
      <c r="K431" s="1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  <c r="J432" s="16"/>
      <c r="K432" s="1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  <c r="J433" s="16"/>
      <c r="K433" s="1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  <c r="J434" s="16"/>
      <c r="K434" s="1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  <c r="J435" s="16"/>
      <c r="K435" s="1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  <c r="J436" s="16"/>
      <c r="K436" s="1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  <c r="J437" s="16"/>
      <c r="K437" s="1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  <c r="J438" s="16"/>
      <c r="K438" s="1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  <c r="J439" s="16"/>
      <c r="K439" s="1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  <c r="J440" s="16"/>
      <c r="K440" s="1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  <c r="J441" s="16"/>
      <c r="K441" s="1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  <c r="J442" s="16"/>
      <c r="K442" s="1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  <c r="J443" s="16"/>
      <c r="K443" s="1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  <c r="J444" s="16"/>
      <c r="K444" s="1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  <c r="J445" s="16"/>
      <c r="K445" s="1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  <c r="J446" s="16"/>
      <c r="K446" s="1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  <c r="J447" s="16"/>
      <c r="K447" s="1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  <c r="J448" s="16"/>
      <c r="K448" s="1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  <c r="J449" s="16"/>
      <c r="K449" s="1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  <c r="J450" s="16"/>
      <c r="K450" s="1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  <c r="J451" s="16"/>
      <c r="K451" s="1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  <c r="J452" s="16"/>
      <c r="K452" s="1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  <c r="J453" s="16"/>
      <c r="K453" s="1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  <c r="J454" s="16"/>
      <c r="K454" s="1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  <c r="J455" s="16"/>
      <c r="K455" s="1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  <c r="J456" s="16"/>
      <c r="K456" s="1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  <c r="J457" s="16"/>
      <c r="K457" s="1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  <c r="J458" s="16"/>
      <c r="K458" s="1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  <c r="J459" s="16"/>
      <c r="K459" s="1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  <c r="J460" s="16"/>
      <c r="K460" s="1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  <c r="J461" s="16"/>
      <c r="K461" s="1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  <c r="J462" s="16"/>
      <c r="K462" s="1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  <c r="J463" s="16"/>
      <c r="K463" s="1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  <c r="J464" s="16"/>
      <c r="K464" s="1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  <c r="J465" s="16"/>
      <c r="K465" s="1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  <c r="J466" s="16"/>
      <c r="K466" s="1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  <c r="J467" s="16"/>
      <c r="K467" s="1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  <c r="J468" s="16"/>
      <c r="K468" s="1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  <c r="J469" s="16"/>
      <c r="K469" s="1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  <c r="J470" s="16"/>
      <c r="K470" s="1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  <c r="J471" s="16"/>
      <c r="K471" s="1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  <c r="J472" s="16"/>
      <c r="K472" s="1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  <c r="J473" s="16"/>
      <c r="K473" s="1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  <c r="J474" s="16"/>
      <c r="K474" s="1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  <c r="J475" s="16"/>
      <c r="K475" s="1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  <c r="J476" s="16"/>
      <c r="K476" s="1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  <c r="J477" s="16"/>
      <c r="K477" s="1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  <c r="J478" s="16"/>
      <c r="K478" s="1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  <c r="J479" s="16"/>
      <c r="K479" s="1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  <c r="J480" s="16"/>
      <c r="K480" s="1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  <c r="J481" s="16"/>
      <c r="K481" s="1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  <c r="J482" s="16"/>
      <c r="K482" s="1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  <c r="J483" s="16"/>
      <c r="K483" s="1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  <c r="J484" s="16"/>
      <c r="K484" s="1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  <c r="J485" s="16"/>
      <c r="K485" s="1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  <c r="J486" s="16"/>
      <c r="K486" s="1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  <c r="J487" s="16"/>
      <c r="K487" s="1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  <c r="J488" s="16"/>
      <c r="K488" s="1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  <c r="J489" s="16"/>
      <c r="K489" s="1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  <c r="J490" s="16"/>
      <c r="K490" s="1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  <c r="J491" s="16"/>
      <c r="K491" s="1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  <c r="J492" s="16"/>
      <c r="K492" s="1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  <c r="J493" s="16"/>
      <c r="K493" s="1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  <c r="J494" s="16"/>
      <c r="K494" s="1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  <c r="J495" s="16"/>
      <c r="K495" s="1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  <c r="J496" s="16"/>
      <c r="K496" s="1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  <c r="J497" s="16"/>
      <c r="K497" s="1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  <c r="J498" s="16"/>
      <c r="K498" s="1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  <c r="J499" s="16"/>
      <c r="K499" s="1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  <c r="J500" s="16"/>
      <c r="K500" s="1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  <c r="J501" s="16"/>
      <c r="K501" s="1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  <c r="J502" s="16"/>
      <c r="K502" s="1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  <c r="J503" s="16"/>
      <c r="K503" s="1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  <c r="J504" s="16"/>
      <c r="K504" s="1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  <c r="J505" s="16"/>
      <c r="K505" s="1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  <c r="J506" s="16"/>
      <c r="K506" s="1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  <c r="J507" s="16"/>
      <c r="K507" s="1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  <c r="J508" s="16"/>
      <c r="K508" s="1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  <c r="J509" s="16"/>
      <c r="K509" s="1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  <c r="J510" s="16"/>
      <c r="K510" s="1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  <c r="J511" s="16"/>
      <c r="K511" s="1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  <c r="J512" s="16"/>
      <c r="K512" s="1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  <c r="J513" s="16"/>
      <c r="K513" s="1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  <c r="J514" s="16"/>
      <c r="K514" s="1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  <c r="J515" s="16"/>
      <c r="K515" s="1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  <c r="J516" s="16"/>
      <c r="K516" s="1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  <c r="J517" s="16"/>
      <c r="K517" s="1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  <c r="J518" s="16"/>
      <c r="K518" s="1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  <c r="J519" s="16"/>
      <c r="K519" s="1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  <c r="J520" s="16"/>
      <c r="K520" s="1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  <c r="J521" s="16"/>
      <c r="K521" s="1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  <c r="J522" s="16"/>
      <c r="K522" s="1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  <c r="J523" s="16"/>
      <c r="K523" s="1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  <c r="J524" s="16"/>
      <c r="K524" s="1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  <c r="J525" s="16"/>
      <c r="K525" s="1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  <c r="J526" s="16"/>
      <c r="K526" s="1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  <c r="J527" s="16"/>
      <c r="K527" s="1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  <c r="J528" s="16"/>
      <c r="K528" s="1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  <c r="J529" s="16"/>
      <c r="K529" s="1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  <c r="J530" s="16"/>
      <c r="K530" s="1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  <c r="J531" s="16"/>
      <c r="K531" s="1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  <c r="J532" s="16"/>
      <c r="K532" s="1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  <c r="J533" s="16"/>
      <c r="K533" s="1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  <c r="J534" s="16"/>
      <c r="K534" s="1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  <c r="J535" s="16"/>
      <c r="K535" s="1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  <c r="J536" s="16"/>
      <c r="K536" s="1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  <c r="J537" s="16"/>
      <c r="K537" s="1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  <c r="J538" s="16"/>
      <c r="K538" s="1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  <c r="J539" s="16"/>
      <c r="K539" s="1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  <c r="J540" s="16"/>
      <c r="K540" s="1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  <c r="J541" s="16"/>
      <c r="K541" s="1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  <c r="J542" s="16"/>
      <c r="K542" s="1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  <c r="J543" s="16"/>
      <c r="K543" s="1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  <c r="J544" s="16"/>
      <c r="K544" s="1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  <c r="J545" s="16"/>
      <c r="K545" s="1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  <c r="J546" s="16"/>
      <c r="K546" s="1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  <c r="J547" s="16"/>
      <c r="K547" s="1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  <c r="J548" s="16"/>
      <c r="K548" s="1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  <c r="J549" s="16"/>
      <c r="K549" s="1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  <c r="J550" s="16"/>
      <c r="K550" s="1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  <c r="J551" s="16"/>
      <c r="K551" s="1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  <c r="J552" s="16"/>
      <c r="K552" s="1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  <c r="J553" s="16"/>
      <c r="K553" s="1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  <c r="J554" s="16"/>
      <c r="K554" s="1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  <c r="J555" s="16"/>
      <c r="K555" s="1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  <c r="J556" s="16"/>
      <c r="K556" s="1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  <c r="J557" s="16"/>
      <c r="K557" s="1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  <c r="J558" s="16"/>
      <c r="K558" s="1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  <c r="J559" s="16"/>
      <c r="K559" s="1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  <c r="J560" s="16"/>
      <c r="K560" s="1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  <c r="J561" s="16"/>
      <c r="K561" s="1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  <c r="J562" s="16"/>
      <c r="K562" s="1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  <c r="J563" s="16"/>
      <c r="K563" s="1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  <c r="J564" s="16"/>
      <c r="K564" s="1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  <c r="J565" s="16"/>
      <c r="K565" s="1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  <c r="J566" s="16"/>
      <c r="K566" s="1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  <c r="J567" s="16"/>
      <c r="K567" s="1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  <c r="J568" s="16"/>
      <c r="K568" s="1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  <c r="J569" s="16"/>
      <c r="K569" s="1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  <c r="J570" s="16"/>
      <c r="K570" s="1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  <c r="J571" s="16"/>
      <c r="K571" s="1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  <c r="J572" s="16"/>
      <c r="K572" s="1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  <c r="J573" s="16"/>
      <c r="K573" s="1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  <c r="J574" s="16"/>
      <c r="K574" s="1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  <c r="J575" s="16"/>
      <c r="K575" s="1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  <c r="J576" s="16"/>
      <c r="K576" s="1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  <c r="J577" s="16"/>
      <c r="K577" s="1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  <c r="J578" s="16"/>
      <c r="K578" s="1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  <c r="J579" s="16"/>
      <c r="K579" s="1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  <c r="J580" s="16"/>
      <c r="K580" s="1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  <c r="J581" s="16"/>
      <c r="K581" s="1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  <c r="J582" s="16"/>
      <c r="K582" s="1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  <c r="J583" s="16"/>
      <c r="K583" s="1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  <c r="J584" s="16"/>
      <c r="K584" s="1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  <c r="J585" s="16"/>
      <c r="K585" s="1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  <c r="J586" s="16"/>
      <c r="K586" s="1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  <c r="J587" s="16"/>
      <c r="K587" s="1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  <c r="J588" s="16"/>
      <c r="K588" s="1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  <c r="J589" s="16"/>
      <c r="K589" s="1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  <c r="J590" s="16"/>
      <c r="K590" s="1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  <c r="J591" s="16"/>
      <c r="K591" s="1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  <c r="J592" s="16"/>
      <c r="K592" s="1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  <c r="J593" s="16"/>
      <c r="K593" s="1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  <c r="J594" s="16"/>
      <c r="K594" s="1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  <c r="J595" s="16"/>
      <c r="K595" s="1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  <c r="J596" s="16"/>
      <c r="K596" s="1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  <c r="J597" s="16"/>
      <c r="K597" s="1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  <c r="J598" s="16"/>
      <c r="K598" s="1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  <c r="J599" s="16"/>
      <c r="K599" s="1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  <c r="J600" s="16"/>
      <c r="K600" s="1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  <c r="J601" s="16"/>
      <c r="K601" s="1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  <c r="J602" s="16"/>
      <c r="K602" s="1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  <c r="J603" s="16"/>
      <c r="K603" s="1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  <c r="J604" s="16"/>
      <c r="K604" s="1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  <c r="J605" s="16"/>
      <c r="K605" s="1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  <c r="J606" s="16"/>
      <c r="K606" s="1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  <c r="J607" s="16"/>
      <c r="K607" s="1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  <c r="J608" s="16"/>
      <c r="K608" s="1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  <c r="J609" s="16"/>
      <c r="K609" s="1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  <c r="J610" s="16"/>
      <c r="K610" s="1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  <c r="J611" s="16"/>
      <c r="K611" s="1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  <c r="J612" s="16"/>
      <c r="K612" s="1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  <c r="J613" s="16"/>
      <c r="K613" s="1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  <c r="J614" s="16"/>
      <c r="K614" s="1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  <c r="J615" s="16"/>
      <c r="K615" s="1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  <c r="J616" s="16"/>
      <c r="K616" s="1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  <c r="J617" s="16"/>
      <c r="K617" s="1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  <c r="J618" s="16"/>
      <c r="K618" s="1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  <c r="J619" s="16"/>
      <c r="K619" s="1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  <c r="J620" s="16"/>
      <c r="K620" s="1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  <c r="J621" s="16"/>
      <c r="K621" s="1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  <c r="J622" s="16"/>
      <c r="K622" s="1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  <c r="J623" s="16"/>
      <c r="K623" s="1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  <c r="J624" s="16"/>
      <c r="K624" s="1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  <c r="J625" s="16"/>
      <c r="K625" s="1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  <c r="J626" s="16"/>
      <c r="K626" s="1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  <c r="J627" s="16"/>
      <c r="K627" s="1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  <c r="J628" s="16"/>
      <c r="K628" s="1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  <c r="J629" s="16"/>
      <c r="K629" s="1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  <c r="J630" s="16"/>
      <c r="K630" s="1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  <c r="J631" s="16"/>
      <c r="K631" s="1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  <c r="J632" s="16"/>
      <c r="K632" s="1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  <c r="J633" s="16"/>
      <c r="K633" s="1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  <c r="J634" s="16"/>
      <c r="K634" s="1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  <c r="J635" s="16"/>
      <c r="K635" s="1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  <c r="J636" s="16"/>
      <c r="K636" s="1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  <c r="J637" s="16"/>
      <c r="K637" s="1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  <c r="J638" s="16"/>
      <c r="K638" s="1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  <c r="J639" s="16"/>
      <c r="K639" s="1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  <c r="J640" s="16"/>
      <c r="K640" s="1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  <c r="J641" s="16"/>
      <c r="K641" s="1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  <c r="J642" s="16"/>
      <c r="K642" s="1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  <c r="J643" s="16"/>
      <c r="K643" s="1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  <c r="J644" s="16"/>
      <c r="K644" s="1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  <c r="J645" s="16"/>
      <c r="K645" s="1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  <c r="J646" s="16"/>
      <c r="K646" s="1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  <c r="J647" s="16"/>
      <c r="K647" s="1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  <c r="J648" s="16"/>
      <c r="K648" s="1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  <c r="J649" s="16"/>
      <c r="K649" s="1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  <c r="J650" s="16"/>
      <c r="K650" s="1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  <c r="J651" s="16"/>
      <c r="K651" s="1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  <c r="J652" s="16"/>
      <c r="K652" s="1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  <c r="J653" s="16"/>
      <c r="K653" s="1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  <c r="J654" s="16"/>
      <c r="K654" s="1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  <c r="J655" s="16"/>
      <c r="K655" s="1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  <c r="J656" s="16"/>
      <c r="K656" s="1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  <c r="J657" s="16"/>
      <c r="K657" s="1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  <c r="J658" s="16"/>
      <c r="K658" s="1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  <c r="J659" s="16"/>
      <c r="K659" s="1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  <c r="J660" s="16"/>
      <c r="K660" s="1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  <c r="J661" s="16"/>
      <c r="K661" s="1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  <c r="J662" s="16"/>
      <c r="K662" s="1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  <c r="J663" s="16"/>
      <c r="K663" s="1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  <c r="J664" s="16"/>
      <c r="K664" s="1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  <c r="J665" s="16"/>
      <c r="K665" s="1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  <c r="J666" s="16"/>
      <c r="K666" s="1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  <c r="J667" s="16"/>
      <c r="K667" s="1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  <c r="J668" s="16"/>
      <c r="K668" s="1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  <c r="J669" s="16"/>
      <c r="K669" s="1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  <c r="J670" s="16"/>
      <c r="K670" s="1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  <c r="J671" s="16"/>
      <c r="K671" s="1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  <c r="J672" s="16"/>
      <c r="K672" s="1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  <c r="J673" s="16"/>
      <c r="K673" s="1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  <c r="J674" s="16"/>
      <c r="K674" s="1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  <c r="J675" s="16"/>
      <c r="K675" s="1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  <c r="J676" s="16"/>
      <c r="K676" s="1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  <c r="J677" s="16"/>
      <c r="K677" s="1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  <c r="J678" s="16"/>
      <c r="K678" s="1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  <c r="J679" s="16"/>
      <c r="K679" s="1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  <c r="J680" s="16"/>
      <c r="K680" s="1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  <c r="J681" s="16"/>
      <c r="K681" s="1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  <c r="J682" s="16"/>
      <c r="K682" s="1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  <c r="J683" s="16"/>
      <c r="K683" s="1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  <c r="J684" s="16"/>
      <c r="K684" s="1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  <c r="J685" s="16"/>
      <c r="K685" s="1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  <c r="J686" s="16"/>
      <c r="K686" s="1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  <c r="J687" s="16"/>
      <c r="K687" s="1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  <c r="J688" s="16"/>
      <c r="K688" s="1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  <c r="J689" s="16"/>
      <c r="K689" s="1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  <c r="J690" s="16"/>
      <c r="K690" s="1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  <c r="J691" s="16"/>
      <c r="K691" s="1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  <c r="J692" s="16"/>
      <c r="K692" s="1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  <c r="J693" s="16"/>
      <c r="K693" s="1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  <c r="J694" s="16"/>
      <c r="K694" s="1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  <c r="J695" s="16"/>
      <c r="K695" s="1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  <c r="J696" s="16"/>
      <c r="K696" s="1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  <c r="J697" s="16"/>
      <c r="K697" s="1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  <c r="J698" s="16"/>
      <c r="K698" s="1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  <c r="J699" s="16"/>
      <c r="K699" s="1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  <c r="J700" s="16"/>
      <c r="K700" s="1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  <c r="J701" s="16"/>
      <c r="K701" s="1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  <c r="J702" s="16"/>
      <c r="K702" s="1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  <c r="J703" s="16"/>
      <c r="K703" s="1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  <c r="J704" s="16"/>
      <c r="K704" s="1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  <c r="J705" s="16"/>
      <c r="K705" s="1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  <c r="J706" s="16"/>
      <c r="K706" s="1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  <c r="J707" s="16"/>
      <c r="K707" s="1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  <c r="J708" s="16"/>
      <c r="K708" s="1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  <c r="J709" s="16"/>
      <c r="K709" s="1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  <c r="J710" s="16"/>
      <c r="K710" s="1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  <c r="J711" s="16"/>
      <c r="K711" s="1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  <c r="J712" s="16"/>
      <c r="K712" s="1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  <c r="J713" s="16"/>
      <c r="K713" s="1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  <c r="J714" s="16"/>
      <c r="K714" s="1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  <c r="J715" s="16"/>
      <c r="K715" s="1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  <c r="J716" s="16"/>
      <c r="K716" s="1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  <c r="J717" s="16"/>
      <c r="K717" s="1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  <c r="J718" s="16"/>
      <c r="K718" s="1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  <c r="J719" s="16"/>
      <c r="K719" s="1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  <c r="J720" s="16"/>
      <c r="K720" s="1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  <c r="J721" s="16"/>
      <c r="K721" s="1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  <c r="J722" s="16"/>
      <c r="K722" s="1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  <c r="J723" s="16"/>
      <c r="K723" s="1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  <c r="J724" s="16"/>
      <c r="K724" s="1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  <c r="J725" s="16"/>
      <c r="K725" s="1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  <c r="J726" s="16"/>
      <c r="K726" s="1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  <c r="J727" s="16"/>
      <c r="K727" s="1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  <c r="J728" s="16"/>
      <c r="K728" s="1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  <c r="J729" s="16"/>
      <c r="K729" s="1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  <c r="J730" s="16"/>
      <c r="K730" s="1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  <c r="J731" s="16"/>
      <c r="K731" s="1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  <c r="J732" s="16"/>
      <c r="K732" s="1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  <c r="J733" s="16"/>
      <c r="K733" s="1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  <c r="J734" s="16"/>
      <c r="K734" s="1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  <c r="J735" s="16"/>
      <c r="K735" s="1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  <c r="J736" s="16"/>
      <c r="K736" s="1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  <c r="J737" s="16"/>
      <c r="K737" s="1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  <c r="J738" s="16"/>
      <c r="K738" s="1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  <c r="J739" s="16"/>
      <c r="K739" s="1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  <c r="J740" s="16"/>
      <c r="K740" s="1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  <c r="J741" s="16"/>
      <c r="K741" s="1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  <c r="J742" s="16"/>
      <c r="K742" s="1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  <c r="J743" s="16"/>
      <c r="K743" s="1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  <c r="J744" s="16"/>
      <c r="K744" s="1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  <c r="J745" s="16"/>
      <c r="K745" s="1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  <c r="J746" s="16"/>
      <c r="K746" s="1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  <c r="J747" s="16"/>
      <c r="K747" s="1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  <c r="J748" s="16"/>
      <c r="K748" s="1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  <c r="J749" s="16"/>
      <c r="K749" s="1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  <c r="J750" s="16"/>
      <c r="K750" s="1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  <c r="J751" s="16"/>
      <c r="K751" s="1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  <c r="J752" s="16"/>
      <c r="K752" s="1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  <c r="J753" s="16"/>
      <c r="K753" s="1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  <c r="J754" s="16"/>
      <c r="K754" s="1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  <c r="J755" s="16"/>
      <c r="K755" s="1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  <c r="J756" s="16"/>
      <c r="K756" s="1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  <c r="J757" s="16"/>
      <c r="K757" s="1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  <c r="J758" s="16"/>
      <c r="K758" s="1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  <c r="J759" s="16"/>
      <c r="K759" s="1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  <c r="J760" s="16"/>
      <c r="K760" s="1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  <c r="J761" s="16"/>
      <c r="K761" s="1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  <c r="J762" s="16"/>
      <c r="K762" s="1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  <c r="J763" s="16"/>
      <c r="K763" s="1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  <c r="J764" s="16"/>
      <c r="K764" s="1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  <c r="J765" s="16"/>
      <c r="K765" s="1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  <c r="J766" s="16"/>
      <c r="K766" s="1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  <c r="J767" s="16"/>
      <c r="K767" s="1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  <c r="J768" s="16"/>
      <c r="K768" s="1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  <c r="J769" s="16"/>
      <c r="K769" s="1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  <c r="J770" s="16"/>
      <c r="K770" s="1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  <c r="J771" s="16"/>
      <c r="K771" s="1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  <c r="J772" s="16"/>
      <c r="K772" s="1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  <c r="J773" s="16"/>
      <c r="K773" s="1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  <c r="J774" s="16"/>
      <c r="K774" s="1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  <c r="J775" s="16"/>
      <c r="K775" s="1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  <c r="J776" s="16"/>
      <c r="K776" s="1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  <c r="J777" s="16"/>
      <c r="K777" s="1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  <c r="J778" s="16"/>
      <c r="K778" s="1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  <c r="J779" s="16"/>
      <c r="K779" s="1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  <c r="J780" s="16"/>
      <c r="K780" s="1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  <c r="J781" s="16"/>
      <c r="K781" s="1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  <c r="J782" s="16"/>
      <c r="K782" s="1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  <c r="J783" s="16"/>
      <c r="K783" s="1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  <c r="J784" s="16"/>
      <c r="K784" s="1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  <c r="J785" s="16"/>
      <c r="K785" s="1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  <c r="J786" s="16"/>
      <c r="K786" s="1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  <c r="J787" s="16"/>
      <c r="K787" s="1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  <c r="J788" s="16"/>
      <c r="K788" s="1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  <c r="J789" s="16"/>
      <c r="K789" s="1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  <c r="J790" s="16"/>
      <c r="K790" s="1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  <c r="J791" s="16"/>
      <c r="K791" s="1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  <c r="J792" s="16"/>
      <c r="K792" s="1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  <c r="J793" s="16"/>
      <c r="K793" s="1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  <c r="J794" s="16"/>
      <c r="K794" s="1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  <c r="J795" s="16"/>
      <c r="K795" s="1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  <c r="J796" s="16"/>
      <c r="K796" s="1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  <c r="J797" s="16"/>
      <c r="K797" s="1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  <c r="J798" s="16"/>
      <c r="K798" s="1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  <c r="J799" s="16"/>
      <c r="K799" s="1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  <c r="J800" s="16"/>
      <c r="K800" s="1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  <c r="J801" s="16"/>
      <c r="K801" s="1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  <c r="J802" s="16"/>
      <c r="K802" s="1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  <c r="J803" s="16"/>
      <c r="K803" s="1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  <c r="J804" s="16"/>
      <c r="K804" s="1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  <c r="J805" s="16"/>
      <c r="K805" s="1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  <c r="J806" s="16"/>
      <c r="K806" s="1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  <c r="J807" s="16"/>
      <c r="K807" s="1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  <c r="J808" s="16"/>
      <c r="K808" s="1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  <c r="J809" s="16"/>
      <c r="K809" s="1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  <c r="J810" s="16"/>
      <c r="K810" s="1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  <c r="J811" s="16"/>
      <c r="K811" s="1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  <c r="J812" s="16"/>
      <c r="K812" s="1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  <c r="J813" s="16"/>
      <c r="K813" s="1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  <c r="J814" s="16"/>
      <c r="K814" s="1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  <c r="J815" s="16"/>
      <c r="K815" s="1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  <c r="J816" s="16"/>
      <c r="K816" s="1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  <c r="J817" s="16"/>
      <c r="K817" s="1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  <c r="J818" s="16"/>
      <c r="K818" s="1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  <c r="J819" s="16"/>
      <c r="K819" s="1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  <c r="J820" s="16"/>
      <c r="K820" s="1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  <c r="J821" s="16"/>
      <c r="K821" s="1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  <c r="J822" s="16"/>
      <c r="K822" s="1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  <c r="J823" s="16"/>
      <c r="K823" s="1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  <c r="J824" s="16"/>
      <c r="K824" s="1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  <c r="J825" s="16"/>
      <c r="K825" s="1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  <c r="J826" s="16"/>
      <c r="K826" s="1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  <c r="J827" s="16"/>
      <c r="K827" s="1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  <c r="J828" s="16"/>
      <c r="K828" s="1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  <c r="J829" s="16"/>
      <c r="K829" s="1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  <c r="J830" s="16"/>
      <c r="K830" s="1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  <c r="J831" s="16"/>
      <c r="K831" s="1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  <c r="J832" s="16"/>
      <c r="K832" s="1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  <c r="J833" s="16"/>
      <c r="K833" s="1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  <c r="J834" s="16"/>
      <c r="K834" s="1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  <c r="J835" s="16"/>
      <c r="K835" s="1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  <c r="J836" s="16"/>
      <c r="K836" s="1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  <c r="J837" s="16"/>
      <c r="K837" s="1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  <c r="J838" s="16"/>
      <c r="K838" s="1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  <c r="J839" s="16"/>
      <c r="K839" s="1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  <c r="J840" s="16"/>
      <c r="K840" s="1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  <c r="J841" s="16"/>
      <c r="K841" s="1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  <c r="J842" s="16"/>
      <c r="K842" s="1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  <c r="J843" s="16"/>
      <c r="K843" s="1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  <c r="J844" s="16"/>
      <c r="K844" s="1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  <c r="J845" s="16"/>
      <c r="K845" s="1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  <c r="J846" s="16"/>
      <c r="K846" s="1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  <c r="J847" s="16"/>
      <c r="K847" s="1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  <c r="J848" s="16"/>
      <c r="K848" s="1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  <c r="J849" s="16"/>
      <c r="K849" s="1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  <c r="J850" s="16"/>
      <c r="K850" s="1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  <c r="J851" s="16"/>
      <c r="K851" s="1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  <c r="J852" s="16"/>
      <c r="K852" s="1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  <c r="J853" s="16"/>
      <c r="K853" s="1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  <c r="J854" s="16"/>
      <c r="K854" s="1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  <c r="J855" s="16"/>
      <c r="K855" s="1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  <c r="J856" s="16"/>
      <c r="K856" s="1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  <c r="J857" s="16"/>
      <c r="K857" s="1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  <c r="J858" s="16"/>
      <c r="K858" s="1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  <c r="J859" s="16"/>
      <c r="K859" s="1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  <c r="J860" s="16"/>
      <c r="K860" s="1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  <c r="J861" s="16"/>
      <c r="K861" s="1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  <c r="J862" s="16"/>
      <c r="K862" s="1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  <c r="J863" s="16"/>
      <c r="K863" s="1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  <c r="J864" s="16"/>
      <c r="K864" s="1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  <c r="J865" s="16"/>
      <c r="K865" s="1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  <c r="J866" s="16"/>
      <c r="K866" s="1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  <c r="J867" s="16"/>
      <c r="K867" s="1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  <c r="J868" s="16"/>
      <c r="K868" s="1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  <c r="J869" s="16"/>
      <c r="K869" s="1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  <c r="J870" s="16"/>
      <c r="K870" s="1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  <c r="J871" s="16"/>
      <c r="K871" s="1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  <c r="J872" s="16"/>
      <c r="K872" s="1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  <c r="J873" s="16"/>
      <c r="K873" s="1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  <c r="J874" s="16"/>
      <c r="K874" s="1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  <c r="J875" s="16"/>
      <c r="K875" s="1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  <c r="J876" s="16"/>
      <c r="K876" s="1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  <c r="J877" s="16"/>
      <c r="K877" s="1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  <c r="J878" s="16"/>
      <c r="K878" s="1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  <c r="J879" s="16"/>
      <c r="K879" s="1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  <c r="J880" s="16"/>
      <c r="K880" s="1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  <c r="J881" s="16"/>
      <c r="K881" s="1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  <c r="J882" s="16"/>
      <c r="K882" s="1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  <c r="J883" s="16"/>
      <c r="K883" s="1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  <c r="J884" s="16"/>
      <c r="K884" s="1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  <c r="J885" s="16"/>
      <c r="K885" s="1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  <c r="J886" s="16"/>
      <c r="K886" s="1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  <c r="J887" s="16"/>
      <c r="K887" s="1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  <c r="J888" s="16"/>
      <c r="K888" s="1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  <c r="J889" s="16"/>
      <c r="K889" s="1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  <c r="J890" s="16"/>
      <c r="K890" s="1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  <c r="J891" s="16"/>
      <c r="K891" s="1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  <c r="J892" s="16"/>
      <c r="K892" s="1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  <c r="J893" s="16"/>
      <c r="K893" s="1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  <c r="J894" s="16"/>
      <c r="K894" s="1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  <c r="J895" s="16"/>
      <c r="K895" s="1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  <c r="J896" s="16"/>
      <c r="K896" s="1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  <c r="J897" s="16"/>
      <c r="K897" s="1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  <c r="J898" s="16"/>
      <c r="K898" s="1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  <c r="J899" s="16"/>
      <c r="K899" s="1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  <c r="J900" s="16"/>
      <c r="K900" s="1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  <c r="J901" s="16"/>
      <c r="K901" s="1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  <c r="J902" s="16"/>
      <c r="K902" s="1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  <c r="J903" s="16"/>
      <c r="K903" s="1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  <c r="J904" s="16"/>
      <c r="K904" s="1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  <c r="J905" s="16"/>
      <c r="K905" s="1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  <c r="J906" s="16"/>
      <c r="K906" s="1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  <c r="J907" s="16"/>
      <c r="K907" s="1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  <c r="J908" s="16"/>
      <c r="K908" s="1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  <c r="J909" s="16"/>
      <c r="K909" s="1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  <c r="J910" s="16"/>
      <c r="K910" s="1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  <c r="J911" s="16"/>
      <c r="K911" s="1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  <c r="J912" s="16"/>
      <c r="K912" s="1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  <c r="J913" s="16"/>
      <c r="K913" s="1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  <c r="J914" s="16"/>
      <c r="K914" s="1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  <c r="J915" s="16"/>
      <c r="K915" s="1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  <c r="J916" s="16"/>
      <c r="K916" s="1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  <c r="J917" s="16"/>
      <c r="K917" s="1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  <c r="J918" s="16"/>
      <c r="K918" s="1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  <c r="J919" s="16"/>
      <c r="K919" s="1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  <c r="J920" s="16"/>
      <c r="K920" s="1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  <c r="J921" s="16"/>
      <c r="K921" s="1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  <c r="J922" s="16"/>
      <c r="K922" s="1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  <c r="J923" s="16"/>
      <c r="K923" s="1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  <c r="J924" s="16"/>
      <c r="K924" s="1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  <c r="J925" s="16"/>
      <c r="K925" s="1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  <c r="J926" s="16"/>
      <c r="K926" s="1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  <c r="J927" s="16"/>
      <c r="K927" s="1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  <c r="J928" s="16"/>
      <c r="K928" s="1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  <c r="J929" s="16"/>
      <c r="K929" s="1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  <c r="J930" s="16"/>
      <c r="K930" s="1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  <c r="J931" s="16"/>
      <c r="K931" s="1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  <c r="J932" s="16"/>
      <c r="K932" s="1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  <c r="J933" s="16"/>
      <c r="K933" s="1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  <c r="J934" s="16"/>
      <c r="K934" s="1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  <c r="J935" s="16"/>
      <c r="K935" s="1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  <c r="J936" s="16"/>
      <c r="K936" s="1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  <c r="J937" s="16"/>
      <c r="K937" s="1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  <c r="J938" s="16"/>
      <c r="K938" s="1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  <c r="J939" s="16"/>
      <c r="K939" s="1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  <c r="J940" s="16"/>
      <c r="K940" s="1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  <c r="J941" s="16"/>
      <c r="K941" s="1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  <c r="J942" s="16"/>
      <c r="K942" s="1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  <c r="J943" s="16"/>
      <c r="K943" s="1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  <c r="J944" s="16"/>
      <c r="K944" s="1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  <c r="J945" s="16"/>
      <c r="K945" s="1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  <c r="J946" s="16"/>
      <c r="K946" s="1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  <c r="J947" s="16"/>
      <c r="K947" s="1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  <c r="J948" s="16"/>
      <c r="K948" s="1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  <c r="J949" s="16"/>
      <c r="K949" s="1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  <c r="J950" s="16"/>
      <c r="K950" s="1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  <c r="J951" s="16"/>
      <c r="K951" s="1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  <c r="J952" s="16"/>
      <c r="K952" s="1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  <c r="J953" s="16"/>
      <c r="K953" s="1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  <c r="J954" s="16"/>
      <c r="K954" s="1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  <c r="J955" s="16"/>
      <c r="K955" s="1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  <c r="J956" s="16"/>
      <c r="K956" s="1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  <c r="J957" s="16"/>
      <c r="K957" s="1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  <c r="J958" s="16"/>
      <c r="K958" s="1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  <c r="J959" s="16"/>
      <c r="K959" s="1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  <c r="J960" s="16"/>
      <c r="K960" s="1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  <c r="J961" s="16"/>
      <c r="K961" s="1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  <c r="J962" s="16"/>
      <c r="K962" s="1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  <c r="J963" s="16"/>
      <c r="K963" s="1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  <c r="J964" s="16"/>
      <c r="K964" s="1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  <c r="J965" s="16"/>
      <c r="K965" s="1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  <c r="J966" s="16"/>
      <c r="K966" s="1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  <c r="J967" s="16"/>
      <c r="K967" s="1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  <c r="J968" s="16"/>
      <c r="K968" s="1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  <c r="J969" s="16"/>
      <c r="K969" s="1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  <c r="J970" s="16"/>
      <c r="K970" s="1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  <c r="J971" s="16"/>
      <c r="K971" s="1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  <c r="J972" s="16"/>
      <c r="K972" s="1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  <c r="J973" s="16"/>
      <c r="K973" s="1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  <c r="J974" s="16"/>
      <c r="K974" s="1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  <c r="J975" s="16"/>
      <c r="K975" s="1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  <c r="J976" s="16"/>
      <c r="K976" s="1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  <c r="J977" s="16"/>
      <c r="K977" s="1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  <c r="J978" s="16"/>
      <c r="K978" s="1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  <c r="J979" s="16"/>
      <c r="K979" s="1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  <c r="J980" s="16"/>
      <c r="K980" s="1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  <c r="J981" s="16"/>
      <c r="K981" s="1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  <c r="J982" s="16"/>
      <c r="K982" s="1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  <c r="J983" s="16"/>
      <c r="K983" s="1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  <c r="J984" s="16"/>
      <c r="K984" s="1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  <c r="J985" s="16"/>
      <c r="K985" s="1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  <c r="J986" s="16"/>
      <c r="K986" s="1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  <c r="J987" s="16"/>
      <c r="K987" s="1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  <c r="J988" s="16"/>
      <c r="K988" s="1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  <c r="J989" s="16"/>
      <c r="K989" s="1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  <c r="J990" s="16"/>
      <c r="K990" s="1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  <c r="J991" s="16"/>
      <c r="K991" s="1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  <c r="J992" s="16"/>
      <c r="K992" s="1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  <c r="J993" s="16"/>
      <c r="K993" s="1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  <c r="J994" s="16"/>
      <c r="K994" s="1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  <c r="J995" s="16"/>
      <c r="K995" s="1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  <c r="J996" s="16"/>
      <c r="K996" s="1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  <c r="J997" s="16"/>
      <c r="K997" s="1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  <c r="J998" s="16"/>
      <c r="K998" s="1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  <c r="J999" s="16"/>
      <c r="K999" s="1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  <c r="J1000" s="16"/>
      <c r="K1000" s="1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29">
    <mergeCell ref="F11:F12"/>
    <mergeCell ref="K11:K12"/>
    <mergeCell ref="B9:K9"/>
    <mergeCell ref="B10:K10"/>
    <mergeCell ref="A11:A12"/>
    <mergeCell ref="B11:B12"/>
    <mergeCell ref="C11:C12"/>
    <mergeCell ref="D11:D12"/>
    <mergeCell ref="B13:K13"/>
    <mergeCell ref="B17:K17"/>
    <mergeCell ref="E11:E12"/>
    <mergeCell ref="A16:E16"/>
    <mergeCell ref="A26:E26"/>
    <mergeCell ref="B27:K27"/>
    <mergeCell ref="A36:E36"/>
    <mergeCell ref="B37:K37"/>
    <mergeCell ref="B43:K43"/>
    <mergeCell ref="A81:E81"/>
    <mergeCell ref="B92:K92"/>
    <mergeCell ref="A97:E97"/>
    <mergeCell ref="A98:E98"/>
    <mergeCell ref="A99:J99"/>
    <mergeCell ref="A41:E41"/>
    <mergeCell ref="A47:E47"/>
    <mergeCell ref="B48:K48"/>
    <mergeCell ref="A53:E53"/>
    <mergeCell ref="B54:K54"/>
    <mergeCell ref="A68:E68"/>
    <mergeCell ref="B69:K69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 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workbookViewId="0"/>
  </sheetViews>
  <sheetFormatPr customHeight="1" defaultColWidth="14.43" defaultRowHeight="15.0"/>
  <cols>
    <col customWidth="1" min="2" max="2" width="72.86"/>
    <col customWidth="1" min="3" max="3" width="14.0"/>
    <col customWidth="1" min="4" max="4" width="10.0"/>
    <col customWidth="1" min="5" max="5" width="14.71"/>
    <col customWidth="1" min="6" max="6" width="24.0"/>
    <col customWidth="1" min="7" max="7" width="20.14"/>
    <col customWidth="1" min="8" max="8" width="22.86"/>
    <col customWidth="1" min="9" max="9" width="21.43"/>
    <col customWidth="1" min="10" max="10" width="18.57"/>
    <col customWidth="1" min="11" max="11" width="25.57"/>
    <col customWidth="1" min="12" max="12" width="25.71"/>
    <col customWidth="1" min="13" max="13" width="12.29"/>
    <col customWidth="1" min="14" max="14" width="12.71"/>
    <col customWidth="1" min="15" max="15" width="15.86"/>
    <col customWidth="1" min="16" max="16" width="12.71"/>
    <col customWidth="1" min="17" max="17" width="15.43"/>
    <col customWidth="1" min="18" max="26" width="12.71"/>
  </cols>
  <sheetData>
    <row r="1" ht="129.0" customHeight="1">
      <c r="A1" s="2"/>
      <c r="B1" s="2"/>
      <c r="C1" s="190"/>
      <c r="D1" s="191"/>
      <c r="E1" s="192"/>
      <c r="F1" s="192"/>
      <c r="G1" s="192"/>
      <c r="H1" s="192"/>
      <c r="I1" s="192"/>
      <c r="J1" s="19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0.5" customHeight="1">
      <c r="A2" s="19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194" t="s">
        <v>145</v>
      </c>
      <c r="B3" s="195" t="s">
        <v>146</v>
      </c>
      <c r="C3" s="5"/>
      <c r="D3" s="5"/>
      <c r="E3" s="5"/>
      <c r="F3" s="5"/>
      <c r="G3" s="5"/>
      <c r="H3" s="5"/>
      <c r="I3" s="5"/>
      <c r="J3" s="5"/>
      <c r="K3" s="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>
      <c r="A4" s="196" t="s">
        <v>691</v>
      </c>
      <c r="B4" s="5"/>
      <c r="C4" s="5"/>
      <c r="D4" s="5"/>
      <c r="E4" s="5"/>
      <c r="F4" s="5"/>
      <c r="G4" s="5"/>
      <c r="H4" s="5"/>
      <c r="I4" s="5"/>
      <c r="J4" s="5"/>
      <c r="K4" s="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 ht="30.75" customHeight="1">
      <c r="A5" s="197" t="s">
        <v>2</v>
      </c>
      <c r="B5" s="198" t="s">
        <v>3</v>
      </c>
      <c r="C5" s="197" t="s">
        <v>4</v>
      </c>
      <c r="D5" s="199" t="s">
        <v>5</v>
      </c>
      <c r="E5" s="200" t="s">
        <v>6</v>
      </c>
      <c r="F5" s="201" t="s">
        <v>7</v>
      </c>
      <c r="G5" s="202" t="s">
        <v>155</v>
      </c>
      <c r="H5" s="202" t="s">
        <v>156</v>
      </c>
      <c r="I5" s="202" t="s">
        <v>157</v>
      </c>
      <c r="J5" s="202" t="s">
        <v>158</v>
      </c>
      <c r="K5" s="201" t="s">
        <v>9</v>
      </c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17"/>
      <c r="B6" s="17"/>
      <c r="C6" s="17"/>
      <c r="D6" s="17"/>
      <c r="E6" s="17"/>
      <c r="F6" s="17"/>
      <c r="G6" s="203">
        <v>0.04</v>
      </c>
      <c r="H6" s="204">
        <v>0.295</v>
      </c>
      <c r="I6" s="204">
        <v>0.005</v>
      </c>
      <c r="J6" s="203">
        <v>0.05</v>
      </c>
      <c r="K6" s="17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>
      <c r="A7" s="205" t="s">
        <v>148</v>
      </c>
      <c r="B7" s="205" t="s">
        <v>196</v>
      </c>
      <c r="C7" s="206"/>
      <c r="D7" s="207"/>
      <c r="E7" s="208"/>
      <c r="F7" s="208"/>
      <c r="G7" s="208"/>
      <c r="H7" s="208"/>
      <c r="I7" s="208"/>
      <c r="J7" s="208"/>
      <c r="K7" s="208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48" t="s">
        <v>150</v>
      </c>
      <c r="B8" s="48" t="s">
        <v>197</v>
      </c>
      <c r="C8" s="50" t="s">
        <v>4</v>
      </c>
      <c r="D8" s="23">
        <v>1.0</v>
      </c>
      <c r="E8" s="24">
        <v>4010955.0</v>
      </c>
      <c r="F8" s="25">
        <f t="shared" ref="F8:F9" si="1">ROUND(D8*E8,0)</f>
        <v>4010955</v>
      </c>
      <c r="G8" s="24">
        <f t="shared" ref="G8:G9" si="2">+ROUND(F8*$G$6,0)</f>
        <v>160438</v>
      </c>
      <c r="H8" s="24">
        <f t="shared" ref="H8:H9" si="3">+ROUND(SUM(F8:G8)*$H$6,0)</f>
        <v>1230561</v>
      </c>
      <c r="I8" s="24">
        <f t="shared" ref="I8:I9" si="4">+ROUND(SUM(F8:G8)*$I$6,0)</f>
        <v>20857</v>
      </c>
      <c r="J8" s="24">
        <f t="shared" ref="J8:J9" si="5">+ROUND(SUM(F8:G8)*$J$6,0)</f>
        <v>208570</v>
      </c>
      <c r="K8" s="24">
        <f t="shared" ref="K8:K9" si="6">+ROUND(SUM(F8:J8),0)</f>
        <v>5631381</v>
      </c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48" t="s">
        <v>198</v>
      </c>
      <c r="B9" s="209" t="s">
        <v>203</v>
      </c>
      <c r="C9" s="50" t="s">
        <v>21</v>
      </c>
      <c r="D9" s="23">
        <v>603.3</v>
      </c>
      <c r="E9" s="24">
        <v>4618.0</v>
      </c>
      <c r="F9" s="25">
        <f t="shared" si="1"/>
        <v>2786039</v>
      </c>
      <c r="G9" s="24">
        <f t="shared" si="2"/>
        <v>111442</v>
      </c>
      <c r="H9" s="24">
        <f t="shared" si="3"/>
        <v>854757</v>
      </c>
      <c r="I9" s="24">
        <f t="shared" si="4"/>
        <v>14487</v>
      </c>
      <c r="J9" s="24">
        <f t="shared" si="5"/>
        <v>144874</v>
      </c>
      <c r="K9" s="24">
        <f t="shared" si="6"/>
        <v>3911599</v>
      </c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>
      <c r="A10" s="67" t="s">
        <v>204</v>
      </c>
      <c r="B10" s="5"/>
      <c r="C10" s="5"/>
      <c r="D10" s="5"/>
      <c r="E10" s="6"/>
      <c r="F10" s="68">
        <f t="shared" ref="F10:K10" si="7">SUM(F8:F9)</f>
        <v>6796994</v>
      </c>
      <c r="G10" s="68">
        <f t="shared" si="7"/>
        <v>271880</v>
      </c>
      <c r="H10" s="68">
        <f t="shared" si="7"/>
        <v>2085318</v>
      </c>
      <c r="I10" s="68">
        <f t="shared" si="7"/>
        <v>35344</v>
      </c>
      <c r="J10" s="68">
        <f t="shared" si="7"/>
        <v>353444</v>
      </c>
      <c r="K10" s="68">
        <f t="shared" si="7"/>
        <v>9542980</v>
      </c>
      <c r="L10" s="146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>
      <c r="A11" s="205" t="s">
        <v>159</v>
      </c>
      <c r="B11" s="210" t="s">
        <v>205</v>
      </c>
      <c r="C11" s="211"/>
      <c r="D11" s="212"/>
      <c r="E11" s="213"/>
      <c r="F11" s="213"/>
      <c r="G11" s="213"/>
      <c r="H11" s="213"/>
      <c r="I11" s="213"/>
      <c r="J11" s="214"/>
      <c r="K11" s="213"/>
      <c r="L11" s="146"/>
      <c r="M11" s="146"/>
      <c r="N11" s="146"/>
      <c r="O11" s="146"/>
      <c r="P11" s="146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48" t="s">
        <v>161</v>
      </c>
      <c r="B12" s="215" t="s">
        <v>206</v>
      </c>
      <c r="C12" s="50" t="s">
        <v>207</v>
      </c>
      <c r="D12" s="23">
        <v>382.36137439499987</v>
      </c>
      <c r="E12" s="24">
        <v>44789.0</v>
      </c>
      <c r="F12" s="25">
        <f t="shared" ref="F12:F28" si="8">ROUND(D12*E12,0)</f>
        <v>17125584</v>
      </c>
      <c r="G12" s="24">
        <f t="shared" ref="G12:G28" si="9">+ROUND(F12*$G$6,0)</f>
        <v>685023</v>
      </c>
      <c r="H12" s="24">
        <f t="shared" ref="H12:H28" si="10">+ROUND(SUM(F12:G12)*$H$6,0)</f>
        <v>5254129</v>
      </c>
      <c r="I12" s="24">
        <f t="shared" ref="I12:I28" si="11">+ROUND(SUM(F12:G12)*$I$6,0)</f>
        <v>89053</v>
      </c>
      <c r="J12" s="24">
        <f t="shared" ref="J12:J28" si="12">+ROUND(SUM(F12:G12)*$J$6,0)</f>
        <v>890530</v>
      </c>
      <c r="K12" s="24">
        <f t="shared" ref="K12:K28" si="13">+ROUND(SUM(F12:J12),0)</f>
        <v>24044319</v>
      </c>
      <c r="L12" s="146"/>
      <c r="M12" s="146"/>
      <c r="N12" s="146"/>
      <c r="O12" s="146"/>
      <c r="P12" s="146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48" t="s">
        <v>163</v>
      </c>
      <c r="B13" s="215" t="s">
        <v>208</v>
      </c>
      <c r="C13" s="50" t="s">
        <v>207</v>
      </c>
      <c r="D13" s="23">
        <v>459.5941890539998</v>
      </c>
      <c r="E13" s="24">
        <v>77190.0</v>
      </c>
      <c r="F13" s="25">
        <f t="shared" si="8"/>
        <v>35476075</v>
      </c>
      <c r="G13" s="24">
        <f t="shared" si="9"/>
        <v>1419043</v>
      </c>
      <c r="H13" s="24">
        <f t="shared" si="10"/>
        <v>10884060</v>
      </c>
      <c r="I13" s="24">
        <f t="shared" si="11"/>
        <v>184476</v>
      </c>
      <c r="J13" s="24">
        <f t="shared" si="12"/>
        <v>1844756</v>
      </c>
      <c r="K13" s="24">
        <f t="shared" si="13"/>
        <v>49808410</v>
      </c>
      <c r="L13" s="146"/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48" t="s">
        <v>209</v>
      </c>
      <c r="B14" s="91" t="s">
        <v>210</v>
      </c>
      <c r="C14" s="50" t="s">
        <v>207</v>
      </c>
      <c r="D14" s="23">
        <v>880.2043765514998</v>
      </c>
      <c r="E14" s="24">
        <v>10752.0</v>
      </c>
      <c r="F14" s="25">
        <f t="shared" si="8"/>
        <v>9463957</v>
      </c>
      <c r="G14" s="24">
        <f t="shared" si="9"/>
        <v>378558</v>
      </c>
      <c r="H14" s="24">
        <f t="shared" si="10"/>
        <v>2903542</v>
      </c>
      <c r="I14" s="24">
        <f t="shared" si="11"/>
        <v>49213</v>
      </c>
      <c r="J14" s="24">
        <f t="shared" si="12"/>
        <v>492126</v>
      </c>
      <c r="K14" s="24">
        <f t="shared" si="13"/>
        <v>13287396</v>
      </c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48" t="s">
        <v>211</v>
      </c>
      <c r="B15" s="91" t="s">
        <v>212</v>
      </c>
      <c r="C15" s="50" t="s">
        <v>207</v>
      </c>
      <c r="D15" s="23">
        <v>382.36137439499987</v>
      </c>
      <c r="E15" s="24">
        <v>99417.0</v>
      </c>
      <c r="F15" s="25">
        <f t="shared" si="8"/>
        <v>38013221</v>
      </c>
      <c r="G15" s="24">
        <f t="shared" si="9"/>
        <v>1520529</v>
      </c>
      <c r="H15" s="24">
        <f t="shared" si="10"/>
        <v>11662456</v>
      </c>
      <c r="I15" s="24">
        <f t="shared" si="11"/>
        <v>197669</v>
      </c>
      <c r="J15" s="24">
        <f t="shared" si="12"/>
        <v>1976688</v>
      </c>
      <c r="K15" s="24">
        <f t="shared" si="13"/>
        <v>53370563</v>
      </c>
      <c r="L15" s="146"/>
      <c r="M15" s="146"/>
      <c r="N15" s="146"/>
      <c r="O15" s="146"/>
      <c r="P15" s="146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48" t="s">
        <v>213</v>
      </c>
      <c r="B16" s="91" t="s">
        <v>214</v>
      </c>
      <c r="C16" s="50" t="s">
        <v>207</v>
      </c>
      <c r="D16" s="23">
        <v>38.248813102499994</v>
      </c>
      <c r="E16" s="24">
        <v>106262.0</v>
      </c>
      <c r="F16" s="25">
        <f t="shared" si="8"/>
        <v>4064395</v>
      </c>
      <c r="G16" s="24">
        <f t="shared" si="9"/>
        <v>162576</v>
      </c>
      <c r="H16" s="24">
        <f t="shared" si="10"/>
        <v>1246956</v>
      </c>
      <c r="I16" s="24">
        <f t="shared" si="11"/>
        <v>21135</v>
      </c>
      <c r="J16" s="24">
        <f t="shared" si="12"/>
        <v>211349</v>
      </c>
      <c r="K16" s="24">
        <f t="shared" si="13"/>
        <v>5706411</v>
      </c>
      <c r="L16" s="146"/>
      <c r="M16" s="146"/>
      <c r="N16" s="146"/>
      <c r="O16" s="146"/>
      <c r="P16" s="146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48" t="s">
        <v>215</v>
      </c>
      <c r="B17" s="168" t="s">
        <v>216</v>
      </c>
      <c r="C17" s="216" t="s">
        <v>21</v>
      </c>
      <c r="D17" s="23">
        <v>637.2689573249999</v>
      </c>
      <c r="E17" s="24">
        <v>117339.0</v>
      </c>
      <c r="F17" s="25">
        <f t="shared" si="8"/>
        <v>74776502</v>
      </c>
      <c r="G17" s="24">
        <f t="shared" si="9"/>
        <v>2991060</v>
      </c>
      <c r="H17" s="24">
        <f t="shared" si="10"/>
        <v>22941431</v>
      </c>
      <c r="I17" s="24">
        <f t="shared" si="11"/>
        <v>388838</v>
      </c>
      <c r="J17" s="24">
        <f t="shared" si="12"/>
        <v>3888378</v>
      </c>
      <c r="K17" s="24">
        <f t="shared" si="13"/>
        <v>104986209</v>
      </c>
      <c r="L17" s="146"/>
      <c r="M17" s="146"/>
      <c r="N17" s="146"/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48" t="s">
        <v>217</v>
      </c>
      <c r="B18" s="168" t="s">
        <v>218</v>
      </c>
      <c r="C18" s="216" t="s">
        <v>21</v>
      </c>
      <c r="D18" s="23">
        <v>637.2689573249999</v>
      </c>
      <c r="E18" s="24">
        <v>5410.0</v>
      </c>
      <c r="F18" s="25">
        <f t="shared" si="8"/>
        <v>3447625</v>
      </c>
      <c r="G18" s="24">
        <f t="shared" si="9"/>
        <v>137905</v>
      </c>
      <c r="H18" s="24">
        <f t="shared" si="10"/>
        <v>1057731</v>
      </c>
      <c r="I18" s="24">
        <f t="shared" si="11"/>
        <v>17928</v>
      </c>
      <c r="J18" s="24">
        <f t="shared" si="12"/>
        <v>179277</v>
      </c>
      <c r="K18" s="24">
        <f t="shared" si="13"/>
        <v>4840466</v>
      </c>
      <c r="L18" s="146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48" t="s">
        <v>219</v>
      </c>
      <c r="B19" s="168" t="s">
        <v>220</v>
      </c>
      <c r="C19" s="216" t="s">
        <v>21</v>
      </c>
      <c r="D19" s="23">
        <v>637.2689573249999</v>
      </c>
      <c r="E19" s="24">
        <v>4143.0</v>
      </c>
      <c r="F19" s="25">
        <f t="shared" si="8"/>
        <v>2640205</v>
      </c>
      <c r="G19" s="24">
        <f t="shared" si="9"/>
        <v>105608</v>
      </c>
      <c r="H19" s="24">
        <f t="shared" si="10"/>
        <v>810015</v>
      </c>
      <c r="I19" s="24">
        <f t="shared" si="11"/>
        <v>13729</v>
      </c>
      <c r="J19" s="24">
        <f t="shared" si="12"/>
        <v>137291</v>
      </c>
      <c r="K19" s="24">
        <f t="shared" si="13"/>
        <v>3706848</v>
      </c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48" t="s">
        <v>221</v>
      </c>
      <c r="B20" s="168" t="s">
        <v>222</v>
      </c>
      <c r="C20" s="217" t="s">
        <v>4</v>
      </c>
      <c r="D20" s="23">
        <v>3.0</v>
      </c>
      <c r="E20" s="126">
        <v>255919.0</v>
      </c>
      <c r="F20" s="25">
        <f t="shared" si="8"/>
        <v>767757</v>
      </c>
      <c r="G20" s="24">
        <f t="shared" si="9"/>
        <v>30710</v>
      </c>
      <c r="H20" s="24">
        <f t="shared" si="10"/>
        <v>235548</v>
      </c>
      <c r="I20" s="24">
        <f t="shared" si="11"/>
        <v>3992</v>
      </c>
      <c r="J20" s="24">
        <f t="shared" si="12"/>
        <v>39923</v>
      </c>
      <c r="K20" s="24">
        <f t="shared" si="13"/>
        <v>1077930</v>
      </c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48" t="s">
        <v>223</v>
      </c>
      <c r="B21" s="168" t="s">
        <v>224</v>
      </c>
      <c r="C21" s="217" t="s">
        <v>4</v>
      </c>
      <c r="D21" s="23">
        <v>2.0</v>
      </c>
      <c r="E21" s="126">
        <v>124730.0</v>
      </c>
      <c r="F21" s="25">
        <f t="shared" si="8"/>
        <v>249460</v>
      </c>
      <c r="G21" s="24">
        <f t="shared" si="9"/>
        <v>9978</v>
      </c>
      <c r="H21" s="24">
        <f t="shared" si="10"/>
        <v>76534</v>
      </c>
      <c r="I21" s="24">
        <f t="shared" si="11"/>
        <v>1297</v>
      </c>
      <c r="J21" s="24">
        <f t="shared" si="12"/>
        <v>12972</v>
      </c>
      <c r="K21" s="24">
        <f t="shared" si="13"/>
        <v>350241</v>
      </c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48" t="s">
        <v>225</v>
      </c>
      <c r="B22" s="168" t="s">
        <v>226</v>
      </c>
      <c r="C22" s="218" t="s">
        <v>4</v>
      </c>
      <c r="D22" s="23">
        <v>1.0</v>
      </c>
      <c r="E22" s="126">
        <v>180909.0</v>
      </c>
      <c r="F22" s="25">
        <f t="shared" si="8"/>
        <v>180909</v>
      </c>
      <c r="G22" s="24">
        <f t="shared" si="9"/>
        <v>7236</v>
      </c>
      <c r="H22" s="24">
        <f t="shared" si="10"/>
        <v>55503</v>
      </c>
      <c r="I22" s="24">
        <f t="shared" si="11"/>
        <v>941</v>
      </c>
      <c r="J22" s="24">
        <f t="shared" si="12"/>
        <v>9407</v>
      </c>
      <c r="K22" s="24">
        <f t="shared" si="13"/>
        <v>253996</v>
      </c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48" t="s">
        <v>227</v>
      </c>
      <c r="B23" s="168" t="s">
        <v>228</v>
      </c>
      <c r="C23" s="218" t="s">
        <v>4</v>
      </c>
      <c r="D23" s="23">
        <v>1.0</v>
      </c>
      <c r="E23" s="126">
        <v>202956.0</v>
      </c>
      <c r="F23" s="25">
        <f t="shared" si="8"/>
        <v>202956</v>
      </c>
      <c r="G23" s="24">
        <f t="shared" si="9"/>
        <v>8118</v>
      </c>
      <c r="H23" s="24">
        <f t="shared" si="10"/>
        <v>62267</v>
      </c>
      <c r="I23" s="24">
        <f t="shared" si="11"/>
        <v>1055</v>
      </c>
      <c r="J23" s="24">
        <f t="shared" si="12"/>
        <v>10554</v>
      </c>
      <c r="K23" s="24">
        <f t="shared" si="13"/>
        <v>284950</v>
      </c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48" t="s">
        <v>229</v>
      </c>
      <c r="B24" s="168" t="s">
        <v>230</v>
      </c>
      <c r="C24" s="218" t="s">
        <v>4</v>
      </c>
      <c r="D24" s="23">
        <v>1.0</v>
      </c>
      <c r="E24" s="126">
        <v>33403.0</v>
      </c>
      <c r="F24" s="25">
        <f t="shared" si="8"/>
        <v>33403</v>
      </c>
      <c r="G24" s="24">
        <f t="shared" si="9"/>
        <v>1336</v>
      </c>
      <c r="H24" s="24">
        <f t="shared" si="10"/>
        <v>10248</v>
      </c>
      <c r="I24" s="24">
        <f t="shared" si="11"/>
        <v>174</v>
      </c>
      <c r="J24" s="24">
        <f t="shared" si="12"/>
        <v>1737</v>
      </c>
      <c r="K24" s="24">
        <f t="shared" si="13"/>
        <v>46898</v>
      </c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48" t="s">
        <v>231</v>
      </c>
      <c r="B25" s="168" t="s">
        <v>232</v>
      </c>
      <c r="C25" s="218" t="s">
        <v>4</v>
      </c>
      <c r="D25" s="23">
        <v>5.0</v>
      </c>
      <c r="E25" s="126">
        <v>108204.0</v>
      </c>
      <c r="F25" s="25">
        <f t="shared" si="8"/>
        <v>541020</v>
      </c>
      <c r="G25" s="24">
        <f t="shared" si="9"/>
        <v>21641</v>
      </c>
      <c r="H25" s="24">
        <f t="shared" si="10"/>
        <v>165985</v>
      </c>
      <c r="I25" s="24">
        <f t="shared" si="11"/>
        <v>2813</v>
      </c>
      <c r="J25" s="24">
        <f t="shared" si="12"/>
        <v>28133</v>
      </c>
      <c r="K25" s="24">
        <f t="shared" si="13"/>
        <v>759592</v>
      </c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48" t="s">
        <v>233</v>
      </c>
      <c r="B26" s="168" t="s">
        <v>234</v>
      </c>
      <c r="C26" s="218" t="s">
        <v>4</v>
      </c>
      <c r="D26" s="23">
        <v>8.0</v>
      </c>
      <c r="E26" s="126">
        <v>73741.0</v>
      </c>
      <c r="F26" s="25">
        <f t="shared" si="8"/>
        <v>589928</v>
      </c>
      <c r="G26" s="24">
        <f t="shared" si="9"/>
        <v>23597</v>
      </c>
      <c r="H26" s="24">
        <f t="shared" si="10"/>
        <v>180990</v>
      </c>
      <c r="I26" s="24">
        <f t="shared" si="11"/>
        <v>3068</v>
      </c>
      <c r="J26" s="24">
        <f t="shared" si="12"/>
        <v>30676</v>
      </c>
      <c r="K26" s="24">
        <f t="shared" si="13"/>
        <v>828259</v>
      </c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48" t="s">
        <v>235</v>
      </c>
      <c r="B27" s="168" t="s">
        <v>236</v>
      </c>
      <c r="C27" s="218" t="s">
        <v>207</v>
      </c>
      <c r="D27" s="23">
        <v>3.802698899999999</v>
      </c>
      <c r="E27" s="126">
        <v>963132.0</v>
      </c>
      <c r="F27" s="25">
        <f t="shared" si="8"/>
        <v>3662501</v>
      </c>
      <c r="G27" s="24">
        <f t="shared" si="9"/>
        <v>146500</v>
      </c>
      <c r="H27" s="24">
        <f t="shared" si="10"/>
        <v>1123655</v>
      </c>
      <c r="I27" s="24">
        <f t="shared" si="11"/>
        <v>19045</v>
      </c>
      <c r="J27" s="24">
        <f t="shared" si="12"/>
        <v>190450</v>
      </c>
      <c r="K27" s="24">
        <f t="shared" si="13"/>
        <v>5142151</v>
      </c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48" t="s">
        <v>237</v>
      </c>
      <c r="B28" s="168" t="s">
        <v>238</v>
      </c>
      <c r="C28" s="176" t="s">
        <v>207</v>
      </c>
      <c r="D28" s="23">
        <v>1.5844578749999998</v>
      </c>
      <c r="E28" s="126">
        <v>919710.0000000001</v>
      </c>
      <c r="F28" s="25">
        <f t="shared" si="8"/>
        <v>1457242</v>
      </c>
      <c r="G28" s="24">
        <f t="shared" si="9"/>
        <v>58290</v>
      </c>
      <c r="H28" s="24">
        <f t="shared" si="10"/>
        <v>447082</v>
      </c>
      <c r="I28" s="24">
        <f t="shared" si="11"/>
        <v>7578</v>
      </c>
      <c r="J28" s="24">
        <f t="shared" si="12"/>
        <v>75777</v>
      </c>
      <c r="K28" s="24">
        <f t="shared" si="13"/>
        <v>2045969</v>
      </c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67" t="s">
        <v>239</v>
      </c>
      <c r="B29" s="5"/>
      <c r="C29" s="5"/>
      <c r="D29" s="5"/>
      <c r="E29" s="6"/>
      <c r="F29" s="68">
        <f t="shared" ref="F29:K29" si="14">SUM(F12:F28)</f>
        <v>192692740</v>
      </c>
      <c r="G29" s="68">
        <f t="shared" si="14"/>
        <v>7707708</v>
      </c>
      <c r="H29" s="68">
        <f t="shared" si="14"/>
        <v>59118132</v>
      </c>
      <c r="I29" s="68">
        <f t="shared" si="14"/>
        <v>1002004</v>
      </c>
      <c r="J29" s="68">
        <f t="shared" si="14"/>
        <v>10020024</v>
      </c>
      <c r="K29" s="68">
        <f t="shared" si="14"/>
        <v>270540608</v>
      </c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48"/>
      <c r="B30" s="215"/>
      <c r="C30" s="50"/>
      <c r="D30" s="23"/>
      <c r="E30" s="24"/>
      <c r="F30" s="25"/>
      <c r="G30" s="24"/>
      <c r="H30" s="24"/>
      <c r="I30" s="24"/>
      <c r="J30" s="24"/>
      <c r="K30" s="24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205" t="s">
        <v>166</v>
      </c>
      <c r="B31" s="210" t="s">
        <v>292</v>
      </c>
      <c r="C31" s="211"/>
      <c r="D31" s="212"/>
      <c r="E31" s="213"/>
      <c r="F31" s="213"/>
      <c r="G31" s="213"/>
      <c r="H31" s="213"/>
      <c r="I31" s="213"/>
      <c r="J31" s="214"/>
      <c r="K31" s="213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48" t="s">
        <v>168</v>
      </c>
      <c r="B32" s="91" t="s">
        <v>186</v>
      </c>
      <c r="C32" s="50" t="s">
        <v>4</v>
      </c>
      <c r="D32" s="23">
        <v>10.0</v>
      </c>
      <c r="E32" s="24">
        <v>120140.0</v>
      </c>
      <c r="F32" s="25">
        <f t="shared" ref="F32:F36" si="15">ROUND(D32*E32,0)</f>
        <v>1201400</v>
      </c>
      <c r="G32" s="24">
        <f t="shared" ref="G32:G36" si="16">+ROUND(F32*$G$6,0)</f>
        <v>48056</v>
      </c>
      <c r="H32" s="24">
        <f t="shared" ref="H32:H36" si="17">+ROUND(SUM(F32:G32)*$H$6,0)</f>
        <v>368590</v>
      </c>
      <c r="I32" s="24">
        <f t="shared" ref="I32:I36" si="18">+ROUND(SUM(F32:G32)*$I$6,0)</f>
        <v>6247</v>
      </c>
      <c r="J32" s="24">
        <f t="shared" ref="J32:J36" si="19">+ROUND(SUM(F32:G32)*$J$6,0)</f>
        <v>62473</v>
      </c>
      <c r="K32" s="24">
        <f t="shared" ref="K32:K36" si="20">+ROUND(SUM(F32:J32),0)</f>
        <v>1686766</v>
      </c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48" t="s">
        <v>170</v>
      </c>
      <c r="B33" s="91" t="s">
        <v>188</v>
      </c>
      <c r="C33" s="50" t="s">
        <v>21</v>
      </c>
      <c r="D33" s="23">
        <v>78.0192</v>
      </c>
      <c r="E33" s="24">
        <v>14825.0</v>
      </c>
      <c r="F33" s="25">
        <f t="shared" si="15"/>
        <v>1156635</v>
      </c>
      <c r="G33" s="24">
        <f t="shared" si="16"/>
        <v>46265</v>
      </c>
      <c r="H33" s="24">
        <f t="shared" si="17"/>
        <v>354856</v>
      </c>
      <c r="I33" s="24">
        <f t="shared" si="18"/>
        <v>6015</v>
      </c>
      <c r="J33" s="24">
        <f t="shared" si="19"/>
        <v>60145</v>
      </c>
      <c r="K33" s="24">
        <f t="shared" si="20"/>
        <v>1623916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48" t="s">
        <v>244</v>
      </c>
      <c r="B34" s="91" t="s">
        <v>190</v>
      </c>
      <c r="C34" s="50" t="s">
        <v>4</v>
      </c>
      <c r="D34" s="23">
        <v>4.0</v>
      </c>
      <c r="E34" s="24">
        <v>98321.0</v>
      </c>
      <c r="F34" s="25">
        <f t="shared" si="15"/>
        <v>393284</v>
      </c>
      <c r="G34" s="24">
        <f t="shared" si="16"/>
        <v>15731</v>
      </c>
      <c r="H34" s="24">
        <f t="shared" si="17"/>
        <v>120659</v>
      </c>
      <c r="I34" s="24">
        <f t="shared" si="18"/>
        <v>2045</v>
      </c>
      <c r="J34" s="24">
        <f t="shared" si="19"/>
        <v>20451</v>
      </c>
      <c r="K34" s="24">
        <f t="shared" si="20"/>
        <v>552170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48" t="s">
        <v>246</v>
      </c>
      <c r="B35" s="91" t="s">
        <v>192</v>
      </c>
      <c r="C35" s="50" t="s">
        <v>4</v>
      </c>
      <c r="D35" s="23">
        <v>1.0</v>
      </c>
      <c r="E35" s="24">
        <v>3930519.0</v>
      </c>
      <c r="F35" s="25">
        <f t="shared" si="15"/>
        <v>3930519</v>
      </c>
      <c r="G35" s="24">
        <f t="shared" si="16"/>
        <v>157221</v>
      </c>
      <c r="H35" s="24">
        <f t="shared" si="17"/>
        <v>1205883</v>
      </c>
      <c r="I35" s="24">
        <f t="shared" si="18"/>
        <v>20439</v>
      </c>
      <c r="J35" s="24">
        <f t="shared" si="19"/>
        <v>204387</v>
      </c>
      <c r="K35" s="24">
        <f t="shared" si="20"/>
        <v>5518449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48" t="s">
        <v>248</v>
      </c>
      <c r="B36" s="91" t="s">
        <v>294</v>
      </c>
      <c r="C36" s="50" t="s">
        <v>4</v>
      </c>
      <c r="D36" s="23">
        <v>1.0</v>
      </c>
      <c r="E36" s="24">
        <v>8617800.0</v>
      </c>
      <c r="F36" s="25">
        <f t="shared" si="15"/>
        <v>8617800</v>
      </c>
      <c r="G36" s="24">
        <f t="shared" si="16"/>
        <v>344712</v>
      </c>
      <c r="H36" s="24">
        <f t="shared" si="17"/>
        <v>2643941</v>
      </c>
      <c r="I36" s="24">
        <f t="shared" si="18"/>
        <v>44813</v>
      </c>
      <c r="J36" s="24">
        <f t="shared" si="19"/>
        <v>448126</v>
      </c>
      <c r="K36" s="24">
        <f t="shared" si="20"/>
        <v>12099392</v>
      </c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221" t="s">
        <v>295</v>
      </c>
      <c r="B37" s="5"/>
      <c r="C37" s="5"/>
      <c r="D37" s="5"/>
      <c r="E37" s="6"/>
      <c r="F37" s="222">
        <f t="shared" ref="F37:K37" si="21">SUM(F32:F36)</f>
        <v>15299638</v>
      </c>
      <c r="G37" s="222">
        <f t="shared" si="21"/>
        <v>611985</v>
      </c>
      <c r="H37" s="222">
        <f t="shared" si="21"/>
        <v>4693929</v>
      </c>
      <c r="I37" s="222">
        <f t="shared" si="21"/>
        <v>79559</v>
      </c>
      <c r="J37" s="222">
        <f t="shared" si="21"/>
        <v>795582</v>
      </c>
      <c r="K37" s="222">
        <f t="shared" si="21"/>
        <v>21480693</v>
      </c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223"/>
      <c r="B38" s="221" t="s">
        <v>9</v>
      </c>
      <c r="C38" s="5"/>
      <c r="D38" s="5"/>
      <c r="E38" s="5"/>
      <c r="F38" s="6"/>
      <c r="G38" s="224">
        <f t="shared" ref="G38:K38" si="22">+G10+G29+G37</f>
        <v>8591573</v>
      </c>
      <c r="H38" s="224">
        <f t="shared" si="22"/>
        <v>65897379</v>
      </c>
      <c r="I38" s="224">
        <f t="shared" si="22"/>
        <v>1116907</v>
      </c>
      <c r="J38" s="224">
        <f t="shared" si="22"/>
        <v>11169050</v>
      </c>
      <c r="K38" s="224">
        <f t="shared" si="22"/>
        <v>301564281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189"/>
      <c r="B39" s="225"/>
      <c r="C39" s="225"/>
      <c r="D39" s="225"/>
      <c r="E39" s="225"/>
      <c r="F39" s="225"/>
      <c r="G39" s="225"/>
      <c r="H39" s="225"/>
      <c r="I39" s="225"/>
      <c r="J39" s="226" t="s">
        <v>9</v>
      </c>
      <c r="K39" s="227">
        <f>+K38</f>
        <v>301564281</v>
      </c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5.75" customHeight="1">
      <c r="A40" s="189"/>
      <c r="B40" s="189"/>
      <c r="C40" s="228"/>
      <c r="D40" s="229"/>
      <c r="E40" s="230"/>
      <c r="F40" s="230"/>
      <c r="G40" s="230"/>
      <c r="H40" s="230"/>
      <c r="I40" s="230"/>
      <c r="J40" s="231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184"/>
      <c r="B41" s="189"/>
      <c r="C41" s="228"/>
      <c r="D41" s="229"/>
      <c r="E41" s="230"/>
      <c r="F41" s="230"/>
      <c r="G41" s="230"/>
      <c r="H41" s="230"/>
      <c r="I41" s="230"/>
      <c r="J41" s="231"/>
      <c r="K41" s="40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89"/>
      <c r="W41" s="189"/>
      <c r="X41" s="189"/>
      <c r="Y41" s="189"/>
      <c r="Z41" s="189"/>
    </row>
    <row r="42" ht="15.75" customHeight="1">
      <c r="A42" s="189"/>
      <c r="B42" s="189"/>
      <c r="C42" s="228"/>
      <c r="D42" s="229"/>
      <c r="E42" s="230"/>
      <c r="F42" s="230"/>
      <c r="G42" s="230"/>
      <c r="H42" s="230"/>
      <c r="I42" s="230"/>
      <c r="J42" s="231"/>
      <c r="K42" s="101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189"/>
      <c r="B43" s="189"/>
      <c r="C43" s="228"/>
      <c r="D43" s="229"/>
      <c r="E43" s="230"/>
      <c r="F43" s="230"/>
      <c r="G43" s="230"/>
      <c r="H43" s="230"/>
      <c r="I43" s="230"/>
      <c r="J43" s="231"/>
      <c r="K43" s="40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189"/>
      <c r="B44" s="189"/>
      <c r="C44" s="228"/>
      <c r="D44" s="229"/>
      <c r="E44" s="230"/>
      <c r="F44" s="230"/>
      <c r="G44" s="230"/>
      <c r="H44" s="230"/>
      <c r="I44" s="230"/>
      <c r="J44" s="231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189"/>
      <c r="B45" s="189"/>
      <c r="C45" s="228"/>
      <c r="D45" s="229"/>
      <c r="E45" s="230"/>
      <c r="F45" s="230"/>
      <c r="G45" s="230"/>
      <c r="H45" s="230"/>
      <c r="I45" s="230"/>
      <c r="J45" s="231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189"/>
      <c r="B46" s="189"/>
      <c r="C46" s="228"/>
      <c r="D46" s="229"/>
      <c r="E46" s="230"/>
      <c r="F46" s="230"/>
      <c r="G46" s="230"/>
      <c r="H46" s="230"/>
      <c r="I46" s="230"/>
      <c r="J46" s="231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189"/>
      <c r="B47" s="189"/>
      <c r="C47" s="228"/>
      <c r="D47" s="229"/>
      <c r="E47" s="230"/>
      <c r="F47" s="230"/>
      <c r="G47" s="230"/>
      <c r="H47" s="230"/>
      <c r="I47" s="230"/>
      <c r="J47" s="231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189"/>
      <c r="B48" s="189"/>
      <c r="C48" s="228"/>
      <c r="D48" s="229"/>
      <c r="E48" s="230"/>
      <c r="F48" s="230"/>
      <c r="G48" s="230"/>
      <c r="H48" s="230"/>
      <c r="I48" s="230"/>
      <c r="J48" s="231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189"/>
      <c r="B49" s="189"/>
      <c r="C49" s="228"/>
      <c r="D49" s="229"/>
      <c r="E49" s="230"/>
      <c r="F49" s="230"/>
      <c r="G49" s="230"/>
      <c r="H49" s="230"/>
      <c r="I49" s="230"/>
      <c r="J49" s="231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189"/>
      <c r="B50" s="189"/>
      <c r="C50" s="228"/>
      <c r="D50" s="229"/>
      <c r="E50" s="230"/>
      <c r="F50" s="230"/>
      <c r="G50" s="230"/>
      <c r="H50" s="230"/>
      <c r="I50" s="230"/>
      <c r="J50" s="231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189"/>
      <c r="B51" s="189"/>
      <c r="C51" s="228"/>
      <c r="D51" s="229"/>
      <c r="E51" s="230"/>
      <c r="F51" s="230"/>
      <c r="G51" s="230"/>
      <c r="H51" s="230"/>
      <c r="I51" s="230"/>
      <c r="J51" s="231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189"/>
      <c r="B52" s="189"/>
      <c r="C52" s="228"/>
      <c r="D52" s="229"/>
      <c r="E52" s="230"/>
      <c r="F52" s="230"/>
      <c r="G52" s="230"/>
      <c r="H52" s="230"/>
      <c r="I52" s="230"/>
      <c r="J52" s="231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189"/>
      <c r="B53" s="189"/>
      <c r="C53" s="228"/>
      <c r="D53" s="229"/>
      <c r="E53" s="230"/>
      <c r="F53" s="230"/>
      <c r="G53" s="230"/>
      <c r="H53" s="230"/>
      <c r="I53" s="230"/>
      <c r="J53" s="231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189"/>
      <c r="B54" s="189"/>
      <c r="C54" s="228"/>
      <c r="D54" s="229"/>
      <c r="E54" s="230"/>
      <c r="F54" s="230"/>
      <c r="G54" s="230"/>
      <c r="H54" s="230"/>
      <c r="I54" s="230"/>
      <c r="J54" s="231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189"/>
      <c r="B55" s="189"/>
      <c r="C55" s="228"/>
      <c r="D55" s="229"/>
      <c r="E55" s="230"/>
      <c r="F55" s="230"/>
      <c r="G55" s="230"/>
      <c r="H55" s="230"/>
      <c r="I55" s="230"/>
      <c r="J55" s="231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189"/>
      <c r="B56" s="189"/>
      <c r="C56" s="228"/>
      <c r="D56" s="229"/>
      <c r="E56" s="230"/>
      <c r="F56" s="230"/>
      <c r="G56" s="230"/>
      <c r="H56" s="230"/>
      <c r="I56" s="230"/>
      <c r="J56" s="231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189"/>
      <c r="B57" s="189"/>
      <c r="C57" s="228"/>
      <c r="D57" s="229"/>
      <c r="E57" s="230"/>
      <c r="F57" s="230"/>
      <c r="G57" s="230"/>
      <c r="H57" s="230"/>
      <c r="I57" s="230"/>
      <c r="J57" s="231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189"/>
      <c r="B58" s="189"/>
      <c r="C58" s="228"/>
      <c r="D58" s="229"/>
      <c r="E58" s="230"/>
      <c r="F58" s="230"/>
      <c r="G58" s="230"/>
      <c r="H58" s="230"/>
      <c r="I58" s="230"/>
      <c r="J58" s="231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189"/>
      <c r="B59" s="189"/>
      <c r="C59" s="228"/>
      <c r="D59" s="229"/>
      <c r="E59" s="230"/>
      <c r="F59" s="230"/>
      <c r="G59" s="230"/>
      <c r="H59" s="230"/>
      <c r="I59" s="230"/>
      <c r="J59" s="231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189"/>
      <c r="B60" s="189"/>
      <c r="C60" s="228"/>
      <c r="D60" s="229"/>
      <c r="E60" s="230"/>
      <c r="F60" s="230"/>
      <c r="G60" s="230"/>
      <c r="H60" s="230"/>
      <c r="I60" s="230"/>
      <c r="J60" s="231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189"/>
      <c r="B61" s="189"/>
      <c r="C61" s="228"/>
      <c r="D61" s="229"/>
      <c r="E61" s="230"/>
      <c r="F61" s="230"/>
      <c r="G61" s="230"/>
      <c r="H61" s="230"/>
      <c r="I61" s="230"/>
      <c r="J61" s="231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189"/>
      <c r="B62" s="189"/>
      <c r="C62" s="228"/>
      <c r="D62" s="229"/>
      <c r="E62" s="230"/>
      <c r="F62" s="230"/>
      <c r="G62" s="230"/>
      <c r="H62" s="230"/>
      <c r="I62" s="230"/>
      <c r="J62" s="231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189"/>
      <c r="B63" s="189"/>
      <c r="C63" s="228"/>
      <c r="D63" s="229"/>
      <c r="E63" s="230"/>
      <c r="F63" s="230"/>
      <c r="G63" s="230"/>
      <c r="H63" s="230"/>
      <c r="I63" s="230"/>
      <c r="J63" s="231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189"/>
      <c r="B64" s="189"/>
      <c r="C64" s="228"/>
      <c r="D64" s="229"/>
      <c r="E64" s="230"/>
      <c r="F64" s="230"/>
      <c r="G64" s="230"/>
      <c r="H64" s="230"/>
      <c r="I64" s="230"/>
      <c r="J64" s="231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189"/>
      <c r="B65" s="189"/>
      <c r="C65" s="228"/>
      <c r="D65" s="229"/>
      <c r="E65" s="230"/>
      <c r="F65" s="230"/>
      <c r="G65" s="230"/>
      <c r="H65" s="230"/>
      <c r="I65" s="230"/>
      <c r="J65" s="231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189"/>
      <c r="B66" s="189"/>
      <c r="C66" s="228"/>
      <c r="D66" s="229"/>
      <c r="E66" s="230"/>
      <c r="F66" s="230"/>
      <c r="G66" s="230"/>
      <c r="H66" s="230"/>
      <c r="I66" s="230"/>
      <c r="J66" s="231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189"/>
      <c r="B67" s="189"/>
      <c r="C67" s="228"/>
      <c r="D67" s="229"/>
      <c r="E67" s="230"/>
      <c r="F67" s="230"/>
      <c r="G67" s="230"/>
      <c r="H67" s="230"/>
      <c r="I67" s="230"/>
      <c r="J67" s="231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189"/>
      <c r="B68" s="189"/>
      <c r="C68" s="228"/>
      <c r="D68" s="229"/>
      <c r="E68" s="230"/>
      <c r="F68" s="230"/>
      <c r="G68" s="230"/>
      <c r="H68" s="230"/>
      <c r="I68" s="230"/>
      <c r="J68" s="231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189"/>
      <c r="B69" s="189"/>
      <c r="C69" s="228"/>
      <c r="D69" s="229"/>
      <c r="E69" s="230"/>
      <c r="F69" s="230"/>
      <c r="G69" s="230"/>
      <c r="H69" s="230"/>
      <c r="I69" s="230"/>
      <c r="J69" s="231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189"/>
      <c r="B70" s="189"/>
      <c r="C70" s="228"/>
      <c r="D70" s="229"/>
      <c r="E70" s="230"/>
      <c r="F70" s="230"/>
      <c r="G70" s="230"/>
      <c r="H70" s="230"/>
      <c r="I70" s="230"/>
      <c r="J70" s="231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189"/>
      <c r="B71" s="189"/>
      <c r="C71" s="228"/>
      <c r="D71" s="229"/>
      <c r="E71" s="230"/>
      <c r="F71" s="230"/>
      <c r="G71" s="230"/>
      <c r="H71" s="230"/>
      <c r="I71" s="230"/>
      <c r="J71" s="231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189"/>
      <c r="B72" s="189"/>
      <c r="C72" s="228"/>
      <c r="D72" s="229"/>
      <c r="E72" s="230"/>
      <c r="F72" s="230"/>
      <c r="G72" s="230"/>
      <c r="H72" s="230"/>
      <c r="I72" s="230"/>
      <c r="J72" s="231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189"/>
      <c r="B73" s="189"/>
      <c r="C73" s="228"/>
      <c r="D73" s="229"/>
      <c r="E73" s="230"/>
      <c r="F73" s="230"/>
      <c r="G73" s="230"/>
      <c r="H73" s="230"/>
      <c r="I73" s="230"/>
      <c r="J73" s="231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189"/>
      <c r="B74" s="189"/>
      <c r="C74" s="228"/>
      <c r="D74" s="229"/>
      <c r="E74" s="230"/>
      <c r="F74" s="230"/>
      <c r="G74" s="230"/>
      <c r="H74" s="230"/>
      <c r="I74" s="230"/>
      <c r="J74" s="231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189"/>
      <c r="B75" s="189"/>
      <c r="C75" s="228"/>
      <c r="D75" s="229"/>
      <c r="E75" s="230"/>
      <c r="F75" s="230"/>
      <c r="G75" s="230"/>
      <c r="H75" s="230"/>
      <c r="I75" s="230"/>
      <c r="J75" s="231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189"/>
      <c r="B76" s="189"/>
      <c r="C76" s="228"/>
      <c r="D76" s="229"/>
      <c r="E76" s="230"/>
      <c r="F76" s="230"/>
      <c r="G76" s="230"/>
      <c r="H76" s="230"/>
      <c r="I76" s="230"/>
      <c r="J76" s="231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189"/>
      <c r="B77" s="189"/>
      <c r="C77" s="228"/>
      <c r="D77" s="229"/>
      <c r="E77" s="230"/>
      <c r="F77" s="230"/>
      <c r="G77" s="230"/>
      <c r="H77" s="230"/>
      <c r="I77" s="230"/>
      <c r="J77" s="231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189"/>
      <c r="B78" s="189"/>
      <c r="C78" s="228"/>
      <c r="D78" s="229"/>
      <c r="E78" s="230"/>
      <c r="F78" s="230"/>
      <c r="G78" s="230"/>
      <c r="H78" s="230"/>
      <c r="I78" s="230"/>
      <c r="J78" s="231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189"/>
      <c r="B79" s="189"/>
      <c r="C79" s="228"/>
      <c r="D79" s="229"/>
      <c r="E79" s="230"/>
      <c r="F79" s="230"/>
      <c r="G79" s="230"/>
      <c r="H79" s="230"/>
      <c r="I79" s="230"/>
      <c r="J79" s="231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189"/>
      <c r="B80" s="189"/>
      <c r="C80" s="228"/>
      <c r="D80" s="229"/>
      <c r="E80" s="230"/>
      <c r="F80" s="230"/>
      <c r="G80" s="230"/>
      <c r="H80" s="230"/>
      <c r="I80" s="230"/>
      <c r="J80" s="231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189"/>
      <c r="B81" s="189"/>
      <c r="C81" s="228"/>
      <c r="D81" s="229"/>
      <c r="E81" s="230"/>
      <c r="F81" s="230"/>
      <c r="G81" s="230"/>
      <c r="H81" s="230"/>
      <c r="I81" s="230"/>
      <c r="J81" s="231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89"/>
      <c r="B82" s="189"/>
      <c r="C82" s="228"/>
      <c r="D82" s="229"/>
      <c r="E82" s="230"/>
      <c r="F82" s="230"/>
      <c r="G82" s="230"/>
      <c r="H82" s="230"/>
      <c r="I82" s="230"/>
      <c r="J82" s="231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189"/>
      <c r="B83" s="189"/>
      <c r="C83" s="228"/>
      <c r="D83" s="229"/>
      <c r="E83" s="230"/>
      <c r="F83" s="230"/>
      <c r="G83" s="230"/>
      <c r="H83" s="230"/>
      <c r="I83" s="230"/>
      <c r="J83" s="231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89"/>
      <c r="B84" s="189"/>
      <c r="C84" s="228"/>
      <c r="D84" s="229"/>
      <c r="E84" s="230"/>
      <c r="F84" s="230"/>
      <c r="G84" s="230"/>
      <c r="H84" s="230"/>
      <c r="I84" s="230"/>
      <c r="J84" s="231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89"/>
      <c r="B85" s="189"/>
      <c r="C85" s="228"/>
      <c r="D85" s="229"/>
      <c r="E85" s="230"/>
      <c r="F85" s="230"/>
      <c r="G85" s="230"/>
      <c r="H85" s="230"/>
      <c r="I85" s="230"/>
      <c r="J85" s="231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89"/>
      <c r="B86" s="189"/>
      <c r="C86" s="228"/>
      <c r="D86" s="229"/>
      <c r="E86" s="230"/>
      <c r="F86" s="230"/>
      <c r="G86" s="230"/>
      <c r="H86" s="230"/>
      <c r="I86" s="230"/>
      <c r="J86" s="231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89"/>
      <c r="B87" s="189"/>
      <c r="C87" s="228"/>
      <c r="D87" s="229"/>
      <c r="E87" s="230"/>
      <c r="F87" s="230"/>
      <c r="G87" s="230"/>
      <c r="H87" s="230"/>
      <c r="I87" s="230"/>
      <c r="J87" s="231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89"/>
      <c r="B88" s="189"/>
      <c r="C88" s="228"/>
      <c r="D88" s="229"/>
      <c r="E88" s="230"/>
      <c r="F88" s="230"/>
      <c r="G88" s="230"/>
      <c r="H88" s="230"/>
      <c r="I88" s="230"/>
      <c r="J88" s="231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89"/>
      <c r="B89" s="189"/>
      <c r="C89" s="228"/>
      <c r="D89" s="229"/>
      <c r="E89" s="230"/>
      <c r="F89" s="230"/>
      <c r="G89" s="230"/>
      <c r="H89" s="230"/>
      <c r="I89" s="230"/>
      <c r="J89" s="231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89"/>
      <c r="B90" s="189"/>
      <c r="C90" s="228"/>
      <c r="D90" s="229"/>
      <c r="E90" s="230"/>
      <c r="F90" s="230"/>
      <c r="G90" s="230"/>
      <c r="H90" s="230"/>
      <c r="I90" s="230"/>
      <c r="J90" s="231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89"/>
      <c r="B91" s="189"/>
      <c r="C91" s="228"/>
      <c r="D91" s="229"/>
      <c r="E91" s="230"/>
      <c r="F91" s="230"/>
      <c r="G91" s="230"/>
      <c r="H91" s="230"/>
      <c r="I91" s="230"/>
      <c r="J91" s="231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89"/>
      <c r="B92" s="189"/>
      <c r="C92" s="228"/>
      <c r="D92" s="229"/>
      <c r="E92" s="230"/>
      <c r="F92" s="230"/>
      <c r="G92" s="230"/>
      <c r="H92" s="230"/>
      <c r="I92" s="230"/>
      <c r="J92" s="231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89"/>
      <c r="B93" s="189"/>
      <c r="C93" s="228"/>
      <c r="D93" s="229"/>
      <c r="E93" s="230"/>
      <c r="F93" s="230"/>
      <c r="G93" s="230"/>
      <c r="H93" s="230"/>
      <c r="I93" s="230"/>
      <c r="J93" s="231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89"/>
      <c r="B94" s="189"/>
      <c r="C94" s="228"/>
      <c r="D94" s="229"/>
      <c r="E94" s="230"/>
      <c r="F94" s="230"/>
      <c r="G94" s="230"/>
      <c r="H94" s="230"/>
      <c r="I94" s="230"/>
      <c r="J94" s="231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89"/>
      <c r="B95" s="189"/>
      <c r="C95" s="228"/>
      <c r="D95" s="229"/>
      <c r="E95" s="230"/>
      <c r="F95" s="230"/>
      <c r="G95" s="230"/>
      <c r="H95" s="230"/>
      <c r="I95" s="230"/>
      <c r="J95" s="231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89"/>
      <c r="B96" s="189"/>
      <c r="C96" s="228"/>
      <c r="D96" s="229"/>
      <c r="E96" s="230"/>
      <c r="F96" s="230"/>
      <c r="G96" s="230"/>
      <c r="H96" s="230"/>
      <c r="I96" s="230"/>
      <c r="J96" s="231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89"/>
      <c r="B97" s="189"/>
      <c r="C97" s="228"/>
      <c r="D97" s="229"/>
      <c r="E97" s="230"/>
      <c r="F97" s="230"/>
      <c r="G97" s="230"/>
      <c r="H97" s="230"/>
      <c r="I97" s="230"/>
      <c r="J97" s="231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89"/>
      <c r="B98" s="189"/>
      <c r="C98" s="228"/>
      <c r="D98" s="229"/>
      <c r="E98" s="230"/>
      <c r="F98" s="230"/>
      <c r="G98" s="230"/>
      <c r="H98" s="230"/>
      <c r="I98" s="230"/>
      <c r="J98" s="231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89"/>
      <c r="B99" s="189"/>
      <c r="C99" s="228"/>
      <c r="D99" s="229"/>
      <c r="E99" s="230"/>
      <c r="F99" s="230"/>
      <c r="G99" s="230"/>
      <c r="H99" s="230"/>
      <c r="I99" s="230"/>
      <c r="J99" s="231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89"/>
      <c r="B100" s="189"/>
      <c r="C100" s="228"/>
      <c r="D100" s="229"/>
      <c r="E100" s="230"/>
      <c r="F100" s="230"/>
      <c r="G100" s="230"/>
      <c r="H100" s="230"/>
      <c r="I100" s="230"/>
      <c r="J100" s="231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89"/>
      <c r="B101" s="189"/>
      <c r="C101" s="228"/>
      <c r="D101" s="229"/>
      <c r="E101" s="230"/>
      <c r="F101" s="230"/>
      <c r="G101" s="230"/>
      <c r="H101" s="230"/>
      <c r="I101" s="230"/>
      <c r="J101" s="231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89"/>
      <c r="B102" s="189"/>
      <c r="C102" s="228"/>
      <c r="D102" s="229"/>
      <c r="E102" s="230"/>
      <c r="F102" s="230"/>
      <c r="G102" s="230"/>
      <c r="H102" s="230"/>
      <c r="I102" s="230"/>
      <c r="J102" s="231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89"/>
      <c r="B103" s="189"/>
      <c r="C103" s="228"/>
      <c r="D103" s="229"/>
      <c r="E103" s="230"/>
      <c r="F103" s="230"/>
      <c r="G103" s="230"/>
      <c r="H103" s="230"/>
      <c r="I103" s="230"/>
      <c r="J103" s="231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89"/>
      <c r="B104" s="189"/>
      <c r="C104" s="228"/>
      <c r="D104" s="229"/>
      <c r="E104" s="230"/>
      <c r="F104" s="230"/>
      <c r="G104" s="230"/>
      <c r="H104" s="230"/>
      <c r="I104" s="230"/>
      <c r="J104" s="231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89"/>
      <c r="B105" s="189"/>
      <c r="C105" s="228"/>
      <c r="D105" s="229"/>
      <c r="E105" s="230"/>
      <c r="F105" s="230"/>
      <c r="G105" s="230"/>
      <c r="H105" s="230"/>
      <c r="I105" s="230"/>
      <c r="J105" s="231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89"/>
      <c r="B106" s="189"/>
      <c r="C106" s="228"/>
      <c r="D106" s="229"/>
      <c r="E106" s="230"/>
      <c r="F106" s="230"/>
      <c r="G106" s="230"/>
      <c r="H106" s="230"/>
      <c r="I106" s="230"/>
      <c r="J106" s="231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89"/>
      <c r="B107" s="189"/>
      <c r="C107" s="228"/>
      <c r="D107" s="229"/>
      <c r="E107" s="230"/>
      <c r="F107" s="230"/>
      <c r="G107" s="230"/>
      <c r="H107" s="230"/>
      <c r="I107" s="230"/>
      <c r="J107" s="231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89"/>
      <c r="B108" s="189"/>
      <c r="C108" s="228"/>
      <c r="D108" s="229"/>
      <c r="E108" s="230"/>
      <c r="F108" s="230"/>
      <c r="G108" s="230"/>
      <c r="H108" s="230"/>
      <c r="I108" s="230"/>
      <c r="J108" s="231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89"/>
      <c r="B109" s="189"/>
      <c r="C109" s="228"/>
      <c r="D109" s="229"/>
      <c r="E109" s="230"/>
      <c r="F109" s="230"/>
      <c r="G109" s="230"/>
      <c r="H109" s="230"/>
      <c r="I109" s="230"/>
      <c r="J109" s="231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89"/>
      <c r="B110" s="189"/>
      <c r="C110" s="228"/>
      <c r="D110" s="229"/>
      <c r="E110" s="230"/>
      <c r="F110" s="230"/>
      <c r="G110" s="230"/>
      <c r="H110" s="230"/>
      <c r="I110" s="230"/>
      <c r="J110" s="231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89"/>
      <c r="B111" s="189"/>
      <c r="C111" s="228"/>
      <c r="D111" s="229"/>
      <c r="E111" s="230"/>
      <c r="F111" s="230"/>
      <c r="G111" s="230"/>
      <c r="H111" s="230"/>
      <c r="I111" s="230"/>
      <c r="J111" s="231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89"/>
      <c r="B112" s="189"/>
      <c r="C112" s="228"/>
      <c r="D112" s="229"/>
      <c r="E112" s="230"/>
      <c r="F112" s="230"/>
      <c r="G112" s="230"/>
      <c r="H112" s="230"/>
      <c r="I112" s="230"/>
      <c r="J112" s="231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89"/>
      <c r="B113" s="189"/>
      <c r="C113" s="228"/>
      <c r="D113" s="229"/>
      <c r="E113" s="230"/>
      <c r="F113" s="230"/>
      <c r="G113" s="230"/>
      <c r="H113" s="230"/>
      <c r="I113" s="230"/>
      <c r="J113" s="231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89"/>
      <c r="B114" s="189"/>
      <c r="C114" s="228"/>
      <c r="D114" s="229"/>
      <c r="E114" s="230"/>
      <c r="F114" s="230"/>
      <c r="G114" s="230"/>
      <c r="H114" s="230"/>
      <c r="I114" s="230"/>
      <c r="J114" s="231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89"/>
      <c r="B115" s="189"/>
      <c r="C115" s="228"/>
      <c r="D115" s="229"/>
      <c r="E115" s="230"/>
      <c r="F115" s="230"/>
      <c r="G115" s="230"/>
      <c r="H115" s="230"/>
      <c r="I115" s="230"/>
      <c r="J115" s="231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89"/>
      <c r="B116" s="189"/>
      <c r="C116" s="228"/>
      <c r="D116" s="229"/>
      <c r="E116" s="230"/>
      <c r="F116" s="230"/>
      <c r="G116" s="230"/>
      <c r="H116" s="230"/>
      <c r="I116" s="230"/>
      <c r="J116" s="231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89"/>
      <c r="B117" s="189"/>
      <c r="C117" s="228"/>
      <c r="D117" s="229"/>
      <c r="E117" s="230"/>
      <c r="F117" s="230"/>
      <c r="G117" s="230"/>
      <c r="H117" s="230"/>
      <c r="I117" s="230"/>
      <c r="J117" s="231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89"/>
      <c r="B118" s="189"/>
      <c r="C118" s="228"/>
      <c r="D118" s="229"/>
      <c r="E118" s="230"/>
      <c r="F118" s="230"/>
      <c r="G118" s="230"/>
      <c r="H118" s="230"/>
      <c r="I118" s="230"/>
      <c r="J118" s="231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89"/>
      <c r="B119" s="189"/>
      <c r="C119" s="228"/>
      <c r="D119" s="229"/>
      <c r="E119" s="230"/>
      <c r="F119" s="230"/>
      <c r="G119" s="230"/>
      <c r="H119" s="230"/>
      <c r="I119" s="230"/>
      <c r="J119" s="231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89"/>
      <c r="B120" s="189"/>
      <c r="C120" s="228"/>
      <c r="D120" s="229"/>
      <c r="E120" s="230"/>
      <c r="F120" s="230"/>
      <c r="G120" s="230"/>
      <c r="H120" s="230"/>
      <c r="I120" s="230"/>
      <c r="J120" s="231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89"/>
      <c r="B121" s="189"/>
      <c r="C121" s="228"/>
      <c r="D121" s="229"/>
      <c r="E121" s="230"/>
      <c r="F121" s="230"/>
      <c r="G121" s="230"/>
      <c r="H121" s="230"/>
      <c r="I121" s="230"/>
      <c r="J121" s="231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89"/>
      <c r="B122" s="189"/>
      <c r="C122" s="228"/>
      <c r="D122" s="229"/>
      <c r="E122" s="230"/>
      <c r="F122" s="230"/>
      <c r="G122" s="230"/>
      <c r="H122" s="230"/>
      <c r="I122" s="230"/>
      <c r="J122" s="231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89"/>
      <c r="B123" s="189"/>
      <c r="C123" s="228"/>
      <c r="D123" s="229"/>
      <c r="E123" s="230"/>
      <c r="F123" s="230"/>
      <c r="G123" s="230"/>
      <c r="H123" s="230"/>
      <c r="I123" s="230"/>
      <c r="J123" s="231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89"/>
      <c r="B124" s="189"/>
      <c r="C124" s="228"/>
      <c r="D124" s="229"/>
      <c r="E124" s="230"/>
      <c r="F124" s="230"/>
      <c r="G124" s="230"/>
      <c r="H124" s="230"/>
      <c r="I124" s="230"/>
      <c r="J124" s="231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89"/>
      <c r="B125" s="189"/>
      <c r="C125" s="228"/>
      <c r="D125" s="229"/>
      <c r="E125" s="230"/>
      <c r="F125" s="230"/>
      <c r="G125" s="230"/>
      <c r="H125" s="230"/>
      <c r="I125" s="230"/>
      <c r="J125" s="231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89"/>
      <c r="B126" s="189"/>
      <c r="C126" s="228"/>
      <c r="D126" s="229"/>
      <c r="E126" s="230"/>
      <c r="F126" s="230"/>
      <c r="G126" s="230"/>
      <c r="H126" s="230"/>
      <c r="I126" s="230"/>
      <c r="J126" s="231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89"/>
      <c r="B127" s="189"/>
      <c r="C127" s="228"/>
      <c r="D127" s="229"/>
      <c r="E127" s="230"/>
      <c r="F127" s="230"/>
      <c r="G127" s="230"/>
      <c r="H127" s="230"/>
      <c r="I127" s="230"/>
      <c r="J127" s="231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89"/>
      <c r="B128" s="189"/>
      <c r="C128" s="228"/>
      <c r="D128" s="229"/>
      <c r="E128" s="230"/>
      <c r="F128" s="230"/>
      <c r="G128" s="230"/>
      <c r="H128" s="230"/>
      <c r="I128" s="230"/>
      <c r="J128" s="231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89"/>
      <c r="B129" s="189"/>
      <c r="C129" s="228"/>
      <c r="D129" s="229"/>
      <c r="E129" s="230"/>
      <c r="F129" s="230"/>
      <c r="G129" s="230"/>
      <c r="H129" s="230"/>
      <c r="I129" s="230"/>
      <c r="J129" s="231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89"/>
      <c r="B130" s="189"/>
      <c r="C130" s="228"/>
      <c r="D130" s="229"/>
      <c r="E130" s="230"/>
      <c r="F130" s="230"/>
      <c r="G130" s="230"/>
      <c r="H130" s="230"/>
      <c r="I130" s="230"/>
      <c r="J130" s="231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89"/>
      <c r="B131" s="189"/>
      <c r="C131" s="228"/>
      <c r="D131" s="229"/>
      <c r="E131" s="230"/>
      <c r="F131" s="230"/>
      <c r="G131" s="230"/>
      <c r="H131" s="230"/>
      <c r="I131" s="230"/>
      <c r="J131" s="231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89"/>
      <c r="B132" s="189"/>
      <c r="C132" s="228"/>
      <c r="D132" s="229"/>
      <c r="E132" s="230"/>
      <c r="F132" s="230"/>
      <c r="G132" s="230"/>
      <c r="H132" s="230"/>
      <c r="I132" s="230"/>
      <c r="J132" s="231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89"/>
      <c r="B133" s="189"/>
      <c r="C133" s="228"/>
      <c r="D133" s="229"/>
      <c r="E133" s="230"/>
      <c r="F133" s="230"/>
      <c r="G133" s="230"/>
      <c r="H133" s="230"/>
      <c r="I133" s="230"/>
      <c r="J133" s="231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89"/>
      <c r="B134" s="189"/>
      <c r="C134" s="228"/>
      <c r="D134" s="229"/>
      <c r="E134" s="230"/>
      <c r="F134" s="230"/>
      <c r="G134" s="230"/>
      <c r="H134" s="230"/>
      <c r="I134" s="230"/>
      <c r="J134" s="231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89"/>
      <c r="B135" s="189"/>
      <c r="C135" s="228"/>
      <c r="D135" s="229"/>
      <c r="E135" s="230"/>
      <c r="F135" s="230"/>
      <c r="G135" s="230"/>
      <c r="H135" s="230"/>
      <c r="I135" s="230"/>
      <c r="J135" s="231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89"/>
      <c r="B136" s="189"/>
      <c r="C136" s="228"/>
      <c r="D136" s="229"/>
      <c r="E136" s="230"/>
      <c r="F136" s="230"/>
      <c r="G136" s="230"/>
      <c r="H136" s="230"/>
      <c r="I136" s="230"/>
      <c r="J136" s="231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89"/>
      <c r="B137" s="189"/>
      <c r="C137" s="228"/>
      <c r="D137" s="229"/>
      <c r="E137" s="230"/>
      <c r="F137" s="230"/>
      <c r="G137" s="230"/>
      <c r="H137" s="230"/>
      <c r="I137" s="230"/>
      <c r="J137" s="231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89"/>
      <c r="B138" s="189"/>
      <c r="C138" s="228"/>
      <c r="D138" s="229"/>
      <c r="E138" s="230"/>
      <c r="F138" s="230"/>
      <c r="G138" s="230"/>
      <c r="H138" s="230"/>
      <c r="I138" s="230"/>
      <c r="J138" s="231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89"/>
      <c r="B139" s="189"/>
      <c r="C139" s="228"/>
      <c r="D139" s="229"/>
      <c r="E139" s="230"/>
      <c r="F139" s="230"/>
      <c r="G139" s="230"/>
      <c r="H139" s="230"/>
      <c r="I139" s="230"/>
      <c r="J139" s="231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89"/>
      <c r="B140" s="189"/>
      <c r="C140" s="228"/>
      <c r="D140" s="229"/>
      <c r="E140" s="230"/>
      <c r="F140" s="230"/>
      <c r="G140" s="230"/>
      <c r="H140" s="230"/>
      <c r="I140" s="230"/>
      <c r="J140" s="231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89"/>
      <c r="B141" s="189"/>
      <c r="C141" s="228"/>
      <c r="D141" s="229"/>
      <c r="E141" s="230"/>
      <c r="F141" s="230"/>
      <c r="G141" s="230"/>
      <c r="H141" s="230"/>
      <c r="I141" s="230"/>
      <c r="J141" s="231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89"/>
      <c r="B142" s="189"/>
      <c r="C142" s="228"/>
      <c r="D142" s="229"/>
      <c r="E142" s="230"/>
      <c r="F142" s="230"/>
      <c r="G142" s="230"/>
      <c r="H142" s="230"/>
      <c r="I142" s="230"/>
      <c r="J142" s="231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89"/>
      <c r="B143" s="189"/>
      <c r="C143" s="228"/>
      <c r="D143" s="229"/>
      <c r="E143" s="230"/>
      <c r="F143" s="230"/>
      <c r="G143" s="230"/>
      <c r="H143" s="230"/>
      <c r="I143" s="230"/>
      <c r="J143" s="231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89"/>
      <c r="B144" s="189"/>
      <c r="C144" s="228"/>
      <c r="D144" s="229"/>
      <c r="E144" s="230"/>
      <c r="F144" s="230"/>
      <c r="G144" s="230"/>
      <c r="H144" s="230"/>
      <c r="I144" s="230"/>
      <c r="J144" s="231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89"/>
      <c r="B145" s="189"/>
      <c r="C145" s="228"/>
      <c r="D145" s="229"/>
      <c r="E145" s="230"/>
      <c r="F145" s="230"/>
      <c r="G145" s="230"/>
      <c r="H145" s="230"/>
      <c r="I145" s="230"/>
      <c r="J145" s="231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89"/>
      <c r="B146" s="189"/>
      <c r="C146" s="228"/>
      <c r="D146" s="229"/>
      <c r="E146" s="230"/>
      <c r="F146" s="230"/>
      <c r="G146" s="230"/>
      <c r="H146" s="230"/>
      <c r="I146" s="230"/>
      <c r="J146" s="231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89"/>
      <c r="B147" s="189"/>
      <c r="C147" s="228"/>
      <c r="D147" s="229"/>
      <c r="E147" s="230"/>
      <c r="F147" s="230"/>
      <c r="G147" s="230"/>
      <c r="H147" s="230"/>
      <c r="I147" s="230"/>
      <c r="J147" s="231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89"/>
      <c r="B148" s="189"/>
      <c r="C148" s="228"/>
      <c r="D148" s="229"/>
      <c r="E148" s="230"/>
      <c r="F148" s="230"/>
      <c r="G148" s="230"/>
      <c r="H148" s="230"/>
      <c r="I148" s="230"/>
      <c r="J148" s="231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89"/>
      <c r="B149" s="189"/>
      <c r="C149" s="228"/>
      <c r="D149" s="229"/>
      <c r="E149" s="230"/>
      <c r="F149" s="230"/>
      <c r="G149" s="230"/>
      <c r="H149" s="230"/>
      <c r="I149" s="230"/>
      <c r="J149" s="231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89"/>
      <c r="B150" s="189"/>
      <c r="C150" s="228"/>
      <c r="D150" s="229"/>
      <c r="E150" s="230"/>
      <c r="F150" s="230"/>
      <c r="G150" s="230"/>
      <c r="H150" s="230"/>
      <c r="I150" s="230"/>
      <c r="J150" s="231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89"/>
      <c r="B151" s="189"/>
      <c r="C151" s="228"/>
      <c r="D151" s="229"/>
      <c r="E151" s="230"/>
      <c r="F151" s="230"/>
      <c r="G151" s="230"/>
      <c r="H151" s="230"/>
      <c r="I151" s="230"/>
      <c r="J151" s="231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89"/>
      <c r="B152" s="189"/>
      <c r="C152" s="228"/>
      <c r="D152" s="229"/>
      <c r="E152" s="230"/>
      <c r="F152" s="230"/>
      <c r="G152" s="230"/>
      <c r="H152" s="230"/>
      <c r="I152" s="230"/>
      <c r="J152" s="231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89"/>
      <c r="B153" s="189"/>
      <c r="C153" s="228"/>
      <c r="D153" s="229"/>
      <c r="E153" s="230"/>
      <c r="F153" s="230"/>
      <c r="G153" s="230"/>
      <c r="H153" s="230"/>
      <c r="I153" s="230"/>
      <c r="J153" s="231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89"/>
      <c r="B154" s="189"/>
      <c r="C154" s="228"/>
      <c r="D154" s="229"/>
      <c r="E154" s="230"/>
      <c r="F154" s="230"/>
      <c r="G154" s="230"/>
      <c r="H154" s="230"/>
      <c r="I154" s="230"/>
      <c r="J154" s="231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89"/>
      <c r="B155" s="189"/>
      <c r="C155" s="228"/>
      <c r="D155" s="229"/>
      <c r="E155" s="230"/>
      <c r="F155" s="230"/>
      <c r="G155" s="230"/>
      <c r="H155" s="230"/>
      <c r="I155" s="230"/>
      <c r="J155" s="231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89"/>
      <c r="B156" s="189"/>
      <c r="C156" s="228"/>
      <c r="D156" s="229"/>
      <c r="E156" s="230"/>
      <c r="F156" s="230"/>
      <c r="G156" s="230"/>
      <c r="H156" s="230"/>
      <c r="I156" s="230"/>
      <c r="J156" s="231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89"/>
      <c r="B157" s="189"/>
      <c r="C157" s="228"/>
      <c r="D157" s="229"/>
      <c r="E157" s="230"/>
      <c r="F157" s="230"/>
      <c r="G157" s="230"/>
      <c r="H157" s="230"/>
      <c r="I157" s="230"/>
      <c r="J157" s="231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89"/>
      <c r="B158" s="189"/>
      <c r="C158" s="228"/>
      <c r="D158" s="229"/>
      <c r="E158" s="230"/>
      <c r="F158" s="230"/>
      <c r="G158" s="230"/>
      <c r="H158" s="230"/>
      <c r="I158" s="230"/>
      <c r="J158" s="231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89"/>
      <c r="B159" s="189"/>
      <c r="C159" s="228"/>
      <c r="D159" s="229"/>
      <c r="E159" s="230"/>
      <c r="F159" s="230"/>
      <c r="G159" s="230"/>
      <c r="H159" s="230"/>
      <c r="I159" s="230"/>
      <c r="J159" s="231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89"/>
      <c r="B160" s="189"/>
      <c r="C160" s="228"/>
      <c r="D160" s="229"/>
      <c r="E160" s="230"/>
      <c r="F160" s="230"/>
      <c r="G160" s="230"/>
      <c r="H160" s="230"/>
      <c r="I160" s="230"/>
      <c r="J160" s="231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89"/>
      <c r="B161" s="189"/>
      <c r="C161" s="228"/>
      <c r="D161" s="229"/>
      <c r="E161" s="230"/>
      <c r="F161" s="230"/>
      <c r="G161" s="230"/>
      <c r="H161" s="230"/>
      <c r="I161" s="230"/>
      <c r="J161" s="231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89"/>
      <c r="B162" s="189"/>
      <c r="C162" s="228"/>
      <c r="D162" s="229"/>
      <c r="E162" s="230"/>
      <c r="F162" s="230"/>
      <c r="G162" s="230"/>
      <c r="H162" s="230"/>
      <c r="I162" s="230"/>
      <c r="J162" s="231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89"/>
      <c r="B163" s="189"/>
      <c r="C163" s="228"/>
      <c r="D163" s="229"/>
      <c r="E163" s="230"/>
      <c r="F163" s="230"/>
      <c r="G163" s="230"/>
      <c r="H163" s="230"/>
      <c r="I163" s="230"/>
      <c r="J163" s="231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89"/>
      <c r="B164" s="189"/>
      <c r="C164" s="228"/>
      <c r="D164" s="229"/>
      <c r="E164" s="230"/>
      <c r="F164" s="230"/>
      <c r="G164" s="230"/>
      <c r="H164" s="230"/>
      <c r="I164" s="230"/>
      <c r="J164" s="231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89"/>
      <c r="B165" s="189"/>
      <c r="C165" s="228"/>
      <c r="D165" s="229"/>
      <c r="E165" s="230"/>
      <c r="F165" s="230"/>
      <c r="G165" s="230"/>
      <c r="H165" s="230"/>
      <c r="I165" s="230"/>
      <c r="J165" s="231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89"/>
      <c r="B166" s="189"/>
      <c r="C166" s="228"/>
      <c r="D166" s="229"/>
      <c r="E166" s="230"/>
      <c r="F166" s="230"/>
      <c r="G166" s="230"/>
      <c r="H166" s="230"/>
      <c r="I166" s="230"/>
      <c r="J166" s="231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89"/>
      <c r="B167" s="189"/>
      <c r="C167" s="228"/>
      <c r="D167" s="229"/>
      <c r="E167" s="230"/>
      <c r="F167" s="230"/>
      <c r="G167" s="230"/>
      <c r="H167" s="230"/>
      <c r="I167" s="230"/>
      <c r="J167" s="231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89"/>
      <c r="B168" s="189"/>
      <c r="C168" s="228"/>
      <c r="D168" s="229"/>
      <c r="E168" s="230"/>
      <c r="F168" s="230"/>
      <c r="G168" s="230"/>
      <c r="H168" s="230"/>
      <c r="I168" s="230"/>
      <c r="J168" s="231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89"/>
      <c r="B169" s="189"/>
      <c r="C169" s="228"/>
      <c r="D169" s="229"/>
      <c r="E169" s="230"/>
      <c r="F169" s="230"/>
      <c r="G169" s="230"/>
      <c r="H169" s="230"/>
      <c r="I169" s="230"/>
      <c r="J169" s="231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89"/>
      <c r="B170" s="189"/>
      <c r="C170" s="228"/>
      <c r="D170" s="229"/>
      <c r="E170" s="230"/>
      <c r="F170" s="230"/>
      <c r="G170" s="230"/>
      <c r="H170" s="230"/>
      <c r="I170" s="230"/>
      <c r="J170" s="231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89"/>
      <c r="B171" s="189"/>
      <c r="C171" s="228"/>
      <c r="D171" s="229"/>
      <c r="E171" s="230"/>
      <c r="F171" s="230"/>
      <c r="G171" s="230"/>
      <c r="H171" s="230"/>
      <c r="I171" s="230"/>
      <c r="J171" s="231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89"/>
      <c r="B172" s="189"/>
      <c r="C172" s="228"/>
      <c r="D172" s="229"/>
      <c r="E172" s="230"/>
      <c r="F172" s="230"/>
      <c r="G172" s="230"/>
      <c r="H172" s="230"/>
      <c r="I172" s="230"/>
      <c r="J172" s="231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89"/>
      <c r="B173" s="189"/>
      <c r="C173" s="228"/>
      <c r="D173" s="229"/>
      <c r="E173" s="230"/>
      <c r="F173" s="230"/>
      <c r="G173" s="230"/>
      <c r="H173" s="230"/>
      <c r="I173" s="230"/>
      <c r="J173" s="231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89"/>
      <c r="B174" s="189"/>
      <c r="C174" s="228"/>
      <c r="D174" s="229"/>
      <c r="E174" s="230"/>
      <c r="F174" s="230"/>
      <c r="G174" s="230"/>
      <c r="H174" s="230"/>
      <c r="I174" s="230"/>
      <c r="J174" s="231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89"/>
      <c r="B175" s="189"/>
      <c r="C175" s="228"/>
      <c r="D175" s="229"/>
      <c r="E175" s="230"/>
      <c r="F175" s="230"/>
      <c r="G175" s="230"/>
      <c r="H175" s="230"/>
      <c r="I175" s="230"/>
      <c r="J175" s="231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89"/>
      <c r="B176" s="189"/>
      <c r="C176" s="228"/>
      <c r="D176" s="229"/>
      <c r="E176" s="230"/>
      <c r="F176" s="230"/>
      <c r="G176" s="230"/>
      <c r="H176" s="230"/>
      <c r="I176" s="230"/>
      <c r="J176" s="231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89"/>
      <c r="B177" s="189"/>
      <c r="C177" s="228"/>
      <c r="D177" s="229"/>
      <c r="E177" s="230"/>
      <c r="F177" s="230"/>
      <c r="G177" s="230"/>
      <c r="H177" s="230"/>
      <c r="I177" s="230"/>
      <c r="J177" s="231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89"/>
      <c r="B178" s="189"/>
      <c r="C178" s="228"/>
      <c r="D178" s="229"/>
      <c r="E178" s="230"/>
      <c r="F178" s="230"/>
      <c r="G178" s="230"/>
      <c r="H178" s="230"/>
      <c r="I178" s="230"/>
      <c r="J178" s="231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89"/>
      <c r="B179" s="189"/>
      <c r="C179" s="228"/>
      <c r="D179" s="229"/>
      <c r="E179" s="230"/>
      <c r="F179" s="230"/>
      <c r="G179" s="230"/>
      <c r="H179" s="230"/>
      <c r="I179" s="230"/>
      <c r="J179" s="231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89"/>
      <c r="B180" s="189"/>
      <c r="C180" s="228"/>
      <c r="D180" s="229"/>
      <c r="E180" s="230"/>
      <c r="F180" s="230"/>
      <c r="G180" s="230"/>
      <c r="H180" s="230"/>
      <c r="I180" s="230"/>
      <c r="J180" s="231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89"/>
      <c r="B181" s="189"/>
      <c r="C181" s="228"/>
      <c r="D181" s="229"/>
      <c r="E181" s="230"/>
      <c r="F181" s="230"/>
      <c r="G181" s="230"/>
      <c r="H181" s="230"/>
      <c r="I181" s="230"/>
      <c r="J181" s="231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89"/>
      <c r="B182" s="189"/>
      <c r="C182" s="228"/>
      <c r="D182" s="229"/>
      <c r="E182" s="230"/>
      <c r="F182" s="230"/>
      <c r="G182" s="230"/>
      <c r="H182" s="230"/>
      <c r="I182" s="230"/>
      <c r="J182" s="231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89"/>
      <c r="B183" s="189"/>
      <c r="C183" s="228"/>
      <c r="D183" s="229"/>
      <c r="E183" s="230"/>
      <c r="F183" s="230"/>
      <c r="G183" s="230"/>
      <c r="H183" s="230"/>
      <c r="I183" s="230"/>
      <c r="J183" s="231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89"/>
      <c r="B184" s="189"/>
      <c r="C184" s="228"/>
      <c r="D184" s="229"/>
      <c r="E184" s="230"/>
      <c r="F184" s="230"/>
      <c r="G184" s="230"/>
      <c r="H184" s="230"/>
      <c r="I184" s="230"/>
      <c r="J184" s="231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89"/>
      <c r="B185" s="189"/>
      <c r="C185" s="228"/>
      <c r="D185" s="229"/>
      <c r="E185" s="230"/>
      <c r="F185" s="230"/>
      <c r="G185" s="230"/>
      <c r="H185" s="230"/>
      <c r="I185" s="230"/>
      <c r="J185" s="231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89"/>
      <c r="B186" s="189"/>
      <c r="C186" s="228"/>
      <c r="D186" s="229"/>
      <c r="E186" s="230"/>
      <c r="F186" s="230"/>
      <c r="G186" s="230"/>
      <c r="H186" s="230"/>
      <c r="I186" s="230"/>
      <c r="J186" s="231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89"/>
      <c r="B187" s="189"/>
      <c r="C187" s="228"/>
      <c r="D187" s="229"/>
      <c r="E187" s="230"/>
      <c r="F187" s="230"/>
      <c r="G187" s="230"/>
      <c r="H187" s="230"/>
      <c r="I187" s="230"/>
      <c r="J187" s="231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89"/>
      <c r="B188" s="189"/>
      <c r="C188" s="228"/>
      <c r="D188" s="229"/>
      <c r="E188" s="230"/>
      <c r="F188" s="230"/>
      <c r="G188" s="230"/>
      <c r="H188" s="230"/>
      <c r="I188" s="230"/>
      <c r="J188" s="231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89"/>
      <c r="B189" s="189"/>
      <c r="C189" s="228"/>
      <c r="D189" s="229"/>
      <c r="E189" s="230"/>
      <c r="F189" s="230"/>
      <c r="G189" s="230"/>
      <c r="H189" s="230"/>
      <c r="I189" s="230"/>
      <c r="J189" s="231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89"/>
      <c r="B190" s="189"/>
      <c r="C190" s="228"/>
      <c r="D190" s="229"/>
      <c r="E190" s="230"/>
      <c r="F190" s="230"/>
      <c r="G190" s="230"/>
      <c r="H190" s="230"/>
      <c r="I190" s="230"/>
      <c r="J190" s="231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89"/>
      <c r="B191" s="189"/>
      <c r="C191" s="228"/>
      <c r="D191" s="229"/>
      <c r="E191" s="230"/>
      <c r="F191" s="230"/>
      <c r="G191" s="230"/>
      <c r="H191" s="230"/>
      <c r="I191" s="230"/>
      <c r="J191" s="231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89"/>
      <c r="B192" s="189"/>
      <c r="C192" s="228"/>
      <c r="D192" s="229"/>
      <c r="E192" s="230"/>
      <c r="F192" s="230"/>
      <c r="G192" s="230"/>
      <c r="H192" s="230"/>
      <c r="I192" s="230"/>
      <c r="J192" s="231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89"/>
      <c r="B193" s="189"/>
      <c r="C193" s="228"/>
      <c r="D193" s="229"/>
      <c r="E193" s="230"/>
      <c r="F193" s="230"/>
      <c r="G193" s="230"/>
      <c r="H193" s="230"/>
      <c r="I193" s="230"/>
      <c r="J193" s="231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89"/>
      <c r="B194" s="189"/>
      <c r="C194" s="228"/>
      <c r="D194" s="229"/>
      <c r="E194" s="230"/>
      <c r="F194" s="230"/>
      <c r="G194" s="230"/>
      <c r="H194" s="230"/>
      <c r="I194" s="230"/>
      <c r="J194" s="231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89"/>
      <c r="B195" s="189"/>
      <c r="C195" s="228"/>
      <c r="D195" s="229"/>
      <c r="E195" s="230"/>
      <c r="F195" s="230"/>
      <c r="G195" s="230"/>
      <c r="H195" s="230"/>
      <c r="I195" s="230"/>
      <c r="J195" s="231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89"/>
      <c r="B196" s="189"/>
      <c r="C196" s="228"/>
      <c r="D196" s="229"/>
      <c r="E196" s="230"/>
      <c r="F196" s="230"/>
      <c r="G196" s="230"/>
      <c r="H196" s="230"/>
      <c r="I196" s="230"/>
      <c r="J196" s="231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89"/>
      <c r="B197" s="189"/>
      <c r="C197" s="228"/>
      <c r="D197" s="229"/>
      <c r="E197" s="230"/>
      <c r="F197" s="230"/>
      <c r="G197" s="230"/>
      <c r="H197" s="230"/>
      <c r="I197" s="230"/>
      <c r="J197" s="231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89"/>
      <c r="B198" s="189"/>
      <c r="C198" s="228"/>
      <c r="D198" s="229"/>
      <c r="E198" s="230"/>
      <c r="F198" s="230"/>
      <c r="G198" s="230"/>
      <c r="H198" s="230"/>
      <c r="I198" s="230"/>
      <c r="J198" s="231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89"/>
      <c r="B199" s="189"/>
      <c r="C199" s="228"/>
      <c r="D199" s="229"/>
      <c r="E199" s="230"/>
      <c r="F199" s="230"/>
      <c r="G199" s="230"/>
      <c r="H199" s="230"/>
      <c r="I199" s="230"/>
      <c r="J199" s="231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89"/>
      <c r="B200" s="189"/>
      <c r="C200" s="228"/>
      <c r="D200" s="229"/>
      <c r="E200" s="230"/>
      <c r="F200" s="230"/>
      <c r="G200" s="230"/>
      <c r="H200" s="230"/>
      <c r="I200" s="230"/>
      <c r="J200" s="231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89"/>
      <c r="B201" s="189"/>
      <c r="C201" s="228"/>
      <c r="D201" s="229"/>
      <c r="E201" s="230"/>
      <c r="F201" s="230"/>
      <c r="G201" s="230"/>
      <c r="H201" s="230"/>
      <c r="I201" s="230"/>
      <c r="J201" s="231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89"/>
      <c r="B202" s="189"/>
      <c r="C202" s="228"/>
      <c r="D202" s="229"/>
      <c r="E202" s="230"/>
      <c r="F202" s="230"/>
      <c r="G202" s="230"/>
      <c r="H202" s="230"/>
      <c r="I202" s="230"/>
      <c r="J202" s="231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89"/>
      <c r="B203" s="189"/>
      <c r="C203" s="228"/>
      <c r="D203" s="229"/>
      <c r="E203" s="230"/>
      <c r="F203" s="230"/>
      <c r="G203" s="230"/>
      <c r="H203" s="230"/>
      <c r="I203" s="230"/>
      <c r="J203" s="231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89"/>
      <c r="B204" s="189"/>
      <c r="C204" s="228"/>
      <c r="D204" s="229"/>
      <c r="E204" s="230"/>
      <c r="F204" s="230"/>
      <c r="G204" s="230"/>
      <c r="H204" s="230"/>
      <c r="I204" s="230"/>
      <c r="J204" s="231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89"/>
      <c r="B205" s="189"/>
      <c r="C205" s="228"/>
      <c r="D205" s="229"/>
      <c r="E205" s="230"/>
      <c r="F205" s="230"/>
      <c r="G205" s="230"/>
      <c r="H205" s="230"/>
      <c r="I205" s="230"/>
      <c r="J205" s="231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89"/>
      <c r="B206" s="189"/>
      <c r="C206" s="228"/>
      <c r="D206" s="229"/>
      <c r="E206" s="230"/>
      <c r="F206" s="230"/>
      <c r="G206" s="230"/>
      <c r="H206" s="230"/>
      <c r="I206" s="230"/>
      <c r="J206" s="231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89"/>
      <c r="B207" s="189"/>
      <c r="C207" s="228"/>
      <c r="D207" s="229"/>
      <c r="E207" s="230"/>
      <c r="F207" s="230"/>
      <c r="G207" s="230"/>
      <c r="H207" s="230"/>
      <c r="I207" s="230"/>
      <c r="J207" s="231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89"/>
      <c r="B208" s="189"/>
      <c r="C208" s="228"/>
      <c r="D208" s="229"/>
      <c r="E208" s="230"/>
      <c r="F208" s="230"/>
      <c r="G208" s="230"/>
      <c r="H208" s="230"/>
      <c r="I208" s="230"/>
      <c r="J208" s="231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89"/>
      <c r="B209" s="189"/>
      <c r="C209" s="228"/>
      <c r="D209" s="229"/>
      <c r="E209" s="230"/>
      <c r="F209" s="230"/>
      <c r="G209" s="230"/>
      <c r="H209" s="230"/>
      <c r="I209" s="230"/>
      <c r="J209" s="231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89"/>
      <c r="B210" s="189"/>
      <c r="C210" s="228"/>
      <c r="D210" s="229"/>
      <c r="E210" s="230"/>
      <c r="F210" s="230"/>
      <c r="G210" s="230"/>
      <c r="H210" s="230"/>
      <c r="I210" s="230"/>
      <c r="J210" s="231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89"/>
      <c r="B211" s="189"/>
      <c r="C211" s="228"/>
      <c r="D211" s="229"/>
      <c r="E211" s="230"/>
      <c r="F211" s="230"/>
      <c r="G211" s="230"/>
      <c r="H211" s="230"/>
      <c r="I211" s="230"/>
      <c r="J211" s="231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89"/>
      <c r="B212" s="189"/>
      <c r="C212" s="228"/>
      <c r="D212" s="229"/>
      <c r="E212" s="230"/>
      <c r="F212" s="230"/>
      <c r="G212" s="230"/>
      <c r="H212" s="230"/>
      <c r="I212" s="230"/>
      <c r="J212" s="231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89"/>
      <c r="B213" s="189"/>
      <c r="C213" s="228"/>
      <c r="D213" s="229"/>
      <c r="E213" s="230"/>
      <c r="F213" s="230"/>
      <c r="G213" s="230"/>
      <c r="H213" s="230"/>
      <c r="I213" s="230"/>
      <c r="J213" s="231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89"/>
      <c r="B214" s="189"/>
      <c r="C214" s="228"/>
      <c r="D214" s="229"/>
      <c r="E214" s="230"/>
      <c r="F214" s="230"/>
      <c r="G214" s="230"/>
      <c r="H214" s="230"/>
      <c r="I214" s="230"/>
      <c r="J214" s="231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89"/>
      <c r="B215" s="189"/>
      <c r="C215" s="228"/>
      <c r="D215" s="229"/>
      <c r="E215" s="230"/>
      <c r="F215" s="230"/>
      <c r="G215" s="230"/>
      <c r="H215" s="230"/>
      <c r="I215" s="230"/>
      <c r="J215" s="231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89"/>
      <c r="B216" s="189"/>
      <c r="C216" s="228"/>
      <c r="D216" s="229"/>
      <c r="E216" s="230"/>
      <c r="F216" s="230"/>
      <c r="G216" s="230"/>
      <c r="H216" s="230"/>
      <c r="I216" s="230"/>
      <c r="J216" s="231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89"/>
      <c r="B217" s="189"/>
      <c r="C217" s="228"/>
      <c r="D217" s="229"/>
      <c r="E217" s="230"/>
      <c r="F217" s="230"/>
      <c r="G217" s="230"/>
      <c r="H217" s="230"/>
      <c r="I217" s="230"/>
      <c r="J217" s="231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89"/>
      <c r="B218" s="189"/>
      <c r="C218" s="228"/>
      <c r="D218" s="229"/>
      <c r="E218" s="230"/>
      <c r="F218" s="230"/>
      <c r="G218" s="230"/>
      <c r="H218" s="230"/>
      <c r="I218" s="230"/>
      <c r="J218" s="231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89"/>
      <c r="B219" s="189"/>
      <c r="C219" s="228"/>
      <c r="D219" s="229"/>
      <c r="E219" s="230"/>
      <c r="F219" s="230"/>
      <c r="G219" s="230"/>
      <c r="H219" s="230"/>
      <c r="I219" s="230"/>
      <c r="J219" s="231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89"/>
      <c r="B220" s="189"/>
      <c r="C220" s="228"/>
      <c r="D220" s="229"/>
      <c r="E220" s="230"/>
      <c r="F220" s="230"/>
      <c r="G220" s="230"/>
      <c r="H220" s="230"/>
      <c r="I220" s="230"/>
      <c r="J220" s="231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89"/>
      <c r="B221" s="189"/>
      <c r="C221" s="228"/>
      <c r="D221" s="229"/>
      <c r="E221" s="230"/>
      <c r="F221" s="230"/>
      <c r="G221" s="230"/>
      <c r="H221" s="230"/>
      <c r="I221" s="230"/>
      <c r="J221" s="231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89"/>
      <c r="B222" s="189"/>
      <c r="C222" s="228"/>
      <c r="D222" s="229"/>
      <c r="E222" s="230"/>
      <c r="F222" s="230"/>
      <c r="G222" s="230"/>
      <c r="H222" s="230"/>
      <c r="I222" s="230"/>
      <c r="J222" s="231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89"/>
      <c r="B223" s="189"/>
      <c r="C223" s="228"/>
      <c r="D223" s="229"/>
      <c r="E223" s="230"/>
      <c r="F223" s="230"/>
      <c r="G223" s="230"/>
      <c r="H223" s="230"/>
      <c r="I223" s="230"/>
      <c r="J223" s="231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89"/>
      <c r="B224" s="189"/>
      <c r="C224" s="228"/>
      <c r="D224" s="229"/>
      <c r="E224" s="230"/>
      <c r="F224" s="230"/>
      <c r="G224" s="230"/>
      <c r="H224" s="230"/>
      <c r="I224" s="230"/>
      <c r="J224" s="231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89"/>
      <c r="B225" s="189"/>
      <c r="C225" s="228"/>
      <c r="D225" s="229"/>
      <c r="E225" s="230"/>
      <c r="F225" s="230"/>
      <c r="G225" s="230"/>
      <c r="H225" s="230"/>
      <c r="I225" s="230"/>
      <c r="J225" s="231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89"/>
      <c r="B226" s="189"/>
      <c r="C226" s="228"/>
      <c r="D226" s="229"/>
      <c r="E226" s="230"/>
      <c r="F226" s="230"/>
      <c r="G226" s="230"/>
      <c r="H226" s="230"/>
      <c r="I226" s="230"/>
      <c r="J226" s="231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89"/>
      <c r="B227" s="189"/>
      <c r="C227" s="228"/>
      <c r="D227" s="229"/>
      <c r="E227" s="230"/>
      <c r="F227" s="230"/>
      <c r="G227" s="230"/>
      <c r="H227" s="230"/>
      <c r="I227" s="230"/>
      <c r="J227" s="231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89"/>
      <c r="B228" s="189"/>
      <c r="C228" s="228"/>
      <c r="D228" s="229"/>
      <c r="E228" s="230"/>
      <c r="F228" s="230"/>
      <c r="G228" s="230"/>
      <c r="H228" s="230"/>
      <c r="I228" s="230"/>
      <c r="J228" s="231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89"/>
      <c r="B229" s="189"/>
      <c r="C229" s="228"/>
      <c r="D229" s="229"/>
      <c r="E229" s="230"/>
      <c r="F229" s="230"/>
      <c r="G229" s="230"/>
      <c r="H229" s="230"/>
      <c r="I229" s="230"/>
      <c r="J229" s="231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89"/>
      <c r="B230" s="189"/>
      <c r="C230" s="228"/>
      <c r="D230" s="229"/>
      <c r="E230" s="230"/>
      <c r="F230" s="230"/>
      <c r="G230" s="230"/>
      <c r="H230" s="230"/>
      <c r="I230" s="230"/>
      <c r="J230" s="231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89"/>
      <c r="B231" s="189"/>
      <c r="C231" s="228"/>
      <c r="D231" s="229"/>
      <c r="E231" s="230"/>
      <c r="F231" s="230"/>
      <c r="G231" s="230"/>
      <c r="H231" s="230"/>
      <c r="I231" s="230"/>
      <c r="J231" s="231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89"/>
      <c r="B232" s="189"/>
      <c r="C232" s="228"/>
      <c r="D232" s="229"/>
      <c r="E232" s="230"/>
      <c r="F232" s="230"/>
      <c r="G232" s="230"/>
      <c r="H232" s="230"/>
      <c r="I232" s="230"/>
      <c r="J232" s="231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89"/>
      <c r="B233" s="189"/>
      <c r="C233" s="228"/>
      <c r="D233" s="229"/>
      <c r="E233" s="230"/>
      <c r="F233" s="230"/>
      <c r="G233" s="230"/>
      <c r="H233" s="230"/>
      <c r="I233" s="230"/>
      <c r="J233" s="231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89"/>
      <c r="B234" s="189"/>
      <c r="C234" s="228"/>
      <c r="D234" s="229"/>
      <c r="E234" s="230"/>
      <c r="F234" s="230"/>
      <c r="G234" s="230"/>
      <c r="H234" s="230"/>
      <c r="I234" s="230"/>
      <c r="J234" s="231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89"/>
      <c r="B235" s="189"/>
      <c r="C235" s="228"/>
      <c r="D235" s="229"/>
      <c r="E235" s="230"/>
      <c r="F235" s="230"/>
      <c r="G235" s="230"/>
      <c r="H235" s="230"/>
      <c r="I235" s="230"/>
      <c r="J235" s="231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89"/>
      <c r="B236" s="189"/>
      <c r="C236" s="228"/>
      <c r="D236" s="229"/>
      <c r="E236" s="230"/>
      <c r="F236" s="230"/>
      <c r="G236" s="230"/>
      <c r="H236" s="230"/>
      <c r="I236" s="230"/>
      <c r="J236" s="231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89"/>
      <c r="B237" s="189"/>
      <c r="C237" s="228"/>
      <c r="D237" s="229"/>
      <c r="E237" s="230"/>
      <c r="F237" s="230"/>
      <c r="G237" s="230"/>
      <c r="H237" s="230"/>
      <c r="I237" s="230"/>
      <c r="J237" s="231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89"/>
      <c r="B238" s="189"/>
      <c r="C238" s="228"/>
      <c r="D238" s="229"/>
      <c r="E238" s="230"/>
      <c r="F238" s="230"/>
      <c r="G238" s="230"/>
      <c r="H238" s="230"/>
      <c r="I238" s="230"/>
      <c r="J238" s="231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89"/>
      <c r="B239" s="189"/>
      <c r="C239" s="228"/>
      <c r="D239" s="229"/>
      <c r="E239" s="230"/>
      <c r="F239" s="230"/>
      <c r="G239" s="230"/>
      <c r="H239" s="230"/>
      <c r="I239" s="230"/>
      <c r="J239" s="231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89"/>
      <c r="B240" s="189"/>
      <c r="C240" s="228"/>
      <c r="D240" s="229"/>
      <c r="E240" s="230"/>
      <c r="F240" s="230"/>
      <c r="G240" s="230"/>
      <c r="H240" s="230"/>
      <c r="I240" s="230"/>
      <c r="J240" s="231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89"/>
      <c r="B241" s="189"/>
      <c r="C241" s="228"/>
      <c r="D241" s="229"/>
      <c r="E241" s="230"/>
      <c r="F241" s="230"/>
      <c r="G241" s="230"/>
      <c r="H241" s="230"/>
      <c r="I241" s="230"/>
      <c r="J241" s="231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89"/>
      <c r="B242" s="189"/>
      <c r="C242" s="228"/>
      <c r="D242" s="229"/>
      <c r="E242" s="230"/>
      <c r="F242" s="230"/>
      <c r="G242" s="230"/>
      <c r="H242" s="230"/>
      <c r="I242" s="230"/>
      <c r="J242" s="231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89"/>
      <c r="B243" s="189"/>
      <c r="C243" s="228"/>
      <c r="D243" s="229"/>
      <c r="E243" s="230"/>
      <c r="F243" s="230"/>
      <c r="G243" s="230"/>
      <c r="H243" s="230"/>
      <c r="I243" s="230"/>
      <c r="J243" s="231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89"/>
      <c r="B244" s="189"/>
      <c r="C244" s="228"/>
      <c r="D244" s="229"/>
      <c r="E244" s="230"/>
      <c r="F244" s="230"/>
      <c r="G244" s="230"/>
      <c r="H244" s="230"/>
      <c r="I244" s="230"/>
      <c r="J244" s="231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89"/>
      <c r="B245" s="189"/>
      <c r="C245" s="228"/>
      <c r="D245" s="229"/>
      <c r="E245" s="230"/>
      <c r="F245" s="230"/>
      <c r="G245" s="230"/>
      <c r="H245" s="230"/>
      <c r="I245" s="230"/>
      <c r="J245" s="231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89"/>
      <c r="B246" s="189"/>
      <c r="C246" s="228"/>
      <c r="D246" s="229"/>
      <c r="E246" s="230"/>
      <c r="F246" s="230"/>
      <c r="G246" s="230"/>
      <c r="H246" s="230"/>
      <c r="I246" s="230"/>
      <c r="J246" s="231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89"/>
      <c r="B247" s="189"/>
      <c r="C247" s="228"/>
      <c r="D247" s="229"/>
      <c r="E247" s="230"/>
      <c r="F247" s="230"/>
      <c r="G247" s="230"/>
      <c r="H247" s="230"/>
      <c r="I247" s="230"/>
      <c r="J247" s="231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89"/>
      <c r="B248" s="189"/>
      <c r="C248" s="228"/>
      <c r="D248" s="229"/>
      <c r="E248" s="230"/>
      <c r="F248" s="230"/>
      <c r="G248" s="230"/>
      <c r="H248" s="230"/>
      <c r="I248" s="230"/>
      <c r="J248" s="231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89"/>
      <c r="B249" s="189"/>
      <c r="C249" s="228"/>
      <c r="D249" s="229"/>
      <c r="E249" s="230"/>
      <c r="F249" s="230"/>
      <c r="G249" s="230"/>
      <c r="H249" s="230"/>
      <c r="I249" s="230"/>
      <c r="J249" s="231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89"/>
      <c r="B250" s="189"/>
      <c r="C250" s="228"/>
      <c r="D250" s="229"/>
      <c r="E250" s="230"/>
      <c r="F250" s="230"/>
      <c r="G250" s="230"/>
      <c r="H250" s="230"/>
      <c r="I250" s="230"/>
      <c r="J250" s="231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89"/>
      <c r="B251" s="189"/>
      <c r="C251" s="228"/>
      <c r="D251" s="229"/>
      <c r="E251" s="230"/>
      <c r="F251" s="230"/>
      <c r="G251" s="230"/>
      <c r="H251" s="230"/>
      <c r="I251" s="230"/>
      <c r="J251" s="231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89"/>
      <c r="B252" s="189"/>
      <c r="C252" s="228"/>
      <c r="D252" s="229"/>
      <c r="E252" s="230"/>
      <c r="F252" s="230"/>
      <c r="G252" s="230"/>
      <c r="H252" s="230"/>
      <c r="I252" s="230"/>
      <c r="J252" s="231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89"/>
      <c r="B253" s="189"/>
      <c r="C253" s="228"/>
      <c r="D253" s="229"/>
      <c r="E253" s="230"/>
      <c r="F253" s="230"/>
      <c r="G253" s="230"/>
      <c r="H253" s="230"/>
      <c r="I253" s="230"/>
      <c r="J253" s="231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89"/>
      <c r="B254" s="189"/>
      <c r="C254" s="228"/>
      <c r="D254" s="229"/>
      <c r="E254" s="230"/>
      <c r="F254" s="230"/>
      <c r="G254" s="230"/>
      <c r="H254" s="230"/>
      <c r="I254" s="230"/>
      <c r="J254" s="231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89"/>
      <c r="B255" s="189"/>
      <c r="C255" s="228"/>
      <c r="D255" s="229"/>
      <c r="E255" s="230"/>
      <c r="F255" s="230"/>
      <c r="G255" s="230"/>
      <c r="H255" s="230"/>
      <c r="I255" s="230"/>
      <c r="J255" s="231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89"/>
      <c r="B256" s="189"/>
      <c r="C256" s="228"/>
      <c r="D256" s="229"/>
      <c r="E256" s="230"/>
      <c r="F256" s="230"/>
      <c r="G256" s="230"/>
      <c r="H256" s="230"/>
      <c r="I256" s="230"/>
      <c r="J256" s="231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89"/>
      <c r="B257" s="189"/>
      <c r="C257" s="228"/>
      <c r="D257" s="229"/>
      <c r="E257" s="230"/>
      <c r="F257" s="230"/>
      <c r="G257" s="230"/>
      <c r="H257" s="230"/>
      <c r="I257" s="230"/>
      <c r="J257" s="231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89"/>
      <c r="B258" s="189"/>
      <c r="C258" s="228"/>
      <c r="D258" s="229"/>
      <c r="E258" s="230"/>
      <c r="F258" s="230"/>
      <c r="G258" s="230"/>
      <c r="H258" s="230"/>
      <c r="I258" s="230"/>
      <c r="J258" s="231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89"/>
      <c r="B259" s="189"/>
      <c r="C259" s="228"/>
      <c r="D259" s="229"/>
      <c r="E259" s="230"/>
      <c r="F259" s="230"/>
      <c r="G259" s="230"/>
      <c r="H259" s="230"/>
      <c r="I259" s="230"/>
      <c r="J259" s="231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89"/>
      <c r="B260" s="189"/>
      <c r="C260" s="228"/>
      <c r="D260" s="229"/>
      <c r="E260" s="230"/>
      <c r="F260" s="230"/>
      <c r="G260" s="230"/>
      <c r="H260" s="230"/>
      <c r="I260" s="230"/>
      <c r="J260" s="231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89"/>
      <c r="B261" s="189"/>
      <c r="C261" s="228"/>
      <c r="D261" s="229"/>
      <c r="E261" s="230"/>
      <c r="F261" s="230"/>
      <c r="G261" s="230"/>
      <c r="H261" s="230"/>
      <c r="I261" s="230"/>
      <c r="J261" s="231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89"/>
      <c r="B262" s="189"/>
      <c r="C262" s="228"/>
      <c r="D262" s="229"/>
      <c r="E262" s="230"/>
      <c r="F262" s="230"/>
      <c r="G262" s="230"/>
      <c r="H262" s="230"/>
      <c r="I262" s="230"/>
      <c r="J262" s="231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89"/>
      <c r="B263" s="189"/>
      <c r="C263" s="228"/>
      <c r="D263" s="229"/>
      <c r="E263" s="230"/>
      <c r="F263" s="230"/>
      <c r="G263" s="230"/>
      <c r="H263" s="230"/>
      <c r="I263" s="230"/>
      <c r="J263" s="231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89"/>
      <c r="B264" s="189"/>
      <c r="C264" s="228"/>
      <c r="D264" s="229"/>
      <c r="E264" s="230"/>
      <c r="F264" s="230"/>
      <c r="G264" s="230"/>
      <c r="H264" s="230"/>
      <c r="I264" s="230"/>
      <c r="J264" s="231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89"/>
      <c r="B265" s="189"/>
      <c r="C265" s="228"/>
      <c r="D265" s="229"/>
      <c r="E265" s="230"/>
      <c r="F265" s="230"/>
      <c r="G265" s="230"/>
      <c r="H265" s="230"/>
      <c r="I265" s="230"/>
      <c r="J265" s="231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89"/>
      <c r="B266" s="189"/>
      <c r="C266" s="228"/>
      <c r="D266" s="229"/>
      <c r="E266" s="230"/>
      <c r="F266" s="230"/>
      <c r="G266" s="230"/>
      <c r="H266" s="230"/>
      <c r="I266" s="230"/>
      <c r="J266" s="231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89"/>
      <c r="B267" s="189"/>
      <c r="C267" s="228"/>
      <c r="D267" s="229"/>
      <c r="E267" s="230"/>
      <c r="F267" s="230"/>
      <c r="G267" s="230"/>
      <c r="H267" s="230"/>
      <c r="I267" s="230"/>
      <c r="J267" s="231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89"/>
      <c r="B268" s="189"/>
      <c r="C268" s="228"/>
      <c r="D268" s="229"/>
      <c r="E268" s="230"/>
      <c r="F268" s="230"/>
      <c r="G268" s="230"/>
      <c r="H268" s="230"/>
      <c r="I268" s="230"/>
      <c r="J268" s="231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89"/>
      <c r="B269" s="189"/>
      <c r="C269" s="228"/>
      <c r="D269" s="229"/>
      <c r="E269" s="230"/>
      <c r="F269" s="230"/>
      <c r="G269" s="230"/>
      <c r="H269" s="230"/>
      <c r="I269" s="230"/>
      <c r="J269" s="231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89"/>
      <c r="B270" s="189"/>
      <c r="C270" s="228"/>
      <c r="D270" s="229"/>
      <c r="E270" s="230"/>
      <c r="F270" s="230"/>
      <c r="G270" s="230"/>
      <c r="H270" s="230"/>
      <c r="I270" s="230"/>
      <c r="J270" s="231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89"/>
      <c r="B271" s="189"/>
      <c r="C271" s="228"/>
      <c r="D271" s="229"/>
      <c r="E271" s="230"/>
      <c r="F271" s="230"/>
      <c r="G271" s="230"/>
      <c r="H271" s="230"/>
      <c r="I271" s="230"/>
      <c r="J271" s="231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89"/>
      <c r="B272" s="189"/>
      <c r="C272" s="228"/>
      <c r="D272" s="229"/>
      <c r="E272" s="230"/>
      <c r="F272" s="230"/>
      <c r="G272" s="230"/>
      <c r="H272" s="230"/>
      <c r="I272" s="230"/>
      <c r="J272" s="231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89"/>
      <c r="B273" s="189"/>
      <c r="C273" s="228"/>
      <c r="D273" s="229"/>
      <c r="E273" s="230"/>
      <c r="F273" s="230"/>
      <c r="G273" s="230"/>
      <c r="H273" s="230"/>
      <c r="I273" s="230"/>
      <c r="J273" s="231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89"/>
      <c r="B274" s="189"/>
      <c r="C274" s="228"/>
      <c r="D274" s="229"/>
      <c r="E274" s="230"/>
      <c r="F274" s="230"/>
      <c r="G274" s="230"/>
      <c r="H274" s="230"/>
      <c r="I274" s="230"/>
      <c r="J274" s="231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89"/>
      <c r="B275" s="189"/>
      <c r="C275" s="228"/>
      <c r="D275" s="229"/>
      <c r="E275" s="230"/>
      <c r="F275" s="230"/>
      <c r="G275" s="230"/>
      <c r="H275" s="230"/>
      <c r="I275" s="230"/>
      <c r="J275" s="231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89"/>
      <c r="B276" s="189"/>
      <c r="C276" s="228"/>
      <c r="D276" s="229"/>
      <c r="E276" s="230"/>
      <c r="F276" s="230"/>
      <c r="G276" s="230"/>
      <c r="H276" s="230"/>
      <c r="I276" s="230"/>
      <c r="J276" s="231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89"/>
      <c r="B277" s="189"/>
      <c r="C277" s="228"/>
      <c r="D277" s="229"/>
      <c r="E277" s="230"/>
      <c r="F277" s="230"/>
      <c r="G277" s="230"/>
      <c r="H277" s="230"/>
      <c r="I277" s="230"/>
      <c r="J277" s="231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89"/>
      <c r="B278" s="189"/>
      <c r="C278" s="228"/>
      <c r="D278" s="229"/>
      <c r="E278" s="230"/>
      <c r="F278" s="230"/>
      <c r="G278" s="230"/>
      <c r="H278" s="230"/>
      <c r="I278" s="230"/>
      <c r="J278" s="231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89"/>
      <c r="B279" s="189"/>
      <c r="C279" s="228"/>
      <c r="D279" s="229"/>
      <c r="E279" s="230"/>
      <c r="F279" s="230"/>
      <c r="G279" s="230"/>
      <c r="H279" s="230"/>
      <c r="I279" s="230"/>
      <c r="J279" s="231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89"/>
      <c r="B280" s="189"/>
      <c r="C280" s="228"/>
      <c r="D280" s="229"/>
      <c r="E280" s="230"/>
      <c r="F280" s="230"/>
      <c r="G280" s="230"/>
      <c r="H280" s="230"/>
      <c r="I280" s="230"/>
      <c r="J280" s="231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89"/>
      <c r="B281" s="189"/>
      <c r="C281" s="228"/>
      <c r="D281" s="229"/>
      <c r="E281" s="230"/>
      <c r="F281" s="230"/>
      <c r="G281" s="230"/>
      <c r="H281" s="230"/>
      <c r="I281" s="230"/>
      <c r="J281" s="231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89"/>
      <c r="B282" s="189"/>
      <c r="C282" s="228"/>
      <c r="D282" s="229"/>
      <c r="E282" s="230"/>
      <c r="F282" s="230"/>
      <c r="G282" s="230"/>
      <c r="H282" s="230"/>
      <c r="I282" s="230"/>
      <c r="J282" s="231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89"/>
      <c r="B283" s="189"/>
      <c r="C283" s="228"/>
      <c r="D283" s="229"/>
      <c r="E283" s="230"/>
      <c r="F283" s="230"/>
      <c r="G283" s="230"/>
      <c r="H283" s="230"/>
      <c r="I283" s="230"/>
      <c r="J283" s="231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89"/>
      <c r="B284" s="189"/>
      <c r="C284" s="228"/>
      <c r="D284" s="229"/>
      <c r="E284" s="230"/>
      <c r="F284" s="230"/>
      <c r="G284" s="230"/>
      <c r="H284" s="230"/>
      <c r="I284" s="230"/>
      <c r="J284" s="231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89"/>
      <c r="B285" s="189"/>
      <c r="C285" s="228"/>
      <c r="D285" s="229"/>
      <c r="E285" s="230"/>
      <c r="F285" s="230"/>
      <c r="G285" s="230"/>
      <c r="H285" s="230"/>
      <c r="I285" s="230"/>
      <c r="J285" s="231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89"/>
      <c r="B286" s="189"/>
      <c r="C286" s="228"/>
      <c r="D286" s="229"/>
      <c r="E286" s="230"/>
      <c r="F286" s="230"/>
      <c r="G286" s="230"/>
      <c r="H286" s="230"/>
      <c r="I286" s="230"/>
      <c r="J286" s="231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89"/>
      <c r="B287" s="189"/>
      <c r="C287" s="228"/>
      <c r="D287" s="229"/>
      <c r="E287" s="230"/>
      <c r="F287" s="230"/>
      <c r="G287" s="230"/>
      <c r="H287" s="230"/>
      <c r="I287" s="230"/>
      <c r="J287" s="231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89"/>
      <c r="B288" s="189"/>
      <c r="C288" s="228"/>
      <c r="D288" s="229"/>
      <c r="E288" s="230"/>
      <c r="F288" s="230"/>
      <c r="G288" s="230"/>
      <c r="H288" s="230"/>
      <c r="I288" s="230"/>
      <c r="J288" s="231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89"/>
      <c r="B289" s="189"/>
      <c r="C289" s="228"/>
      <c r="D289" s="229"/>
      <c r="E289" s="230"/>
      <c r="F289" s="230"/>
      <c r="G289" s="230"/>
      <c r="H289" s="230"/>
      <c r="I289" s="230"/>
      <c r="J289" s="231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89"/>
      <c r="B290" s="189"/>
      <c r="C290" s="228"/>
      <c r="D290" s="229"/>
      <c r="E290" s="230"/>
      <c r="F290" s="230"/>
      <c r="G290" s="230"/>
      <c r="H290" s="230"/>
      <c r="I290" s="230"/>
      <c r="J290" s="231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89"/>
      <c r="B291" s="189"/>
      <c r="C291" s="228"/>
      <c r="D291" s="229"/>
      <c r="E291" s="230"/>
      <c r="F291" s="230"/>
      <c r="G291" s="230"/>
      <c r="H291" s="230"/>
      <c r="I291" s="230"/>
      <c r="J291" s="231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89"/>
      <c r="B292" s="189"/>
      <c r="C292" s="228"/>
      <c r="D292" s="229"/>
      <c r="E292" s="230"/>
      <c r="F292" s="230"/>
      <c r="G292" s="230"/>
      <c r="H292" s="230"/>
      <c r="I292" s="230"/>
      <c r="J292" s="23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89"/>
      <c r="B293" s="189"/>
      <c r="C293" s="228"/>
      <c r="D293" s="229"/>
      <c r="E293" s="230"/>
      <c r="F293" s="230"/>
      <c r="G293" s="230"/>
      <c r="H293" s="230"/>
      <c r="I293" s="230"/>
      <c r="J293" s="231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89"/>
      <c r="B294" s="189"/>
      <c r="C294" s="228"/>
      <c r="D294" s="229"/>
      <c r="E294" s="230"/>
      <c r="F294" s="230"/>
      <c r="G294" s="230"/>
      <c r="H294" s="230"/>
      <c r="I294" s="230"/>
      <c r="J294" s="231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89"/>
      <c r="B295" s="189"/>
      <c r="C295" s="228"/>
      <c r="D295" s="229"/>
      <c r="E295" s="230"/>
      <c r="F295" s="230"/>
      <c r="G295" s="230"/>
      <c r="H295" s="230"/>
      <c r="I295" s="230"/>
      <c r="J295" s="231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89"/>
      <c r="B296" s="189"/>
      <c r="C296" s="228"/>
      <c r="D296" s="229"/>
      <c r="E296" s="230"/>
      <c r="F296" s="230"/>
      <c r="G296" s="230"/>
      <c r="H296" s="230"/>
      <c r="I296" s="230"/>
      <c r="J296" s="231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89"/>
      <c r="B297" s="189"/>
      <c r="C297" s="228"/>
      <c r="D297" s="229"/>
      <c r="E297" s="230"/>
      <c r="F297" s="230"/>
      <c r="G297" s="230"/>
      <c r="H297" s="230"/>
      <c r="I297" s="230"/>
      <c r="J297" s="231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89"/>
      <c r="B298" s="189"/>
      <c r="C298" s="228"/>
      <c r="D298" s="229"/>
      <c r="E298" s="230"/>
      <c r="F298" s="230"/>
      <c r="G298" s="230"/>
      <c r="H298" s="230"/>
      <c r="I298" s="230"/>
      <c r="J298" s="231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89"/>
      <c r="B299" s="189"/>
      <c r="C299" s="228"/>
      <c r="D299" s="229"/>
      <c r="E299" s="230"/>
      <c r="F299" s="230"/>
      <c r="G299" s="230"/>
      <c r="H299" s="230"/>
      <c r="I299" s="230"/>
      <c r="J299" s="231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89"/>
      <c r="B300" s="189"/>
      <c r="C300" s="228"/>
      <c r="D300" s="229"/>
      <c r="E300" s="230"/>
      <c r="F300" s="230"/>
      <c r="G300" s="230"/>
      <c r="H300" s="230"/>
      <c r="I300" s="230"/>
      <c r="J300" s="231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89"/>
      <c r="B301" s="189"/>
      <c r="C301" s="228"/>
      <c r="D301" s="229"/>
      <c r="E301" s="230"/>
      <c r="F301" s="230"/>
      <c r="G301" s="230"/>
      <c r="H301" s="230"/>
      <c r="I301" s="230"/>
      <c r="J301" s="231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89"/>
      <c r="B302" s="189"/>
      <c r="C302" s="228"/>
      <c r="D302" s="229"/>
      <c r="E302" s="230"/>
      <c r="F302" s="230"/>
      <c r="G302" s="230"/>
      <c r="H302" s="230"/>
      <c r="I302" s="230"/>
      <c r="J302" s="231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89"/>
      <c r="B303" s="189"/>
      <c r="C303" s="228"/>
      <c r="D303" s="229"/>
      <c r="E303" s="230"/>
      <c r="F303" s="230"/>
      <c r="G303" s="230"/>
      <c r="H303" s="230"/>
      <c r="I303" s="230"/>
      <c r="J303" s="231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89"/>
      <c r="B304" s="189"/>
      <c r="C304" s="228"/>
      <c r="D304" s="229"/>
      <c r="E304" s="230"/>
      <c r="F304" s="230"/>
      <c r="G304" s="230"/>
      <c r="H304" s="230"/>
      <c r="I304" s="230"/>
      <c r="J304" s="231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89"/>
      <c r="B305" s="189"/>
      <c r="C305" s="228"/>
      <c r="D305" s="229"/>
      <c r="E305" s="230"/>
      <c r="F305" s="230"/>
      <c r="G305" s="230"/>
      <c r="H305" s="230"/>
      <c r="I305" s="230"/>
      <c r="J305" s="231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89"/>
      <c r="B306" s="189"/>
      <c r="C306" s="228"/>
      <c r="D306" s="229"/>
      <c r="E306" s="230"/>
      <c r="F306" s="230"/>
      <c r="G306" s="230"/>
      <c r="H306" s="230"/>
      <c r="I306" s="230"/>
      <c r="J306" s="231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89"/>
      <c r="B307" s="189"/>
      <c r="C307" s="228"/>
      <c r="D307" s="229"/>
      <c r="E307" s="230"/>
      <c r="F307" s="230"/>
      <c r="G307" s="230"/>
      <c r="H307" s="230"/>
      <c r="I307" s="230"/>
      <c r="J307" s="231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89"/>
      <c r="B308" s="189"/>
      <c r="C308" s="228"/>
      <c r="D308" s="229"/>
      <c r="E308" s="230"/>
      <c r="F308" s="230"/>
      <c r="G308" s="230"/>
      <c r="H308" s="230"/>
      <c r="I308" s="230"/>
      <c r="J308" s="231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89"/>
      <c r="B309" s="189"/>
      <c r="C309" s="228"/>
      <c r="D309" s="229"/>
      <c r="E309" s="230"/>
      <c r="F309" s="230"/>
      <c r="G309" s="230"/>
      <c r="H309" s="230"/>
      <c r="I309" s="230"/>
      <c r="J309" s="231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89"/>
      <c r="B310" s="189"/>
      <c r="C310" s="228"/>
      <c r="D310" s="229"/>
      <c r="E310" s="230"/>
      <c r="F310" s="230"/>
      <c r="G310" s="230"/>
      <c r="H310" s="230"/>
      <c r="I310" s="230"/>
      <c r="J310" s="231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89"/>
      <c r="B311" s="189"/>
      <c r="C311" s="228"/>
      <c r="D311" s="229"/>
      <c r="E311" s="230"/>
      <c r="F311" s="230"/>
      <c r="G311" s="230"/>
      <c r="H311" s="230"/>
      <c r="I311" s="230"/>
      <c r="J311" s="231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89"/>
      <c r="B312" s="189"/>
      <c r="C312" s="228"/>
      <c r="D312" s="229"/>
      <c r="E312" s="230"/>
      <c r="F312" s="230"/>
      <c r="G312" s="230"/>
      <c r="H312" s="230"/>
      <c r="I312" s="230"/>
      <c r="J312" s="231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89"/>
      <c r="B313" s="189"/>
      <c r="C313" s="228"/>
      <c r="D313" s="229"/>
      <c r="E313" s="230"/>
      <c r="F313" s="230"/>
      <c r="G313" s="230"/>
      <c r="H313" s="230"/>
      <c r="I313" s="230"/>
      <c r="J313" s="231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89"/>
      <c r="B314" s="189"/>
      <c r="C314" s="228"/>
      <c r="D314" s="229"/>
      <c r="E314" s="230"/>
      <c r="F314" s="230"/>
      <c r="G314" s="230"/>
      <c r="H314" s="230"/>
      <c r="I314" s="230"/>
      <c r="J314" s="231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89"/>
      <c r="B315" s="189"/>
      <c r="C315" s="228"/>
      <c r="D315" s="229"/>
      <c r="E315" s="230"/>
      <c r="F315" s="230"/>
      <c r="G315" s="230"/>
      <c r="H315" s="230"/>
      <c r="I315" s="230"/>
      <c r="J315" s="231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89"/>
      <c r="B316" s="189"/>
      <c r="C316" s="228"/>
      <c r="D316" s="229"/>
      <c r="E316" s="230"/>
      <c r="F316" s="230"/>
      <c r="G316" s="230"/>
      <c r="H316" s="230"/>
      <c r="I316" s="230"/>
      <c r="J316" s="231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89"/>
      <c r="B317" s="189"/>
      <c r="C317" s="228"/>
      <c r="D317" s="229"/>
      <c r="E317" s="230"/>
      <c r="F317" s="230"/>
      <c r="G317" s="230"/>
      <c r="H317" s="230"/>
      <c r="I317" s="230"/>
      <c r="J317" s="231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89"/>
      <c r="B318" s="189"/>
      <c r="C318" s="228"/>
      <c r="D318" s="229"/>
      <c r="E318" s="230"/>
      <c r="F318" s="230"/>
      <c r="G318" s="230"/>
      <c r="H318" s="230"/>
      <c r="I318" s="230"/>
      <c r="J318" s="231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89"/>
      <c r="B319" s="189"/>
      <c r="C319" s="228"/>
      <c r="D319" s="229"/>
      <c r="E319" s="230"/>
      <c r="F319" s="230"/>
      <c r="G319" s="230"/>
      <c r="H319" s="230"/>
      <c r="I319" s="230"/>
      <c r="J319" s="231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89"/>
      <c r="B320" s="189"/>
      <c r="C320" s="228"/>
      <c r="D320" s="229"/>
      <c r="E320" s="230"/>
      <c r="F320" s="230"/>
      <c r="G320" s="230"/>
      <c r="H320" s="230"/>
      <c r="I320" s="230"/>
      <c r="J320" s="231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89"/>
      <c r="B321" s="189"/>
      <c r="C321" s="228"/>
      <c r="D321" s="229"/>
      <c r="E321" s="230"/>
      <c r="F321" s="230"/>
      <c r="G321" s="230"/>
      <c r="H321" s="230"/>
      <c r="I321" s="230"/>
      <c r="J321" s="231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89"/>
      <c r="B322" s="189"/>
      <c r="C322" s="228"/>
      <c r="D322" s="229"/>
      <c r="E322" s="230"/>
      <c r="F322" s="230"/>
      <c r="G322" s="230"/>
      <c r="H322" s="230"/>
      <c r="I322" s="230"/>
      <c r="J322" s="231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89"/>
      <c r="B323" s="189"/>
      <c r="C323" s="228"/>
      <c r="D323" s="229"/>
      <c r="E323" s="230"/>
      <c r="F323" s="230"/>
      <c r="G323" s="230"/>
      <c r="H323" s="230"/>
      <c r="I323" s="230"/>
      <c r="J323" s="231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89"/>
      <c r="B324" s="189"/>
      <c r="C324" s="228"/>
      <c r="D324" s="229"/>
      <c r="E324" s="230"/>
      <c r="F324" s="230"/>
      <c r="G324" s="230"/>
      <c r="H324" s="230"/>
      <c r="I324" s="230"/>
      <c r="J324" s="231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89"/>
      <c r="B325" s="189"/>
      <c r="C325" s="228"/>
      <c r="D325" s="229"/>
      <c r="E325" s="230"/>
      <c r="F325" s="230"/>
      <c r="G325" s="230"/>
      <c r="H325" s="230"/>
      <c r="I325" s="230"/>
      <c r="J325" s="231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89"/>
      <c r="B326" s="189"/>
      <c r="C326" s="228"/>
      <c r="D326" s="229"/>
      <c r="E326" s="230"/>
      <c r="F326" s="230"/>
      <c r="G326" s="230"/>
      <c r="H326" s="230"/>
      <c r="I326" s="230"/>
      <c r="J326" s="231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89"/>
      <c r="B327" s="189"/>
      <c r="C327" s="228"/>
      <c r="D327" s="229"/>
      <c r="E327" s="230"/>
      <c r="F327" s="230"/>
      <c r="G327" s="230"/>
      <c r="H327" s="230"/>
      <c r="I327" s="230"/>
      <c r="J327" s="231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89"/>
      <c r="B328" s="189"/>
      <c r="C328" s="228"/>
      <c r="D328" s="229"/>
      <c r="E328" s="230"/>
      <c r="F328" s="230"/>
      <c r="G328" s="230"/>
      <c r="H328" s="230"/>
      <c r="I328" s="230"/>
      <c r="J328" s="231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89"/>
      <c r="B329" s="189"/>
      <c r="C329" s="228"/>
      <c r="D329" s="229"/>
      <c r="E329" s="230"/>
      <c r="F329" s="230"/>
      <c r="G329" s="230"/>
      <c r="H329" s="230"/>
      <c r="I329" s="230"/>
      <c r="J329" s="231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89"/>
      <c r="B330" s="189"/>
      <c r="C330" s="228"/>
      <c r="D330" s="229"/>
      <c r="E330" s="230"/>
      <c r="F330" s="230"/>
      <c r="G330" s="230"/>
      <c r="H330" s="230"/>
      <c r="I330" s="230"/>
      <c r="J330" s="231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89"/>
      <c r="B331" s="189"/>
      <c r="C331" s="228"/>
      <c r="D331" s="229"/>
      <c r="E331" s="230"/>
      <c r="F331" s="230"/>
      <c r="G331" s="230"/>
      <c r="H331" s="230"/>
      <c r="I331" s="230"/>
      <c r="J331" s="231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89"/>
      <c r="B332" s="189"/>
      <c r="C332" s="228"/>
      <c r="D332" s="229"/>
      <c r="E332" s="230"/>
      <c r="F332" s="230"/>
      <c r="G332" s="230"/>
      <c r="H332" s="230"/>
      <c r="I332" s="230"/>
      <c r="J332" s="231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89"/>
      <c r="B333" s="189"/>
      <c r="C333" s="228"/>
      <c r="D333" s="229"/>
      <c r="E333" s="230"/>
      <c r="F333" s="230"/>
      <c r="G333" s="230"/>
      <c r="H333" s="230"/>
      <c r="I333" s="230"/>
      <c r="J333" s="231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89"/>
      <c r="B334" s="189"/>
      <c r="C334" s="228"/>
      <c r="D334" s="229"/>
      <c r="E334" s="230"/>
      <c r="F334" s="230"/>
      <c r="G334" s="230"/>
      <c r="H334" s="230"/>
      <c r="I334" s="230"/>
      <c r="J334" s="231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89"/>
      <c r="B335" s="189"/>
      <c r="C335" s="228"/>
      <c r="D335" s="229"/>
      <c r="E335" s="230"/>
      <c r="F335" s="230"/>
      <c r="G335" s="230"/>
      <c r="H335" s="230"/>
      <c r="I335" s="230"/>
      <c r="J335" s="231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89"/>
      <c r="B336" s="189"/>
      <c r="C336" s="228"/>
      <c r="D336" s="229"/>
      <c r="E336" s="230"/>
      <c r="F336" s="230"/>
      <c r="G336" s="230"/>
      <c r="H336" s="230"/>
      <c r="I336" s="230"/>
      <c r="J336" s="231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89"/>
      <c r="B337" s="189"/>
      <c r="C337" s="228"/>
      <c r="D337" s="229"/>
      <c r="E337" s="230"/>
      <c r="F337" s="230"/>
      <c r="G337" s="230"/>
      <c r="H337" s="230"/>
      <c r="I337" s="230"/>
      <c r="J337" s="231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89"/>
      <c r="B338" s="189"/>
      <c r="C338" s="228"/>
      <c r="D338" s="229"/>
      <c r="E338" s="230"/>
      <c r="F338" s="230"/>
      <c r="G338" s="230"/>
      <c r="H338" s="230"/>
      <c r="I338" s="230"/>
      <c r="J338" s="231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89"/>
      <c r="B339" s="189"/>
      <c r="C339" s="228"/>
      <c r="D339" s="229"/>
      <c r="E339" s="230"/>
      <c r="F339" s="230"/>
      <c r="G339" s="230"/>
      <c r="H339" s="230"/>
      <c r="I339" s="230"/>
      <c r="J339" s="231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89"/>
      <c r="B340" s="189"/>
      <c r="C340" s="228"/>
      <c r="D340" s="229"/>
      <c r="E340" s="230"/>
      <c r="F340" s="230"/>
      <c r="G340" s="230"/>
      <c r="H340" s="230"/>
      <c r="I340" s="230"/>
      <c r="J340" s="231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89"/>
      <c r="B341" s="189"/>
      <c r="C341" s="228"/>
      <c r="D341" s="229"/>
      <c r="E341" s="230"/>
      <c r="F341" s="230"/>
      <c r="G341" s="230"/>
      <c r="H341" s="230"/>
      <c r="I341" s="230"/>
      <c r="J341" s="231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89"/>
      <c r="B342" s="189"/>
      <c r="C342" s="228"/>
      <c r="D342" s="229"/>
      <c r="E342" s="230"/>
      <c r="F342" s="230"/>
      <c r="G342" s="230"/>
      <c r="H342" s="230"/>
      <c r="I342" s="230"/>
      <c r="J342" s="231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89"/>
      <c r="B343" s="189"/>
      <c r="C343" s="228"/>
      <c r="D343" s="229"/>
      <c r="E343" s="230"/>
      <c r="F343" s="230"/>
      <c r="G343" s="230"/>
      <c r="H343" s="230"/>
      <c r="I343" s="230"/>
      <c r="J343" s="231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89"/>
      <c r="B344" s="189"/>
      <c r="C344" s="228"/>
      <c r="D344" s="229"/>
      <c r="E344" s="230"/>
      <c r="F344" s="230"/>
      <c r="G344" s="230"/>
      <c r="H344" s="230"/>
      <c r="I344" s="230"/>
      <c r="J344" s="231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89"/>
      <c r="B345" s="189"/>
      <c r="C345" s="228"/>
      <c r="D345" s="229"/>
      <c r="E345" s="230"/>
      <c r="F345" s="230"/>
      <c r="G345" s="230"/>
      <c r="H345" s="230"/>
      <c r="I345" s="230"/>
      <c r="J345" s="231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89"/>
      <c r="B346" s="189"/>
      <c r="C346" s="228"/>
      <c r="D346" s="229"/>
      <c r="E346" s="230"/>
      <c r="F346" s="230"/>
      <c r="G346" s="230"/>
      <c r="H346" s="230"/>
      <c r="I346" s="230"/>
      <c r="J346" s="231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89"/>
      <c r="B347" s="189"/>
      <c r="C347" s="228"/>
      <c r="D347" s="229"/>
      <c r="E347" s="230"/>
      <c r="F347" s="230"/>
      <c r="G347" s="230"/>
      <c r="H347" s="230"/>
      <c r="I347" s="230"/>
      <c r="J347" s="231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89"/>
      <c r="B348" s="189"/>
      <c r="C348" s="228"/>
      <c r="D348" s="229"/>
      <c r="E348" s="230"/>
      <c r="F348" s="230"/>
      <c r="G348" s="230"/>
      <c r="H348" s="230"/>
      <c r="I348" s="230"/>
      <c r="J348" s="231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89"/>
      <c r="B349" s="189"/>
      <c r="C349" s="228"/>
      <c r="D349" s="229"/>
      <c r="E349" s="230"/>
      <c r="F349" s="230"/>
      <c r="G349" s="230"/>
      <c r="H349" s="230"/>
      <c r="I349" s="230"/>
      <c r="J349" s="231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89"/>
      <c r="B350" s="189"/>
      <c r="C350" s="228"/>
      <c r="D350" s="229"/>
      <c r="E350" s="230"/>
      <c r="F350" s="230"/>
      <c r="G350" s="230"/>
      <c r="H350" s="230"/>
      <c r="I350" s="230"/>
      <c r="J350" s="231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89"/>
      <c r="B351" s="189"/>
      <c r="C351" s="228"/>
      <c r="D351" s="229"/>
      <c r="E351" s="230"/>
      <c r="F351" s="230"/>
      <c r="G351" s="230"/>
      <c r="H351" s="230"/>
      <c r="I351" s="230"/>
      <c r="J351" s="231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89"/>
      <c r="B352" s="189"/>
      <c r="C352" s="228"/>
      <c r="D352" s="229"/>
      <c r="E352" s="230"/>
      <c r="F352" s="230"/>
      <c r="G352" s="230"/>
      <c r="H352" s="230"/>
      <c r="I352" s="230"/>
      <c r="J352" s="231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89"/>
      <c r="B353" s="189"/>
      <c r="C353" s="228"/>
      <c r="D353" s="229"/>
      <c r="E353" s="230"/>
      <c r="F353" s="230"/>
      <c r="G353" s="230"/>
      <c r="H353" s="230"/>
      <c r="I353" s="230"/>
      <c r="J353" s="231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89"/>
      <c r="B354" s="189"/>
      <c r="C354" s="228"/>
      <c r="D354" s="229"/>
      <c r="E354" s="230"/>
      <c r="F354" s="230"/>
      <c r="G354" s="230"/>
      <c r="H354" s="230"/>
      <c r="I354" s="230"/>
      <c r="J354" s="231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89"/>
      <c r="B355" s="189"/>
      <c r="C355" s="228"/>
      <c r="D355" s="229"/>
      <c r="E355" s="230"/>
      <c r="F355" s="230"/>
      <c r="G355" s="230"/>
      <c r="H355" s="230"/>
      <c r="I355" s="230"/>
      <c r="J355" s="231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89"/>
      <c r="B356" s="189"/>
      <c r="C356" s="228"/>
      <c r="D356" s="229"/>
      <c r="E356" s="230"/>
      <c r="F356" s="230"/>
      <c r="G356" s="230"/>
      <c r="H356" s="230"/>
      <c r="I356" s="230"/>
      <c r="J356" s="231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89"/>
      <c r="B357" s="189"/>
      <c r="C357" s="228"/>
      <c r="D357" s="229"/>
      <c r="E357" s="230"/>
      <c r="F357" s="230"/>
      <c r="G357" s="230"/>
      <c r="H357" s="230"/>
      <c r="I357" s="230"/>
      <c r="J357" s="231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89"/>
      <c r="B358" s="189"/>
      <c r="C358" s="228"/>
      <c r="D358" s="229"/>
      <c r="E358" s="230"/>
      <c r="F358" s="230"/>
      <c r="G358" s="230"/>
      <c r="H358" s="230"/>
      <c r="I358" s="230"/>
      <c r="J358" s="231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89"/>
      <c r="B359" s="189"/>
      <c r="C359" s="228"/>
      <c r="D359" s="229"/>
      <c r="E359" s="230"/>
      <c r="F359" s="230"/>
      <c r="G359" s="230"/>
      <c r="H359" s="230"/>
      <c r="I359" s="230"/>
      <c r="J359" s="231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89"/>
      <c r="B360" s="189"/>
      <c r="C360" s="228"/>
      <c r="D360" s="229"/>
      <c r="E360" s="230"/>
      <c r="F360" s="230"/>
      <c r="G360" s="230"/>
      <c r="H360" s="230"/>
      <c r="I360" s="230"/>
      <c r="J360" s="231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89"/>
      <c r="B361" s="189"/>
      <c r="C361" s="228"/>
      <c r="D361" s="229"/>
      <c r="E361" s="230"/>
      <c r="F361" s="230"/>
      <c r="G361" s="230"/>
      <c r="H361" s="230"/>
      <c r="I361" s="230"/>
      <c r="J361" s="231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89"/>
      <c r="B362" s="189"/>
      <c r="C362" s="228"/>
      <c r="D362" s="229"/>
      <c r="E362" s="230"/>
      <c r="F362" s="230"/>
      <c r="G362" s="230"/>
      <c r="H362" s="230"/>
      <c r="I362" s="230"/>
      <c r="J362" s="231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89"/>
      <c r="B363" s="189"/>
      <c r="C363" s="228"/>
      <c r="D363" s="229"/>
      <c r="E363" s="230"/>
      <c r="F363" s="230"/>
      <c r="G363" s="230"/>
      <c r="H363" s="230"/>
      <c r="I363" s="230"/>
      <c r="J363" s="231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89"/>
      <c r="B364" s="189"/>
      <c r="C364" s="228"/>
      <c r="D364" s="229"/>
      <c r="E364" s="230"/>
      <c r="F364" s="230"/>
      <c r="G364" s="230"/>
      <c r="H364" s="230"/>
      <c r="I364" s="230"/>
      <c r="J364" s="231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89"/>
      <c r="B365" s="189"/>
      <c r="C365" s="228"/>
      <c r="D365" s="229"/>
      <c r="E365" s="230"/>
      <c r="F365" s="230"/>
      <c r="G365" s="230"/>
      <c r="H365" s="230"/>
      <c r="I365" s="230"/>
      <c r="J365" s="231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89"/>
      <c r="B366" s="189"/>
      <c r="C366" s="228"/>
      <c r="D366" s="229"/>
      <c r="E366" s="230"/>
      <c r="F366" s="230"/>
      <c r="G366" s="230"/>
      <c r="H366" s="230"/>
      <c r="I366" s="230"/>
      <c r="J366" s="231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89"/>
      <c r="B367" s="189"/>
      <c r="C367" s="228"/>
      <c r="D367" s="229"/>
      <c r="E367" s="230"/>
      <c r="F367" s="230"/>
      <c r="G367" s="230"/>
      <c r="H367" s="230"/>
      <c r="I367" s="230"/>
      <c r="J367" s="231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89"/>
      <c r="B368" s="189"/>
      <c r="C368" s="228"/>
      <c r="D368" s="229"/>
      <c r="E368" s="230"/>
      <c r="F368" s="230"/>
      <c r="G368" s="230"/>
      <c r="H368" s="230"/>
      <c r="I368" s="230"/>
      <c r="J368" s="231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89"/>
      <c r="B369" s="189"/>
      <c r="C369" s="228"/>
      <c r="D369" s="229"/>
      <c r="E369" s="230"/>
      <c r="F369" s="230"/>
      <c r="G369" s="230"/>
      <c r="H369" s="230"/>
      <c r="I369" s="230"/>
      <c r="J369" s="231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89"/>
      <c r="B370" s="189"/>
      <c r="C370" s="228"/>
      <c r="D370" s="229"/>
      <c r="E370" s="230"/>
      <c r="F370" s="230"/>
      <c r="G370" s="230"/>
      <c r="H370" s="230"/>
      <c r="I370" s="230"/>
      <c r="J370" s="231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89"/>
      <c r="B371" s="189"/>
      <c r="C371" s="228"/>
      <c r="D371" s="229"/>
      <c r="E371" s="230"/>
      <c r="F371" s="230"/>
      <c r="G371" s="230"/>
      <c r="H371" s="230"/>
      <c r="I371" s="230"/>
      <c r="J371" s="231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89"/>
      <c r="B372" s="189"/>
      <c r="C372" s="228"/>
      <c r="D372" s="229"/>
      <c r="E372" s="230"/>
      <c r="F372" s="230"/>
      <c r="G372" s="230"/>
      <c r="H372" s="230"/>
      <c r="I372" s="230"/>
      <c r="J372" s="231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89"/>
      <c r="B373" s="189"/>
      <c r="C373" s="228"/>
      <c r="D373" s="229"/>
      <c r="E373" s="230"/>
      <c r="F373" s="230"/>
      <c r="G373" s="230"/>
      <c r="H373" s="230"/>
      <c r="I373" s="230"/>
      <c r="J373" s="231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89"/>
      <c r="B374" s="189"/>
      <c r="C374" s="228"/>
      <c r="D374" s="229"/>
      <c r="E374" s="230"/>
      <c r="F374" s="230"/>
      <c r="G374" s="230"/>
      <c r="H374" s="230"/>
      <c r="I374" s="230"/>
      <c r="J374" s="231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89"/>
      <c r="B375" s="189"/>
      <c r="C375" s="228"/>
      <c r="D375" s="229"/>
      <c r="E375" s="230"/>
      <c r="F375" s="230"/>
      <c r="G375" s="230"/>
      <c r="H375" s="230"/>
      <c r="I375" s="230"/>
      <c r="J375" s="231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89"/>
      <c r="B376" s="189"/>
      <c r="C376" s="228"/>
      <c r="D376" s="229"/>
      <c r="E376" s="230"/>
      <c r="F376" s="230"/>
      <c r="G376" s="230"/>
      <c r="H376" s="230"/>
      <c r="I376" s="230"/>
      <c r="J376" s="231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89"/>
      <c r="B377" s="189"/>
      <c r="C377" s="228"/>
      <c r="D377" s="229"/>
      <c r="E377" s="230"/>
      <c r="F377" s="230"/>
      <c r="G377" s="230"/>
      <c r="H377" s="230"/>
      <c r="I377" s="230"/>
      <c r="J377" s="231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89"/>
      <c r="B378" s="189"/>
      <c r="C378" s="228"/>
      <c r="D378" s="229"/>
      <c r="E378" s="230"/>
      <c r="F378" s="230"/>
      <c r="G378" s="230"/>
      <c r="H378" s="230"/>
      <c r="I378" s="230"/>
      <c r="J378" s="231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89"/>
      <c r="B379" s="189"/>
      <c r="C379" s="228"/>
      <c r="D379" s="229"/>
      <c r="E379" s="230"/>
      <c r="F379" s="230"/>
      <c r="G379" s="230"/>
      <c r="H379" s="230"/>
      <c r="I379" s="230"/>
      <c r="J379" s="231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89"/>
      <c r="B380" s="189"/>
      <c r="C380" s="228"/>
      <c r="D380" s="229"/>
      <c r="E380" s="230"/>
      <c r="F380" s="230"/>
      <c r="G380" s="230"/>
      <c r="H380" s="230"/>
      <c r="I380" s="230"/>
      <c r="J380" s="231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89"/>
      <c r="B381" s="189"/>
      <c r="C381" s="228"/>
      <c r="D381" s="229"/>
      <c r="E381" s="230"/>
      <c r="F381" s="230"/>
      <c r="G381" s="230"/>
      <c r="H381" s="230"/>
      <c r="I381" s="230"/>
      <c r="J381" s="231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89"/>
      <c r="B382" s="189"/>
      <c r="C382" s="228"/>
      <c r="D382" s="229"/>
      <c r="E382" s="230"/>
      <c r="F382" s="230"/>
      <c r="G382" s="230"/>
      <c r="H382" s="230"/>
      <c r="I382" s="230"/>
      <c r="J382" s="231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89"/>
      <c r="B383" s="189"/>
      <c r="C383" s="228"/>
      <c r="D383" s="229"/>
      <c r="E383" s="230"/>
      <c r="F383" s="230"/>
      <c r="G383" s="230"/>
      <c r="H383" s="230"/>
      <c r="I383" s="230"/>
      <c r="J383" s="231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89"/>
      <c r="B384" s="189"/>
      <c r="C384" s="228"/>
      <c r="D384" s="229"/>
      <c r="E384" s="230"/>
      <c r="F384" s="230"/>
      <c r="G384" s="230"/>
      <c r="H384" s="230"/>
      <c r="I384" s="230"/>
      <c r="J384" s="231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89"/>
      <c r="B385" s="189"/>
      <c r="C385" s="228"/>
      <c r="D385" s="229"/>
      <c r="E385" s="230"/>
      <c r="F385" s="230"/>
      <c r="G385" s="230"/>
      <c r="H385" s="230"/>
      <c r="I385" s="230"/>
      <c r="J385" s="231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89"/>
      <c r="B386" s="189"/>
      <c r="C386" s="228"/>
      <c r="D386" s="229"/>
      <c r="E386" s="230"/>
      <c r="F386" s="230"/>
      <c r="G386" s="230"/>
      <c r="H386" s="230"/>
      <c r="I386" s="230"/>
      <c r="J386" s="231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89"/>
      <c r="B387" s="189"/>
      <c r="C387" s="228"/>
      <c r="D387" s="229"/>
      <c r="E387" s="230"/>
      <c r="F387" s="230"/>
      <c r="G387" s="230"/>
      <c r="H387" s="230"/>
      <c r="I387" s="230"/>
      <c r="J387" s="231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89"/>
      <c r="B388" s="189"/>
      <c r="C388" s="228"/>
      <c r="D388" s="229"/>
      <c r="E388" s="230"/>
      <c r="F388" s="230"/>
      <c r="G388" s="230"/>
      <c r="H388" s="230"/>
      <c r="I388" s="230"/>
      <c r="J388" s="231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89"/>
      <c r="B389" s="189"/>
      <c r="C389" s="228"/>
      <c r="D389" s="229"/>
      <c r="E389" s="230"/>
      <c r="F389" s="230"/>
      <c r="G389" s="230"/>
      <c r="H389" s="230"/>
      <c r="I389" s="230"/>
      <c r="J389" s="231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89"/>
      <c r="B390" s="189"/>
      <c r="C390" s="228"/>
      <c r="D390" s="229"/>
      <c r="E390" s="230"/>
      <c r="F390" s="230"/>
      <c r="G390" s="230"/>
      <c r="H390" s="230"/>
      <c r="I390" s="230"/>
      <c r="J390" s="231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89"/>
      <c r="B391" s="189"/>
      <c r="C391" s="228"/>
      <c r="D391" s="229"/>
      <c r="E391" s="230"/>
      <c r="F391" s="230"/>
      <c r="G391" s="230"/>
      <c r="H391" s="230"/>
      <c r="I391" s="230"/>
      <c r="J391" s="231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89"/>
      <c r="B392" s="189"/>
      <c r="C392" s="228"/>
      <c r="D392" s="229"/>
      <c r="E392" s="230"/>
      <c r="F392" s="230"/>
      <c r="G392" s="230"/>
      <c r="H392" s="230"/>
      <c r="I392" s="230"/>
      <c r="J392" s="231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89"/>
      <c r="B393" s="189"/>
      <c r="C393" s="228"/>
      <c r="D393" s="229"/>
      <c r="E393" s="230"/>
      <c r="F393" s="230"/>
      <c r="G393" s="230"/>
      <c r="H393" s="230"/>
      <c r="I393" s="230"/>
      <c r="J393" s="231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89"/>
      <c r="B394" s="189"/>
      <c r="C394" s="228"/>
      <c r="D394" s="229"/>
      <c r="E394" s="230"/>
      <c r="F394" s="230"/>
      <c r="G394" s="230"/>
      <c r="H394" s="230"/>
      <c r="I394" s="230"/>
      <c r="J394" s="231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89"/>
      <c r="B395" s="189"/>
      <c r="C395" s="228"/>
      <c r="D395" s="229"/>
      <c r="E395" s="230"/>
      <c r="F395" s="230"/>
      <c r="G395" s="230"/>
      <c r="H395" s="230"/>
      <c r="I395" s="230"/>
      <c r="J395" s="231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89"/>
      <c r="B396" s="189"/>
      <c r="C396" s="228"/>
      <c r="D396" s="229"/>
      <c r="E396" s="230"/>
      <c r="F396" s="230"/>
      <c r="G396" s="230"/>
      <c r="H396" s="230"/>
      <c r="I396" s="230"/>
      <c r="J396" s="231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89"/>
      <c r="B397" s="189"/>
      <c r="C397" s="228"/>
      <c r="D397" s="229"/>
      <c r="E397" s="230"/>
      <c r="F397" s="230"/>
      <c r="G397" s="230"/>
      <c r="H397" s="230"/>
      <c r="I397" s="230"/>
      <c r="J397" s="231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89"/>
      <c r="B398" s="189"/>
      <c r="C398" s="228"/>
      <c r="D398" s="229"/>
      <c r="E398" s="230"/>
      <c r="F398" s="230"/>
      <c r="G398" s="230"/>
      <c r="H398" s="230"/>
      <c r="I398" s="230"/>
      <c r="J398" s="231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89"/>
      <c r="B399" s="189"/>
      <c r="C399" s="228"/>
      <c r="D399" s="229"/>
      <c r="E399" s="230"/>
      <c r="F399" s="230"/>
      <c r="G399" s="230"/>
      <c r="H399" s="230"/>
      <c r="I399" s="230"/>
      <c r="J399" s="231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89"/>
      <c r="B400" s="189"/>
      <c r="C400" s="228"/>
      <c r="D400" s="229"/>
      <c r="E400" s="230"/>
      <c r="F400" s="230"/>
      <c r="G400" s="230"/>
      <c r="H400" s="230"/>
      <c r="I400" s="230"/>
      <c r="J400" s="231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89"/>
      <c r="B401" s="189"/>
      <c r="C401" s="228"/>
      <c r="D401" s="229"/>
      <c r="E401" s="230"/>
      <c r="F401" s="230"/>
      <c r="G401" s="230"/>
      <c r="H401" s="230"/>
      <c r="I401" s="230"/>
      <c r="J401" s="231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89"/>
      <c r="B402" s="189"/>
      <c r="C402" s="228"/>
      <c r="D402" s="229"/>
      <c r="E402" s="230"/>
      <c r="F402" s="230"/>
      <c r="G402" s="230"/>
      <c r="H402" s="230"/>
      <c r="I402" s="230"/>
      <c r="J402" s="231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89"/>
      <c r="B403" s="189"/>
      <c r="C403" s="228"/>
      <c r="D403" s="229"/>
      <c r="E403" s="230"/>
      <c r="F403" s="230"/>
      <c r="G403" s="230"/>
      <c r="H403" s="230"/>
      <c r="I403" s="230"/>
      <c r="J403" s="231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89"/>
      <c r="B404" s="189"/>
      <c r="C404" s="228"/>
      <c r="D404" s="229"/>
      <c r="E404" s="230"/>
      <c r="F404" s="230"/>
      <c r="G404" s="230"/>
      <c r="H404" s="230"/>
      <c r="I404" s="230"/>
      <c r="J404" s="231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89"/>
      <c r="B405" s="189"/>
      <c r="C405" s="228"/>
      <c r="D405" s="229"/>
      <c r="E405" s="230"/>
      <c r="F405" s="230"/>
      <c r="G405" s="230"/>
      <c r="H405" s="230"/>
      <c r="I405" s="230"/>
      <c r="J405" s="231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89"/>
      <c r="B406" s="189"/>
      <c r="C406" s="228"/>
      <c r="D406" s="229"/>
      <c r="E406" s="230"/>
      <c r="F406" s="230"/>
      <c r="G406" s="230"/>
      <c r="H406" s="230"/>
      <c r="I406" s="230"/>
      <c r="J406" s="231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89"/>
      <c r="B407" s="189"/>
      <c r="C407" s="228"/>
      <c r="D407" s="229"/>
      <c r="E407" s="230"/>
      <c r="F407" s="230"/>
      <c r="G407" s="230"/>
      <c r="H407" s="230"/>
      <c r="I407" s="230"/>
      <c r="J407" s="231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89"/>
      <c r="B408" s="189"/>
      <c r="C408" s="228"/>
      <c r="D408" s="229"/>
      <c r="E408" s="230"/>
      <c r="F408" s="230"/>
      <c r="G408" s="230"/>
      <c r="H408" s="230"/>
      <c r="I408" s="230"/>
      <c r="J408" s="231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89"/>
      <c r="B409" s="189"/>
      <c r="C409" s="228"/>
      <c r="D409" s="229"/>
      <c r="E409" s="230"/>
      <c r="F409" s="230"/>
      <c r="G409" s="230"/>
      <c r="H409" s="230"/>
      <c r="I409" s="230"/>
      <c r="J409" s="231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89"/>
      <c r="B410" s="189"/>
      <c r="C410" s="228"/>
      <c r="D410" s="229"/>
      <c r="E410" s="230"/>
      <c r="F410" s="230"/>
      <c r="G410" s="230"/>
      <c r="H410" s="230"/>
      <c r="I410" s="230"/>
      <c r="J410" s="231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89"/>
      <c r="B411" s="189"/>
      <c r="C411" s="228"/>
      <c r="D411" s="229"/>
      <c r="E411" s="230"/>
      <c r="F411" s="230"/>
      <c r="G411" s="230"/>
      <c r="H411" s="230"/>
      <c r="I411" s="230"/>
      <c r="J411" s="231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89"/>
      <c r="B412" s="189"/>
      <c r="C412" s="228"/>
      <c r="D412" s="229"/>
      <c r="E412" s="230"/>
      <c r="F412" s="230"/>
      <c r="G412" s="230"/>
      <c r="H412" s="230"/>
      <c r="I412" s="230"/>
      <c r="J412" s="231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89"/>
      <c r="B413" s="189"/>
      <c r="C413" s="228"/>
      <c r="D413" s="229"/>
      <c r="E413" s="230"/>
      <c r="F413" s="230"/>
      <c r="G413" s="230"/>
      <c r="H413" s="230"/>
      <c r="I413" s="230"/>
      <c r="J413" s="231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89"/>
      <c r="B414" s="189"/>
      <c r="C414" s="228"/>
      <c r="D414" s="229"/>
      <c r="E414" s="230"/>
      <c r="F414" s="230"/>
      <c r="G414" s="230"/>
      <c r="H414" s="230"/>
      <c r="I414" s="230"/>
      <c r="J414" s="231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89"/>
      <c r="B415" s="189"/>
      <c r="C415" s="228"/>
      <c r="D415" s="229"/>
      <c r="E415" s="230"/>
      <c r="F415" s="230"/>
      <c r="G415" s="230"/>
      <c r="H415" s="230"/>
      <c r="I415" s="230"/>
      <c r="J415" s="23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89"/>
      <c r="B416" s="189"/>
      <c r="C416" s="228"/>
      <c r="D416" s="229"/>
      <c r="E416" s="230"/>
      <c r="F416" s="230"/>
      <c r="G416" s="230"/>
      <c r="H416" s="230"/>
      <c r="I416" s="230"/>
      <c r="J416" s="231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89"/>
      <c r="B417" s="189"/>
      <c r="C417" s="228"/>
      <c r="D417" s="229"/>
      <c r="E417" s="230"/>
      <c r="F417" s="230"/>
      <c r="G417" s="230"/>
      <c r="H417" s="230"/>
      <c r="I417" s="230"/>
      <c r="J417" s="231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89"/>
      <c r="B418" s="189"/>
      <c r="C418" s="228"/>
      <c r="D418" s="229"/>
      <c r="E418" s="230"/>
      <c r="F418" s="230"/>
      <c r="G418" s="230"/>
      <c r="H418" s="230"/>
      <c r="I418" s="230"/>
      <c r="J418" s="231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89"/>
      <c r="B419" s="189"/>
      <c r="C419" s="228"/>
      <c r="D419" s="229"/>
      <c r="E419" s="230"/>
      <c r="F419" s="230"/>
      <c r="G419" s="230"/>
      <c r="H419" s="230"/>
      <c r="I419" s="230"/>
      <c r="J419" s="231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89"/>
      <c r="B420" s="189"/>
      <c r="C420" s="228"/>
      <c r="D420" s="229"/>
      <c r="E420" s="230"/>
      <c r="F420" s="230"/>
      <c r="G420" s="230"/>
      <c r="H420" s="230"/>
      <c r="I420" s="230"/>
      <c r="J420" s="231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89"/>
      <c r="B421" s="189"/>
      <c r="C421" s="228"/>
      <c r="D421" s="229"/>
      <c r="E421" s="230"/>
      <c r="F421" s="230"/>
      <c r="G421" s="230"/>
      <c r="H421" s="230"/>
      <c r="I421" s="230"/>
      <c r="J421" s="231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89"/>
      <c r="B422" s="189"/>
      <c r="C422" s="228"/>
      <c r="D422" s="229"/>
      <c r="E422" s="230"/>
      <c r="F422" s="230"/>
      <c r="G422" s="230"/>
      <c r="H422" s="230"/>
      <c r="I422" s="230"/>
      <c r="J422" s="231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89"/>
      <c r="B423" s="189"/>
      <c r="C423" s="228"/>
      <c r="D423" s="229"/>
      <c r="E423" s="230"/>
      <c r="F423" s="230"/>
      <c r="G423" s="230"/>
      <c r="H423" s="230"/>
      <c r="I423" s="230"/>
      <c r="J423" s="231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89"/>
      <c r="B424" s="189"/>
      <c r="C424" s="228"/>
      <c r="D424" s="229"/>
      <c r="E424" s="230"/>
      <c r="F424" s="230"/>
      <c r="G424" s="230"/>
      <c r="H424" s="230"/>
      <c r="I424" s="230"/>
      <c r="J424" s="231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89"/>
      <c r="B425" s="189"/>
      <c r="C425" s="228"/>
      <c r="D425" s="229"/>
      <c r="E425" s="230"/>
      <c r="F425" s="230"/>
      <c r="G425" s="230"/>
      <c r="H425" s="230"/>
      <c r="I425" s="230"/>
      <c r="J425" s="231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89"/>
      <c r="B426" s="189"/>
      <c r="C426" s="228"/>
      <c r="D426" s="229"/>
      <c r="E426" s="230"/>
      <c r="F426" s="230"/>
      <c r="G426" s="230"/>
      <c r="H426" s="230"/>
      <c r="I426" s="230"/>
      <c r="J426" s="231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89"/>
      <c r="B427" s="189"/>
      <c r="C427" s="228"/>
      <c r="D427" s="229"/>
      <c r="E427" s="230"/>
      <c r="F427" s="230"/>
      <c r="G427" s="230"/>
      <c r="H427" s="230"/>
      <c r="I427" s="230"/>
      <c r="J427" s="231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89"/>
      <c r="B428" s="189"/>
      <c r="C428" s="228"/>
      <c r="D428" s="229"/>
      <c r="E428" s="230"/>
      <c r="F428" s="230"/>
      <c r="G428" s="230"/>
      <c r="H428" s="230"/>
      <c r="I428" s="230"/>
      <c r="J428" s="231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89"/>
      <c r="B429" s="189"/>
      <c r="C429" s="228"/>
      <c r="D429" s="229"/>
      <c r="E429" s="230"/>
      <c r="F429" s="230"/>
      <c r="G429" s="230"/>
      <c r="H429" s="230"/>
      <c r="I429" s="230"/>
      <c r="J429" s="231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89"/>
      <c r="B430" s="189"/>
      <c r="C430" s="228"/>
      <c r="D430" s="229"/>
      <c r="E430" s="230"/>
      <c r="F430" s="230"/>
      <c r="G430" s="230"/>
      <c r="H430" s="230"/>
      <c r="I430" s="230"/>
      <c r="J430" s="231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89"/>
      <c r="B431" s="189"/>
      <c r="C431" s="228"/>
      <c r="D431" s="229"/>
      <c r="E431" s="230"/>
      <c r="F431" s="230"/>
      <c r="G431" s="230"/>
      <c r="H431" s="230"/>
      <c r="I431" s="230"/>
      <c r="J431" s="231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89"/>
      <c r="B432" s="189"/>
      <c r="C432" s="228"/>
      <c r="D432" s="229"/>
      <c r="E432" s="230"/>
      <c r="F432" s="230"/>
      <c r="G432" s="230"/>
      <c r="H432" s="230"/>
      <c r="I432" s="230"/>
      <c r="J432" s="231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89"/>
      <c r="B433" s="189"/>
      <c r="C433" s="228"/>
      <c r="D433" s="229"/>
      <c r="E433" s="230"/>
      <c r="F433" s="230"/>
      <c r="G433" s="230"/>
      <c r="H433" s="230"/>
      <c r="I433" s="230"/>
      <c r="J433" s="231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89"/>
      <c r="B434" s="189"/>
      <c r="C434" s="228"/>
      <c r="D434" s="229"/>
      <c r="E434" s="230"/>
      <c r="F434" s="230"/>
      <c r="G434" s="230"/>
      <c r="H434" s="230"/>
      <c r="I434" s="230"/>
      <c r="J434" s="231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89"/>
      <c r="B435" s="189"/>
      <c r="C435" s="228"/>
      <c r="D435" s="229"/>
      <c r="E435" s="230"/>
      <c r="F435" s="230"/>
      <c r="G435" s="230"/>
      <c r="H435" s="230"/>
      <c r="I435" s="230"/>
      <c r="J435" s="231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89"/>
      <c r="B436" s="189"/>
      <c r="C436" s="228"/>
      <c r="D436" s="229"/>
      <c r="E436" s="230"/>
      <c r="F436" s="230"/>
      <c r="G436" s="230"/>
      <c r="H436" s="230"/>
      <c r="I436" s="230"/>
      <c r="J436" s="231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89"/>
      <c r="B437" s="189"/>
      <c r="C437" s="228"/>
      <c r="D437" s="229"/>
      <c r="E437" s="230"/>
      <c r="F437" s="230"/>
      <c r="G437" s="230"/>
      <c r="H437" s="230"/>
      <c r="I437" s="230"/>
      <c r="J437" s="231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89"/>
      <c r="B438" s="189"/>
      <c r="C438" s="228"/>
      <c r="D438" s="229"/>
      <c r="E438" s="230"/>
      <c r="F438" s="230"/>
      <c r="G438" s="230"/>
      <c r="H438" s="230"/>
      <c r="I438" s="230"/>
      <c r="J438" s="231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89"/>
      <c r="B439" s="189"/>
      <c r="C439" s="228"/>
      <c r="D439" s="229"/>
      <c r="E439" s="230"/>
      <c r="F439" s="230"/>
      <c r="G439" s="230"/>
      <c r="H439" s="230"/>
      <c r="I439" s="230"/>
      <c r="J439" s="231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89"/>
      <c r="B440" s="189"/>
      <c r="C440" s="228"/>
      <c r="D440" s="229"/>
      <c r="E440" s="230"/>
      <c r="F440" s="230"/>
      <c r="G440" s="230"/>
      <c r="H440" s="230"/>
      <c r="I440" s="230"/>
      <c r="J440" s="231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89"/>
      <c r="B441" s="189"/>
      <c r="C441" s="228"/>
      <c r="D441" s="229"/>
      <c r="E441" s="230"/>
      <c r="F441" s="230"/>
      <c r="G441" s="230"/>
      <c r="H441" s="230"/>
      <c r="I441" s="230"/>
      <c r="J441" s="231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89"/>
      <c r="B442" s="189"/>
      <c r="C442" s="228"/>
      <c r="D442" s="229"/>
      <c r="E442" s="230"/>
      <c r="F442" s="230"/>
      <c r="G442" s="230"/>
      <c r="H442" s="230"/>
      <c r="I442" s="230"/>
      <c r="J442" s="231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89"/>
      <c r="B443" s="189"/>
      <c r="C443" s="228"/>
      <c r="D443" s="229"/>
      <c r="E443" s="230"/>
      <c r="F443" s="230"/>
      <c r="G443" s="230"/>
      <c r="H443" s="230"/>
      <c r="I443" s="230"/>
      <c r="J443" s="231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89"/>
      <c r="B444" s="189"/>
      <c r="C444" s="228"/>
      <c r="D444" s="229"/>
      <c r="E444" s="230"/>
      <c r="F444" s="230"/>
      <c r="G444" s="230"/>
      <c r="H444" s="230"/>
      <c r="I444" s="230"/>
      <c r="J444" s="231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89"/>
      <c r="B445" s="189"/>
      <c r="C445" s="228"/>
      <c r="D445" s="229"/>
      <c r="E445" s="230"/>
      <c r="F445" s="230"/>
      <c r="G445" s="230"/>
      <c r="H445" s="230"/>
      <c r="I445" s="230"/>
      <c r="J445" s="231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89"/>
      <c r="B446" s="189"/>
      <c r="C446" s="228"/>
      <c r="D446" s="229"/>
      <c r="E446" s="230"/>
      <c r="F446" s="230"/>
      <c r="G446" s="230"/>
      <c r="H446" s="230"/>
      <c r="I446" s="230"/>
      <c r="J446" s="231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89"/>
      <c r="B447" s="189"/>
      <c r="C447" s="228"/>
      <c r="D447" s="229"/>
      <c r="E447" s="230"/>
      <c r="F447" s="230"/>
      <c r="G447" s="230"/>
      <c r="H447" s="230"/>
      <c r="I447" s="230"/>
      <c r="J447" s="231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89"/>
      <c r="B448" s="189"/>
      <c r="C448" s="228"/>
      <c r="D448" s="229"/>
      <c r="E448" s="230"/>
      <c r="F448" s="230"/>
      <c r="G448" s="230"/>
      <c r="H448" s="230"/>
      <c r="I448" s="230"/>
      <c r="J448" s="231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89"/>
      <c r="B449" s="189"/>
      <c r="C449" s="228"/>
      <c r="D449" s="229"/>
      <c r="E449" s="230"/>
      <c r="F449" s="230"/>
      <c r="G449" s="230"/>
      <c r="H449" s="230"/>
      <c r="I449" s="230"/>
      <c r="J449" s="231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89"/>
      <c r="B450" s="189"/>
      <c r="C450" s="228"/>
      <c r="D450" s="229"/>
      <c r="E450" s="230"/>
      <c r="F450" s="230"/>
      <c r="G450" s="230"/>
      <c r="H450" s="230"/>
      <c r="I450" s="230"/>
      <c r="J450" s="231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89"/>
      <c r="B451" s="189"/>
      <c r="C451" s="228"/>
      <c r="D451" s="229"/>
      <c r="E451" s="230"/>
      <c r="F451" s="230"/>
      <c r="G451" s="230"/>
      <c r="H451" s="230"/>
      <c r="I451" s="230"/>
      <c r="J451" s="231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89"/>
      <c r="B452" s="189"/>
      <c r="C452" s="228"/>
      <c r="D452" s="229"/>
      <c r="E452" s="230"/>
      <c r="F452" s="230"/>
      <c r="G452" s="230"/>
      <c r="H452" s="230"/>
      <c r="I452" s="230"/>
      <c r="J452" s="231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89"/>
      <c r="B453" s="189"/>
      <c r="C453" s="228"/>
      <c r="D453" s="229"/>
      <c r="E453" s="230"/>
      <c r="F453" s="230"/>
      <c r="G453" s="230"/>
      <c r="H453" s="230"/>
      <c r="I453" s="230"/>
      <c r="J453" s="231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89"/>
      <c r="B454" s="189"/>
      <c r="C454" s="228"/>
      <c r="D454" s="229"/>
      <c r="E454" s="230"/>
      <c r="F454" s="230"/>
      <c r="G454" s="230"/>
      <c r="H454" s="230"/>
      <c r="I454" s="230"/>
      <c r="J454" s="231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89"/>
      <c r="B455" s="189"/>
      <c r="C455" s="228"/>
      <c r="D455" s="229"/>
      <c r="E455" s="230"/>
      <c r="F455" s="230"/>
      <c r="G455" s="230"/>
      <c r="H455" s="230"/>
      <c r="I455" s="230"/>
      <c r="J455" s="231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89"/>
      <c r="B456" s="189"/>
      <c r="C456" s="228"/>
      <c r="D456" s="229"/>
      <c r="E456" s="230"/>
      <c r="F456" s="230"/>
      <c r="G456" s="230"/>
      <c r="H456" s="230"/>
      <c r="I456" s="230"/>
      <c r="J456" s="231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89"/>
      <c r="B457" s="189"/>
      <c r="C457" s="228"/>
      <c r="D457" s="229"/>
      <c r="E457" s="230"/>
      <c r="F457" s="230"/>
      <c r="G457" s="230"/>
      <c r="H457" s="230"/>
      <c r="I457" s="230"/>
      <c r="J457" s="231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89"/>
      <c r="B458" s="189"/>
      <c r="C458" s="228"/>
      <c r="D458" s="229"/>
      <c r="E458" s="230"/>
      <c r="F458" s="230"/>
      <c r="G458" s="230"/>
      <c r="H458" s="230"/>
      <c r="I458" s="230"/>
      <c r="J458" s="231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89"/>
      <c r="B459" s="189"/>
      <c r="C459" s="228"/>
      <c r="D459" s="229"/>
      <c r="E459" s="230"/>
      <c r="F459" s="230"/>
      <c r="G459" s="230"/>
      <c r="H459" s="230"/>
      <c r="I459" s="230"/>
      <c r="J459" s="231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89"/>
      <c r="B460" s="189"/>
      <c r="C460" s="228"/>
      <c r="D460" s="229"/>
      <c r="E460" s="230"/>
      <c r="F460" s="230"/>
      <c r="G460" s="230"/>
      <c r="H460" s="230"/>
      <c r="I460" s="230"/>
      <c r="J460" s="231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89"/>
      <c r="B461" s="189"/>
      <c r="C461" s="228"/>
      <c r="D461" s="229"/>
      <c r="E461" s="230"/>
      <c r="F461" s="230"/>
      <c r="G461" s="230"/>
      <c r="H461" s="230"/>
      <c r="I461" s="230"/>
      <c r="J461" s="231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89"/>
      <c r="B462" s="189"/>
      <c r="C462" s="228"/>
      <c r="D462" s="229"/>
      <c r="E462" s="230"/>
      <c r="F462" s="230"/>
      <c r="G462" s="230"/>
      <c r="H462" s="230"/>
      <c r="I462" s="230"/>
      <c r="J462" s="231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89"/>
      <c r="B463" s="189"/>
      <c r="C463" s="228"/>
      <c r="D463" s="229"/>
      <c r="E463" s="230"/>
      <c r="F463" s="230"/>
      <c r="G463" s="230"/>
      <c r="H463" s="230"/>
      <c r="I463" s="230"/>
      <c r="J463" s="231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89"/>
      <c r="B464" s="189"/>
      <c r="C464" s="228"/>
      <c r="D464" s="229"/>
      <c r="E464" s="230"/>
      <c r="F464" s="230"/>
      <c r="G464" s="230"/>
      <c r="H464" s="230"/>
      <c r="I464" s="230"/>
      <c r="J464" s="231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89"/>
      <c r="B465" s="189"/>
      <c r="C465" s="228"/>
      <c r="D465" s="229"/>
      <c r="E465" s="230"/>
      <c r="F465" s="230"/>
      <c r="G465" s="230"/>
      <c r="H465" s="230"/>
      <c r="I465" s="230"/>
      <c r="J465" s="231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89"/>
      <c r="B466" s="189"/>
      <c r="C466" s="228"/>
      <c r="D466" s="229"/>
      <c r="E466" s="230"/>
      <c r="F466" s="230"/>
      <c r="G466" s="230"/>
      <c r="H466" s="230"/>
      <c r="I466" s="230"/>
      <c r="J466" s="231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89"/>
      <c r="B467" s="189"/>
      <c r="C467" s="228"/>
      <c r="D467" s="229"/>
      <c r="E467" s="230"/>
      <c r="F467" s="230"/>
      <c r="G467" s="230"/>
      <c r="H467" s="230"/>
      <c r="I467" s="230"/>
      <c r="J467" s="231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89"/>
      <c r="B468" s="189"/>
      <c r="C468" s="228"/>
      <c r="D468" s="229"/>
      <c r="E468" s="230"/>
      <c r="F468" s="230"/>
      <c r="G468" s="230"/>
      <c r="H468" s="230"/>
      <c r="I468" s="230"/>
      <c r="J468" s="231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89"/>
      <c r="B469" s="189"/>
      <c r="C469" s="228"/>
      <c r="D469" s="229"/>
      <c r="E469" s="230"/>
      <c r="F469" s="230"/>
      <c r="G469" s="230"/>
      <c r="H469" s="230"/>
      <c r="I469" s="230"/>
      <c r="J469" s="231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89"/>
      <c r="B470" s="189"/>
      <c r="C470" s="228"/>
      <c r="D470" s="229"/>
      <c r="E470" s="230"/>
      <c r="F470" s="230"/>
      <c r="G470" s="230"/>
      <c r="H470" s="230"/>
      <c r="I470" s="230"/>
      <c r="J470" s="231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89"/>
      <c r="B471" s="189"/>
      <c r="C471" s="228"/>
      <c r="D471" s="229"/>
      <c r="E471" s="230"/>
      <c r="F471" s="230"/>
      <c r="G471" s="230"/>
      <c r="H471" s="230"/>
      <c r="I471" s="230"/>
      <c r="J471" s="231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89"/>
      <c r="B472" s="189"/>
      <c r="C472" s="228"/>
      <c r="D472" s="229"/>
      <c r="E472" s="230"/>
      <c r="F472" s="230"/>
      <c r="G472" s="230"/>
      <c r="H472" s="230"/>
      <c r="I472" s="230"/>
      <c r="J472" s="231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89"/>
      <c r="B473" s="189"/>
      <c r="C473" s="228"/>
      <c r="D473" s="229"/>
      <c r="E473" s="230"/>
      <c r="F473" s="230"/>
      <c r="G473" s="230"/>
      <c r="H473" s="230"/>
      <c r="I473" s="230"/>
      <c r="J473" s="231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89"/>
      <c r="B474" s="189"/>
      <c r="C474" s="228"/>
      <c r="D474" s="229"/>
      <c r="E474" s="230"/>
      <c r="F474" s="230"/>
      <c r="G474" s="230"/>
      <c r="H474" s="230"/>
      <c r="I474" s="230"/>
      <c r="J474" s="231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89"/>
      <c r="B475" s="189"/>
      <c r="C475" s="228"/>
      <c r="D475" s="229"/>
      <c r="E475" s="230"/>
      <c r="F475" s="230"/>
      <c r="G475" s="230"/>
      <c r="H475" s="230"/>
      <c r="I475" s="230"/>
      <c r="J475" s="231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89"/>
      <c r="B476" s="189"/>
      <c r="C476" s="228"/>
      <c r="D476" s="229"/>
      <c r="E476" s="230"/>
      <c r="F476" s="230"/>
      <c r="G476" s="230"/>
      <c r="H476" s="230"/>
      <c r="I476" s="230"/>
      <c r="J476" s="231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89"/>
      <c r="B477" s="189"/>
      <c r="C477" s="228"/>
      <c r="D477" s="229"/>
      <c r="E477" s="230"/>
      <c r="F477" s="230"/>
      <c r="G477" s="230"/>
      <c r="H477" s="230"/>
      <c r="I477" s="230"/>
      <c r="J477" s="231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89"/>
      <c r="B478" s="189"/>
      <c r="C478" s="228"/>
      <c r="D478" s="229"/>
      <c r="E478" s="230"/>
      <c r="F478" s="230"/>
      <c r="G478" s="230"/>
      <c r="H478" s="230"/>
      <c r="I478" s="230"/>
      <c r="J478" s="231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89"/>
      <c r="B479" s="189"/>
      <c r="C479" s="228"/>
      <c r="D479" s="229"/>
      <c r="E479" s="230"/>
      <c r="F479" s="230"/>
      <c r="G479" s="230"/>
      <c r="H479" s="230"/>
      <c r="I479" s="230"/>
      <c r="J479" s="231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89"/>
      <c r="B480" s="189"/>
      <c r="C480" s="228"/>
      <c r="D480" s="229"/>
      <c r="E480" s="230"/>
      <c r="F480" s="230"/>
      <c r="G480" s="230"/>
      <c r="H480" s="230"/>
      <c r="I480" s="230"/>
      <c r="J480" s="231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89"/>
      <c r="B481" s="189"/>
      <c r="C481" s="228"/>
      <c r="D481" s="229"/>
      <c r="E481" s="230"/>
      <c r="F481" s="230"/>
      <c r="G481" s="230"/>
      <c r="H481" s="230"/>
      <c r="I481" s="230"/>
      <c r="J481" s="231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89"/>
      <c r="B482" s="189"/>
      <c r="C482" s="228"/>
      <c r="D482" s="229"/>
      <c r="E482" s="230"/>
      <c r="F482" s="230"/>
      <c r="G482" s="230"/>
      <c r="H482" s="230"/>
      <c r="I482" s="230"/>
      <c r="J482" s="231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89"/>
      <c r="B483" s="189"/>
      <c r="C483" s="228"/>
      <c r="D483" s="229"/>
      <c r="E483" s="230"/>
      <c r="F483" s="230"/>
      <c r="G483" s="230"/>
      <c r="H483" s="230"/>
      <c r="I483" s="230"/>
      <c r="J483" s="231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89"/>
      <c r="B484" s="189"/>
      <c r="C484" s="228"/>
      <c r="D484" s="229"/>
      <c r="E484" s="230"/>
      <c r="F484" s="230"/>
      <c r="G484" s="230"/>
      <c r="H484" s="230"/>
      <c r="I484" s="230"/>
      <c r="J484" s="231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89"/>
      <c r="B485" s="189"/>
      <c r="C485" s="228"/>
      <c r="D485" s="229"/>
      <c r="E485" s="230"/>
      <c r="F485" s="230"/>
      <c r="G485" s="230"/>
      <c r="H485" s="230"/>
      <c r="I485" s="230"/>
      <c r="J485" s="231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89"/>
      <c r="B486" s="189"/>
      <c r="C486" s="228"/>
      <c r="D486" s="229"/>
      <c r="E486" s="230"/>
      <c r="F486" s="230"/>
      <c r="G486" s="230"/>
      <c r="H486" s="230"/>
      <c r="I486" s="230"/>
      <c r="J486" s="231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89"/>
      <c r="B487" s="189"/>
      <c r="C487" s="228"/>
      <c r="D487" s="229"/>
      <c r="E487" s="230"/>
      <c r="F487" s="230"/>
      <c r="G487" s="230"/>
      <c r="H487" s="230"/>
      <c r="I487" s="230"/>
      <c r="J487" s="231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89"/>
      <c r="B488" s="189"/>
      <c r="C488" s="228"/>
      <c r="D488" s="229"/>
      <c r="E488" s="230"/>
      <c r="F488" s="230"/>
      <c r="G488" s="230"/>
      <c r="H488" s="230"/>
      <c r="I488" s="230"/>
      <c r="J488" s="231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89"/>
      <c r="B489" s="189"/>
      <c r="C489" s="228"/>
      <c r="D489" s="229"/>
      <c r="E489" s="230"/>
      <c r="F489" s="230"/>
      <c r="G489" s="230"/>
      <c r="H489" s="230"/>
      <c r="I489" s="230"/>
      <c r="J489" s="231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89"/>
      <c r="B490" s="189"/>
      <c r="C490" s="228"/>
      <c r="D490" s="229"/>
      <c r="E490" s="230"/>
      <c r="F490" s="230"/>
      <c r="G490" s="230"/>
      <c r="H490" s="230"/>
      <c r="I490" s="230"/>
      <c r="J490" s="231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89"/>
      <c r="B491" s="189"/>
      <c r="C491" s="228"/>
      <c r="D491" s="229"/>
      <c r="E491" s="230"/>
      <c r="F491" s="230"/>
      <c r="G491" s="230"/>
      <c r="H491" s="230"/>
      <c r="I491" s="230"/>
      <c r="J491" s="231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89"/>
      <c r="B492" s="189"/>
      <c r="C492" s="228"/>
      <c r="D492" s="229"/>
      <c r="E492" s="230"/>
      <c r="F492" s="230"/>
      <c r="G492" s="230"/>
      <c r="H492" s="230"/>
      <c r="I492" s="230"/>
      <c r="J492" s="231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89"/>
      <c r="B493" s="189"/>
      <c r="C493" s="228"/>
      <c r="D493" s="229"/>
      <c r="E493" s="230"/>
      <c r="F493" s="230"/>
      <c r="G493" s="230"/>
      <c r="H493" s="230"/>
      <c r="I493" s="230"/>
      <c r="J493" s="231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89"/>
      <c r="B494" s="189"/>
      <c r="C494" s="228"/>
      <c r="D494" s="229"/>
      <c r="E494" s="230"/>
      <c r="F494" s="230"/>
      <c r="G494" s="230"/>
      <c r="H494" s="230"/>
      <c r="I494" s="230"/>
      <c r="J494" s="231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89"/>
      <c r="B495" s="189"/>
      <c r="C495" s="228"/>
      <c r="D495" s="229"/>
      <c r="E495" s="230"/>
      <c r="F495" s="230"/>
      <c r="G495" s="230"/>
      <c r="H495" s="230"/>
      <c r="I495" s="230"/>
      <c r="J495" s="231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89"/>
      <c r="B496" s="189"/>
      <c r="C496" s="228"/>
      <c r="D496" s="229"/>
      <c r="E496" s="230"/>
      <c r="F496" s="230"/>
      <c r="G496" s="230"/>
      <c r="H496" s="230"/>
      <c r="I496" s="230"/>
      <c r="J496" s="231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89"/>
      <c r="B497" s="189"/>
      <c r="C497" s="228"/>
      <c r="D497" s="229"/>
      <c r="E497" s="230"/>
      <c r="F497" s="230"/>
      <c r="G497" s="230"/>
      <c r="H497" s="230"/>
      <c r="I497" s="230"/>
      <c r="J497" s="231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89"/>
      <c r="B498" s="189"/>
      <c r="C498" s="228"/>
      <c r="D498" s="229"/>
      <c r="E498" s="230"/>
      <c r="F498" s="230"/>
      <c r="G498" s="230"/>
      <c r="H498" s="230"/>
      <c r="I498" s="230"/>
      <c r="J498" s="231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89"/>
      <c r="B499" s="189"/>
      <c r="C499" s="228"/>
      <c r="D499" s="229"/>
      <c r="E499" s="230"/>
      <c r="F499" s="230"/>
      <c r="G499" s="230"/>
      <c r="H499" s="230"/>
      <c r="I499" s="230"/>
      <c r="J499" s="231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89"/>
      <c r="B500" s="189"/>
      <c r="C500" s="228"/>
      <c r="D500" s="229"/>
      <c r="E500" s="230"/>
      <c r="F500" s="230"/>
      <c r="G500" s="230"/>
      <c r="H500" s="230"/>
      <c r="I500" s="230"/>
      <c r="J500" s="231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89"/>
      <c r="B501" s="189"/>
      <c r="C501" s="228"/>
      <c r="D501" s="229"/>
      <c r="E501" s="230"/>
      <c r="F501" s="230"/>
      <c r="G501" s="230"/>
      <c r="H501" s="230"/>
      <c r="I501" s="230"/>
      <c r="J501" s="231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89"/>
      <c r="B502" s="189"/>
      <c r="C502" s="228"/>
      <c r="D502" s="229"/>
      <c r="E502" s="230"/>
      <c r="F502" s="230"/>
      <c r="G502" s="230"/>
      <c r="H502" s="230"/>
      <c r="I502" s="230"/>
      <c r="J502" s="231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89"/>
      <c r="B503" s="189"/>
      <c r="C503" s="228"/>
      <c r="D503" s="229"/>
      <c r="E503" s="230"/>
      <c r="F503" s="230"/>
      <c r="G503" s="230"/>
      <c r="H503" s="230"/>
      <c r="I503" s="230"/>
      <c r="J503" s="231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89"/>
      <c r="B504" s="189"/>
      <c r="C504" s="228"/>
      <c r="D504" s="229"/>
      <c r="E504" s="230"/>
      <c r="F504" s="230"/>
      <c r="G504" s="230"/>
      <c r="H504" s="230"/>
      <c r="I504" s="230"/>
      <c r="J504" s="231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89"/>
      <c r="B505" s="189"/>
      <c r="C505" s="228"/>
      <c r="D505" s="229"/>
      <c r="E505" s="230"/>
      <c r="F505" s="230"/>
      <c r="G505" s="230"/>
      <c r="H505" s="230"/>
      <c r="I505" s="230"/>
      <c r="J505" s="231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89"/>
      <c r="B506" s="189"/>
      <c r="C506" s="228"/>
      <c r="D506" s="229"/>
      <c r="E506" s="230"/>
      <c r="F506" s="230"/>
      <c r="G506" s="230"/>
      <c r="H506" s="230"/>
      <c r="I506" s="230"/>
      <c r="J506" s="231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89"/>
      <c r="B507" s="189"/>
      <c r="C507" s="228"/>
      <c r="D507" s="229"/>
      <c r="E507" s="230"/>
      <c r="F507" s="230"/>
      <c r="G507" s="230"/>
      <c r="H507" s="230"/>
      <c r="I507" s="230"/>
      <c r="J507" s="231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89"/>
      <c r="B508" s="189"/>
      <c r="C508" s="228"/>
      <c r="D508" s="229"/>
      <c r="E508" s="230"/>
      <c r="F508" s="230"/>
      <c r="G508" s="230"/>
      <c r="H508" s="230"/>
      <c r="I508" s="230"/>
      <c r="J508" s="231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89"/>
      <c r="B509" s="189"/>
      <c r="C509" s="228"/>
      <c r="D509" s="229"/>
      <c r="E509" s="230"/>
      <c r="F509" s="230"/>
      <c r="G509" s="230"/>
      <c r="H509" s="230"/>
      <c r="I509" s="230"/>
      <c r="J509" s="231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89"/>
      <c r="B510" s="189"/>
      <c r="C510" s="228"/>
      <c r="D510" s="229"/>
      <c r="E510" s="230"/>
      <c r="F510" s="230"/>
      <c r="G510" s="230"/>
      <c r="H510" s="230"/>
      <c r="I510" s="230"/>
      <c r="J510" s="231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89"/>
      <c r="B511" s="189"/>
      <c r="C511" s="228"/>
      <c r="D511" s="229"/>
      <c r="E511" s="230"/>
      <c r="F511" s="230"/>
      <c r="G511" s="230"/>
      <c r="H511" s="230"/>
      <c r="I511" s="230"/>
      <c r="J511" s="231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89"/>
      <c r="B512" s="189"/>
      <c r="C512" s="228"/>
      <c r="D512" s="229"/>
      <c r="E512" s="230"/>
      <c r="F512" s="230"/>
      <c r="G512" s="230"/>
      <c r="H512" s="230"/>
      <c r="I512" s="230"/>
      <c r="J512" s="231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89"/>
      <c r="B513" s="189"/>
      <c r="C513" s="228"/>
      <c r="D513" s="229"/>
      <c r="E513" s="230"/>
      <c r="F513" s="230"/>
      <c r="G513" s="230"/>
      <c r="H513" s="230"/>
      <c r="I513" s="230"/>
      <c r="J513" s="231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89"/>
      <c r="B514" s="189"/>
      <c r="C514" s="228"/>
      <c r="D514" s="229"/>
      <c r="E514" s="230"/>
      <c r="F514" s="230"/>
      <c r="G514" s="230"/>
      <c r="H514" s="230"/>
      <c r="I514" s="230"/>
      <c r="J514" s="231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89"/>
      <c r="B515" s="189"/>
      <c r="C515" s="228"/>
      <c r="D515" s="229"/>
      <c r="E515" s="230"/>
      <c r="F515" s="230"/>
      <c r="G515" s="230"/>
      <c r="H515" s="230"/>
      <c r="I515" s="230"/>
      <c r="J515" s="231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89"/>
      <c r="B516" s="189"/>
      <c r="C516" s="228"/>
      <c r="D516" s="229"/>
      <c r="E516" s="230"/>
      <c r="F516" s="230"/>
      <c r="G516" s="230"/>
      <c r="H516" s="230"/>
      <c r="I516" s="230"/>
      <c r="J516" s="231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89"/>
      <c r="B517" s="189"/>
      <c r="C517" s="228"/>
      <c r="D517" s="229"/>
      <c r="E517" s="230"/>
      <c r="F517" s="230"/>
      <c r="G517" s="230"/>
      <c r="H517" s="230"/>
      <c r="I517" s="230"/>
      <c r="J517" s="231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89"/>
      <c r="B518" s="189"/>
      <c r="C518" s="228"/>
      <c r="D518" s="229"/>
      <c r="E518" s="230"/>
      <c r="F518" s="230"/>
      <c r="G518" s="230"/>
      <c r="H518" s="230"/>
      <c r="I518" s="230"/>
      <c r="J518" s="231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89"/>
      <c r="B519" s="189"/>
      <c r="C519" s="228"/>
      <c r="D519" s="229"/>
      <c r="E519" s="230"/>
      <c r="F519" s="230"/>
      <c r="G519" s="230"/>
      <c r="H519" s="230"/>
      <c r="I519" s="230"/>
      <c r="J519" s="231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89"/>
      <c r="B520" s="189"/>
      <c r="C520" s="228"/>
      <c r="D520" s="229"/>
      <c r="E520" s="230"/>
      <c r="F520" s="230"/>
      <c r="G520" s="230"/>
      <c r="H520" s="230"/>
      <c r="I520" s="230"/>
      <c r="J520" s="231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89"/>
      <c r="B521" s="189"/>
      <c r="C521" s="228"/>
      <c r="D521" s="229"/>
      <c r="E521" s="230"/>
      <c r="F521" s="230"/>
      <c r="G521" s="230"/>
      <c r="H521" s="230"/>
      <c r="I521" s="230"/>
      <c r="J521" s="231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89"/>
      <c r="B522" s="189"/>
      <c r="C522" s="228"/>
      <c r="D522" s="229"/>
      <c r="E522" s="230"/>
      <c r="F522" s="230"/>
      <c r="G522" s="230"/>
      <c r="H522" s="230"/>
      <c r="I522" s="230"/>
      <c r="J522" s="231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89"/>
      <c r="B523" s="189"/>
      <c r="C523" s="228"/>
      <c r="D523" s="229"/>
      <c r="E523" s="230"/>
      <c r="F523" s="230"/>
      <c r="G523" s="230"/>
      <c r="H523" s="230"/>
      <c r="I523" s="230"/>
      <c r="J523" s="231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89"/>
      <c r="B524" s="189"/>
      <c r="C524" s="228"/>
      <c r="D524" s="229"/>
      <c r="E524" s="230"/>
      <c r="F524" s="230"/>
      <c r="G524" s="230"/>
      <c r="H524" s="230"/>
      <c r="I524" s="230"/>
      <c r="J524" s="231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89"/>
      <c r="B525" s="189"/>
      <c r="C525" s="228"/>
      <c r="D525" s="229"/>
      <c r="E525" s="230"/>
      <c r="F525" s="230"/>
      <c r="G525" s="230"/>
      <c r="H525" s="230"/>
      <c r="I525" s="230"/>
      <c r="J525" s="231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89"/>
      <c r="B526" s="189"/>
      <c r="C526" s="228"/>
      <c r="D526" s="229"/>
      <c r="E526" s="230"/>
      <c r="F526" s="230"/>
      <c r="G526" s="230"/>
      <c r="H526" s="230"/>
      <c r="I526" s="230"/>
      <c r="J526" s="231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89"/>
      <c r="B527" s="189"/>
      <c r="C527" s="228"/>
      <c r="D527" s="229"/>
      <c r="E527" s="230"/>
      <c r="F527" s="230"/>
      <c r="G527" s="230"/>
      <c r="H527" s="230"/>
      <c r="I527" s="230"/>
      <c r="J527" s="231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89"/>
      <c r="B528" s="189"/>
      <c r="C528" s="228"/>
      <c r="D528" s="229"/>
      <c r="E528" s="230"/>
      <c r="F528" s="230"/>
      <c r="G528" s="230"/>
      <c r="H528" s="230"/>
      <c r="I528" s="230"/>
      <c r="J528" s="231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89"/>
      <c r="B529" s="189"/>
      <c r="C529" s="228"/>
      <c r="D529" s="229"/>
      <c r="E529" s="230"/>
      <c r="F529" s="230"/>
      <c r="G529" s="230"/>
      <c r="H529" s="230"/>
      <c r="I529" s="230"/>
      <c r="J529" s="231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89"/>
      <c r="B530" s="189"/>
      <c r="C530" s="228"/>
      <c r="D530" s="229"/>
      <c r="E530" s="230"/>
      <c r="F530" s="230"/>
      <c r="G530" s="230"/>
      <c r="H530" s="230"/>
      <c r="I530" s="230"/>
      <c r="J530" s="231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89"/>
      <c r="B531" s="189"/>
      <c r="C531" s="228"/>
      <c r="D531" s="229"/>
      <c r="E531" s="230"/>
      <c r="F531" s="230"/>
      <c r="G531" s="230"/>
      <c r="H531" s="230"/>
      <c r="I531" s="230"/>
      <c r="J531" s="231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89"/>
      <c r="B532" s="189"/>
      <c r="C532" s="228"/>
      <c r="D532" s="229"/>
      <c r="E532" s="230"/>
      <c r="F532" s="230"/>
      <c r="G532" s="230"/>
      <c r="H532" s="230"/>
      <c r="I532" s="230"/>
      <c r="J532" s="231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89"/>
      <c r="B533" s="189"/>
      <c r="C533" s="228"/>
      <c r="D533" s="229"/>
      <c r="E533" s="230"/>
      <c r="F533" s="230"/>
      <c r="G533" s="230"/>
      <c r="H533" s="230"/>
      <c r="I533" s="230"/>
      <c r="J533" s="231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89"/>
      <c r="B534" s="189"/>
      <c r="C534" s="228"/>
      <c r="D534" s="229"/>
      <c r="E534" s="230"/>
      <c r="F534" s="230"/>
      <c r="G534" s="230"/>
      <c r="H534" s="230"/>
      <c r="I534" s="230"/>
      <c r="J534" s="231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89"/>
      <c r="B535" s="189"/>
      <c r="C535" s="228"/>
      <c r="D535" s="229"/>
      <c r="E535" s="230"/>
      <c r="F535" s="230"/>
      <c r="G535" s="230"/>
      <c r="H535" s="230"/>
      <c r="I535" s="230"/>
      <c r="J535" s="231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89"/>
      <c r="B536" s="189"/>
      <c r="C536" s="228"/>
      <c r="D536" s="229"/>
      <c r="E536" s="230"/>
      <c r="F536" s="230"/>
      <c r="G536" s="230"/>
      <c r="H536" s="230"/>
      <c r="I536" s="230"/>
      <c r="J536" s="231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89"/>
      <c r="B537" s="189"/>
      <c r="C537" s="228"/>
      <c r="D537" s="229"/>
      <c r="E537" s="230"/>
      <c r="F537" s="230"/>
      <c r="G537" s="230"/>
      <c r="H537" s="230"/>
      <c r="I537" s="230"/>
      <c r="J537" s="231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89"/>
      <c r="B538" s="189"/>
      <c r="C538" s="228"/>
      <c r="D538" s="229"/>
      <c r="E538" s="230"/>
      <c r="F538" s="230"/>
      <c r="G538" s="230"/>
      <c r="H538" s="230"/>
      <c r="I538" s="230"/>
      <c r="J538" s="23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89"/>
      <c r="B539" s="189"/>
      <c r="C539" s="228"/>
      <c r="D539" s="229"/>
      <c r="E539" s="230"/>
      <c r="F539" s="230"/>
      <c r="G539" s="230"/>
      <c r="H539" s="230"/>
      <c r="I539" s="230"/>
      <c r="J539" s="231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89"/>
      <c r="B540" s="189"/>
      <c r="C540" s="228"/>
      <c r="D540" s="229"/>
      <c r="E540" s="230"/>
      <c r="F540" s="230"/>
      <c r="G540" s="230"/>
      <c r="H540" s="230"/>
      <c r="I540" s="230"/>
      <c r="J540" s="231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89"/>
      <c r="B541" s="189"/>
      <c r="C541" s="228"/>
      <c r="D541" s="229"/>
      <c r="E541" s="230"/>
      <c r="F541" s="230"/>
      <c r="G541" s="230"/>
      <c r="H541" s="230"/>
      <c r="I541" s="230"/>
      <c r="J541" s="231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89"/>
      <c r="B542" s="189"/>
      <c r="C542" s="228"/>
      <c r="D542" s="229"/>
      <c r="E542" s="230"/>
      <c r="F542" s="230"/>
      <c r="G542" s="230"/>
      <c r="H542" s="230"/>
      <c r="I542" s="230"/>
      <c r="J542" s="231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89"/>
      <c r="B543" s="189"/>
      <c r="C543" s="228"/>
      <c r="D543" s="229"/>
      <c r="E543" s="230"/>
      <c r="F543" s="230"/>
      <c r="G543" s="230"/>
      <c r="H543" s="230"/>
      <c r="I543" s="230"/>
      <c r="J543" s="231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89"/>
      <c r="B544" s="189"/>
      <c r="C544" s="228"/>
      <c r="D544" s="229"/>
      <c r="E544" s="230"/>
      <c r="F544" s="230"/>
      <c r="G544" s="230"/>
      <c r="H544" s="230"/>
      <c r="I544" s="230"/>
      <c r="J544" s="231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89"/>
      <c r="B545" s="189"/>
      <c r="C545" s="228"/>
      <c r="D545" s="229"/>
      <c r="E545" s="230"/>
      <c r="F545" s="230"/>
      <c r="G545" s="230"/>
      <c r="H545" s="230"/>
      <c r="I545" s="230"/>
      <c r="J545" s="231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89"/>
      <c r="B546" s="189"/>
      <c r="C546" s="228"/>
      <c r="D546" s="229"/>
      <c r="E546" s="230"/>
      <c r="F546" s="230"/>
      <c r="G546" s="230"/>
      <c r="H546" s="230"/>
      <c r="I546" s="230"/>
      <c r="J546" s="231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89"/>
      <c r="B547" s="189"/>
      <c r="C547" s="228"/>
      <c r="D547" s="229"/>
      <c r="E547" s="230"/>
      <c r="F547" s="230"/>
      <c r="G547" s="230"/>
      <c r="H547" s="230"/>
      <c r="I547" s="230"/>
      <c r="J547" s="231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89"/>
      <c r="B548" s="189"/>
      <c r="C548" s="228"/>
      <c r="D548" s="229"/>
      <c r="E548" s="230"/>
      <c r="F548" s="230"/>
      <c r="G548" s="230"/>
      <c r="H548" s="230"/>
      <c r="I548" s="230"/>
      <c r="J548" s="231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89"/>
      <c r="B549" s="189"/>
      <c r="C549" s="228"/>
      <c r="D549" s="229"/>
      <c r="E549" s="230"/>
      <c r="F549" s="230"/>
      <c r="G549" s="230"/>
      <c r="H549" s="230"/>
      <c r="I549" s="230"/>
      <c r="J549" s="231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89"/>
      <c r="B550" s="189"/>
      <c r="C550" s="228"/>
      <c r="D550" s="229"/>
      <c r="E550" s="230"/>
      <c r="F550" s="230"/>
      <c r="G550" s="230"/>
      <c r="H550" s="230"/>
      <c r="I550" s="230"/>
      <c r="J550" s="231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89"/>
      <c r="B551" s="189"/>
      <c r="C551" s="228"/>
      <c r="D551" s="229"/>
      <c r="E551" s="230"/>
      <c r="F551" s="230"/>
      <c r="G551" s="230"/>
      <c r="H551" s="230"/>
      <c r="I551" s="230"/>
      <c r="J551" s="231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89"/>
      <c r="B552" s="189"/>
      <c r="C552" s="228"/>
      <c r="D552" s="229"/>
      <c r="E552" s="230"/>
      <c r="F552" s="230"/>
      <c r="G552" s="230"/>
      <c r="H552" s="230"/>
      <c r="I552" s="230"/>
      <c r="J552" s="231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89"/>
      <c r="B553" s="189"/>
      <c r="C553" s="228"/>
      <c r="D553" s="229"/>
      <c r="E553" s="230"/>
      <c r="F553" s="230"/>
      <c r="G553" s="230"/>
      <c r="H553" s="230"/>
      <c r="I553" s="230"/>
      <c r="J553" s="231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89"/>
      <c r="B554" s="189"/>
      <c r="C554" s="228"/>
      <c r="D554" s="229"/>
      <c r="E554" s="230"/>
      <c r="F554" s="230"/>
      <c r="G554" s="230"/>
      <c r="H554" s="230"/>
      <c r="I554" s="230"/>
      <c r="J554" s="231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89"/>
      <c r="B555" s="189"/>
      <c r="C555" s="228"/>
      <c r="D555" s="229"/>
      <c r="E555" s="230"/>
      <c r="F555" s="230"/>
      <c r="G555" s="230"/>
      <c r="H555" s="230"/>
      <c r="I555" s="230"/>
      <c r="J555" s="231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89"/>
      <c r="B556" s="189"/>
      <c r="C556" s="228"/>
      <c r="D556" s="229"/>
      <c r="E556" s="230"/>
      <c r="F556" s="230"/>
      <c r="G556" s="230"/>
      <c r="H556" s="230"/>
      <c r="I556" s="230"/>
      <c r="J556" s="231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89"/>
      <c r="B557" s="189"/>
      <c r="C557" s="228"/>
      <c r="D557" s="229"/>
      <c r="E557" s="230"/>
      <c r="F557" s="230"/>
      <c r="G557" s="230"/>
      <c r="H557" s="230"/>
      <c r="I557" s="230"/>
      <c r="J557" s="231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89"/>
      <c r="B558" s="189"/>
      <c r="C558" s="228"/>
      <c r="D558" s="229"/>
      <c r="E558" s="230"/>
      <c r="F558" s="230"/>
      <c r="G558" s="230"/>
      <c r="H558" s="230"/>
      <c r="I558" s="230"/>
      <c r="J558" s="231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89"/>
      <c r="B559" s="189"/>
      <c r="C559" s="228"/>
      <c r="D559" s="229"/>
      <c r="E559" s="230"/>
      <c r="F559" s="230"/>
      <c r="G559" s="230"/>
      <c r="H559" s="230"/>
      <c r="I559" s="230"/>
      <c r="J559" s="231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89"/>
      <c r="B560" s="189"/>
      <c r="C560" s="228"/>
      <c r="D560" s="229"/>
      <c r="E560" s="230"/>
      <c r="F560" s="230"/>
      <c r="G560" s="230"/>
      <c r="H560" s="230"/>
      <c r="I560" s="230"/>
      <c r="J560" s="231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89"/>
      <c r="B561" s="189"/>
      <c r="C561" s="228"/>
      <c r="D561" s="229"/>
      <c r="E561" s="230"/>
      <c r="F561" s="230"/>
      <c r="G561" s="230"/>
      <c r="H561" s="230"/>
      <c r="I561" s="230"/>
      <c r="J561" s="231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89"/>
      <c r="B562" s="189"/>
      <c r="C562" s="228"/>
      <c r="D562" s="229"/>
      <c r="E562" s="230"/>
      <c r="F562" s="230"/>
      <c r="G562" s="230"/>
      <c r="H562" s="230"/>
      <c r="I562" s="230"/>
      <c r="J562" s="231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89"/>
      <c r="B563" s="189"/>
      <c r="C563" s="228"/>
      <c r="D563" s="229"/>
      <c r="E563" s="230"/>
      <c r="F563" s="230"/>
      <c r="G563" s="230"/>
      <c r="H563" s="230"/>
      <c r="I563" s="230"/>
      <c r="J563" s="231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89"/>
      <c r="B564" s="189"/>
      <c r="C564" s="228"/>
      <c r="D564" s="229"/>
      <c r="E564" s="230"/>
      <c r="F564" s="230"/>
      <c r="G564" s="230"/>
      <c r="H564" s="230"/>
      <c r="I564" s="230"/>
      <c r="J564" s="231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89"/>
      <c r="B565" s="189"/>
      <c r="C565" s="228"/>
      <c r="D565" s="229"/>
      <c r="E565" s="230"/>
      <c r="F565" s="230"/>
      <c r="G565" s="230"/>
      <c r="H565" s="230"/>
      <c r="I565" s="230"/>
      <c r="J565" s="231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89"/>
      <c r="B566" s="189"/>
      <c r="C566" s="228"/>
      <c r="D566" s="229"/>
      <c r="E566" s="230"/>
      <c r="F566" s="230"/>
      <c r="G566" s="230"/>
      <c r="H566" s="230"/>
      <c r="I566" s="230"/>
      <c r="J566" s="231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89"/>
      <c r="B567" s="189"/>
      <c r="C567" s="228"/>
      <c r="D567" s="229"/>
      <c r="E567" s="230"/>
      <c r="F567" s="230"/>
      <c r="G567" s="230"/>
      <c r="H567" s="230"/>
      <c r="I567" s="230"/>
      <c r="J567" s="231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89"/>
      <c r="B568" s="189"/>
      <c r="C568" s="228"/>
      <c r="D568" s="229"/>
      <c r="E568" s="230"/>
      <c r="F568" s="230"/>
      <c r="G568" s="230"/>
      <c r="H568" s="230"/>
      <c r="I568" s="230"/>
      <c r="J568" s="231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89"/>
      <c r="B569" s="189"/>
      <c r="C569" s="228"/>
      <c r="D569" s="229"/>
      <c r="E569" s="230"/>
      <c r="F569" s="230"/>
      <c r="G569" s="230"/>
      <c r="H569" s="230"/>
      <c r="I569" s="230"/>
      <c r="J569" s="231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89"/>
      <c r="B570" s="189"/>
      <c r="C570" s="228"/>
      <c r="D570" s="229"/>
      <c r="E570" s="230"/>
      <c r="F570" s="230"/>
      <c r="G570" s="230"/>
      <c r="H570" s="230"/>
      <c r="I570" s="230"/>
      <c r="J570" s="231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89"/>
      <c r="B571" s="189"/>
      <c r="C571" s="228"/>
      <c r="D571" s="229"/>
      <c r="E571" s="230"/>
      <c r="F571" s="230"/>
      <c r="G571" s="230"/>
      <c r="H571" s="230"/>
      <c r="I571" s="230"/>
      <c r="J571" s="231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89"/>
      <c r="B572" s="189"/>
      <c r="C572" s="228"/>
      <c r="D572" s="229"/>
      <c r="E572" s="230"/>
      <c r="F572" s="230"/>
      <c r="G572" s="230"/>
      <c r="H572" s="230"/>
      <c r="I572" s="230"/>
      <c r="J572" s="231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89"/>
      <c r="B573" s="189"/>
      <c r="C573" s="228"/>
      <c r="D573" s="229"/>
      <c r="E573" s="230"/>
      <c r="F573" s="230"/>
      <c r="G573" s="230"/>
      <c r="H573" s="230"/>
      <c r="I573" s="230"/>
      <c r="J573" s="231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89"/>
      <c r="B574" s="189"/>
      <c r="C574" s="228"/>
      <c r="D574" s="229"/>
      <c r="E574" s="230"/>
      <c r="F574" s="230"/>
      <c r="G574" s="230"/>
      <c r="H574" s="230"/>
      <c r="I574" s="230"/>
      <c r="J574" s="231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89"/>
      <c r="B575" s="189"/>
      <c r="C575" s="228"/>
      <c r="D575" s="229"/>
      <c r="E575" s="230"/>
      <c r="F575" s="230"/>
      <c r="G575" s="230"/>
      <c r="H575" s="230"/>
      <c r="I575" s="230"/>
      <c r="J575" s="231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89"/>
      <c r="B576" s="189"/>
      <c r="C576" s="228"/>
      <c r="D576" s="229"/>
      <c r="E576" s="230"/>
      <c r="F576" s="230"/>
      <c r="G576" s="230"/>
      <c r="H576" s="230"/>
      <c r="I576" s="230"/>
      <c r="J576" s="231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89"/>
      <c r="B577" s="189"/>
      <c r="C577" s="228"/>
      <c r="D577" s="229"/>
      <c r="E577" s="230"/>
      <c r="F577" s="230"/>
      <c r="G577" s="230"/>
      <c r="H577" s="230"/>
      <c r="I577" s="230"/>
      <c r="J577" s="231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89"/>
      <c r="B578" s="189"/>
      <c r="C578" s="228"/>
      <c r="D578" s="229"/>
      <c r="E578" s="230"/>
      <c r="F578" s="230"/>
      <c r="G578" s="230"/>
      <c r="H578" s="230"/>
      <c r="I578" s="230"/>
      <c r="J578" s="231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89"/>
      <c r="B579" s="189"/>
      <c r="C579" s="228"/>
      <c r="D579" s="229"/>
      <c r="E579" s="230"/>
      <c r="F579" s="230"/>
      <c r="G579" s="230"/>
      <c r="H579" s="230"/>
      <c r="I579" s="230"/>
      <c r="J579" s="231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89"/>
      <c r="B580" s="189"/>
      <c r="C580" s="228"/>
      <c r="D580" s="229"/>
      <c r="E580" s="230"/>
      <c r="F580" s="230"/>
      <c r="G580" s="230"/>
      <c r="H580" s="230"/>
      <c r="I580" s="230"/>
      <c r="J580" s="231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89"/>
      <c r="B581" s="189"/>
      <c r="C581" s="228"/>
      <c r="D581" s="229"/>
      <c r="E581" s="230"/>
      <c r="F581" s="230"/>
      <c r="G581" s="230"/>
      <c r="H581" s="230"/>
      <c r="I581" s="230"/>
      <c r="J581" s="231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89"/>
      <c r="B582" s="189"/>
      <c r="C582" s="228"/>
      <c r="D582" s="229"/>
      <c r="E582" s="230"/>
      <c r="F582" s="230"/>
      <c r="G582" s="230"/>
      <c r="H582" s="230"/>
      <c r="I582" s="230"/>
      <c r="J582" s="231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89"/>
      <c r="B583" s="189"/>
      <c r="C583" s="228"/>
      <c r="D583" s="229"/>
      <c r="E583" s="230"/>
      <c r="F583" s="230"/>
      <c r="G583" s="230"/>
      <c r="H583" s="230"/>
      <c r="I583" s="230"/>
      <c r="J583" s="231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89"/>
      <c r="B584" s="189"/>
      <c r="C584" s="228"/>
      <c r="D584" s="229"/>
      <c r="E584" s="230"/>
      <c r="F584" s="230"/>
      <c r="G584" s="230"/>
      <c r="H584" s="230"/>
      <c r="I584" s="230"/>
      <c r="J584" s="231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89"/>
      <c r="B585" s="189"/>
      <c r="C585" s="228"/>
      <c r="D585" s="229"/>
      <c r="E585" s="230"/>
      <c r="F585" s="230"/>
      <c r="G585" s="230"/>
      <c r="H585" s="230"/>
      <c r="I585" s="230"/>
      <c r="J585" s="231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89"/>
      <c r="B586" s="189"/>
      <c r="C586" s="228"/>
      <c r="D586" s="229"/>
      <c r="E586" s="230"/>
      <c r="F586" s="230"/>
      <c r="G586" s="230"/>
      <c r="H586" s="230"/>
      <c r="I586" s="230"/>
      <c r="J586" s="231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89"/>
      <c r="B587" s="189"/>
      <c r="C587" s="228"/>
      <c r="D587" s="229"/>
      <c r="E587" s="230"/>
      <c r="F587" s="230"/>
      <c r="G587" s="230"/>
      <c r="H587" s="230"/>
      <c r="I587" s="230"/>
      <c r="J587" s="231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89"/>
      <c r="B588" s="189"/>
      <c r="C588" s="228"/>
      <c r="D588" s="229"/>
      <c r="E588" s="230"/>
      <c r="F588" s="230"/>
      <c r="G588" s="230"/>
      <c r="H588" s="230"/>
      <c r="I588" s="230"/>
      <c r="J588" s="231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89"/>
      <c r="B589" s="189"/>
      <c r="C589" s="228"/>
      <c r="D589" s="229"/>
      <c r="E589" s="230"/>
      <c r="F589" s="230"/>
      <c r="G589" s="230"/>
      <c r="H589" s="230"/>
      <c r="I589" s="230"/>
      <c r="J589" s="231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89"/>
      <c r="B590" s="189"/>
      <c r="C590" s="228"/>
      <c r="D590" s="229"/>
      <c r="E590" s="230"/>
      <c r="F590" s="230"/>
      <c r="G590" s="230"/>
      <c r="H590" s="230"/>
      <c r="I590" s="230"/>
      <c r="J590" s="231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89"/>
      <c r="B591" s="189"/>
      <c r="C591" s="228"/>
      <c r="D591" s="229"/>
      <c r="E591" s="230"/>
      <c r="F591" s="230"/>
      <c r="G591" s="230"/>
      <c r="H591" s="230"/>
      <c r="I591" s="230"/>
      <c r="J591" s="231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89"/>
      <c r="B592" s="189"/>
      <c r="C592" s="228"/>
      <c r="D592" s="229"/>
      <c r="E592" s="230"/>
      <c r="F592" s="230"/>
      <c r="G592" s="230"/>
      <c r="H592" s="230"/>
      <c r="I592" s="230"/>
      <c r="J592" s="231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89"/>
      <c r="B593" s="189"/>
      <c r="C593" s="228"/>
      <c r="D593" s="229"/>
      <c r="E593" s="230"/>
      <c r="F593" s="230"/>
      <c r="G593" s="230"/>
      <c r="H593" s="230"/>
      <c r="I593" s="230"/>
      <c r="J593" s="231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89"/>
      <c r="B594" s="189"/>
      <c r="C594" s="228"/>
      <c r="D594" s="229"/>
      <c r="E594" s="230"/>
      <c r="F594" s="230"/>
      <c r="G594" s="230"/>
      <c r="H594" s="230"/>
      <c r="I594" s="230"/>
      <c r="J594" s="231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89"/>
      <c r="B595" s="189"/>
      <c r="C595" s="228"/>
      <c r="D595" s="229"/>
      <c r="E595" s="230"/>
      <c r="F595" s="230"/>
      <c r="G595" s="230"/>
      <c r="H595" s="230"/>
      <c r="I595" s="230"/>
      <c r="J595" s="231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89"/>
      <c r="B596" s="189"/>
      <c r="C596" s="228"/>
      <c r="D596" s="229"/>
      <c r="E596" s="230"/>
      <c r="F596" s="230"/>
      <c r="G596" s="230"/>
      <c r="H596" s="230"/>
      <c r="I596" s="230"/>
      <c r="J596" s="231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89"/>
      <c r="B597" s="189"/>
      <c r="C597" s="228"/>
      <c r="D597" s="229"/>
      <c r="E597" s="230"/>
      <c r="F597" s="230"/>
      <c r="G597" s="230"/>
      <c r="H597" s="230"/>
      <c r="I597" s="230"/>
      <c r="J597" s="231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89"/>
      <c r="B598" s="189"/>
      <c r="C598" s="228"/>
      <c r="D598" s="229"/>
      <c r="E598" s="230"/>
      <c r="F598" s="230"/>
      <c r="G598" s="230"/>
      <c r="H598" s="230"/>
      <c r="I598" s="230"/>
      <c r="J598" s="231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89"/>
      <c r="B599" s="189"/>
      <c r="C599" s="228"/>
      <c r="D599" s="229"/>
      <c r="E599" s="230"/>
      <c r="F599" s="230"/>
      <c r="G599" s="230"/>
      <c r="H599" s="230"/>
      <c r="I599" s="230"/>
      <c r="J599" s="231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89"/>
      <c r="B600" s="189"/>
      <c r="C600" s="228"/>
      <c r="D600" s="229"/>
      <c r="E600" s="230"/>
      <c r="F600" s="230"/>
      <c r="G600" s="230"/>
      <c r="H600" s="230"/>
      <c r="I600" s="230"/>
      <c r="J600" s="231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89"/>
      <c r="B601" s="189"/>
      <c r="C601" s="228"/>
      <c r="D601" s="229"/>
      <c r="E601" s="230"/>
      <c r="F601" s="230"/>
      <c r="G601" s="230"/>
      <c r="H601" s="230"/>
      <c r="I601" s="230"/>
      <c r="J601" s="231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89"/>
      <c r="B602" s="189"/>
      <c r="C602" s="228"/>
      <c r="D602" s="229"/>
      <c r="E602" s="230"/>
      <c r="F602" s="230"/>
      <c r="G602" s="230"/>
      <c r="H602" s="230"/>
      <c r="I602" s="230"/>
      <c r="J602" s="231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89"/>
      <c r="B603" s="189"/>
      <c r="C603" s="228"/>
      <c r="D603" s="229"/>
      <c r="E603" s="230"/>
      <c r="F603" s="230"/>
      <c r="G603" s="230"/>
      <c r="H603" s="230"/>
      <c r="I603" s="230"/>
      <c r="J603" s="231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89"/>
      <c r="B604" s="189"/>
      <c r="C604" s="228"/>
      <c r="D604" s="229"/>
      <c r="E604" s="230"/>
      <c r="F604" s="230"/>
      <c r="G604" s="230"/>
      <c r="H604" s="230"/>
      <c r="I604" s="230"/>
      <c r="J604" s="231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89"/>
      <c r="B605" s="189"/>
      <c r="C605" s="228"/>
      <c r="D605" s="229"/>
      <c r="E605" s="230"/>
      <c r="F605" s="230"/>
      <c r="G605" s="230"/>
      <c r="H605" s="230"/>
      <c r="I605" s="230"/>
      <c r="J605" s="231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89"/>
      <c r="B606" s="189"/>
      <c r="C606" s="228"/>
      <c r="D606" s="229"/>
      <c r="E606" s="230"/>
      <c r="F606" s="230"/>
      <c r="G606" s="230"/>
      <c r="H606" s="230"/>
      <c r="I606" s="230"/>
      <c r="J606" s="231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89"/>
      <c r="B607" s="189"/>
      <c r="C607" s="228"/>
      <c r="D607" s="229"/>
      <c r="E607" s="230"/>
      <c r="F607" s="230"/>
      <c r="G607" s="230"/>
      <c r="H607" s="230"/>
      <c r="I607" s="230"/>
      <c r="J607" s="231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89"/>
      <c r="B608" s="189"/>
      <c r="C608" s="228"/>
      <c r="D608" s="229"/>
      <c r="E608" s="230"/>
      <c r="F608" s="230"/>
      <c r="G608" s="230"/>
      <c r="H608" s="230"/>
      <c r="I608" s="230"/>
      <c r="J608" s="231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89"/>
      <c r="B609" s="189"/>
      <c r="C609" s="228"/>
      <c r="D609" s="229"/>
      <c r="E609" s="230"/>
      <c r="F609" s="230"/>
      <c r="G609" s="230"/>
      <c r="H609" s="230"/>
      <c r="I609" s="230"/>
      <c r="J609" s="231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89"/>
      <c r="B610" s="189"/>
      <c r="C610" s="228"/>
      <c r="D610" s="229"/>
      <c r="E610" s="230"/>
      <c r="F610" s="230"/>
      <c r="G610" s="230"/>
      <c r="H610" s="230"/>
      <c r="I610" s="230"/>
      <c r="J610" s="231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89"/>
      <c r="B611" s="189"/>
      <c r="C611" s="228"/>
      <c r="D611" s="229"/>
      <c r="E611" s="230"/>
      <c r="F611" s="230"/>
      <c r="G611" s="230"/>
      <c r="H611" s="230"/>
      <c r="I611" s="230"/>
      <c r="J611" s="231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89"/>
      <c r="B612" s="189"/>
      <c r="C612" s="228"/>
      <c r="D612" s="229"/>
      <c r="E612" s="230"/>
      <c r="F612" s="230"/>
      <c r="G612" s="230"/>
      <c r="H612" s="230"/>
      <c r="I612" s="230"/>
      <c r="J612" s="231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89"/>
      <c r="B613" s="189"/>
      <c r="C613" s="228"/>
      <c r="D613" s="229"/>
      <c r="E613" s="230"/>
      <c r="F613" s="230"/>
      <c r="G613" s="230"/>
      <c r="H613" s="230"/>
      <c r="I613" s="230"/>
      <c r="J613" s="231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89"/>
      <c r="B614" s="189"/>
      <c r="C614" s="228"/>
      <c r="D614" s="229"/>
      <c r="E614" s="230"/>
      <c r="F614" s="230"/>
      <c r="G614" s="230"/>
      <c r="H614" s="230"/>
      <c r="I614" s="230"/>
      <c r="J614" s="231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89"/>
      <c r="B615" s="189"/>
      <c r="C615" s="228"/>
      <c r="D615" s="229"/>
      <c r="E615" s="230"/>
      <c r="F615" s="230"/>
      <c r="G615" s="230"/>
      <c r="H615" s="230"/>
      <c r="I615" s="230"/>
      <c r="J615" s="231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89"/>
      <c r="B616" s="189"/>
      <c r="C616" s="228"/>
      <c r="D616" s="229"/>
      <c r="E616" s="230"/>
      <c r="F616" s="230"/>
      <c r="G616" s="230"/>
      <c r="H616" s="230"/>
      <c r="I616" s="230"/>
      <c r="J616" s="231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89"/>
      <c r="B617" s="189"/>
      <c r="C617" s="228"/>
      <c r="D617" s="229"/>
      <c r="E617" s="230"/>
      <c r="F617" s="230"/>
      <c r="G617" s="230"/>
      <c r="H617" s="230"/>
      <c r="I617" s="230"/>
      <c r="J617" s="231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89"/>
      <c r="B618" s="189"/>
      <c r="C618" s="228"/>
      <c r="D618" s="229"/>
      <c r="E618" s="230"/>
      <c r="F618" s="230"/>
      <c r="G618" s="230"/>
      <c r="H618" s="230"/>
      <c r="I618" s="230"/>
      <c r="J618" s="231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89"/>
      <c r="B619" s="189"/>
      <c r="C619" s="228"/>
      <c r="D619" s="229"/>
      <c r="E619" s="230"/>
      <c r="F619" s="230"/>
      <c r="G619" s="230"/>
      <c r="H619" s="230"/>
      <c r="I619" s="230"/>
      <c r="J619" s="231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89"/>
      <c r="B620" s="189"/>
      <c r="C620" s="228"/>
      <c r="D620" s="229"/>
      <c r="E620" s="230"/>
      <c r="F620" s="230"/>
      <c r="G620" s="230"/>
      <c r="H620" s="230"/>
      <c r="I620" s="230"/>
      <c r="J620" s="231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89"/>
      <c r="B621" s="189"/>
      <c r="C621" s="228"/>
      <c r="D621" s="229"/>
      <c r="E621" s="230"/>
      <c r="F621" s="230"/>
      <c r="G621" s="230"/>
      <c r="H621" s="230"/>
      <c r="I621" s="230"/>
      <c r="J621" s="231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89"/>
      <c r="B622" s="189"/>
      <c r="C622" s="228"/>
      <c r="D622" s="229"/>
      <c r="E622" s="230"/>
      <c r="F622" s="230"/>
      <c r="G622" s="230"/>
      <c r="H622" s="230"/>
      <c r="I622" s="230"/>
      <c r="J622" s="231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89"/>
      <c r="B623" s="189"/>
      <c r="C623" s="228"/>
      <c r="D623" s="229"/>
      <c r="E623" s="230"/>
      <c r="F623" s="230"/>
      <c r="G623" s="230"/>
      <c r="H623" s="230"/>
      <c r="I623" s="230"/>
      <c r="J623" s="231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89"/>
      <c r="B624" s="189"/>
      <c r="C624" s="228"/>
      <c r="D624" s="229"/>
      <c r="E624" s="230"/>
      <c r="F624" s="230"/>
      <c r="G624" s="230"/>
      <c r="H624" s="230"/>
      <c r="I624" s="230"/>
      <c r="J624" s="231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89"/>
      <c r="B625" s="189"/>
      <c r="C625" s="228"/>
      <c r="D625" s="229"/>
      <c r="E625" s="230"/>
      <c r="F625" s="230"/>
      <c r="G625" s="230"/>
      <c r="H625" s="230"/>
      <c r="I625" s="230"/>
      <c r="J625" s="231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89"/>
      <c r="B626" s="189"/>
      <c r="C626" s="228"/>
      <c r="D626" s="229"/>
      <c r="E626" s="230"/>
      <c r="F626" s="230"/>
      <c r="G626" s="230"/>
      <c r="H626" s="230"/>
      <c r="I626" s="230"/>
      <c r="J626" s="231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89"/>
      <c r="B627" s="189"/>
      <c r="C627" s="228"/>
      <c r="D627" s="229"/>
      <c r="E627" s="230"/>
      <c r="F627" s="230"/>
      <c r="G627" s="230"/>
      <c r="H627" s="230"/>
      <c r="I627" s="230"/>
      <c r="J627" s="231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89"/>
      <c r="B628" s="189"/>
      <c r="C628" s="228"/>
      <c r="D628" s="229"/>
      <c r="E628" s="230"/>
      <c r="F628" s="230"/>
      <c r="G628" s="230"/>
      <c r="H628" s="230"/>
      <c r="I628" s="230"/>
      <c r="J628" s="231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89"/>
      <c r="B629" s="189"/>
      <c r="C629" s="228"/>
      <c r="D629" s="229"/>
      <c r="E629" s="230"/>
      <c r="F629" s="230"/>
      <c r="G629" s="230"/>
      <c r="H629" s="230"/>
      <c r="I629" s="230"/>
      <c r="J629" s="231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89"/>
      <c r="B630" s="189"/>
      <c r="C630" s="228"/>
      <c r="D630" s="229"/>
      <c r="E630" s="230"/>
      <c r="F630" s="230"/>
      <c r="G630" s="230"/>
      <c r="H630" s="230"/>
      <c r="I630" s="230"/>
      <c r="J630" s="231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89"/>
      <c r="B631" s="189"/>
      <c r="C631" s="228"/>
      <c r="D631" s="229"/>
      <c r="E631" s="230"/>
      <c r="F631" s="230"/>
      <c r="G631" s="230"/>
      <c r="H631" s="230"/>
      <c r="I631" s="230"/>
      <c r="J631" s="231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89"/>
      <c r="B632" s="189"/>
      <c r="C632" s="228"/>
      <c r="D632" s="229"/>
      <c r="E632" s="230"/>
      <c r="F632" s="230"/>
      <c r="G632" s="230"/>
      <c r="H632" s="230"/>
      <c r="I632" s="230"/>
      <c r="J632" s="231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89"/>
      <c r="B633" s="189"/>
      <c r="C633" s="228"/>
      <c r="D633" s="229"/>
      <c r="E633" s="230"/>
      <c r="F633" s="230"/>
      <c r="G633" s="230"/>
      <c r="H633" s="230"/>
      <c r="I633" s="230"/>
      <c r="J633" s="231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89"/>
      <c r="B634" s="189"/>
      <c r="C634" s="228"/>
      <c r="D634" s="229"/>
      <c r="E634" s="230"/>
      <c r="F634" s="230"/>
      <c r="G634" s="230"/>
      <c r="H634" s="230"/>
      <c r="I634" s="230"/>
      <c r="J634" s="231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89"/>
      <c r="B635" s="189"/>
      <c r="C635" s="228"/>
      <c r="D635" s="229"/>
      <c r="E635" s="230"/>
      <c r="F635" s="230"/>
      <c r="G635" s="230"/>
      <c r="H635" s="230"/>
      <c r="I635" s="230"/>
      <c r="J635" s="231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89"/>
      <c r="B636" s="189"/>
      <c r="C636" s="228"/>
      <c r="D636" s="229"/>
      <c r="E636" s="230"/>
      <c r="F636" s="230"/>
      <c r="G636" s="230"/>
      <c r="H636" s="230"/>
      <c r="I636" s="230"/>
      <c r="J636" s="231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89"/>
      <c r="B637" s="189"/>
      <c r="C637" s="228"/>
      <c r="D637" s="229"/>
      <c r="E637" s="230"/>
      <c r="F637" s="230"/>
      <c r="G637" s="230"/>
      <c r="H637" s="230"/>
      <c r="I637" s="230"/>
      <c r="J637" s="231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89"/>
      <c r="B638" s="189"/>
      <c r="C638" s="228"/>
      <c r="D638" s="229"/>
      <c r="E638" s="230"/>
      <c r="F638" s="230"/>
      <c r="G638" s="230"/>
      <c r="H638" s="230"/>
      <c r="I638" s="230"/>
      <c r="J638" s="231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89"/>
      <c r="B639" s="189"/>
      <c r="C639" s="228"/>
      <c r="D639" s="229"/>
      <c r="E639" s="230"/>
      <c r="F639" s="230"/>
      <c r="G639" s="230"/>
      <c r="H639" s="230"/>
      <c r="I639" s="230"/>
      <c r="J639" s="231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89"/>
      <c r="B640" s="189"/>
      <c r="C640" s="228"/>
      <c r="D640" s="229"/>
      <c r="E640" s="230"/>
      <c r="F640" s="230"/>
      <c r="G640" s="230"/>
      <c r="H640" s="230"/>
      <c r="I640" s="230"/>
      <c r="J640" s="231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89"/>
      <c r="B641" s="189"/>
      <c r="C641" s="228"/>
      <c r="D641" s="229"/>
      <c r="E641" s="230"/>
      <c r="F641" s="230"/>
      <c r="G641" s="230"/>
      <c r="H641" s="230"/>
      <c r="I641" s="230"/>
      <c r="J641" s="231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89"/>
      <c r="B642" s="189"/>
      <c r="C642" s="228"/>
      <c r="D642" s="229"/>
      <c r="E642" s="230"/>
      <c r="F642" s="230"/>
      <c r="G642" s="230"/>
      <c r="H642" s="230"/>
      <c r="I642" s="230"/>
      <c r="J642" s="231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89"/>
      <c r="B643" s="189"/>
      <c r="C643" s="228"/>
      <c r="D643" s="229"/>
      <c r="E643" s="230"/>
      <c r="F643" s="230"/>
      <c r="G643" s="230"/>
      <c r="H643" s="230"/>
      <c r="I643" s="230"/>
      <c r="J643" s="231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89"/>
      <c r="B644" s="189"/>
      <c r="C644" s="228"/>
      <c r="D644" s="229"/>
      <c r="E644" s="230"/>
      <c r="F644" s="230"/>
      <c r="G644" s="230"/>
      <c r="H644" s="230"/>
      <c r="I644" s="230"/>
      <c r="J644" s="231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89"/>
      <c r="B645" s="189"/>
      <c r="C645" s="228"/>
      <c r="D645" s="229"/>
      <c r="E645" s="230"/>
      <c r="F645" s="230"/>
      <c r="G645" s="230"/>
      <c r="H645" s="230"/>
      <c r="I645" s="230"/>
      <c r="J645" s="231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89"/>
      <c r="B646" s="189"/>
      <c r="C646" s="228"/>
      <c r="D646" s="229"/>
      <c r="E646" s="230"/>
      <c r="F646" s="230"/>
      <c r="G646" s="230"/>
      <c r="H646" s="230"/>
      <c r="I646" s="230"/>
      <c r="J646" s="231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89"/>
      <c r="B647" s="189"/>
      <c r="C647" s="228"/>
      <c r="D647" s="229"/>
      <c r="E647" s="230"/>
      <c r="F647" s="230"/>
      <c r="G647" s="230"/>
      <c r="H647" s="230"/>
      <c r="I647" s="230"/>
      <c r="J647" s="231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89"/>
      <c r="B648" s="189"/>
      <c r="C648" s="228"/>
      <c r="D648" s="229"/>
      <c r="E648" s="230"/>
      <c r="F648" s="230"/>
      <c r="G648" s="230"/>
      <c r="H648" s="230"/>
      <c r="I648" s="230"/>
      <c r="J648" s="231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89"/>
      <c r="B649" s="189"/>
      <c r="C649" s="228"/>
      <c r="D649" s="229"/>
      <c r="E649" s="230"/>
      <c r="F649" s="230"/>
      <c r="G649" s="230"/>
      <c r="H649" s="230"/>
      <c r="I649" s="230"/>
      <c r="J649" s="231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89"/>
      <c r="B650" s="189"/>
      <c r="C650" s="228"/>
      <c r="D650" s="229"/>
      <c r="E650" s="230"/>
      <c r="F650" s="230"/>
      <c r="G650" s="230"/>
      <c r="H650" s="230"/>
      <c r="I650" s="230"/>
      <c r="J650" s="231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89"/>
      <c r="B651" s="189"/>
      <c r="C651" s="228"/>
      <c r="D651" s="229"/>
      <c r="E651" s="230"/>
      <c r="F651" s="230"/>
      <c r="G651" s="230"/>
      <c r="H651" s="230"/>
      <c r="I651" s="230"/>
      <c r="J651" s="231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89"/>
      <c r="B652" s="189"/>
      <c r="C652" s="228"/>
      <c r="D652" s="229"/>
      <c r="E652" s="230"/>
      <c r="F652" s="230"/>
      <c r="G652" s="230"/>
      <c r="H652" s="230"/>
      <c r="I652" s="230"/>
      <c r="J652" s="231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89"/>
      <c r="B653" s="189"/>
      <c r="C653" s="228"/>
      <c r="D653" s="229"/>
      <c r="E653" s="230"/>
      <c r="F653" s="230"/>
      <c r="G653" s="230"/>
      <c r="H653" s="230"/>
      <c r="I653" s="230"/>
      <c r="J653" s="231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89"/>
      <c r="B654" s="189"/>
      <c r="C654" s="228"/>
      <c r="D654" s="229"/>
      <c r="E654" s="230"/>
      <c r="F654" s="230"/>
      <c r="G654" s="230"/>
      <c r="H654" s="230"/>
      <c r="I654" s="230"/>
      <c r="J654" s="231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89"/>
      <c r="B655" s="189"/>
      <c r="C655" s="228"/>
      <c r="D655" s="229"/>
      <c r="E655" s="230"/>
      <c r="F655" s="230"/>
      <c r="G655" s="230"/>
      <c r="H655" s="230"/>
      <c r="I655" s="230"/>
      <c r="J655" s="231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89"/>
      <c r="B656" s="189"/>
      <c r="C656" s="228"/>
      <c r="D656" s="229"/>
      <c r="E656" s="230"/>
      <c r="F656" s="230"/>
      <c r="G656" s="230"/>
      <c r="H656" s="230"/>
      <c r="I656" s="230"/>
      <c r="J656" s="231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89"/>
      <c r="B657" s="189"/>
      <c r="C657" s="228"/>
      <c r="D657" s="229"/>
      <c r="E657" s="230"/>
      <c r="F657" s="230"/>
      <c r="G657" s="230"/>
      <c r="H657" s="230"/>
      <c r="I657" s="230"/>
      <c r="J657" s="231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89"/>
      <c r="B658" s="189"/>
      <c r="C658" s="228"/>
      <c r="D658" s="229"/>
      <c r="E658" s="230"/>
      <c r="F658" s="230"/>
      <c r="G658" s="230"/>
      <c r="H658" s="230"/>
      <c r="I658" s="230"/>
      <c r="J658" s="231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89"/>
      <c r="B659" s="189"/>
      <c r="C659" s="228"/>
      <c r="D659" s="229"/>
      <c r="E659" s="230"/>
      <c r="F659" s="230"/>
      <c r="G659" s="230"/>
      <c r="H659" s="230"/>
      <c r="I659" s="230"/>
      <c r="J659" s="231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89"/>
      <c r="B660" s="189"/>
      <c r="C660" s="228"/>
      <c r="D660" s="229"/>
      <c r="E660" s="230"/>
      <c r="F660" s="230"/>
      <c r="G660" s="230"/>
      <c r="H660" s="230"/>
      <c r="I660" s="230"/>
      <c r="J660" s="231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89"/>
      <c r="B661" s="189"/>
      <c r="C661" s="228"/>
      <c r="D661" s="229"/>
      <c r="E661" s="230"/>
      <c r="F661" s="230"/>
      <c r="G661" s="230"/>
      <c r="H661" s="230"/>
      <c r="I661" s="230"/>
      <c r="J661" s="231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89"/>
      <c r="B662" s="189"/>
      <c r="C662" s="228"/>
      <c r="D662" s="229"/>
      <c r="E662" s="230"/>
      <c r="F662" s="230"/>
      <c r="G662" s="230"/>
      <c r="H662" s="230"/>
      <c r="I662" s="230"/>
      <c r="J662" s="231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89"/>
      <c r="B663" s="189"/>
      <c r="C663" s="228"/>
      <c r="D663" s="229"/>
      <c r="E663" s="230"/>
      <c r="F663" s="230"/>
      <c r="G663" s="230"/>
      <c r="H663" s="230"/>
      <c r="I663" s="230"/>
      <c r="J663" s="231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89"/>
      <c r="B664" s="189"/>
      <c r="C664" s="228"/>
      <c r="D664" s="229"/>
      <c r="E664" s="230"/>
      <c r="F664" s="230"/>
      <c r="G664" s="230"/>
      <c r="H664" s="230"/>
      <c r="I664" s="230"/>
      <c r="J664" s="231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89"/>
      <c r="B665" s="189"/>
      <c r="C665" s="228"/>
      <c r="D665" s="229"/>
      <c r="E665" s="230"/>
      <c r="F665" s="230"/>
      <c r="G665" s="230"/>
      <c r="H665" s="230"/>
      <c r="I665" s="230"/>
      <c r="J665" s="231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89"/>
      <c r="B666" s="189"/>
      <c r="C666" s="228"/>
      <c r="D666" s="229"/>
      <c r="E666" s="230"/>
      <c r="F666" s="230"/>
      <c r="G666" s="230"/>
      <c r="H666" s="230"/>
      <c r="I666" s="230"/>
      <c r="J666" s="231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89"/>
      <c r="B667" s="189"/>
      <c r="C667" s="228"/>
      <c r="D667" s="229"/>
      <c r="E667" s="230"/>
      <c r="F667" s="230"/>
      <c r="G667" s="230"/>
      <c r="H667" s="230"/>
      <c r="I667" s="230"/>
      <c r="J667" s="231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89"/>
      <c r="B668" s="189"/>
      <c r="C668" s="228"/>
      <c r="D668" s="229"/>
      <c r="E668" s="230"/>
      <c r="F668" s="230"/>
      <c r="G668" s="230"/>
      <c r="H668" s="230"/>
      <c r="I668" s="230"/>
      <c r="J668" s="231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89"/>
      <c r="B669" s="189"/>
      <c r="C669" s="228"/>
      <c r="D669" s="229"/>
      <c r="E669" s="230"/>
      <c r="F669" s="230"/>
      <c r="G669" s="230"/>
      <c r="H669" s="230"/>
      <c r="I669" s="230"/>
      <c r="J669" s="231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89"/>
      <c r="B670" s="189"/>
      <c r="C670" s="228"/>
      <c r="D670" s="229"/>
      <c r="E670" s="230"/>
      <c r="F670" s="230"/>
      <c r="G670" s="230"/>
      <c r="H670" s="230"/>
      <c r="I670" s="230"/>
      <c r="J670" s="231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89"/>
      <c r="B671" s="189"/>
      <c r="C671" s="228"/>
      <c r="D671" s="229"/>
      <c r="E671" s="230"/>
      <c r="F671" s="230"/>
      <c r="G671" s="230"/>
      <c r="H671" s="230"/>
      <c r="I671" s="230"/>
      <c r="J671" s="231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89"/>
      <c r="B672" s="189"/>
      <c r="C672" s="228"/>
      <c r="D672" s="229"/>
      <c r="E672" s="230"/>
      <c r="F672" s="230"/>
      <c r="G672" s="230"/>
      <c r="H672" s="230"/>
      <c r="I672" s="230"/>
      <c r="J672" s="231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89"/>
      <c r="B673" s="189"/>
      <c r="C673" s="228"/>
      <c r="D673" s="229"/>
      <c r="E673" s="230"/>
      <c r="F673" s="230"/>
      <c r="G673" s="230"/>
      <c r="H673" s="230"/>
      <c r="I673" s="230"/>
      <c r="J673" s="231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89"/>
      <c r="B674" s="189"/>
      <c r="C674" s="228"/>
      <c r="D674" s="229"/>
      <c r="E674" s="230"/>
      <c r="F674" s="230"/>
      <c r="G674" s="230"/>
      <c r="H674" s="230"/>
      <c r="I674" s="230"/>
      <c r="J674" s="231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89"/>
      <c r="B675" s="189"/>
      <c r="C675" s="228"/>
      <c r="D675" s="229"/>
      <c r="E675" s="230"/>
      <c r="F675" s="230"/>
      <c r="G675" s="230"/>
      <c r="H675" s="230"/>
      <c r="I675" s="230"/>
      <c r="J675" s="231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89"/>
      <c r="B676" s="189"/>
      <c r="C676" s="228"/>
      <c r="D676" s="229"/>
      <c r="E676" s="230"/>
      <c r="F676" s="230"/>
      <c r="G676" s="230"/>
      <c r="H676" s="230"/>
      <c r="I676" s="230"/>
      <c r="J676" s="231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89"/>
      <c r="B677" s="189"/>
      <c r="C677" s="228"/>
      <c r="D677" s="229"/>
      <c r="E677" s="230"/>
      <c r="F677" s="230"/>
      <c r="G677" s="230"/>
      <c r="H677" s="230"/>
      <c r="I677" s="230"/>
      <c r="J677" s="231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89"/>
      <c r="B678" s="189"/>
      <c r="C678" s="228"/>
      <c r="D678" s="229"/>
      <c r="E678" s="230"/>
      <c r="F678" s="230"/>
      <c r="G678" s="230"/>
      <c r="H678" s="230"/>
      <c r="I678" s="230"/>
      <c r="J678" s="231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89"/>
      <c r="B679" s="189"/>
      <c r="C679" s="228"/>
      <c r="D679" s="229"/>
      <c r="E679" s="230"/>
      <c r="F679" s="230"/>
      <c r="G679" s="230"/>
      <c r="H679" s="230"/>
      <c r="I679" s="230"/>
      <c r="J679" s="231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89"/>
      <c r="B680" s="189"/>
      <c r="C680" s="228"/>
      <c r="D680" s="229"/>
      <c r="E680" s="230"/>
      <c r="F680" s="230"/>
      <c r="G680" s="230"/>
      <c r="H680" s="230"/>
      <c r="I680" s="230"/>
      <c r="J680" s="231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89"/>
      <c r="B681" s="189"/>
      <c r="C681" s="228"/>
      <c r="D681" s="229"/>
      <c r="E681" s="230"/>
      <c r="F681" s="230"/>
      <c r="G681" s="230"/>
      <c r="H681" s="230"/>
      <c r="I681" s="230"/>
      <c r="J681" s="231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89"/>
      <c r="B682" s="189"/>
      <c r="C682" s="228"/>
      <c r="D682" s="229"/>
      <c r="E682" s="230"/>
      <c r="F682" s="230"/>
      <c r="G682" s="230"/>
      <c r="H682" s="230"/>
      <c r="I682" s="230"/>
      <c r="J682" s="231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89"/>
      <c r="B683" s="189"/>
      <c r="C683" s="228"/>
      <c r="D683" s="229"/>
      <c r="E683" s="230"/>
      <c r="F683" s="230"/>
      <c r="G683" s="230"/>
      <c r="H683" s="230"/>
      <c r="I683" s="230"/>
      <c r="J683" s="231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89"/>
      <c r="B684" s="189"/>
      <c r="C684" s="228"/>
      <c r="D684" s="229"/>
      <c r="E684" s="230"/>
      <c r="F684" s="230"/>
      <c r="G684" s="230"/>
      <c r="H684" s="230"/>
      <c r="I684" s="230"/>
      <c r="J684" s="231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89"/>
      <c r="B685" s="189"/>
      <c r="C685" s="228"/>
      <c r="D685" s="229"/>
      <c r="E685" s="230"/>
      <c r="F685" s="230"/>
      <c r="G685" s="230"/>
      <c r="H685" s="230"/>
      <c r="I685" s="230"/>
      <c r="J685" s="231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89"/>
      <c r="B686" s="189"/>
      <c r="C686" s="228"/>
      <c r="D686" s="229"/>
      <c r="E686" s="230"/>
      <c r="F686" s="230"/>
      <c r="G686" s="230"/>
      <c r="H686" s="230"/>
      <c r="I686" s="230"/>
      <c r="J686" s="231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89"/>
      <c r="B687" s="189"/>
      <c r="C687" s="228"/>
      <c r="D687" s="229"/>
      <c r="E687" s="230"/>
      <c r="F687" s="230"/>
      <c r="G687" s="230"/>
      <c r="H687" s="230"/>
      <c r="I687" s="230"/>
      <c r="J687" s="231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89"/>
      <c r="B688" s="189"/>
      <c r="C688" s="228"/>
      <c r="D688" s="229"/>
      <c r="E688" s="230"/>
      <c r="F688" s="230"/>
      <c r="G688" s="230"/>
      <c r="H688" s="230"/>
      <c r="I688" s="230"/>
      <c r="J688" s="231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89"/>
      <c r="B689" s="189"/>
      <c r="C689" s="228"/>
      <c r="D689" s="229"/>
      <c r="E689" s="230"/>
      <c r="F689" s="230"/>
      <c r="G689" s="230"/>
      <c r="H689" s="230"/>
      <c r="I689" s="230"/>
      <c r="J689" s="231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89"/>
      <c r="B690" s="189"/>
      <c r="C690" s="228"/>
      <c r="D690" s="229"/>
      <c r="E690" s="230"/>
      <c r="F690" s="230"/>
      <c r="G690" s="230"/>
      <c r="H690" s="230"/>
      <c r="I690" s="230"/>
      <c r="J690" s="231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89"/>
      <c r="B691" s="189"/>
      <c r="C691" s="228"/>
      <c r="D691" s="229"/>
      <c r="E691" s="230"/>
      <c r="F691" s="230"/>
      <c r="G691" s="230"/>
      <c r="H691" s="230"/>
      <c r="I691" s="230"/>
      <c r="J691" s="231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89"/>
      <c r="B692" s="189"/>
      <c r="C692" s="228"/>
      <c r="D692" s="229"/>
      <c r="E692" s="230"/>
      <c r="F692" s="230"/>
      <c r="G692" s="230"/>
      <c r="H692" s="230"/>
      <c r="I692" s="230"/>
      <c r="J692" s="231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89"/>
      <c r="B693" s="189"/>
      <c r="C693" s="228"/>
      <c r="D693" s="229"/>
      <c r="E693" s="230"/>
      <c r="F693" s="230"/>
      <c r="G693" s="230"/>
      <c r="H693" s="230"/>
      <c r="I693" s="230"/>
      <c r="J693" s="231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89"/>
      <c r="B694" s="189"/>
      <c r="C694" s="228"/>
      <c r="D694" s="229"/>
      <c r="E694" s="230"/>
      <c r="F694" s="230"/>
      <c r="G694" s="230"/>
      <c r="H694" s="230"/>
      <c r="I694" s="230"/>
      <c r="J694" s="231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89"/>
      <c r="B695" s="189"/>
      <c r="C695" s="228"/>
      <c r="D695" s="229"/>
      <c r="E695" s="230"/>
      <c r="F695" s="230"/>
      <c r="G695" s="230"/>
      <c r="H695" s="230"/>
      <c r="I695" s="230"/>
      <c r="J695" s="231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89"/>
      <c r="B696" s="189"/>
      <c r="C696" s="228"/>
      <c r="D696" s="229"/>
      <c r="E696" s="230"/>
      <c r="F696" s="230"/>
      <c r="G696" s="230"/>
      <c r="H696" s="230"/>
      <c r="I696" s="230"/>
      <c r="J696" s="231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89"/>
      <c r="B697" s="189"/>
      <c r="C697" s="228"/>
      <c r="D697" s="229"/>
      <c r="E697" s="230"/>
      <c r="F697" s="230"/>
      <c r="G697" s="230"/>
      <c r="H697" s="230"/>
      <c r="I697" s="230"/>
      <c r="J697" s="231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89"/>
      <c r="B698" s="189"/>
      <c r="C698" s="228"/>
      <c r="D698" s="229"/>
      <c r="E698" s="230"/>
      <c r="F698" s="230"/>
      <c r="G698" s="230"/>
      <c r="H698" s="230"/>
      <c r="I698" s="230"/>
      <c r="J698" s="231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89"/>
      <c r="B699" s="189"/>
      <c r="C699" s="228"/>
      <c r="D699" s="229"/>
      <c r="E699" s="230"/>
      <c r="F699" s="230"/>
      <c r="G699" s="230"/>
      <c r="H699" s="230"/>
      <c r="I699" s="230"/>
      <c r="J699" s="231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89"/>
      <c r="B700" s="189"/>
      <c r="C700" s="228"/>
      <c r="D700" s="229"/>
      <c r="E700" s="230"/>
      <c r="F700" s="230"/>
      <c r="G700" s="230"/>
      <c r="H700" s="230"/>
      <c r="I700" s="230"/>
      <c r="J700" s="231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89"/>
      <c r="B701" s="189"/>
      <c r="C701" s="228"/>
      <c r="D701" s="229"/>
      <c r="E701" s="230"/>
      <c r="F701" s="230"/>
      <c r="G701" s="230"/>
      <c r="H701" s="230"/>
      <c r="I701" s="230"/>
      <c r="J701" s="231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89"/>
      <c r="B702" s="189"/>
      <c r="C702" s="228"/>
      <c r="D702" s="229"/>
      <c r="E702" s="230"/>
      <c r="F702" s="230"/>
      <c r="G702" s="230"/>
      <c r="H702" s="230"/>
      <c r="I702" s="230"/>
      <c r="J702" s="231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89"/>
      <c r="B703" s="189"/>
      <c r="C703" s="228"/>
      <c r="D703" s="229"/>
      <c r="E703" s="230"/>
      <c r="F703" s="230"/>
      <c r="G703" s="230"/>
      <c r="H703" s="230"/>
      <c r="I703" s="230"/>
      <c r="J703" s="231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89"/>
      <c r="B704" s="189"/>
      <c r="C704" s="228"/>
      <c r="D704" s="229"/>
      <c r="E704" s="230"/>
      <c r="F704" s="230"/>
      <c r="G704" s="230"/>
      <c r="H704" s="230"/>
      <c r="I704" s="230"/>
      <c r="J704" s="231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89"/>
      <c r="B705" s="189"/>
      <c r="C705" s="228"/>
      <c r="D705" s="229"/>
      <c r="E705" s="230"/>
      <c r="F705" s="230"/>
      <c r="G705" s="230"/>
      <c r="H705" s="230"/>
      <c r="I705" s="230"/>
      <c r="J705" s="231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89"/>
      <c r="B706" s="189"/>
      <c r="C706" s="228"/>
      <c r="D706" s="229"/>
      <c r="E706" s="230"/>
      <c r="F706" s="230"/>
      <c r="G706" s="230"/>
      <c r="H706" s="230"/>
      <c r="I706" s="230"/>
      <c r="J706" s="231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89"/>
      <c r="B707" s="189"/>
      <c r="C707" s="228"/>
      <c r="D707" s="229"/>
      <c r="E707" s="230"/>
      <c r="F707" s="230"/>
      <c r="G707" s="230"/>
      <c r="H707" s="230"/>
      <c r="I707" s="230"/>
      <c r="J707" s="231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89"/>
      <c r="B708" s="189"/>
      <c r="C708" s="228"/>
      <c r="D708" s="229"/>
      <c r="E708" s="230"/>
      <c r="F708" s="230"/>
      <c r="G708" s="230"/>
      <c r="H708" s="230"/>
      <c r="I708" s="230"/>
      <c r="J708" s="231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89"/>
      <c r="B709" s="189"/>
      <c r="C709" s="228"/>
      <c r="D709" s="229"/>
      <c r="E709" s="230"/>
      <c r="F709" s="230"/>
      <c r="G709" s="230"/>
      <c r="H709" s="230"/>
      <c r="I709" s="230"/>
      <c r="J709" s="231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89"/>
      <c r="B710" s="189"/>
      <c r="C710" s="228"/>
      <c r="D710" s="229"/>
      <c r="E710" s="230"/>
      <c r="F710" s="230"/>
      <c r="G710" s="230"/>
      <c r="H710" s="230"/>
      <c r="I710" s="230"/>
      <c r="J710" s="231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89"/>
      <c r="B711" s="189"/>
      <c r="C711" s="228"/>
      <c r="D711" s="229"/>
      <c r="E711" s="230"/>
      <c r="F711" s="230"/>
      <c r="G711" s="230"/>
      <c r="H711" s="230"/>
      <c r="I711" s="230"/>
      <c r="J711" s="231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89"/>
      <c r="B712" s="189"/>
      <c r="C712" s="228"/>
      <c r="D712" s="229"/>
      <c r="E712" s="230"/>
      <c r="F712" s="230"/>
      <c r="G712" s="230"/>
      <c r="H712" s="230"/>
      <c r="I712" s="230"/>
      <c r="J712" s="231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89"/>
      <c r="B713" s="189"/>
      <c r="C713" s="228"/>
      <c r="D713" s="229"/>
      <c r="E713" s="230"/>
      <c r="F713" s="230"/>
      <c r="G713" s="230"/>
      <c r="H713" s="230"/>
      <c r="I713" s="230"/>
      <c r="J713" s="231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89"/>
      <c r="B714" s="189"/>
      <c r="C714" s="228"/>
      <c r="D714" s="229"/>
      <c r="E714" s="230"/>
      <c r="F714" s="230"/>
      <c r="G714" s="230"/>
      <c r="H714" s="230"/>
      <c r="I714" s="230"/>
      <c r="J714" s="231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89"/>
      <c r="B715" s="189"/>
      <c r="C715" s="228"/>
      <c r="D715" s="229"/>
      <c r="E715" s="230"/>
      <c r="F715" s="230"/>
      <c r="G715" s="230"/>
      <c r="H715" s="230"/>
      <c r="I715" s="230"/>
      <c r="J715" s="231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89"/>
      <c r="B716" s="189"/>
      <c r="C716" s="228"/>
      <c r="D716" s="229"/>
      <c r="E716" s="230"/>
      <c r="F716" s="230"/>
      <c r="G716" s="230"/>
      <c r="H716" s="230"/>
      <c r="I716" s="230"/>
      <c r="J716" s="231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89"/>
      <c r="B717" s="189"/>
      <c r="C717" s="228"/>
      <c r="D717" s="229"/>
      <c r="E717" s="230"/>
      <c r="F717" s="230"/>
      <c r="G717" s="230"/>
      <c r="H717" s="230"/>
      <c r="I717" s="230"/>
      <c r="J717" s="231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89"/>
      <c r="B718" s="189"/>
      <c r="C718" s="228"/>
      <c r="D718" s="229"/>
      <c r="E718" s="230"/>
      <c r="F718" s="230"/>
      <c r="G718" s="230"/>
      <c r="H718" s="230"/>
      <c r="I718" s="230"/>
      <c r="J718" s="231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89"/>
      <c r="B719" s="189"/>
      <c r="C719" s="228"/>
      <c r="D719" s="229"/>
      <c r="E719" s="230"/>
      <c r="F719" s="230"/>
      <c r="G719" s="230"/>
      <c r="H719" s="230"/>
      <c r="I719" s="230"/>
      <c r="J719" s="231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89"/>
      <c r="B720" s="189"/>
      <c r="C720" s="228"/>
      <c r="D720" s="229"/>
      <c r="E720" s="230"/>
      <c r="F720" s="230"/>
      <c r="G720" s="230"/>
      <c r="H720" s="230"/>
      <c r="I720" s="230"/>
      <c r="J720" s="231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89"/>
      <c r="B721" s="189"/>
      <c r="C721" s="228"/>
      <c r="D721" s="229"/>
      <c r="E721" s="230"/>
      <c r="F721" s="230"/>
      <c r="G721" s="230"/>
      <c r="H721" s="230"/>
      <c r="I721" s="230"/>
      <c r="J721" s="231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89"/>
      <c r="B722" s="189"/>
      <c r="C722" s="228"/>
      <c r="D722" s="229"/>
      <c r="E722" s="230"/>
      <c r="F722" s="230"/>
      <c r="G722" s="230"/>
      <c r="H722" s="230"/>
      <c r="I722" s="230"/>
      <c r="J722" s="231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89"/>
      <c r="B723" s="189"/>
      <c r="C723" s="228"/>
      <c r="D723" s="229"/>
      <c r="E723" s="230"/>
      <c r="F723" s="230"/>
      <c r="G723" s="230"/>
      <c r="H723" s="230"/>
      <c r="I723" s="230"/>
      <c r="J723" s="231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89"/>
      <c r="B724" s="189"/>
      <c r="C724" s="228"/>
      <c r="D724" s="229"/>
      <c r="E724" s="230"/>
      <c r="F724" s="230"/>
      <c r="G724" s="230"/>
      <c r="H724" s="230"/>
      <c r="I724" s="230"/>
      <c r="J724" s="231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89"/>
      <c r="B725" s="189"/>
      <c r="C725" s="228"/>
      <c r="D725" s="229"/>
      <c r="E725" s="230"/>
      <c r="F725" s="230"/>
      <c r="G725" s="230"/>
      <c r="H725" s="230"/>
      <c r="I725" s="230"/>
      <c r="J725" s="231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89"/>
      <c r="B726" s="189"/>
      <c r="C726" s="228"/>
      <c r="D726" s="229"/>
      <c r="E726" s="230"/>
      <c r="F726" s="230"/>
      <c r="G726" s="230"/>
      <c r="H726" s="230"/>
      <c r="I726" s="230"/>
      <c r="J726" s="231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89"/>
      <c r="B727" s="189"/>
      <c r="C727" s="228"/>
      <c r="D727" s="229"/>
      <c r="E727" s="230"/>
      <c r="F727" s="230"/>
      <c r="G727" s="230"/>
      <c r="H727" s="230"/>
      <c r="I727" s="230"/>
      <c r="J727" s="231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89"/>
      <c r="B728" s="189"/>
      <c r="C728" s="228"/>
      <c r="D728" s="229"/>
      <c r="E728" s="230"/>
      <c r="F728" s="230"/>
      <c r="G728" s="230"/>
      <c r="H728" s="230"/>
      <c r="I728" s="230"/>
      <c r="J728" s="231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89"/>
      <c r="B729" s="189"/>
      <c r="C729" s="228"/>
      <c r="D729" s="229"/>
      <c r="E729" s="230"/>
      <c r="F729" s="230"/>
      <c r="G729" s="230"/>
      <c r="H729" s="230"/>
      <c r="I729" s="230"/>
      <c r="J729" s="231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89"/>
      <c r="B730" s="189"/>
      <c r="C730" s="228"/>
      <c r="D730" s="229"/>
      <c r="E730" s="230"/>
      <c r="F730" s="230"/>
      <c r="G730" s="230"/>
      <c r="H730" s="230"/>
      <c r="I730" s="230"/>
      <c r="J730" s="231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89"/>
      <c r="B731" s="189"/>
      <c r="C731" s="228"/>
      <c r="D731" s="229"/>
      <c r="E731" s="230"/>
      <c r="F731" s="230"/>
      <c r="G731" s="230"/>
      <c r="H731" s="230"/>
      <c r="I731" s="230"/>
      <c r="J731" s="231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89"/>
      <c r="B732" s="189"/>
      <c r="C732" s="228"/>
      <c r="D732" s="229"/>
      <c r="E732" s="230"/>
      <c r="F732" s="230"/>
      <c r="G732" s="230"/>
      <c r="H732" s="230"/>
      <c r="I732" s="230"/>
      <c r="J732" s="231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89"/>
      <c r="B733" s="189"/>
      <c r="C733" s="228"/>
      <c r="D733" s="229"/>
      <c r="E733" s="230"/>
      <c r="F733" s="230"/>
      <c r="G733" s="230"/>
      <c r="H733" s="230"/>
      <c r="I733" s="230"/>
      <c r="J733" s="231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89"/>
      <c r="B734" s="189"/>
      <c r="C734" s="228"/>
      <c r="D734" s="229"/>
      <c r="E734" s="230"/>
      <c r="F734" s="230"/>
      <c r="G734" s="230"/>
      <c r="H734" s="230"/>
      <c r="I734" s="230"/>
      <c r="J734" s="231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89"/>
      <c r="B735" s="189"/>
      <c r="C735" s="228"/>
      <c r="D735" s="229"/>
      <c r="E735" s="230"/>
      <c r="F735" s="230"/>
      <c r="G735" s="230"/>
      <c r="H735" s="230"/>
      <c r="I735" s="230"/>
      <c r="J735" s="231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89"/>
      <c r="B736" s="189"/>
      <c r="C736" s="228"/>
      <c r="D736" s="229"/>
      <c r="E736" s="230"/>
      <c r="F736" s="230"/>
      <c r="G736" s="230"/>
      <c r="H736" s="230"/>
      <c r="I736" s="230"/>
      <c r="J736" s="231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89"/>
      <c r="B737" s="189"/>
      <c r="C737" s="228"/>
      <c r="D737" s="229"/>
      <c r="E737" s="230"/>
      <c r="F737" s="230"/>
      <c r="G737" s="230"/>
      <c r="H737" s="230"/>
      <c r="I737" s="230"/>
      <c r="J737" s="231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89"/>
      <c r="B738" s="189"/>
      <c r="C738" s="228"/>
      <c r="D738" s="229"/>
      <c r="E738" s="230"/>
      <c r="F738" s="230"/>
      <c r="G738" s="230"/>
      <c r="H738" s="230"/>
      <c r="I738" s="230"/>
      <c r="J738" s="231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89"/>
      <c r="B739" s="189"/>
      <c r="C739" s="228"/>
      <c r="D739" s="229"/>
      <c r="E739" s="230"/>
      <c r="F739" s="230"/>
      <c r="G739" s="230"/>
      <c r="H739" s="230"/>
      <c r="I739" s="230"/>
      <c r="J739" s="231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89"/>
      <c r="B740" s="189"/>
      <c r="C740" s="228"/>
      <c r="D740" s="229"/>
      <c r="E740" s="230"/>
      <c r="F740" s="230"/>
      <c r="G740" s="230"/>
      <c r="H740" s="230"/>
      <c r="I740" s="230"/>
      <c r="J740" s="231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89"/>
      <c r="B741" s="189"/>
      <c r="C741" s="228"/>
      <c r="D741" s="229"/>
      <c r="E741" s="230"/>
      <c r="F741" s="230"/>
      <c r="G741" s="230"/>
      <c r="H741" s="230"/>
      <c r="I741" s="230"/>
      <c r="J741" s="231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89"/>
      <c r="B742" s="189"/>
      <c r="C742" s="228"/>
      <c r="D742" s="229"/>
      <c r="E742" s="230"/>
      <c r="F742" s="230"/>
      <c r="G742" s="230"/>
      <c r="H742" s="230"/>
      <c r="I742" s="230"/>
      <c r="J742" s="231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89"/>
      <c r="B743" s="189"/>
      <c r="C743" s="228"/>
      <c r="D743" s="229"/>
      <c r="E743" s="230"/>
      <c r="F743" s="230"/>
      <c r="G743" s="230"/>
      <c r="H743" s="230"/>
      <c r="I743" s="230"/>
      <c r="J743" s="231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89"/>
      <c r="B744" s="189"/>
      <c r="C744" s="228"/>
      <c r="D744" s="229"/>
      <c r="E744" s="230"/>
      <c r="F744" s="230"/>
      <c r="G744" s="230"/>
      <c r="H744" s="230"/>
      <c r="I744" s="230"/>
      <c r="J744" s="231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89"/>
      <c r="B745" s="189"/>
      <c r="C745" s="228"/>
      <c r="D745" s="229"/>
      <c r="E745" s="230"/>
      <c r="F745" s="230"/>
      <c r="G745" s="230"/>
      <c r="H745" s="230"/>
      <c r="I745" s="230"/>
      <c r="J745" s="231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89"/>
      <c r="B746" s="189"/>
      <c r="C746" s="228"/>
      <c r="D746" s="229"/>
      <c r="E746" s="230"/>
      <c r="F746" s="230"/>
      <c r="G746" s="230"/>
      <c r="H746" s="230"/>
      <c r="I746" s="230"/>
      <c r="J746" s="231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89"/>
      <c r="B747" s="189"/>
      <c r="C747" s="228"/>
      <c r="D747" s="229"/>
      <c r="E747" s="230"/>
      <c r="F747" s="230"/>
      <c r="G747" s="230"/>
      <c r="H747" s="230"/>
      <c r="I747" s="230"/>
      <c r="J747" s="231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89"/>
      <c r="B748" s="189"/>
      <c r="C748" s="228"/>
      <c r="D748" s="229"/>
      <c r="E748" s="230"/>
      <c r="F748" s="230"/>
      <c r="G748" s="230"/>
      <c r="H748" s="230"/>
      <c r="I748" s="230"/>
      <c r="J748" s="231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89"/>
      <c r="B749" s="189"/>
      <c r="C749" s="228"/>
      <c r="D749" s="229"/>
      <c r="E749" s="230"/>
      <c r="F749" s="230"/>
      <c r="G749" s="230"/>
      <c r="H749" s="230"/>
      <c r="I749" s="230"/>
      <c r="J749" s="231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89"/>
      <c r="B750" s="189"/>
      <c r="C750" s="228"/>
      <c r="D750" s="229"/>
      <c r="E750" s="230"/>
      <c r="F750" s="230"/>
      <c r="G750" s="230"/>
      <c r="H750" s="230"/>
      <c r="I750" s="230"/>
      <c r="J750" s="231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89"/>
      <c r="B751" s="189"/>
      <c r="C751" s="228"/>
      <c r="D751" s="229"/>
      <c r="E751" s="230"/>
      <c r="F751" s="230"/>
      <c r="G751" s="230"/>
      <c r="H751" s="230"/>
      <c r="I751" s="230"/>
      <c r="J751" s="231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89"/>
      <c r="B752" s="189"/>
      <c r="C752" s="228"/>
      <c r="D752" s="229"/>
      <c r="E752" s="230"/>
      <c r="F752" s="230"/>
      <c r="G752" s="230"/>
      <c r="H752" s="230"/>
      <c r="I752" s="230"/>
      <c r="J752" s="231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89"/>
      <c r="B753" s="189"/>
      <c r="C753" s="228"/>
      <c r="D753" s="229"/>
      <c r="E753" s="230"/>
      <c r="F753" s="230"/>
      <c r="G753" s="230"/>
      <c r="H753" s="230"/>
      <c r="I753" s="230"/>
      <c r="J753" s="231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89"/>
      <c r="B754" s="189"/>
      <c r="C754" s="228"/>
      <c r="D754" s="229"/>
      <c r="E754" s="230"/>
      <c r="F754" s="230"/>
      <c r="G754" s="230"/>
      <c r="H754" s="230"/>
      <c r="I754" s="230"/>
      <c r="J754" s="231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89"/>
      <c r="B755" s="189"/>
      <c r="C755" s="228"/>
      <c r="D755" s="229"/>
      <c r="E755" s="230"/>
      <c r="F755" s="230"/>
      <c r="G755" s="230"/>
      <c r="H755" s="230"/>
      <c r="I755" s="230"/>
      <c r="J755" s="231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89"/>
      <c r="B756" s="189"/>
      <c r="C756" s="228"/>
      <c r="D756" s="229"/>
      <c r="E756" s="230"/>
      <c r="F756" s="230"/>
      <c r="G756" s="230"/>
      <c r="H756" s="230"/>
      <c r="I756" s="230"/>
      <c r="J756" s="231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89"/>
      <c r="B757" s="189"/>
      <c r="C757" s="228"/>
      <c r="D757" s="229"/>
      <c r="E757" s="230"/>
      <c r="F757" s="230"/>
      <c r="G757" s="230"/>
      <c r="H757" s="230"/>
      <c r="I757" s="230"/>
      <c r="J757" s="231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89"/>
      <c r="B758" s="189"/>
      <c r="C758" s="228"/>
      <c r="D758" s="229"/>
      <c r="E758" s="230"/>
      <c r="F758" s="230"/>
      <c r="G758" s="230"/>
      <c r="H758" s="230"/>
      <c r="I758" s="230"/>
      <c r="J758" s="231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89"/>
      <c r="B759" s="189"/>
      <c r="C759" s="228"/>
      <c r="D759" s="229"/>
      <c r="E759" s="230"/>
      <c r="F759" s="230"/>
      <c r="G759" s="230"/>
      <c r="H759" s="230"/>
      <c r="I759" s="230"/>
      <c r="J759" s="231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89"/>
      <c r="B760" s="189"/>
      <c r="C760" s="228"/>
      <c r="D760" s="229"/>
      <c r="E760" s="230"/>
      <c r="F760" s="230"/>
      <c r="G760" s="230"/>
      <c r="H760" s="230"/>
      <c r="I760" s="230"/>
      <c r="J760" s="231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89"/>
      <c r="B761" s="189"/>
      <c r="C761" s="228"/>
      <c r="D761" s="229"/>
      <c r="E761" s="230"/>
      <c r="F761" s="230"/>
      <c r="G761" s="230"/>
      <c r="H761" s="230"/>
      <c r="I761" s="230"/>
      <c r="J761" s="231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89"/>
      <c r="B762" s="189"/>
      <c r="C762" s="228"/>
      <c r="D762" s="229"/>
      <c r="E762" s="230"/>
      <c r="F762" s="230"/>
      <c r="G762" s="230"/>
      <c r="H762" s="230"/>
      <c r="I762" s="230"/>
      <c r="J762" s="231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89"/>
      <c r="B763" s="189"/>
      <c r="C763" s="228"/>
      <c r="D763" s="229"/>
      <c r="E763" s="230"/>
      <c r="F763" s="230"/>
      <c r="G763" s="230"/>
      <c r="H763" s="230"/>
      <c r="I763" s="230"/>
      <c r="J763" s="231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89"/>
      <c r="B764" s="189"/>
      <c r="C764" s="228"/>
      <c r="D764" s="229"/>
      <c r="E764" s="230"/>
      <c r="F764" s="230"/>
      <c r="G764" s="230"/>
      <c r="H764" s="230"/>
      <c r="I764" s="230"/>
      <c r="J764" s="231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89"/>
      <c r="B765" s="189"/>
      <c r="C765" s="228"/>
      <c r="D765" s="229"/>
      <c r="E765" s="230"/>
      <c r="F765" s="230"/>
      <c r="G765" s="230"/>
      <c r="H765" s="230"/>
      <c r="I765" s="230"/>
      <c r="J765" s="231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89"/>
      <c r="B766" s="189"/>
      <c r="C766" s="228"/>
      <c r="D766" s="229"/>
      <c r="E766" s="230"/>
      <c r="F766" s="230"/>
      <c r="G766" s="230"/>
      <c r="H766" s="230"/>
      <c r="I766" s="230"/>
      <c r="J766" s="231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89"/>
      <c r="B767" s="189"/>
      <c r="C767" s="228"/>
      <c r="D767" s="229"/>
      <c r="E767" s="230"/>
      <c r="F767" s="230"/>
      <c r="G767" s="230"/>
      <c r="H767" s="230"/>
      <c r="I767" s="230"/>
      <c r="J767" s="231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89"/>
      <c r="B768" s="189"/>
      <c r="C768" s="228"/>
      <c r="D768" s="229"/>
      <c r="E768" s="230"/>
      <c r="F768" s="230"/>
      <c r="G768" s="230"/>
      <c r="H768" s="230"/>
      <c r="I768" s="230"/>
      <c r="J768" s="231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89"/>
      <c r="B769" s="189"/>
      <c r="C769" s="228"/>
      <c r="D769" s="229"/>
      <c r="E769" s="230"/>
      <c r="F769" s="230"/>
      <c r="G769" s="230"/>
      <c r="H769" s="230"/>
      <c r="I769" s="230"/>
      <c r="J769" s="231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89"/>
      <c r="B770" s="189"/>
      <c r="C770" s="228"/>
      <c r="D770" s="229"/>
      <c r="E770" s="230"/>
      <c r="F770" s="230"/>
      <c r="G770" s="230"/>
      <c r="H770" s="230"/>
      <c r="I770" s="230"/>
      <c r="J770" s="231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89"/>
      <c r="B771" s="189"/>
      <c r="C771" s="228"/>
      <c r="D771" s="229"/>
      <c r="E771" s="230"/>
      <c r="F771" s="230"/>
      <c r="G771" s="230"/>
      <c r="H771" s="230"/>
      <c r="I771" s="230"/>
      <c r="J771" s="231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89"/>
      <c r="B772" s="189"/>
      <c r="C772" s="228"/>
      <c r="D772" s="229"/>
      <c r="E772" s="230"/>
      <c r="F772" s="230"/>
      <c r="G772" s="230"/>
      <c r="H772" s="230"/>
      <c r="I772" s="230"/>
      <c r="J772" s="231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89"/>
      <c r="B773" s="189"/>
      <c r="C773" s="228"/>
      <c r="D773" s="229"/>
      <c r="E773" s="230"/>
      <c r="F773" s="230"/>
      <c r="G773" s="230"/>
      <c r="H773" s="230"/>
      <c r="I773" s="230"/>
      <c r="J773" s="231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89"/>
      <c r="B774" s="189"/>
      <c r="C774" s="228"/>
      <c r="D774" s="229"/>
      <c r="E774" s="230"/>
      <c r="F774" s="230"/>
      <c r="G774" s="230"/>
      <c r="H774" s="230"/>
      <c r="I774" s="230"/>
      <c r="J774" s="231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89"/>
      <c r="B775" s="189"/>
      <c r="C775" s="228"/>
      <c r="D775" s="229"/>
      <c r="E775" s="230"/>
      <c r="F775" s="230"/>
      <c r="G775" s="230"/>
      <c r="H775" s="230"/>
      <c r="I775" s="230"/>
      <c r="J775" s="231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89"/>
      <c r="B776" s="189"/>
      <c r="C776" s="228"/>
      <c r="D776" s="229"/>
      <c r="E776" s="230"/>
      <c r="F776" s="230"/>
      <c r="G776" s="230"/>
      <c r="H776" s="230"/>
      <c r="I776" s="230"/>
      <c r="J776" s="231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89"/>
      <c r="B777" s="189"/>
      <c r="C777" s="228"/>
      <c r="D777" s="229"/>
      <c r="E777" s="230"/>
      <c r="F777" s="230"/>
      <c r="G777" s="230"/>
      <c r="H777" s="230"/>
      <c r="I777" s="230"/>
      <c r="J777" s="231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89"/>
      <c r="B778" s="189"/>
      <c r="C778" s="228"/>
      <c r="D778" s="229"/>
      <c r="E778" s="230"/>
      <c r="F778" s="230"/>
      <c r="G778" s="230"/>
      <c r="H778" s="230"/>
      <c r="I778" s="230"/>
      <c r="J778" s="231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89"/>
      <c r="B779" s="189"/>
      <c r="C779" s="228"/>
      <c r="D779" s="229"/>
      <c r="E779" s="230"/>
      <c r="F779" s="230"/>
      <c r="G779" s="230"/>
      <c r="H779" s="230"/>
      <c r="I779" s="230"/>
      <c r="J779" s="231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89"/>
      <c r="B780" s="189"/>
      <c r="C780" s="228"/>
      <c r="D780" s="229"/>
      <c r="E780" s="230"/>
      <c r="F780" s="230"/>
      <c r="G780" s="230"/>
      <c r="H780" s="230"/>
      <c r="I780" s="230"/>
      <c r="J780" s="231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89"/>
      <c r="B781" s="189"/>
      <c r="C781" s="228"/>
      <c r="D781" s="229"/>
      <c r="E781" s="230"/>
      <c r="F781" s="230"/>
      <c r="G781" s="230"/>
      <c r="H781" s="230"/>
      <c r="I781" s="230"/>
      <c r="J781" s="231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89"/>
      <c r="B782" s="189"/>
      <c r="C782" s="228"/>
      <c r="D782" s="229"/>
      <c r="E782" s="230"/>
      <c r="F782" s="230"/>
      <c r="G782" s="230"/>
      <c r="H782" s="230"/>
      <c r="I782" s="230"/>
      <c r="J782" s="231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89"/>
      <c r="B783" s="189"/>
      <c r="C783" s="228"/>
      <c r="D783" s="229"/>
      <c r="E783" s="230"/>
      <c r="F783" s="230"/>
      <c r="G783" s="230"/>
      <c r="H783" s="230"/>
      <c r="I783" s="230"/>
      <c r="J783" s="231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89"/>
      <c r="B784" s="189"/>
      <c r="C784" s="228"/>
      <c r="D784" s="229"/>
      <c r="E784" s="230"/>
      <c r="F784" s="230"/>
      <c r="G784" s="230"/>
      <c r="H784" s="230"/>
      <c r="I784" s="230"/>
      <c r="J784" s="231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89"/>
      <c r="B785" s="189"/>
      <c r="C785" s="228"/>
      <c r="D785" s="229"/>
      <c r="E785" s="230"/>
      <c r="F785" s="230"/>
      <c r="G785" s="230"/>
      <c r="H785" s="230"/>
      <c r="I785" s="230"/>
      <c r="J785" s="231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89"/>
      <c r="B786" s="189"/>
      <c r="C786" s="228"/>
      <c r="D786" s="229"/>
      <c r="E786" s="230"/>
      <c r="F786" s="230"/>
      <c r="G786" s="230"/>
      <c r="H786" s="230"/>
      <c r="I786" s="230"/>
      <c r="J786" s="231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89"/>
      <c r="B787" s="189"/>
      <c r="C787" s="228"/>
      <c r="D787" s="229"/>
      <c r="E787" s="230"/>
      <c r="F787" s="230"/>
      <c r="G787" s="230"/>
      <c r="H787" s="230"/>
      <c r="I787" s="230"/>
      <c r="J787" s="231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89"/>
      <c r="B788" s="189"/>
      <c r="C788" s="228"/>
      <c r="D788" s="229"/>
      <c r="E788" s="230"/>
      <c r="F788" s="230"/>
      <c r="G788" s="230"/>
      <c r="H788" s="230"/>
      <c r="I788" s="230"/>
      <c r="J788" s="231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89"/>
      <c r="B789" s="189"/>
      <c r="C789" s="228"/>
      <c r="D789" s="229"/>
      <c r="E789" s="230"/>
      <c r="F789" s="230"/>
      <c r="G789" s="230"/>
      <c r="H789" s="230"/>
      <c r="I789" s="230"/>
      <c r="J789" s="231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89"/>
      <c r="B790" s="189"/>
      <c r="C790" s="228"/>
      <c r="D790" s="229"/>
      <c r="E790" s="230"/>
      <c r="F790" s="230"/>
      <c r="G790" s="230"/>
      <c r="H790" s="230"/>
      <c r="I790" s="230"/>
      <c r="J790" s="231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89"/>
      <c r="B791" s="189"/>
      <c r="C791" s="228"/>
      <c r="D791" s="229"/>
      <c r="E791" s="230"/>
      <c r="F791" s="230"/>
      <c r="G791" s="230"/>
      <c r="H791" s="230"/>
      <c r="I791" s="230"/>
      <c r="J791" s="231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89"/>
      <c r="B792" s="189"/>
      <c r="C792" s="228"/>
      <c r="D792" s="229"/>
      <c r="E792" s="230"/>
      <c r="F792" s="230"/>
      <c r="G792" s="230"/>
      <c r="H792" s="230"/>
      <c r="I792" s="230"/>
      <c r="J792" s="231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89"/>
      <c r="B793" s="189"/>
      <c r="C793" s="228"/>
      <c r="D793" s="229"/>
      <c r="E793" s="230"/>
      <c r="F793" s="230"/>
      <c r="G793" s="230"/>
      <c r="H793" s="230"/>
      <c r="I793" s="230"/>
      <c r="J793" s="231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89"/>
      <c r="B794" s="189"/>
      <c r="C794" s="228"/>
      <c r="D794" s="229"/>
      <c r="E794" s="230"/>
      <c r="F794" s="230"/>
      <c r="G794" s="230"/>
      <c r="H794" s="230"/>
      <c r="I794" s="230"/>
      <c r="J794" s="231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89"/>
      <c r="B795" s="189"/>
      <c r="C795" s="228"/>
      <c r="D795" s="229"/>
      <c r="E795" s="230"/>
      <c r="F795" s="230"/>
      <c r="G795" s="230"/>
      <c r="H795" s="230"/>
      <c r="I795" s="230"/>
      <c r="J795" s="231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89"/>
      <c r="B796" s="189"/>
      <c r="C796" s="228"/>
      <c r="D796" s="229"/>
      <c r="E796" s="230"/>
      <c r="F796" s="230"/>
      <c r="G796" s="230"/>
      <c r="H796" s="230"/>
      <c r="I796" s="230"/>
      <c r="J796" s="231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89"/>
      <c r="B797" s="189"/>
      <c r="C797" s="228"/>
      <c r="D797" s="229"/>
      <c r="E797" s="230"/>
      <c r="F797" s="230"/>
      <c r="G797" s="230"/>
      <c r="H797" s="230"/>
      <c r="I797" s="230"/>
      <c r="J797" s="231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89"/>
      <c r="B798" s="189"/>
      <c r="C798" s="228"/>
      <c r="D798" s="229"/>
      <c r="E798" s="230"/>
      <c r="F798" s="230"/>
      <c r="G798" s="230"/>
      <c r="H798" s="230"/>
      <c r="I798" s="230"/>
      <c r="J798" s="231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89"/>
      <c r="B799" s="189"/>
      <c r="C799" s="228"/>
      <c r="D799" s="229"/>
      <c r="E799" s="230"/>
      <c r="F799" s="230"/>
      <c r="G799" s="230"/>
      <c r="H799" s="230"/>
      <c r="I799" s="230"/>
      <c r="J799" s="231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89"/>
      <c r="B800" s="189"/>
      <c r="C800" s="228"/>
      <c r="D800" s="229"/>
      <c r="E800" s="230"/>
      <c r="F800" s="230"/>
      <c r="G800" s="230"/>
      <c r="H800" s="230"/>
      <c r="I800" s="230"/>
      <c r="J800" s="231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89"/>
      <c r="B801" s="189"/>
      <c r="C801" s="228"/>
      <c r="D801" s="229"/>
      <c r="E801" s="230"/>
      <c r="F801" s="230"/>
      <c r="G801" s="230"/>
      <c r="H801" s="230"/>
      <c r="I801" s="230"/>
      <c r="J801" s="231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89"/>
      <c r="B802" s="189"/>
      <c r="C802" s="228"/>
      <c r="D802" s="229"/>
      <c r="E802" s="230"/>
      <c r="F802" s="230"/>
      <c r="G802" s="230"/>
      <c r="H802" s="230"/>
      <c r="I802" s="230"/>
      <c r="J802" s="231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89"/>
      <c r="B803" s="189"/>
      <c r="C803" s="228"/>
      <c r="D803" s="229"/>
      <c r="E803" s="230"/>
      <c r="F803" s="230"/>
      <c r="G803" s="230"/>
      <c r="H803" s="230"/>
      <c r="I803" s="230"/>
      <c r="J803" s="231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89"/>
      <c r="B804" s="189"/>
      <c r="C804" s="228"/>
      <c r="D804" s="229"/>
      <c r="E804" s="230"/>
      <c r="F804" s="230"/>
      <c r="G804" s="230"/>
      <c r="H804" s="230"/>
      <c r="I804" s="230"/>
      <c r="J804" s="231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89"/>
      <c r="B805" s="189"/>
      <c r="C805" s="228"/>
      <c r="D805" s="229"/>
      <c r="E805" s="230"/>
      <c r="F805" s="230"/>
      <c r="G805" s="230"/>
      <c r="H805" s="230"/>
      <c r="I805" s="230"/>
      <c r="J805" s="231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89"/>
      <c r="B806" s="189"/>
      <c r="C806" s="228"/>
      <c r="D806" s="229"/>
      <c r="E806" s="230"/>
      <c r="F806" s="230"/>
      <c r="G806" s="230"/>
      <c r="H806" s="230"/>
      <c r="I806" s="230"/>
      <c r="J806" s="231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89"/>
      <c r="B807" s="189"/>
      <c r="C807" s="228"/>
      <c r="D807" s="229"/>
      <c r="E807" s="230"/>
      <c r="F807" s="230"/>
      <c r="G807" s="230"/>
      <c r="H807" s="230"/>
      <c r="I807" s="230"/>
      <c r="J807" s="231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89"/>
      <c r="B808" s="189"/>
      <c r="C808" s="228"/>
      <c r="D808" s="229"/>
      <c r="E808" s="230"/>
      <c r="F808" s="230"/>
      <c r="G808" s="230"/>
      <c r="H808" s="230"/>
      <c r="I808" s="230"/>
      <c r="J808" s="231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89"/>
      <c r="B809" s="189"/>
      <c r="C809" s="228"/>
      <c r="D809" s="229"/>
      <c r="E809" s="230"/>
      <c r="F809" s="230"/>
      <c r="G809" s="230"/>
      <c r="H809" s="230"/>
      <c r="I809" s="230"/>
      <c r="J809" s="231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89"/>
      <c r="B810" s="189"/>
      <c r="C810" s="228"/>
      <c r="D810" s="229"/>
      <c r="E810" s="230"/>
      <c r="F810" s="230"/>
      <c r="G810" s="230"/>
      <c r="H810" s="230"/>
      <c r="I810" s="230"/>
      <c r="J810" s="231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89"/>
      <c r="B811" s="189"/>
      <c r="C811" s="228"/>
      <c r="D811" s="229"/>
      <c r="E811" s="230"/>
      <c r="F811" s="230"/>
      <c r="G811" s="230"/>
      <c r="H811" s="230"/>
      <c r="I811" s="230"/>
      <c r="J811" s="231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89"/>
      <c r="B812" s="189"/>
      <c r="C812" s="228"/>
      <c r="D812" s="229"/>
      <c r="E812" s="230"/>
      <c r="F812" s="230"/>
      <c r="G812" s="230"/>
      <c r="H812" s="230"/>
      <c r="I812" s="230"/>
      <c r="J812" s="231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89"/>
      <c r="B813" s="189"/>
      <c r="C813" s="228"/>
      <c r="D813" s="229"/>
      <c r="E813" s="230"/>
      <c r="F813" s="230"/>
      <c r="G813" s="230"/>
      <c r="H813" s="230"/>
      <c r="I813" s="230"/>
      <c r="J813" s="231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89"/>
      <c r="B814" s="189"/>
      <c r="C814" s="228"/>
      <c r="D814" s="229"/>
      <c r="E814" s="230"/>
      <c r="F814" s="230"/>
      <c r="G814" s="230"/>
      <c r="H814" s="230"/>
      <c r="I814" s="230"/>
      <c r="J814" s="231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89"/>
      <c r="B815" s="189"/>
      <c r="C815" s="228"/>
      <c r="D815" s="229"/>
      <c r="E815" s="230"/>
      <c r="F815" s="230"/>
      <c r="G815" s="230"/>
      <c r="H815" s="230"/>
      <c r="I815" s="230"/>
      <c r="J815" s="231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89"/>
      <c r="B816" s="189"/>
      <c r="C816" s="228"/>
      <c r="D816" s="229"/>
      <c r="E816" s="230"/>
      <c r="F816" s="230"/>
      <c r="G816" s="230"/>
      <c r="H816" s="230"/>
      <c r="I816" s="230"/>
      <c r="J816" s="231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89"/>
      <c r="B817" s="189"/>
      <c r="C817" s="228"/>
      <c r="D817" s="229"/>
      <c r="E817" s="230"/>
      <c r="F817" s="230"/>
      <c r="G817" s="230"/>
      <c r="H817" s="230"/>
      <c r="I817" s="230"/>
      <c r="J817" s="231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89"/>
      <c r="B818" s="189"/>
      <c r="C818" s="228"/>
      <c r="D818" s="229"/>
      <c r="E818" s="230"/>
      <c r="F818" s="230"/>
      <c r="G818" s="230"/>
      <c r="H818" s="230"/>
      <c r="I818" s="230"/>
      <c r="J818" s="231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89"/>
      <c r="B819" s="189"/>
      <c r="C819" s="228"/>
      <c r="D819" s="229"/>
      <c r="E819" s="230"/>
      <c r="F819" s="230"/>
      <c r="G819" s="230"/>
      <c r="H819" s="230"/>
      <c r="I819" s="230"/>
      <c r="J819" s="231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89"/>
      <c r="B820" s="189"/>
      <c r="C820" s="228"/>
      <c r="D820" s="229"/>
      <c r="E820" s="230"/>
      <c r="F820" s="230"/>
      <c r="G820" s="230"/>
      <c r="H820" s="230"/>
      <c r="I820" s="230"/>
      <c r="J820" s="231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89"/>
      <c r="B821" s="189"/>
      <c r="C821" s="228"/>
      <c r="D821" s="229"/>
      <c r="E821" s="230"/>
      <c r="F821" s="230"/>
      <c r="G821" s="230"/>
      <c r="H821" s="230"/>
      <c r="I821" s="230"/>
      <c r="J821" s="231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89"/>
      <c r="B822" s="189"/>
      <c r="C822" s="228"/>
      <c r="D822" s="229"/>
      <c r="E822" s="230"/>
      <c r="F822" s="230"/>
      <c r="G822" s="230"/>
      <c r="H822" s="230"/>
      <c r="I822" s="230"/>
      <c r="J822" s="231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89"/>
      <c r="B823" s="189"/>
      <c r="C823" s="228"/>
      <c r="D823" s="229"/>
      <c r="E823" s="230"/>
      <c r="F823" s="230"/>
      <c r="G823" s="230"/>
      <c r="H823" s="230"/>
      <c r="I823" s="230"/>
      <c r="J823" s="231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89"/>
      <c r="B824" s="189"/>
      <c r="C824" s="228"/>
      <c r="D824" s="229"/>
      <c r="E824" s="230"/>
      <c r="F824" s="230"/>
      <c r="G824" s="230"/>
      <c r="H824" s="230"/>
      <c r="I824" s="230"/>
      <c r="J824" s="231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89"/>
      <c r="B825" s="189"/>
      <c r="C825" s="228"/>
      <c r="D825" s="229"/>
      <c r="E825" s="230"/>
      <c r="F825" s="230"/>
      <c r="G825" s="230"/>
      <c r="H825" s="230"/>
      <c r="I825" s="230"/>
      <c r="J825" s="231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89"/>
      <c r="B826" s="189"/>
      <c r="C826" s="228"/>
      <c r="D826" s="229"/>
      <c r="E826" s="230"/>
      <c r="F826" s="230"/>
      <c r="G826" s="230"/>
      <c r="H826" s="230"/>
      <c r="I826" s="230"/>
      <c r="J826" s="231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89"/>
      <c r="B827" s="189"/>
      <c r="C827" s="228"/>
      <c r="D827" s="229"/>
      <c r="E827" s="230"/>
      <c r="F827" s="230"/>
      <c r="G827" s="230"/>
      <c r="H827" s="230"/>
      <c r="I827" s="230"/>
      <c r="J827" s="231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89"/>
      <c r="B828" s="189"/>
      <c r="C828" s="228"/>
      <c r="D828" s="229"/>
      <c r="E828" s="230"/>
      <c r="F828" s="230"/>
      <c r="G828" s="230"/>
      <c r="H828" s="230"/>
      <c r="I828" s="230"/>
      <c r="J828" s="231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89"/>
      <c r="B829" s="189"/>
      <c r="C829" s="228"/>
      <c r="D829" s="229"/>
      <c r="E829" s="230"/>
      <c r="F829" s="230"/>
      <c r="G829" s="230"/>
      <c r="H829" s="230"/>
      <c r="I829" s="230"/>
      <c r="J829" s="231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89"/>
      <c r="B830" s="189"/>
      <c r="C830" s="228"/>
      <c r="D830" s="229"/>
      <c r="E830" s="230"/>
      <c r="F830" s="230"/>
      <c r="G830" s="230"/>
      <c r="H830" s="230"/>
      <c r="I830" s="230"/>
      <c r="J830" s="231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89"/>
      <c r="B831" s="189"/>
      <c r="C831" s="228"/>
      <c r="D831" s="229"/>
      <c r="E831" s="230"/>
      <c r="F831" s="230"/>
      <c r="G831" s="230"/>
      <c r="H831" s="230"/>
      <c r="I831" s="230"/>
      <c r="J831" s="231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89"/>
      <c r="B832" s="189"/>
      <c r="C832" s="228"/>
      <c r="D832" s="229"/>
      <c r="E832" s="230"/>
      <c r="F832" s="230"/>
      <c r="G832" s="230"/>
      <c r="H832" s="230"/>
      <c r="I832" s="230"/>
      <c r="J832" s="231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89"/>
      <c r="B833" s="189"/>
      <c r="C833" s="228"/>
      <c r="D833" s="229"/>
      <c r="E833" s="230"/>
      <c r="F833" s="230"/>
      <c r="G833" s="230"/>
      <c r="H833" s="230"/>
      <c r="I833" s="230"/>
      <c r="J833" s="231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89"/>
      <c r="B834" s="189"/>
      <c r="C834" s="228"/>
      <c r="D834" s="229"/>
      <c r="E834" s="230"/>
      <c r="F834" s="230"/>
      <c r="G834" s="230"/>
      <c r="H834" s="230"/>
      <c r="I834" s="230"/>
      <c r="J834" s="231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89"/>
      <c r="B835" s="189"/>
      <c r="C835" s="228"/>
      <c r="D835" s="229"/>
      <c r="E835" s="230"/>
      <c r="F835" s="230"/>
      <c r="G835" s="230"/>
      <c r="H835" s="230"/>
      <c r="I835" s="230"/>
      <c r="J835" s="231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89"/>
      <c r="B836" s="189"/>
      <c r="C836" s="228"/>
      <c r="D836" s="229"/>
      <c r="E836" s="230"/>
      <c r="F836" s="230"/>
      <c r="G836" s="230"/>
      <c r="H836" s="230"/>
      <c r="I836" s="230"/>
      <c r="J836" s="231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89"/>
      <c r="B837" s="189"/>
      <c r="C837" s="228"/>
      <c r="D837" s="229"/>
      <c r="E837" s="230"/>
      <c r="F837" s="230"/>
      <c r="G837" s="230"/>
      <c r="H837" s="230"/>
      <c r="I837" s="230"/>
      <c r="J837" s="231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89"/>
      <c r="B838" s="189"/>
      <c r="C838" s="228"/>
      <c r="D838" s="229"/>
      <c r="E838" s="230"/>
      <c r="F838" s="230"/>
      <c r="G838" s="230"/>
      <c r="H838" s="230"/>
      <c r="I838" s="230"/>
      <c r="J838" s="231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89"/>
      <c r="B839" s="189"/>
      <c r="C839" s="228"/>
      <c r="D839" s="229"/>
      <c r="E839" s="230"/>
      <c r="F839" s="230"/>
      <c r="G839" s="230"/>
      <c r="H839" s="230"/>
      <c r="I839" s="230"/>
      <c r="J839" s="231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89"/>
      <c r="B840" s="189"/>
      <c r="C840" s="228"/>
      <c r="D840" s="229"/>
      <c r="E840" s="230"/>
      <c r="F840" s="230"/>
      <c r="G840" s="230"/>
      <c r="H840" s="230"/>
      <c r="I840" s="230"/>
      <c r="J840" s="231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89"/>
      <c r="B841" s="189"/>
      <c r="C841" s="228"/>
      <c r="D841" s="229"/>
      <c r="E841" s="230"/>
      <c r="F841" s="230"/>
      <c r="G841" s="230"/>
      <c r="H841" s="230"/>
      <c r="I841" s="230"/>
      <c r="J841" s="231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89"/>
      <c r="B842" s="189"/>
      <c r="C842" s="228"/>
      <c r="D842" s="229"/>
      <c r="E842" s="230"/>
      <c r="F842" s="230"/>
      <c r="G842" s="230"/>
      <c r="H842" s="230"/>
      <c r="I842" s="230"/>
      <c r="J842" s="231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89"/>
      <c r="B843" s="189"/>
      <c r="C843" s="228"/>
      <c r="D843" s="229"/>
      <c r="E843" s="230"/>
      <c r="F843" s="230"/>
      <c r="G843" s="230"/>
      <c r="H843" s="230"/>
      <c r="I843" s="230"/>
      <c r="J843" s="231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89"/>
      <c r="B844" s="189"/>
      <c r="C844" s="228"/>
      <c r="D844" s="229"/>
      <c r="E844" s="230"/>
      <c r="F844" s="230"/>
      <c r="G844" s="230"/>
      <c r="H844" s="230"/>
      <c r="I844" s="230"/>
      <c r="J844" s="231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89"/>
      <c r="B845" s="189"/>
      <c r="C845" s="228"/>
      <c r="D845" s="229"/>
      <c r="E845" s="230"/>
      <c r="F845" s="230"/>
      <c r="G845" s="230"/>
      <c r="H845" s="230"/>
      <c r="I845" s="230"/>
      <c r="J845" s="231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89"/>
      <c r="B846" s="189"/>
      <c r="C846" s="228"/>
      <c r="D846" s="229"/>
      <c r="E846" s="230"/>
      <c r="F846" s="230"/>
      <c r="G846" s="230"/>
      <c r="H846" s="230"/>
      <c r="I846" s="230"/>
      <c r="J846" s="231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89"/>
      <c r="B847" s="189"/>
      <c r="C847" s="228"/>
      <c r="D847" s="229"/>
      <c r="E847" s="230"/>
      <c r="F847" s="230"/>
      <c r="G847" s="230"/>
      <c r="H847" s="230"/>
      <c r="I847" s="230"/>
      <c r="J847" s="231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89"/>
      <c r="B848" s="189"/>
      <c r="C848" s="228"/>
      <c r="D848" s="229"/>
      <c r="E848" s="230"/>
      <c r="F848" s="230"/>
      <c r="G848" s="230"/>
      <c r="H848" s="230"/>
      <c r="I848" s="230"/>
      <c r="J848" s="231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89"/>
      <c r="B849" s="189"/>
      <c r="C849" s="228"/>
      <c r="D849" s="229"/>
      <c r="E849" s="230"/>
      <c r="F849" s="230"/>
      <c r="G849" s="230"/>
      <c r="H849" s="230"/>
      <c r="I849" s="230"/>
      <c r="J849" s="231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89"/>
      <c r="B850" s="189"/>
      <c r="C850" s="228"/>
      <c r="D850" s="229"/>
      <c r="E850" s="230"/>
      <c r="F850" s="230"/>
      <c r="G850" s="230"/>
      <c r="H850" s="230"/>
      <c r="I850" s="230"/>
      <c r="J850" s="231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89"/>
      <c r="B851" s="189"/>
      <c r="C851" s="228"/>
      <c r="D851" s="229"/>
      <c r="E851" s="230"/>
      <c r="F851" s="230"/>
      <c r="G851" s="230"/>
      <c r="H851" s="230"/>
      <c r="I851" s="230"/>
      <c r="J851" s="231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89"/>
      <c r="B852" s="189"/>
      <c r="C852" s="228"/>
      <c r="D852" s="229"/>
      <c r="E852" s="230"/>
      <c r="F852" s="230"/>
      <c r="G852" s="230"/>
      <c r="H852" s="230"/>
      <c r="I852" s="230"/>
      <c r="J852" s="231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89"/>
      <c r="B853" s="189"/>
      <c r="C853" s="228"/>
      <c r="D853" s="229"/>
      <c r="E853" s="230"/>
      <c r="F853" s="230"/>
      <c r="G853" s="230"/>
      <c r="H853" s="230"/>
      <c r="I853" s="230"/>
      <c r="J853" s="231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89"/>
      <c r="B854" s="189"/>
      <c r="C854" s="228"/>
      <c r="D854" s="229"/>
      <c r="E854" s="230"/>
      <c r="F854" s="230"/>
      <c r="G854" s="230"/>
      <c r="H854" s="230"/>
      <c r="I854" s="230"/>
      <c r="J854" s="231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89"/>
      <c r="B855" s="189"/>
      <c r="C855" s="228"/>
      <c r="D855" s="229"/>
      <c r="E855" s="230"/>
      <c r="F855" s="230"/>
      <c r="G855" s="230"/>
      <c r="H855" s="230"/>
      <c r="I855" s="230"/>
      <c r="J855" s="231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89"/>
      <c r="B856" s="189"/>
      <c r="C856" s="228"/>
      <c r="D856" s="229"/>
      <c r="E856" s="230"/>
      <c r="F856" s="230"/>
      <c r="G856" s="230"/>
      <c r="H856" s="230"/>
      <c r="I856" s="230"/>
      <c r="J856" s="231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89"/>
      <c r="B857" s="189"/>
      <c r="C857" s="228"/>
      <c r="D857" s="229"/>
      <c r="E857" s="230"/>
      <c r="F857" s="230"/>
      <c r="G857" s="230"/>
      <c r="H857" s="230"/>
      <c r="I857" s="230"/>
      <c r="J857" s="231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89"/>
      <c r="B858" s="189"/>
      <c r="C858" s="228"/>
      <c r="D858" s="229"/>
      <c r="E858" s="230"/>
      <c r="F858" s="230"/>
      <c r="G858" s="230"/>
      <c r="H858" s="230"/>
      <c r="I858" s="230"/>
      <c r="J858" s="231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89"/>
      <c r="B859" s="189"/>
      <c r="C859" s="228"/>
      <c r="D859" s="229"/>
      <c r="E859" s="230"/>
      <c r="F859" s="230"/>
      <c r="G859" s="230"/>
      <c r="H859" s="230"/>
      <c r="I859" s="230"/>
      <c r="J859" s="231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89"/>
      <c r="B860" s="189"/>
      <c r="C860" s="228"/>
      <c r="D860" s="229"/>
      <c r="E860" s="230"/>
      <c r="F860" s="230"/>
      <c r="G860" s="230"/>
      <c r="H860" s="230"/>
      <c r="I860" s="230"/>
      <c r="J860" s="231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89"/>
      <c r="B861" s="189"/>
      <c r="C861" s="228"/>
      <c r="D861" s="229"/>
      <c r="E861" s="230"/>
      <c r="F861" s="230"/>
      <c r="G861" s="230"/>
      <c r="H861" s="230"/>
      <c r="I861" s="230"/>
      <c r="J861" s="231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89"/>
      <c r="B862" s="189"/>
      <c r="C862" s="228"/>
      <c r="D862" s="229"/>
      <c r="E862" s="230"/>
      <c r="F862" s="230"/>
      <c r="G862" s="230"/>
      <c r="H862" s="230"/>
      <c r="I862" s="230"/>
      <c r="J862" s="231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89"/>
      <c r="B863" s="189"/>
      <c r="C863" s="228"/>
      <c r="D863" s="229"/>
      <c r="E863" s="230"/>
      <c r="F863" s="230"/>
      <c r="G863" s="230"/>
      <c r="H863" s="230"/>
      <c r="I863" s="230"/>
      <c r="J863" s="231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89"/>
      <c r="B864" s="189"/>
      <c r="C864" s="228"/>
      <c r="D864" s="229"/>
      <c r="E864" s="230"/>
      <c r="F864" s="230"/>
      <c r="G864" s="230"/>
      <c r="H864" s="230"/>
      <c r="I864" s="230"/>
      <c r="J864" s="231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89"/>
      <c r="B865" s="189"/>
      <c r="C865" s="228"/>
      <c r="D865" s="229"/>
      <c r="E865" s="230"/>
      <c r="F865" s="230"/>
      <c r="G865" s="230"/>
      <c r="H865" s="230"/>
      <c r="I865" s="230"/>
      <c r="J865" s="231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89"/>
      <c r="B866" s="189"/>
      <c r="C866" s="228"/>
      <c r="D866" s="229"/>
      <c r="E866" s="230"/>
      <c r="F866" s="230"/>
      <c r="G866" s="230"/>
      <c r="H866" s="230"/>
      <c r="I866" s="230"/>
      <c r="J866" s="231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89"/>
      <c r="B867" s="189"/>
      <c r="C867" s="228"/>
      <c r="D867" s="229"/>
      <c r="E867" s="230"/>
      <c r="F867" s="230"/>
      <c r="G867" s="230"/>
      <c r="H867" s="230"/>
      <c r="I867" s="230"/>
      <c r="J867" s="231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89"/>
      <c r="B868" s="189"/>
      <c r="C868" s="228"/>
      <c r="D868" s="229"/>
      <c r="E868" s="230"/>
      <c r="F868" s="230"/>
      <c r="G868" s="230"/>
      <c r="H868" s="230"/>
      <c r="I868" s="230"/>
      <c r="J868" s="231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89"/>
      <c r="B869" s="189"/>
      <c r="C869" s="228"/>
      <c r="D869" s="229"/>
      <c r="E869" s="230"/>
      <c r="F869" s="230"/>
      <c r="G869" s="230"/>
      <c r="H869" s="230"/>
      <c r="I869" s="230"/>
      <c r="J869" s="231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89"/>
      <c r="B870" s="189"/>
      <c r="C870" s="228"/>
      <c r="D870" s="229"/>
      <c r="E870" s="230"/>
      <c r="F870" s="230"/>
      <c r="G870" s="230"/>
      <c r="H870" s="230"/>
      <c r="I870" s="230"/>
      <c r="J870" s="231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89"/>
      <c r="B871" s="189"/>
      <c r="C871" s="228"/>
      <c r="D871" s="229"/>
      <c r="E871" s="230"/>
      <c r="F871" s="230"/>
      <c r="G871" s="230"/>
      <c r="H871" s="230"/>
      <c r="I871" s="230"/>
      <c r="J871" s="231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89"/>
      <c r="B872" s="189"/>
      <c r="C872" s="228"/>
      <c r="D872" s="229"/>
      <c r="E872" s="230"/>
      <c r="F872" s="230"/>
      <c r="G872" s="230"/>
      <c r="H872" s="230"/>
      <c r="I872" s="230"/>
      <c r="J872" s="231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89"/>
      <c r="B873" s="189"/>
      <c r="C873" s="228"/>
      <c r="D873" s="229"/>
      <c r="E873" s="230"/>
      <c r="F873" s="230"/>
      <c r="G873" s="230"/>
      <c r="H873" s="230"/>
      <c r="I873" s="230"/>
      <c r="J873" s="231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89"/>
      <c r="B874" s="189"/>
      <c r="C874" s="228"/>
      <c r="D874" s="229"/>
      <c r="E874" s="230"/>
      <c r="F874" s="230"/>
      <c r="G874" s="230"/>
      <c r="H874" s="230"/>
      <c r="I874" s="230"/>
      <c r="J874" s="231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89"/>
      <c r="B875" s="189"/>
      <c r="C875" s="228"/>
      <c r="D875" s="229"/>
      <c r="E875" s="230"/>
      <c r="F875" s="230"/>
      <c r="G875" s="230"/>
      <c r="H875" s="230"/>
      <c r="I875" s="230"/>
      <c r="J875" s="231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89"/>
      <c r="B876" s="189"/>
      <c r="C876" s="228"/>
      <c r="D876" s="229"/>
      <c r="E876" s="230"/>
      <c r="F876" s="230"/>
      <c r="G876" s="230"/>
      <c r="H876" s="230"/>
      <c r="I876" s="230"/>
      <c r="J876" s="231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89"/>
      <c r="B877" s="189"/>
      <c r="C877" s="228"/>
      <c r="D877" s="229"/>
      <c r="E877" s="230"/>
      <c r="F877" s="230"/>
      <c r="G877" s="230"/>
      <c r="H877" s="230"/>
      <c r="I877" s="230"/>
      <c r="J877" s="231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89"/>
      <c r="B878" s="189"/>
      <c r="C878" s="228"/>
      <c r="D878" s="229"/>
      <c r="E878" s="230"/>
      <c r="F878" s="230"/>
      <c r="G878" s="230"/>
      <c r="H878" s="230"/>
      <c r="I878" s="230"/>
      <c r="J878" s="231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89"/>
      <c r="B879" s="189"/>
      <c r="C879" s="228"/>
      <c r="D879" s="229"/>
      <c r="E879" s="230"/>
      <c r="F879" s="230"/>
      <c r="G879" s="230"/>
      <c r="H879" s="230"/>
      <c r="I879" s="230"/>
      <c r="J879" s="231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89"/>
      <c r="B880" s="189"/>
      <c r="C880" s="228"/>
      <c r="D880" s="229"/>
      <c r="E880" s="230"/>
      <c r="F880" s="230"/>
      <c r="G880" s="230"/>
      <c r="H880" s="230"/>
      <c r="I880" s="230"/>
      <c r="J880" s="231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89"/>
      <c r="B881" s="189"/>
      <c r="C881" s="228"/>
      <c r="D881" s="229"/>
      <c r="E881" s="230"/>
      <c r="F881" s="230"/>
      <c r="G881" s="230"/>
      <c r="H881" s="230"/>
      <c r="I881" s="230"/>
      <c r="J881" s="231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89"/>
      <c r="B882" s="189"/>
      <c r="C882" s="228"/>
      <c r="D882" s="229"/>
      <c r="E882" s="230"/>
      <c r="F882" s="230"/>
      <c r="G882" s="230"/>
      <c r="H882" s="230"/>
      <c r="I882" s="230"/>
      <c r="J882" s="231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89"/>
      <c r="B883" s="189"/>
      <c r="C883" s="228"/>
      <c r="D883" s="229"/>
      <c r="E883" s="230"/>
      <c r="F883" s="230"/>
      <c r="G883" s="230"/>
      <c r="H883" s="230"/>
      <c r="I883" s="230"/>
      <c r="J883" s="231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89"/>
      <c r="B884" s="189"/>
      <c r="C884" s="228"/>
      <c r="D884" s="229"/>
      <c r="E884" s="230"/>
      <c r="F884" s="230"/>
      <c r="G884" s="230"/>
      <c r="H884" s="230"/>
      <c r="I884" s="230"/>
      <c r="J884" s="231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89"/>
      <c r="B885" s="189"/>
      <c r="C885" s="228"/>
      <c r="D885" s="229"/>
      <c r="E885" s="230"/>
      <c r="F885" s="230"/>
      <c r="G885" s="230"/>
      <c r="H885" s="230"/>
      <c r="I885" s="230"/>
      <c r="J885" s="231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89"/>
      <c r="B886" s="189"/>
      <c r="C886" s="228"/>
      <c r="D886" s="229"/>
      <c r="E886" s="230"/>
      <c r="F886" s="230"/>
      <c r="G886" s="230"/>
      <c r="H886" s="230"/>
      <c r="I886" s="230"/>
      <c r="J886" s="231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89"/>
      <c r="B887" s="189"/>
      <c r="C887" s="228"/>
      <c r="D887" s="229"/>
      <c r="E887" s="230"/>
      <c r="F887" s="230"/>
      <c r="G887" s="230"/>
      <c r="H887" s="230"/>
      <c r="I887" s="230"/>
      <c r="J887" s="231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89"/>
      <c r="B888" s="189"/>
      <c r="C888" s="228"/>
      <c r="D888" s="229"/>
      <c r="E888" s="230"/>
      <c r="F888" s="230"/>
      <c r="G888" s="230"/>
      <c r="H888" s="230"/>
      <c r="I888" s="230"/>
      <c r="J888" s="231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89"/>
      <c r="B889" s="189"/>
      <c r="C889" s="228"/>
      <c r="D889" s="229"/>
      <c r="E889" s="230"/>
      <c r="F889" s="230"/>
      <c r="G889" s="230"/>
      <c r="H889" s="230"/>
      <c r="I889" s="230"/>
      <c r="J889" s="231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89"/>
      <c r="B890" s="189"/>
      <c r="C890" s="228"/>
      <c r="D890" s="229"/>
      <c r="E890" s="230"/>
      <c r="F890" s="230"/>
      <c r="G890" s="230"/>
      <c r="H890" s="230"/>
      <c r="I890" s="230"/>
      <c r="J890" s="231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89"/>
      <c r="B891" s="189"/>
      <c r="C891" s="228"/>
      <c r="D891" s="229"/>
      <c r="E891" s="230"/>
      <c r="F891" s="230"/>
      <c r="G891" s="230"/>
      <c r="H891" s="230"/>
      <c r="I891" s="230"/>
      <c r="J891" s="231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89"/>
      <c r="B892" s="189"/>
      <c r="C892" s="228"/>
      <c r="D892" s="229"/>
      <c r="E892" s="230"/>
      <c r="F892" s="230"/>
      <c r="G892" s="230"/>
      <c r="H892" s="230"/>
      <c r="I892" s="230"/>
      <c r="J892" s="231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89"/>
      <c r="B893" s="189"/>
      <c r="C893" s="228"/>
      <c r="D893" s="229"/>
      <c r="E893" s="230"/>
      <c r="F893" s="230"/>
      <c r="G893" s="230"/>
      <c r="H893" s="230"/>
      <c r="I893" s="230"/>
      <c r="J893" s="231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89"/>
      <c r="B894" s="189"/>
      <c r="C894" s="228"/>
      <c r="D894" s="229"/>
      <c r="E894" s="230"/>
      <c r="F894" s="230"/>
      <c r="G894" s="230"/>
      <c r="H894" s="230"/>
      <c r="I894" s="230"/>
      <c r="J894" s="231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89"/>
      <c r="B895" s="189"/>
      <c r="C895" s="228"/>
      <c r="D895" s="229"/>
      <c r="E895" s="230"/>
      <c r="F895" s="230"/>
      <c r="G895" s="230"/>
      <c r="H895" s="230"/>
      <c r="I895" s="230"/>
      <c r="J895" s="231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89"/>
      <c r="B896" s="189"/>
      <c r="C896" s="228"/>
      <c r="D896" s="229"/>
      <c r="E896" s="230"/>
      <c r="F896" s="230"/>
      <c r="G896" s="230"/>
      <c r="H896" s="230"/>
      <c r="I896" s="230"/>
      <c r="J896" s="231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89"/>
      <c r="B897" s="189"/>
      <c r="C897" s="228"/>
      <c r="D897" s="229"/>
      <c r="E897" s="230"/>
      <c r="F897" s="230"/>
      <c r="G897" s="230"/>
      <c r="H897" s="230"/>
      <c r="I897" s="230"/>
      <c r="J897" s="231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89"/>
      <c r="B898" s="189"/>
      <c r="C898" s="228"/>
      <c r="D898" s="229"/>
      <c r="E898" s="230"/>
      <c r="F898" s="230"/>
      <c r="G898" s="230"/>
      <c r="H898" s="230"/>
      <c r="I898" s="230"/>
      <c r="J898" s="231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89"/>
      <c r="B899" s="189"/>
      <c r="C899" s="228"/>
      <c r="D899" s="229"/>
      <c r="E899" s="230"/>
      <c r="F899" s="230"/>
      <c r="G899" s="230"/>
      <c r="H899" s="230"/>
      <c r="I899" s="230"/>
      <c r="J899" s="231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89"/>
      <c r="B900" s="189"/>
      <c r="C900" s="228"/>
      <c r="D900" s="229"/>
      <c r="E900" s="230"/>
      <c r="F900" s="230"/>
      <c r="G900" s="230"/>
      <c r="H900" s="230"/>
      <c r="I900" s="230"/>
      <c r="J900" s="231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89"/>
      <c r="B901" s="189"/>
      <c r="C901" s="228"/>
      <c r="D901" s="229"/>
      <c r="E901" s="230"/>
      <c r="F901" s="230"/>
      <c r="G901" s="230"/>
      <c r="H901" s="230"/>
      <c r="I901" s="230"/>
      <c r="J901" s="231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89"/>
      <c r="B902" s="189"/>
      <c r="C902" s="228"/>
      <c r="D902" s="229"/>
      <c r="E902" s="230"/>
      <c r="F902" s="230"/>
      <c r="G902" s="230"/>
      <c r="H902" s="230"/>
      <c r="I902" s="230"/>
      <c r="J902" s="231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89"/>
      <c r="B903" s="189"/>
      <c r="C903" s="228"/>
      <c r="D903" s="229"/>
      <c r="E903" s="230"/>
      <c r="F903" s="230"/>
      <c r="G903" s="230"/>
      <c r="H903" s="230"/>
      <c r="I903" s="230"/>
      <c r="J903" s="231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89"/>
      <c r="B904" s="189"/>
      <c r="C904" s="228"/>
      <c r="D904" s="229"/>
      <c r="E904" s="230"/>
      <c r="F904" s="230"/>
      <c r="G904" s="230"/>
      <c r="H904" s="230"/>
      <c r="I904" s="230"/>
      <c r="J904" s="231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89"/>
      <c r="B905" s="189"/>
      <c r="C905" s="228"/>
      <c r="D905" s="229"/>
      <c r="E905" s="230"/>
      <c r="F905" s="230"/>
      <c r="G905" s="230"/>
      <c r="H905" s="230"/>
      <c r="I905" s="230"/>
      <c r="J905" s="231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89"/>
      <c r="B906" s="189"/>
      <c r="C906" s="228"/>
      <c r="D906" s="229"/>
      <c r="E906" s="230"/>
      <c r="F906" s="230"/>
      <c r="G906" s="230"/>
      <c r="H906" s="230"/>
      <c r="I906" s="230"/>
      <c r="J906" s="231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89"/>
      <c r="B907" s="189"/>
      <c r="C907" s="228"/>
      <c r="D907" s="229"/>
      <c r="E907" s="230"/>
      <c r="F907" s="230"/>
      <c r="G907" s="230"/>
      <c r="H907" s="230"/>
      <c r="I907" s="230"/>
      <c r="J907" s="231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89"/>
      <c r="B908" s="189"/>
      <c r="C908" s="228"/>
      <c r="D908" s="229"/>
      <c r="E908" s="230"/>
      <c r="F908" s="230"/>
      <c r="G908" s="230"/>
      <c r="H908" s="230"/>
      <c r="I908" s="230"/>
      <c r="J908" s="231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89"/>
      <c r="B909" s="189"/>
      <c r="C909" s="228"/>
      <c r="D909" s="229"/>
      <c r="E909" s="230"/>
      <c r="F909" s="230"/>
      <c r="G909" s="230"/>
      <c r="H909" s="230"/>
      <c r="I909" s="230"/>
      <c r="J909" s="231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89"/>
      <c r="B910" s="189"/>
      <c r="C910" s="228"/>
      <c r="D910" s="229"/>
      <c r="E910" s="230"/>
      <c r="F910" s="230"/>
      <c r="G910" s="230"/>
      <c r="H910" s="230"/>
      <c r="I910" s="230"/>
      <c r="J910" s="231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89"/>
      <c r="B911" s="189"/>
      <c r="C911" s="228"/>
      <c r="D911" s="229"/>
      <c r="E911" s="230"/>
      <c r="F911" s="230"/>
      <c r="G911" s="230"/>
      <c r="H911" s="230"/>
      <c r="I911" s="230"/>
      <c r="J911" s="231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89"/>
      <c r="B912" s="189"/>
      <c r="C912" s="228"/>
      <c r="D912" s="229"/>
      <c r="E912" s="230"/>
      <c r="F912" s="230"/>
      <c r="G912" s="230"/>
      <c r="H912" s="230"/>
      <c r="I912" s="230"/>
      <c r="J912" s="231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89"/>
      <c r="B913" s="189"/>
      <c r="C913" s="228"/>
      <c r="D913" s="229"/>
      <c r="E913" s="230"/>
      <c r="F913" s="230"/>
      <c r="G913" s="230"/>
      <c r="H913" s="230"/>
      <c r="I913" s="230"/>
      <c r="J913" s="231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89"/>
      <c r="B914" s="189"/>
      <c r="C914" s="228"/>
      <c r="D914" s="229"/>
      <c r="E914" s="230"/>
      <c r="F914" s="230"/>
      <c r="G914" s="230"/>
      <c r="H914" s="230"/>
      <c r="I914" s="230"/>
      <c r="J914" s="231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89"/>
      <c r="B915" s="189"/>
      <c r="C915" s="228"/>
      <c r="D915" s="229"/>
      <c r="E915" s="230"/>
      <c r="F915" s="230"/>
      <c r="G915" s="230"/>
      <c r="H915" s="230"/>
      <c r="I915" s="230"/>
      <c r="J915" s="231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89"/>
      <c r="B916" s="189"/>
      <c r="C916" s="228"/>
      <c r="D916" s="229"/>
      <c r="E916" s="230"/>
      <c r="F916" s="230"/>
      <c r="G916" s="230"/>
      <c r="H916" s="230"/>
      <c r="I916" s="230"/>
      <c r="J916" s="231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89"/>
      <c r="B917" s="189"/>
      <c r="C917" s="228"/>
      <c r="D917" s="229"/>
      <c r="E917" s="230"/>
      <c r="F917" s="230"/>
      <c r="G917" s="230"/>
      <c r="H917" s="230"/>
      <c r="I917" s="230"/>
      <c r="J917" s="231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89"/>
      <c r="B918" s="189"/>
      <c r="C918" s="228"/>
      <c r="D918" s="229"/>
      <c r="E918" s="230"/>
      <c r="F918" s="230"/>
      <c r="G918" s="230"/>
      <c r="H918" s="230"/>
      <c r="I918" s="230"/>
      <c r="J918" s="231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89"/>
      <c r="B919" s="189"/>
      <c r="C919" s="228"/>
      <c r="D919" s="229"/>
      <c r="E919" s="230"/>
      <c r="F919" s="230"/>
      <c r="G919" s="230"/>
      <c r="H919" s="230"/>
      <c r="I919" s="230"/>
      <c r="J919" s="231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89"/>
      <c r="B920" s="189"/>
      <c r="C920" s="228"/>
      <c r="D920" s="229"/>
      <c r="E920" s="230"/>
      <c r="F920" s="230"/>
      <c r="G920" s="230"/>
      <c r="H920" s="230"/>
      <c r="I920" s="230"/>
      <c r="J920" s="231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89"/>
      <c r="B921" s="189"/>
      <c r="C921" s="228"/>
      <c r="D921" s="229"/>
      <c r="E921" s="230"/>
      <c r="F921" s="230"/>
      <c r="G921" s="230"/>
      <c r="H921" s="230"/>
      <c r="I921" s="230"/>
      <c r="J921" s="231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89"/>
      <c r="B922" s="189"/>
      <c r="C922" s="228"/>
      <c r="D922" s="229"/>
      <c r="E922" s="230"/>
      <c r="F922" s="230"/>
      <c r="G922" s="230"/>
      <c r="H922" s="230"/>
      <c r="I922" s="230"/>
      <c r="J922" s="231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89"/>
      <c r="B923" s="189"/>
      <c r="C923" s="228"/>
      <c r="D923" s="229"/>
      <c r="E923" s="230"/>
      <c r="F923" s="230"/>
      <c r="G923" s="230"/>
      <c r="H923" s="230"/>
      <c r="I923" s="230"/>
      <c r="J923" s="231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89"/>
      <c r="B924" s="189"/>
      <c r="C924" s="228"/>
      <c r="D924" s="229"/>
      <c r="E924" s="230"/>
      <c r="F924" s="230"/>
      <c r="G924" s="230"/>
      <c r="H924" s="230"/>
      <c r="I924" s="230"/>
      <c r="J924" s="231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89"/>
      <c r="B925" s="189"/>
      <c r="C925" s="228"/>
      <c r="D925" s="229"/>
      <c r="E925" s="230"/>
      <c r="F925" s="230"/>
      <c r="G925" s="230"/>
      <c r="H925" s="230"/>
      <c r="I925" s="230"/>
      <c r="J925" s="231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89"/>
      <c r="B926" s="189"/>
      <c r="C926" s="228"/>
      <c r="D926" s="229"/>
      <c r="E926" s="230"/>
      <c r="F926" s="230"/>
      <c r="G926" s="230"/>
      <c r="H926" s="230"/>
      <c r="I926" s="230"/>
      <c r="J926" s="231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89"/>
      <c r="B927" s="189"/>
      <c r="C927" s="228"/>
      <c r="D927" s="229"/>
      <c r="E927" s="230"/>
      <c r="F927" s="230"/>
      <c r="G927" s="230"/>
      <c r="H927" s="230"/>
      <c r="I927" s="230"/>
      <c r="J927" s="231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89"/>
      <c r="B928" s="189"/>
      <c r="C928" s="228"/>
      <c r="D928" s="229"/>
      <c r="E928" s="230"/>
      <c r="F928" s="230"/>
      <c r="G928" s="230"/>
      <c r="H928" s="230"/>
      <c r="I928" s="230"/>
      <c r="J928" s="231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89"/>
      <c r="B929" s="189"/>
      <c r="C929" s="228"/>
      <c r="D929" s="229"/>
      <c r="E929" s="230"/>
      <c r="F929" s="230"/>
      <c r="G929" s="230"/>
      <c r="H929" s="230"/>
      <c r="I929" s="230"/>
      <c r="J929" s="231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89"/>
      <c r="B930" s="189"/>
      <c r="C930" s="228"/>
      <c r="D930" s="229"/>
      <c r="E930" s="230"/>
      <c r="F930" s="230"/>
      <c r="G930" s="230"/>
      <c r="H930" s="230"/>
      <c r="I930" s="230"/>
      <c r="J930" s="231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89"/>
      <c r="B931" s="189"/>
      <c r="C931" s="228"/>
      <c r="D931" s="229"/>
      <c r="E931" s="230"/>
      <c r="F931" s="230"/>
      <c r="G931" s="230"/>
      <c r="H931" s="230"/>
      <c r="I931" s="230"/>
      <c r="J931" s="231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89"/>
      <c r="B932" s="189"/>
      <c r="C932" s="228"/>
      <c r="D932" s="229"/>
      <c r="E932" s="230"/>
      <c r="F932" s="230"/>
      <c r="G932" s="230"/>
      <c r="H932" s="230"/>
      <c r="I932" s="230"/>
      <c r="J932" s="231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89"/>
      <c r="B933" s="189"/>
      <c r="C933" s="228"/>
      <c r="D933" s="229"/>
      <c r="E933" s="230"/>
      <c r="F933" s="230"/>
      <c r="G933" s="230"/>
      <c r="H933" s="230"/>
      <c r="I933" s="230"/>
      <c r="J933" s="231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89"/>
      <c r="B934" s="189"/>
      <c r="C934" s="228"/>
      <c r="D934" s="229"/>
      <c r="E934" s="230"/>
      <c r="F934" s="230"/>
      <c r="G934" s="230"/>
      <c r="H934" s="230"/>
      <c r="I934" s="230"/>
      <c r="J934" s="231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89"/>
      <c r="B935" s="189"/>
      <c r="C935" s="228"/>
      <c r="D935" s="229"/>
      <c r="E935" s="230"/>
      <c r="F935" s="230"/>
      <c r="G935" s="230"/>
      <c r="H935" s="230"/>
      <c r="I935" s="230"/>
      <c r="J935" s="231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89"/>
      <c r="B936" s="189"/>
      <c r="C936" s="228"/>
      <c r="D936" s="229"/>
      <c r="E936" s="230"/>
      <c r="F936" s="230"/>
      <c r="G936" s="230"/>
      <c r="H936" s="230"/>
      <c r="I936" s="230"/>
      <c r="J936" s="231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89"/>
      <c r="B937" s="189"/>
      <c r="C937" s="228"/>
      <c r="D937" s="229"/>
      <c r="E937" s="230"/>
      <c r="F937" s="230"/>
      <c r="G937" s="230"/>
      <c r="H937" s="230"/>
      <c r="I937" s="230"/>
      <c r="J937" s="231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89"/>
      <c r="B938" s="189"/>
      <c r="C938" s="228"/>
      <c r="D938" s="229"/>
      <c r="E938" s="230"/>
      <c r="F938" s="230"/>
      <c r="G938" s="230"/>
      <c r="H938" s="230"/>
      <c r="I938" s="230"/>
      <c r="J938" s="231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89"/>
      <c r="B939" s="189"/>
      <c r="C939" s="228"/>
      <c r="D939" s="229"/>
      <c r="E939" s="230"/>
      <c r="F939" s="230"/>
      <c r="G939" s="230"/>
      <c r="H939" s="230"/>
      <c r="I939" s="230"/>
      <c r="J939" s="231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89"/>
      <c r="B940" s="189"/>
      <c r="C940" s="228"/>
      <c r="D940" s="229"/>
      <c r="E940" s="230"/>
      <c r="F940" s="230"/>
      <c r="G940" s="230"/>
      <c r="H940" s="230"/>
      <c r="I940" s="230"/>
      <c r="J940" s="231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89"/>
      <c r="B941" s="189"/>
      <c r="C941" s="228"/>
      <c r="D941" s="229"/>
      <c r="E941" s="230"/>
      <c r="F941" s="230"/>
      <c r="G941" s="230"/>
      <c r="H941" s="230"/>
      <c r="I941" s="230"/>
      <c r="J941" s="231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89"/>
      <c r="B942" s="189"/>
      <c r="C942" s="228"/>
      <c r="D942" s="229"/>
      <c r="E942" s="230"/>
      <c r="F942" s="230"/>
      <c r="G942" s="230"/>
      <c r="H942" s="230"/>
      <c r="I942" s="230"/>
      <c r="J942" s="231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89"/>
      <c r="B943" s="189"/>
      <c r="C943" s="228"/>
      <c r="D943" s="229"/>
      <c r="E943" s="230"/>
      <c r="F943" s="230"/>
      <c r="G943" s="230"/>
      <c r="H943" s="230"/>
      <c r="I943" s="230"/>
      <c r="J943" s="231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89"/>
      <c r="B944" s="189"/>
      <c r="C944" s="228"/>
      <c r="D944" s="229"/>
      <c r="E944" s="230"/>
      <c r="F944" s="230"/>
      <c r="G944" s="230"/>
      <c r="H944" s="230"/>
      <c r="I944" s="230"/>
      <c r="J944" s="231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89"/>
      <c r="B945" s="189"/>
      <c r="C945" s="228"/>
      <c r="D945" s="229"/>
      <c r="E945" s="230"/>
      <c r="F945" s="230"/>
      <c r="G945" s="230"/>
      <c r="H945" s="230"/>
      <c r="I945" s="230"/>
      <c r="J945" s="231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89"/>
      <c r="B946" s="189"/>
      <c r="C946" s="228"/>
      <c r="D946" s="229"/>
      <c r="E946" s="230"/>
      <c r="F946" s="230"/>
      <c r="G946" s="230"/>
      <c r="H946" s="230"/>
      <c r="I946" s="230"/>
      <c r="J946" s="231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89"/>
      <c r="B947" s="189"/>
      <c r="C947" s="228"/>
      <c r="D947" s="229"/>
      <c r="E947" s="230"/>
      <c r="F947" s="230"/>
      <c r="G947" s="230"/>
      <c r="H947" s="230"/>
      <c r="I947" s="230"/>
      <c r="J947" s="231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89"/>
      <c r="B948" s="189"/>
      <c r="C948" s="228"/>
      <c r="D948" s="229"/>
      <c r="E948" s="230"/>
      <c r="F948" s="230"/>
      <c r="G948" s="230"/>
      <c r="H948" s="230"/>
      <c r="I948" s="230"/>
      <c r="J948" s="231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89"/>
      <c r="B949" s="189"/>
      <c r="C949" s="228"/>
      <c r="D949" s="229"/>
      <c r="E949" s="230"/>
      <c r="F949" s="230"/>
      <c r="G949" s="230"/>
      <c r="H949" s="230"/>
      <c r="I949" s="230"/>
      <c r="J949" s="231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89"/>
      <c r="B950" s="189"/>
      <c r="C950" s="228"/>
      <c r="D950" s="229"/>
      <c r="E950" s="230"/>
      <c r="F950" s="230"/>
      <c r="G950" s="230"/>
      <c r="H950" s="230"/>
      <c r="I950" s="230"/>
      <c r="J950" s="231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89"/>
      <c r="B951" s="189"/>
      <c r="C951" s="228"/>
      <c r="D951" s="229"/>
      <c r="E951" s="230"/>
      <c r="F951" s="230"/>
      <c r="G951" s="230"/>
      <c r="H951" s="230"/>
      <c r="I951" s="230"/>
      <c r="J951" s="231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89"/>
      <c r="B952" s="189"/>
      <c r="C952" s="228"/>
      <c r="D952" s="229"/>
      <c r="E952" s="230"/>
      <c r="F952" s="230"/>
      <c r="G952" s="230"/>
      <c r="H952" s="230"/>
      <c r="I952" s="230"/>
      <c r="J952" s="231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89"/>
      <c r="B953" s="189"/>
      <c r="C953" s="228"/>
      <c r="D953" s="229"/>
      <c r="E953" s="230"/>
      <c r="F953" s="230"/>
      <c r="G953" s="230"/>
      <c r="H953" s="230"/>
      <c r="I953" s="230"/>
      <c r="J953" s="231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89"/>
      <c r="B954" s="189"/>
      <c r="C954" s="228"/>
      <c r="D954" s="229"/>
      <c r="E954" s="230"/>
      <c r="F954" s="230"/>
      <c r="G954" s="230"/>
      <c r="H954" s="230"/>
      <c r="I954" s="230"/>
      <c r="J954" s="231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89"/>
      <c r="B955" s="189"/>
      <c r="C955" s="228"/>
      <c r="D955" s="229"/>
      <c r="E955" s="230"/>
      <c r="F955" s="230"/>
      <c r="G955" s="230"/>
      <c r="H955" s="230"/>
      <c r="I955" s="230"/>
      <c r="J955" s="231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89"/>
      <c r="B956" s="189"/>
      <c r="C956" s="228"/>
      <c r="D956" s="229"/>
      <c r="E956" s="230"/>
      <c r="F956" s="230"/>
      <c r="G956" s="230"/>
      <c r="H956" s="230"/>
      <c r="I956" s="230"/>
      <c r="J956" s="231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89"/>
      <c r="B957" s="189"/>
      <c r="C957" s="228"/>
      <c r="D957" s="229"/>
      <c r="E957" s="230"/>
      <c r="F957" s="230"/>
      <c r="G957" s="230"/>
      <c r="H957" s="230"/>
      <c r="I957" s="230"/>
      <c r="J957" s="231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89"/>
      <c r="B958" s="189"/>
      <c r="C958" s="228"/>
      <c r="D958" s="229"/>
      <c r="E958" s="230"/>
      <c r="F958" s="230"/>
      <c r="G958" s="230"/>
      <c r="H958" s="230"/>
      <c r="I958" s="230"/>
      <c r="J958" s="231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89"/>
      <c r="B959" s="189"/>
      <c r="C959" s="228"/>
      <c r="D959" s="229"/>
      <c r="E959" s="230"/>
      <c r="F959" s="230"/>
      <c r="G959" s="230"/>
      <c r="H959" s="230"/>
      <c r="I959" s="230"/>
      <c r="J959" s="231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89"/>
      <c r="B960" s="189"/>
      <c r="C960" s="228"/>
      <c r="D960" s="229"/>
      <c r="E960" s="230"/>
      <c r="F960" s="230"/>
      <c r="G960" s="230"/>
      <c r="H960" s="230"/>
      <c r="I960" s="230"/>
      <c r="J960" s="231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89"/>
      <c r="B961" s="189"/>
      <c r="C961" s="228"/>
      <c r="D961" s="229"/>
      <c r="E961" s="230"/>
      <c r="F961" s="230"/>
      <c r="G961" s="230"/>
      <c r="H961" s="230"/>
      <c r="I961" s="230"/>
      <c r="J961" s="231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89"/>
      <c r="B962" s="189"/>
      <c r="C962" s="228"/>
      <c r="D962" s="229"/>
      <c r="E962" s="230"/>
      <c r="F962" s="230"/>
      <c r="G962" s="230"/>
      <c r="H962" s="230"/>
      <c r="I962" s="230"/>
      <c r="J962" s="231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89"/>
      <c r="B963" s="189"/>
      <c r="C963" s="228"/>
      <c r="D963" s="229"/>
      <c r="E963" s="230"/>
      <c r="F963" s="230"/>
      <c r="G963" s="230"/>
      <c r="H963" s="230"/>
      <c r="I963" s="230"/>
      <c r="J963" s="231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89"/>
      <c r="B964" s="189"/>
      <c r="C964" s="228"/>
      <c r="D964" s="229"/>
      <c r="E964" s="230"/>
      <c r="F964" s="230"/>
      <c r="G964" s="230"/>
      <c r="H964" s="230"/>
      <c r="I964" s="230"/>
      <c r="J964" s="231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89"/>
      <c r="B965" s="189"/>
      <c r="C965" s="228"/>
      <c r="D965" s="229"/>
      <c r="E965" s="230"/>
      <c r="F965" s="230"/>
      <c r="G965" s="230"/>
      <c r="H965" s="230"/>
      <c r="I965" s="230"/>
      <c r="J965" s="231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89"/>
      <c r="B966" s="189"/>
      <c r="C966" s="228"/>
      <c r="D966" s="229"/>
      <c r="E966" s="230"/>
      <c r="F966" s="230"/>
      <c r="G966" s="230"/>
      <c r="H966" s="230"/>
      <c r="I966" s="230"/>
      <c r="J966" s="231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89"/>
      <c r="B967" s="189"/>
      <c r="C967" s="228"/>
      <c r="D967" s="229"/>
      <c r="E967" s="230"/>
      <c r="F967" s="230"/>
      <c r="G967" s="230"/>
      <c r="H967" s="230"/>
      <c r="I967" s="230"/>
      <c r="J967" s="231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89"/>
      <c r="B968" s="189"/>
      <c r="C968" s="228"/>
      <c r="D968" s="229"/>
      <c r="E968" s="230"/>
      <c r="F968" s="230"/>
      <c r="G968" s="230"/>
      <c r="H968" s="230"/>
      <c r="I968" s="230"/>
      <c r="J968" s="231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89"/>
      <c r="B969" s="189"/>
      <c r="C969" s="228"/>
      <c r="D969" s="229"/>
      <c r="E969" s="230"/>
      <c r="F969" s="230"/>
      <c r="G969" s="230"/>
      <c r="H969" s="230"/>
      <c r="I969" s="230"/>
      <c r="J969" s="231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89"/>
      <c r="B970" s="189"/>
      <c r="C970" s="228"/>
      <c r="D970" s="229"/>
      <c r="E970" s="230"/>
      <c r="F970" s="230"/>
      <c r="G970" s="230"/>
      <c r="H970" s="230"/>
      <c r="I970" s="230"/>
      <c r="J970" s="231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89"/>
      <c r="B971" s="189"/>
      <c r="C971" s="228"/>
      <c r="D971" s="229"/>
      <c r="E971" s="230"/>
      <c r="F971" s="230"/>
      <c r="G971" s="230"/>
      <c r="H971" s="230"/>
      <c r="I971" s="230"/>
      <c r="J971" s="231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89"/>
      <c r="B972" s="189"/>
      <c r="C972" s="228"/>
      <c r="D972" s="229"/>
      <c r="E972" s="230"/>
      <c r="F972" s="230"/>
      <c r="G972" s="230"/>
      <c r="H972" s="230"/>
      <c r="I972" s="230"/>
      <c r="J972" s="231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89"/>
      <c r="B973" s="189"/>
      <c r="C973" s="228"/>
      <c r="D973" s="229"/>
      <c r="E973" s="230"/>
      <c r="F973" s="230"/>
      <c r="G973" s="230"/>
      <c r="H973" s="230"/>
      <c r="I973" s="230"/>
      <c r="J973" s="231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89"/>
      <c r="B974" s="189"/>
      <c r="C974" s="228"/>
      <c r="D974" s="229"/>
      <c r="E974" s="230"/>
      <c r="F974" s="230"/>
      <c r="G974" s="230"/>
      <c r="H974" s="230"/>
      <c r="I974" s="230"/>
      <c r="J974" s="231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89"/>
      <c r="B975" s="189"/>
      <c r="C975" s="228"/>
      <c r="D975" s="229"/>
      <c r="E975" s="230"/>
      <c r="F975" s="230"/>
      <c r="G975" s="230"/>
      <c r="H975" s="230"/>
      <c r="I975" s="230"/>
      <c r="J975" s="231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89"/>
      <c r="B976" s="189"/>
      <c r="C976" s="228"/>
      <c r="D976" s="229"/>
      <c r="E976" s="230"/>
      <c r="F976" s="230"/>
      <c r="G976" s="230"/>
      <c r="H976" s="230"/>
      <c r="I976" s="230"/>
      <c r="J976" s="231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89"/>
      <c r="B977" s="189"/>
      <c r="C977" s="228"/>
      <c r="D977" s="229"/>
      <c r="E977" s="230"/>
      <c r="F977" s="230"/>
      <c r="G977" s="230"/>
      <c r="H977" s="230"/>
      <c r="I977" s="230"/>
      <c r="J977" s="231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89"/>
      <c r="B978" s="189"/>
      <c r="C978" s="228"/>
      <c r="D978" s="229"/>
      <c r="E978" s="230"/>
      <c r="F978" s="230"/>
      <c r="G978" s="230"/>
      <c r="H978" s="230"/>
      <c r="I978" s="230"/>
      <c r="J978" s="231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89"/>
      <c r="B979" s="189"/>
      <c r="C979" s="228"/>
      <c r="D979" s="229"/>
      <c r="E979" s="230"/>
      <c r="F979" s="230"/>
      <c r="G979" s="230"/>
      <c r="H979" s="230"/>
      <c r="I979" s="230"/>
      <c r="J979" s="231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89"/>
      <c r="B980" s="189"/>
      <c r="C980" s="228"/>
      <c r="D980" s="229"/>
      <c r="E980" s="230"/>
      <c r="F980" s="230"/>
      <c r="G980" s="230"/>
      <c r="H980" s="230"/>
      <c r="I980" s="230"/>
      <c r="J980" s="231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89"/>
      <c r="B981" s="189"/>
      <c r="C981" s="228"/>
      <c r="D981" s="229"/>
      <c r="E981" s="230"/>
      <c r="F981" s="230"/>
      <c r="G981" s="230"/>
      <c r="H981" s="230"/>
      <c r="I981" s="230"/>
      <c r="J981" s="231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89"/>
      <c r="B982" s="189"/>
      <c r="C982" s="228"/>
      <c r="D982" s="229"/>
      <c r="E982" s="230"/>
      <c r="F982" s="230"/>
      <c r="G982" s="230"/>
      <c r="H982" s="230"/>
      <c r="I982" s="230"/>
      <c r="J982" s="231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89"/>
      <c r="B983" s="189"/>
      <c r="C983" s="228"/>
      <c r="D983" s="229"/>
      <c r="E983" s="230"/>
      <c r="F983" s="230"/>
      <c r="G983" s="230"/>
      <c r="H983" s="230"/>
      <c r="I983" s="230"/>
      <c r="J983" s="231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89"/>
      <c r="B984" s="189"/>
      <c r="C984" s="228"/>
      <c r="D984" s="229"/>
      <c r="E984" s="230"/>
      <c r="F984" s="230"/>
      <c r="G984" s="230"/>
      <c r="H984" s="230"/>
      <c r="I984" s="230"/>
      <c r="J984" s="231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89"/>
      <c r="B985" s="189"/>
      <c r="C985" s="228"/>
      <c r="D985" s="229"/>
      <c r="E985" s="230"/>
      <c r="F985" s="230"/>
      <c r="G985" s="230"/>
      <c r="H985" s="230"/>
      <c r="I985" s="230"/>
      <c r="J985" s="231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89"/>
      <c r="B986" s="189"/>
      <c r="C986" s="228"/>
      <c r="D986" s="229"/>
      <c r="E986" s="230"/>
      <c r="F986" s="230"/>
      <c r="G986" s="230"/>
      <c r="H986" s="230"/>
      <c r="I986" s="230"/>
      <c r="J986" s="231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89"/>
      <c r="B987" s="189"/>
      <c r="C987" s="228"/>
      <c r="D987" s="229"/>
      <c r="E987" s="230"/>
      <c r="F987" s="230"/>
      <c r="G987" s="230"/>
      <c r="H987" s="230"/>
      <c r="I987" s="230"/>
      <c r="J987" s="231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89"/>
      <c r="B988" s="189"/>
      <c r="C988" s="228"/>
      <c r="D988" s="229"/>
      <c r="E988" s="230"/>
      <c r="F988" s="230"/>
      <c r="G988" s="230"/>
      <c r="H988" s="230"/>
      <c r="I988" s="230"/>
      <c r="J988" s="231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89"/>
      <c r="B989" s="189"/>
      <c r="C989" s="228"/>
      <c r="D989" s="229"/>
      <c r="E989" s="230"/>
      <c r="F989" s="230"/>
      <c r="G989" s="230"/>
      <c r="H989" s="230"/>
      <c r="I989" s="230"/>
      <c r="J989" s="231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89"/>
      <c r="B990" s="189"/>
      <c r="C990" s="228"/>
      <c r="D990" s="229"/>
      <c r="E990" s="230"/>
      <c r="F990" s="230"/>
      <c r="G990" s="230"/>
      <c r="H990" s="230"/>
      <c r="I990" s="230"/>
      <c r="J990" s="231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89"/>
      <c r="B991" s="189"/>
      <c r="C991" s="228"/>
      <c r="D991" s="229"/>
      <c r="E991" s="230"/>
      <c r="F991" s="230"/>
      <c r="G991" s="230"/>
      <c r="H991" s="230"/>
      <c r="I991" s="230"/>
      <c r="J991" s="231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89"/>
      <c r="B992" s="189"/>
      <c r="C992" s="228"/>
      <c r="D992" s="229"/>
      <c r="E992" s="230"/>
      <c r="F992" s="230"/>
      <c r="G992" s="230"/>
      <c r="H992" s="230"/>
      <c r="I992" s="230"/>
      <c r="J992" s="231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89"/>
      <c r="B993" s="189"/>
      <c r="C993" s="228"/>
      <c r="D993" s="229"/>
      <c r="E993" s="230"/>
      <c r="F993" s="230"/>
      <c r="G993" s="230"/>
      <c r="H993" s="230"/>
      <c r="I993" s="230"/>
      <c r="J993" s="231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89"/>
      <c r="B994" s="189"/>
      <c r="C994" s="228"/>
      <c r="D994" s="229"/>
      <c r="E994" s="230"/>
      <c r="F994" s="230"/>
      <c r="G994" s="230"/>
      <c r="H994" s="230"/>
      <c r="I994" s="230"/>
      <c r="J994" s="231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89"/>
      <c r="B995" s="189"/>
      <c r="C995" s="228"/>
      <c r="D995" s="229"/>
      <c r="E995" s="230"/>
      <c r="F995" s="230"/>
      <c r="G995" s="230"/>
      <c r="H995" s="230"/>
      <c r="I995" s="230"/>
      <c r="J995" s="231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89"/>
      <c r="B996" s="189"/>
      <c r="C996" s="228"/>
      <c r="D996" s="229"/>
      <c r="E996" s="230"/>
      <c r="F996" s="230"/>
      <c r="G996" s="230"/>
      <c r="H996" s="230"/>
      <c r="I996" s="230"/>
      <c r="J996" s="231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89"/>
      <c r="B997" s="189"/>
      <c r="C997" s="228"/>
      <c r="D997" s="229"/>
      <c r="E997" s="230"/>
      <c r="F997" s="230"/>
      <c r="G997" s="230"/>
      <c r="H997" s="230"/>
      <c r="I997" s="230"/>
      <c r="J997" s="231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89"/>
      <c r="B998" s="189"/>
      <c r="C998" s="228"/>
      <c r="D998" s="229"/>
      <c r="E998" s="230"/>
      <c r="F998" s="230"/>
      <c r="G998" s="230"/>
      <c r="H998" s="230"/>
      <c r="I998" s="230"/>
      <c r="J998" s="231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89"/>
      <c r="B999" s="189"/>
      <c r="C999" s="228"/>
      <c r="D999" s="229"/>
      <c r="E999" s="230"/>
      <c r="F999" s="230"/>
      <c r="G999" s="230"/>
      <c r="H999" s="230"/>
      <c r="I999" s="230"/>
      <c r="J999" s="231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89"/>
      <c r="B1000" s="189"/>
      <c r="C1000" s="228"/>
      <c r="D1000" s="229"/>
      <c r="E1000" s="230"/>
      <c r="F1000" s="230"/>
      <c r="G1000" s="230"/>
      <c r="H1000" s="230"/>
      <c r="I1000" s="230"/>
      <c r="J1000" s="231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4">
    <mergeCell ref="E5:E6"/>
    <mergeCell ref="F5:F6"/>
    <mergeCell ref="A10:E10"/>
    <mergeCell ref="A29:E29"/>
    <mergeCell ref="A37:E37"/>
    <mergeCell ref="B38:F38"/>
    <mergeCell ref="A2:K2"/>
    <mergeCell ref="B3:K3"/>
    <mergeCell ref="A4:K4"/>
    <mergeCell ref="A5:A6"/>
    <mergeCell ref="B5:B6"/>
    <mergeCell ref="C5:C6"/>
    <mergeCell ref="D5:D6"/>
    <mergeCell ref="K5:K6"/>
  </mergeCells>
  <conditionalFormatting sqref="A8:A9">
    <cfRule type="cellIs" dxfId="0" priority="1" operator="equal">
      <formula>"ESCRIBA AQUÍ EL NOMBRE DEL CAPITULO"</formula>
    </cfRule>
  </conditionalFormatting>
  <conditionalFormatting sqref="B11">
    <cfRule type="cellIs" dxfId="0" priority="2" operator="equal">
      <formula>"ESCRIBA AQUÍ EL NOMBRE DEL CAPITULO"</formula>
    </cfRule>
  </conditionalFormatting>
  <conditionalFormatting sqref="B31">
    <cfRule type="cellIs" dxfId="0" priority="3" operator="equal">
      <formula>"ESCRIBA AQUÍ EL NOMBRE DEL CAPITULO"</formula>
    </cfRule>
  </conditionalFormatting>
  <printOptions horizontalCentered="1" verticalCentered="1"/>
  <pageMargins bottom="0.3937007874015748" footer="0.0" header="0.0" left="0.3937007874015748" right="0.3937007874015748" top="0.3937007874015748"/>
  <pageSetup orientation="landscape"/>
  <colBreaks count="1" manualBreakCount="1">
    <brk id="11" man="1"/>
  </colBreaks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2.57"/>
    <col customWidth="1" min="2" max="2" width="72.29"/>
    <col customWidth="1" min="3" max="3" width="6.29"/>
    <col customWidth="1" min="4" max="4" width="10.14"/>
    <col customWidth="1" min="5" max="5" width="16.57"/>
    <col customWidth="1" min="6" max="6" width="17.0"/>
    <col customWidth="1" min="7" max="7" width="15.86"/>
    <col customWidth="1" min="8" max="8" width="16.57"/>
    <col customWidth="1" min="9" max="9" width="14.29"/>
    <col customWidth="1" min="10" max="10" width="16.14"/>
    <col customWidth="1" min="11" max="11" width="18.86"/>
    <col customWidth="1" min="12" max="12" width="5.29"/>
    <col customWidth="1" min="13" max="13" width="36.29"/>
    <col customWidth="1" min="14" max="14" width="12.71"/>
    <col customWidth="1" min="15" max="26" width="10.71"/>
  </cols>
  <sheetData>
    <row r="1" ht="117.0" customHeight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442" t="s">
        <v>145</v>
      </c>
      <c r="B2" s="443" t="s">
        <v>146</v>
      </c>
      <c r="C2" s="5"/>
      <c r="D2" s="5"/>
      <c r="E2" s="5"/>
      <c r="F2" s="5"/>
      <c r="G2" s="5"/>
      <c r="H2" s="5"/>
      <c r="I2" s="5"/>
      <c r="J2" s="5"/>
      <c r="K2" s="6"/>
    </row>
    <row r="3" ht="15.75" customHeight="1">
      <c r="A3" s="444" t="s">
        <v>692</v>
      </c>
      <c r="B3" s="5"/>
      <c r="C3" s="5"/>
      <c r="D3" s="5"/>
      <c r="E3" s="5"/>
      <c r="F3" s="5"/>
      <c r="G3" s="5"/>
      <c r="H3" s="5"/>
      <c r="I3" s="5"/>
      <c r="J3" s="5"/>
      <c r="K3" s="6"/>
    </row>
    <row r="4">
      <c r="A4" s="445" t="s">
        <v>2</v>
      </c>
      <c r="B4" s="446" t="s">
        <v>3</v>
      </c>
      <c r="C4" s="445" t="s">
        <v>4</v>
      </c>
      <c r="D4" s="447" t="s">
        <v>5</v>
      </c>
      <c r="E4" s="448" t="s">
        <v>6</v>
      </c>
      <c r="F4" s="449" t="s">
        <v>7</v>
      </c>
      <c r="G4" s="450" t="s">
        <v>155</v>
      </c>
      <c r="H4" s="450" t="s">
        <v>156</v>
      </c>
      <c r="I4" s="450" t="s">
        <v>157</v>
      </c>
      <c r="J4" s="450" t="s">
        <v>158</v>
      </c>
      <c r="K4" s="449" t="s">
        <v>9</v>
      </c>
    </row>
    <row r="5">
      <c r="A5" s="17"/>
      <c r="B5" s="17"/>
      <c r="C5" s="17"/>
      <c r="D5" s="17"/>
      <c r="E5" s="17"/>
      <c r="F5" s="17"/>
      <c r="G5" s="451">
        <v>0.04</v>
      </c>
      <c r="H5" s="452">
        <v>0.295</v>
      </c>
      <c r="I5" s="452">
        <v>0.005</v>
      </c>
      <c r="J5" s="452">
        <v>0.05</v>
      </c>
      <c r="K5" s="17"/>
    </row>
    <row r="6">
      <c r="A6" s="453" t="s">
        <v>148</v>
      </c>
      <c r="B6" s="454" t="s">
        <v>333</v>
      </c>
      <c r="C6" s="5"/>
      <c r="D6" s="5"/>
      <c r="E6" s="5"/>
      <c r="F6" s="5"/>
      <c r="G6" s="5"/>
      <c r="H6" s="5"/>
      <c r="I6" s="5"/>
      <c r="J6" s="5"/>
      <c r="K6" s="6"/>
    </row>
    <row r="7" ht="41.25" customHeight="1">
      <c r="A7" s="48" t="s">
        <v>150</v>
      </c>
      <c r="B7" s="456" t="s">
        <v>20</v>
      </c>
      <c r="C7" s="457" t="s">
        <v>21</v>
      </c>
      <c r="D7" s="458">
        <v>2880.0</v>
      </c>
      <c r="E7" s="459">
        <v>3114.0</v>
      </c>
      <c r="F7" s="460">
        <f t="shared" ref="F7:F8" si="1">ROUND(D7*E7,0)</f>
        <v>8968320</v>
      </c>
      <c r="G7" s="459">
        <f t="shared" ref="G7:G8" si="2">+ROUND(F7*$G$5,0)</f>
        <v>358733</v>
      </c>
      <c r="H7" s="459">
        <f t="shared" ref="H7:H8" si="3">+ROUND(SUM(F7:G7)*$H$5,0)</f>
        <v>2751481</v>
      </c>
      <c r="I7" s="459">
        <f t="shared" ref="I7:I8" si="4">+ROUND(SUM(F7:G7)*$I$5,0)</f>
        <v>46635</v>
      </c>
      <c r="J7" s="459">
        <f t="shared" ref="J7:J8" si="5">+ROUND(SUM(F7:G7)*$J$5,0)</f>
        <v>466353</v>
      </c>
      <c r="K7" s="459">
        <f t="shared" ref="K7:K8" si="6">SUM(F7:J7)</f>
        <v>12591522</v>
      </c>
    </row>
    <row r="8">
      <c r="A8" s="48" t="s">
        <v>198</v>
      </c>
      <c r="B8" s="456" t="s">
        <v>335</v>
      </c>
      <c r="C8" s="461" t="s">
        <v>38</v>
      </c>
      <c r="D8" s="458">
        <v>1.0</v>
      </c>
      <c r="E8" s="459">
        <v>4010955.0</v>
      </c>
      <c r="F8" s="460">
        <f t="shared" si="1"/>
        <v>4010955</v>
      </c>
      <c r="G8" s="459">
        <f t="shared" si="2"/>
        <v>160438</v>
      </c>
      <c r="H8" s="459">
        <f t="shared" si="3"/>
        <v>1230561</v>
      </c>
      <c r="I8" s="459">
        <f t="shared" si="4"/>
        <v>20857</v>
      </c>
      <c r="J8" s="459">
        <f t="shared" si="5"/>
        <v>208570</v>
      </c>
      <c r="K8" s="459">
        <f t="shared" si="6"/>
        <v>5631381</v>
      </c>
    </row>
    <row r="9">
      <c r="A9" s="462" t="s">
        <v>336</v>
      </c>
      <c r="B9" s="5"/>
      <c r="C9" s="5"/>
      <c r="D9" s="5"/>
      <c r="E9" s="6"/>
      <c r="F9" s="463">
        <f t="shared" ref="F9:K9" si="7">SUM(F7:F8)</f>
        <v>12979275</v>
      </c>
      <c r="G9" s="463">
        <f t="shared" si="7"/>
        <v>519171</v>
      </c>
      <c r="H9" s="463">
        <f t="shared" si="7"/>
        <v>3982042</v>
      </c>
      <c r="I9" s="463">
        <f t="shared" si="7"/>
        <v>67492</v>
      </c>
      <c r="J9" s="463">
        <f t="shared" si="7"/>
        <v>674923</v>
      </c>
      <c r="K9" s="463">
        <f t="shared" si="7"/>
        <v>18222903</v>
      </c>
    </row>
    <row r="10" ht="15.75" customHeight="1">
      <c r="A10" s="453" t="s">
        <v>159</v>
      </c>
      <c r="B10" s="454" t="s">
        <v>693</v>
      </c>
      <c r="C10" s="5"/>
      <c r="D10" s="5"/>
      <c r="E10" s="5"/>
      <c r="F10" s="5"/>
      <c r="G10" s="5"/>
      <c r="H10" s="5"/>
      <c r="I10" s="5"/>
      <c r="J10" s="5"/>
      <c r="K10" s="6"/>
      <c r="L10" s="295"/>
      <c r="M10" s="295"/>
      <c r="N10" s="295"/>
    </row>
    <row r="11">
      <c r="A11" s="48" t="s">
        <v>161</v>
      </c>
      <c r="B11" s="456" t="s">
        <v>338</v>
      </c>
      <c r="C11" s="461" t="s">
        <v>38</v>
      </c>
      <c r="D11" s="458" t="str">
        <f>+'[55]CANTIDADES DE OBRA'!G64</f>
        <v>#REF!</v>
      </c>
      <c r="E11" s="459">
        <v>13757.0</v>
      </c>
      <c r="F11" s="460" t="str">
        <f t="shared" ref="F11:F32" si="8">ROUND(D11*E11,0)</f>
        <v>#REF!</v>
      </c>
      <c r="G11" s="459" t="str">
        <f t="shared" ref="G11:G32" si="9">+ROUND(F11*$G$5,0)</f>
        <v>#REF!</v>
      </c>
      <c r="H11" s="459" t="str">
        <f t="shared" ref="H11:H32" si="10">+ROUND(SUM(F11:G11)*$H$5,0)</f>
        <v>#REF!</v>
      </c>
      <c r="I11" s="459" t="str">
        <f t="shared" ref="I11:I32" si="11">+ROUND(SUM(F11:G11)*$I$5,0)</f>
        <v>#REF!</v>
      </c>
      <c r="J11" s="459" t="str">
        <f t="shared" ref="J11:J32" si="12">+ROUND(SUM(F11:G11)*$J$5,0)</f>
        <v>#REF!</v>
      </c>
      <c r="K11" s="459" t="str">
        <f t="shared" ref="K11:K26" si="13">SUM(F11:J11)</f>
        <v>#REF!</v>
      </c>
      <c r="M11" s="60"/>
      <c r="N11" s="60"/>
      <c r="O11" s="41"/>
      <c r="P11" s="60"/>
    </row>
    <row r="12">
      <c r="A12" s="48" t="s">
        <v>163</v>
      </c>
      <c r="B12" s="456" t="s">
        <v>694</v>
      </c>
      <c r="C12" s="461" t="s">
        <v>38</v>
      </c>
      <c r="D12" s="458">
        <v>117.004</v>
      </c>
      <c r="E12" s="459">
        <v>44204.0</v>
      </c>
      <c r="F12" s="460">
        <f t="shared" si="8"/>
        <v>5172045</v>
      </c>
      <c r="G12" s="459">
        <f t="shared" si="9"/>
        <v>206882</v>
      </c>
      <c r="H12" s="459">
        <f t="shared" si="10"/>
        <v>1586783</v>
      </c>
      <c r="I12" s="459">
        <f t="shared" si="11"/>
        <v>26895</v>
      </c>
      <c r="J12" s="459">
        <f t="shared" si="12"/>
        <v>268946</v>
      </c>
      <c r="K12" s="459">
        <f t="shared" si="13"/>
        <v>7261551</v>
      </c>
      <c r="M12" s="60"/>
      <c r="N12" s="60"/>
      <c r="O12" s="41"/>
      <c r="P12" s="60"/>
    </row>
    <row r="13">
      <c r="A13" s="48" t="s">
        <v>209</v>
      </c>
      <c r="B13" s="456" t="s">
        <v>695</v>
      </c>
      <c r="C13" s="461" t="s">
        <v>21</v>
      </c>
      <c r="D13" s="458">
        <v>5.2</v>
      </c>
      <c r="E13" s="459">
        <v>22140.0</v>
      </c>
      <c r="F13" s="460">
        <f t="shared" si="8"/>
        <v>115128</v>
      </c>
      <c r="G13" s="459">
        <f t="shared" si="9"/>
        <v>4605</v>
      </c>
      <c r="H13" s="459">
        <f t="shared" si="10"/>
        <v>35321</v>
      </c>
      <c r="I13" s="459">
        <f t="shared" si="11"/>
        <v>599</v>
      </c>
      <c r="J13" s="459">
        <f t="shared" si="12"/>
        <v>5987</v>
      </c>
      <c r="K13" s="459">
        <f t="shared" si="13"/>
        <v>161640</v>
      </c>
      <c r="M13" s="60"/>
      <c r="N13" s="60"/>
      <c r="O13" s="41"/>
      <c r="P13" s="60"/>
    </row>
    <row r="14">
      <c r="A14" s="48" t="s">
        <v>211</v>
      </c>
      <c r="B14" s="456" t="s">
        <v>696</v>
      </c>
      <c r="C14" s="461" t="s">
        <v>38</v>
      </c>
      <c r="D14" s="458">
        <v>21.084</v>
      </c>
      <c r="E14" s="459">
        <v>86366.0</v>
      </c>
      <c r="F14" s="460">
        <f t="shared" si="8"/>
        <v>1820941</v>
      </c>
      <c r="G14" s="459">
        <f t="shared" si="9"/>
        <v>72838</v>
      </c>
      <c r="H14" s="459">
        <f t="shared" si="10"/>
        <v>558665</v>
      </c>
      <c r="I14" s="459">
        <f t="shared" si="11"/>
        <v>9469</v>
      </c>
      <c r="J14" s="459">
        <f t="shared" si="12"/>
        <v>94689</v>
      </c>
      <c r="K14" s="459">
        <f t="shared" si="13"/>
        <v>2556602</v>
      </c>
      <c r="M14" s="60"/>
      <c r="N14" s="60"/>
      <c r="O14" s="41"/>
      <c r="P14" s="60"/>
    </row>
    <row r="15">
      <c r="A15" s="48" t="s">
        <v>213</v>
      </c>
      <c r="B15" s="456" t="s">
        <v>697</v>
      </c>
      <c r="C15" s="461" t="s">
        <v>38</v>
      </c>
      <c r="D15" s="458">
        <v>14.76</v>
      </c>
      <c r="E15" s="459">
        <v>22458.0</v>
      </c>
      <c r="F15" s="460">
        <f t="shared" si="8"/>
        <v>331480</v>
      </c>
      <c r="G15" s="459">
        <f t="shared" si="9"/>
        <v>13259</v>
      </c>
      <c r="H15" s="459">
        <f t="shared" si="10"/>
        <v>101698</v>
      </c>
      <c r="I15" s="459">
        <f t="shared" si="11"/>
        <v>1724</v>
      </c>
      <c r="J15" s="459">
        <f t="shared" si="12"/>
        <v>17237</v>
      </c>
      <c r="K15" s="459">
        <f t="shared" si="13"/>
        <v>465398</v>
      </c>
      <c r="M15" s="60"/>
      <c r="N15" s="60"/>
      <c r="O15" s="41"/>
      <c r="P15" s="60"/>
    </row>
    <row r="16">
      <c r="A16" s="48" t="s">
        <v>215</v>
      </c>
      <c r="B16" s="456" t="s">
        <v>698</v>
      </c>
      <c r="C16" s="461" t="s">
        <v>38</v>
      </c>
      <c r="D16" s="458">
        <v>14.76</v>
      </c>
      <c r="E16" s="459">
        <v>396485.0</v>
      </c>
      <c r="F16" s="460">
        <f t="shared" si="8"/>
        <v>5852119</v>
      </c>
      <c r="G16" s="459">
        <f t="shared" si="9"/>
        <v>234085</v>
      </c>
      <c r="H16" s="459">
        <f t="shared" si="10"/>
        <v>1795430</v>
      </c>
      <c r="I16" s="459">
        <f t="shared" si="11"/>
        <v>30431</v>
      </c>
      <c r="J16" s="459">
        <f t="shared" si="12"/>
        <v>304310</v>
      </c>
      <c r="K16" s="459">
        <f t="shared" si="13"/>
        <v>8216375</v>
      </c>
      <c r="M16" s="60"/>
      <c r="N16" s="60"/>
      <c r="O16" s="41"/>
      <c r="P16" s="60"/>
    </row>
    <row r="17">
      <c r="A17" s="48" t="s">
        <v>217</v>
      </c>
      <c r="B17" s="456" t="s">
        <v>699</v>
      </c>
      <c r="C17" s="461" t="s">
        <v>38</v>
      </c>
      <c r="D17" s="458">
        <v>3.15</v>
      </c>
      <c r="E17" s="459">
        <v>43856.0</v>
      </c>
      <c r="F17" s="460">
        <f t="shared" si="8"/>
        <v>138146</v>
      </c>
      <c r="G17" s="459">
        <f t="shared" si="9"/>
        <v>5526</v>
      </c>
      <c r="H17" s="459">
        <f t="shared" si="10"/>
        <v>42383</v>
      </c>
      <c r="I17" s="459">
        <f t="shared" si="11"/>
        <v>718</v>
      </c>
      <c r="J17" s="459">
        <f t="shared" si="12"/>
        <v>7184</v>
      </c>
      <c r="K17" s="459">
        <f t="shared" si="13"/>
        <v>193957</v>
      </c>
      <c r="M17" s="60"/>
      <c r="N17" s="60"/>
      <c r="O17" s="41"/>
      <c r="P17" s="60"/>
    </row>
    <row r="18">
      <c r="A18" s="48" t="s">
        <v>219</v>
      </c>
      <c r="B18" s="456" t="s">
        <v>700</v>
      </c>
      <c r="C18" s="461" t="s">
        <v>38</v>
      </c>
      <c r="D18" s="458">
        <v>2.88</v>
      </c>
      <c r="E18" s="459">
        <v>755872.0</v>
      </c>
      <c r="F18" s="460">
        <f t="shared" si="8"/>
        <v>2176911</v>
      </c>
      <c r="G18" s="459">
        <f t="shared" si="9"/>
        <v>87076</v>
      </c>
      <c r="H18" s="459">
        <f t="shared" si="10"/>
        <v>667876</v>
      </c>
      <c r="I18" s="459">
        <f t="shared" si="11"/>
        <v>11320</v>
      </c>
      <c r="J18" s="459">
        <f t="shared" si="12"/>
        <v>113199</v>
      </c>
      <c r="K18" s="459">
        <f t="shared" si="13"/>
        <v>3056382</v>
      </c>
      <c r="M18" s="60"/>
      <c r="N18" s="60"/>
      <c r="O18" s="41"/>
      <c r="P18" s="60"/>
    </row>
    <row r="19">
      <c r="A19" s="48" t="s">
        <v>221</v>
      </c>
      <c r="B19" s="456" t="s">
        <v>701</v>
      </c>
      <c r="C19" s="461" t="s">
        <v>21</v>
      </c>
      <c r="D19" s="458">
        <v>5.3100000000000005</v>
      </c>
      <c r="E19" s="459">
        <v>515191.0</v>
      </c>
      <c r="F19" s="460">
        <f t="shared" si="8"/>
        <v>2735664</v>
      </c>
      <c r="G19" s="459">
        <f t="shared" si="9"/>
        <v>109427</v>
      </c>
      <c r="H19" s="459">
        <f t="shared" si="10"/>
        <v>839302</v>
      </c>
      <c r="I19" s="459">
        <f t="shared" si="11"/>
        <v>14225</v>
      </c>
      <c r="J19" s="459">
        <f t="shared" si="12"/>
        <v>142255</v>
      </c>
      <c r="K19" s="459">
        <f t="shared" si="13"/>
        <v>3840873</v>
      </c>
      <c r="M19" s="60"/>
      <c r="N19" s="60"/>
      <c r="O19" s="41"/>
      <c r="P19" s="60"/>
    </row>
    <row r="20">
      <c r="A20" s="48" t="s">
        <v>223</v>
      </c>
      <c r="B20" s="456" t="s">
        <v>702</v>
      </c>
      <c r="C20" s="461" t="s">
        <v>38</v>
      </c>
      <c r="D20" s="458">
        <v>246.0</v>
      </c>
      <c r="E20" s="459">
        <v>37196.0</v>
      </c>
      <c r="F20" s="460">
        <f t="shared" si="8"/>
        <v>9150216</v>
      </c>
      <c r="G20" s="459">
        <f t="shared" si="9"/>
        <v>366009</v>
      </c>
      <c r="H20" s="459">
        <f t="shared" si="10"/>
        <v>2807286</v>
      </c>
      <c r="I20" s="459">
        <f t="shared" si="11"/>
        <v>47581</v>
      </c>
      <c r="J20" s="459">
        <f t="shared" si="12"/>
        <v>475811</v>
      </c>
      <c r="K20" s="459">
        <f t="shared" si="13"/>
        <v>12846903</v>
      </c>
      <c r="M20" s="60"/>
      <c r="N20" s="60"/>
      <c r="O20" s="41"/>
      <c r="P20" s="60"/>
    </row>
    <row r="21" ht="15.75" customHeight="1">
      <c r="A21" s="48" t="s">
        <v>225</v>
      </c>
      <c r="B21" s="456" t="s">
        <v>703</v>
      </c>
      <c r="C21" s="461" t="s">
        <v>38</v>
      </c>
      <c r="D21" s="458">
        <v>57.400000000000006</v>
      </c>
      <c r="E21" s="459">
        <v>181891.0</v>
      </c>
      <c r="F21" s="460">
        <f t="shared" si="8"/>
        <v>10440543</v>
      </c>
      <c r="G21" s="459">
        <f t="shared" si="9"/>
        <v>417622</v>
      </c>
      <c r="H21" s="459">
        <f t="shared" si="10"/>
        <v>3203159</v>
      </c>
      <c r="I21" s="459">
        <f t="shared" si="11"/>
        <v>54291</v>
      </c>
      <c r="J21" s="459">
        <f t="shared" si="12"/>
        <v>542908</v>
      </c>
      <c r="K21" s="459">
        <f t="shared" si="13"/>
        <v>14658523</v>
      </c>
      <c r="M21" s="60"/>
      <c r="N21" s="60"/>
      <c r="O21" s="41"/>
      <c r="P21" s="60"/>
    </row>
    <row r="22" ht="15.75" customHeight="1">
      <c r="A22" s="48" t="s">
        <v>227</v>
      </c>
      <c r="B22" s="456" t="s">
        <v>704</v>
      </c>
      <c r="C22" s="461" t="s">
        <v>4</v>
      </c>
      <c r="D22" s="458">
        <v>408.0</v>
      </c>
      <c r="E22" s="459">
        <v>3557.0</v>
      </c>
      <c r="F22" s="460">
        <f t="shared" si="8"/>
        <v>1451256</v>
      </c>
      <c r="G22" s="459">
        <f t="shared" si="9"/>
        <v>58050</v>
      </c>
      <c r="H22" s="459">
        <f t="shared" si="10"/>
        <v>445245</v>
      </c>
      <c r="I22" s="459">
        <f t="shared" si="11"/>
        <v>7547</v>
      </c>
      <c r="J22" s="459">
        <f t="shared" si="12"/>
        <v>75465</v>
      </c>
      <c r="K22" s="459">
        <f t="shared" si="13"/>
        <v>2037563</v>
      </c>
      <c r="M22" s="60"/>
      <c r="N22" s="60"/>
      <c r="O22" s="41"/>
      <c r="P22" s="60"/>
    </row>
    <row r="23" ht="15.75" customHeight="1">
      <c r="A23" s="48" t="s">
        <v>229</v>
      </c>
      <c r="B23" s="456" t="s">
        <v>705</v>
      </c>
      <c r="C23" s="461" t="s">
        <v>21</v>
      </c>
      <c r="D23" s="458">
        <v>205.5</v>
      </c>
      <c r="E23" s="459">
        <v>29566.0</v>
      </c>
      <c r="F23" s="460">
        <f t="shared" si="8"/>
        <v>6075813</v>
      </c>
      <c r="G23" s="459">
        <f t="shared" si="9"/>
        <v>243033</v>
      </c>
      <c r="H23" s="459">
        <f t="shared" si="10"/>
        <v>1864060</v>
      </c>
      <c r="I23" s="459">
        <f t="shared" si="11"/>
        <v>31594</v>
      </c>
      <c r="J23" s="459">
        <f t="shared" si="12"/>
        <v>315942</v>
      </c>
      <c r="K23" s="459">
        <f t="shared" si="13"/>
        <v>8530442</v>
      </c>
      <c r="M23" s="60"/>
      <c r="N23" s="60"/>
      <c r="O23" s="41"/>
      <c r="P23" s="60"/>
    </row>
    <row r="24" ht="15.75" customHeight="1">
      <c r="A24" s="48" t="s">
        <v>231</v>
      </c>
      <c r="B24" s="456" t="s">
        <v>706</v>
      </c>
      <c r="C24" s="461" t="s">
        <v>38</v>
      </c>
      <c r="D24" s="458">
        <v>17.28</v>
      </c>
      <c r="E24" s="459">
        <v>165890.0</v>
      </c>
      <c r="F24" s="460">
        <f t="shared" si="8"/>
        <v>2866579</v>
      </c>
      <c r="G24" s="459">
        <f t="shared" si="9"/>
        <v>114663</v>
      </c>
      <c r="H24" s="459">
        <f t="shared" si="10"/>
        <v>879466</v>
      </c>
      <c r="I24" s="459">
        <f t="shared" si="11"/>
        <v>14906</v>
      </c>
      <c r="J24" s="459">
        <f t="shared" si="12"/>
        <v>149062</v>
      </c>
      <c r="K24" s="459">
        <f t="shared" si="13"/>
        <v>4024676</v>
      </c>
      <c r="M24" s="60"/>
      <c r="N24" s="60"/>
      <c r="O24" s="41"/>
      <c r="P24" s="60"/>
    </row>
    <row r="25" ht="15.75" customHeight="1">
      <c r="A25" s="48" t="s">
        <v>233</v>
      </c>
      <c r="B25" s="456" t="s">
        <v>707</v>
      </c>
      <c r="C25" s="461" t="s">
        <v>4</v>
      </c>
      <c r="D25" s="458">
        <v>3.0</v>
      </c>
      <c r="E25" s="459">
        <v>85000.0</v>
      </c>
      <c r="F25" s="460">
        <f t="shared" si="8"/>
        <v>255000</v>
      </c>
      <c r="G25" s="459">
        <f t="shared" si="9"/>
        <v>10200</v>
      </c>
      <c r="H25" s="459">
        <f t="shared" si="10"/>
        <v>78234</v>
      </c>
      <c r="I25" s="459">
        <f t="shared" si="11"/>
        <v>1326</v>
      </c>
      <c r="J25" s="459">
        <f t="shared" si="12"/>
        <v>13260</v>
      </c>
      <c r="K25" s="459">
        <f t="shared" si="13"/>
        <v>358020</v>
      </c>
      <c r="M25" s="60"/>
      <c r="N25" s="60"/>
      <c r="O25" s="41"/>
      <c r="P25" s="60"/>
    </row>
    <row r="26" ht="15.75" customHeight="1">
      <c r="A26" s="48" t="s">
        <v>235</v>
      </c>
      <c r="B26" s="456" t="s">
        <v>708</v>
      </c>
      <c r="C26" s="461" t="s">
        <v>4</v>
      </c>
      <c r="D26" s="458">
        <v>1.0</v>
      </c>
      <c r="E26" s="459">
        <v>770799.0</v>
      </c>
      <c r="F26" s="460">
        <f t="shared" si="8"/>
        <v>770799</v>
      </c>
      <c r="G26" s="459">
        <f t="shared" si="9"/>
        <v>30832</v>
      </c>
      <c r="H26" s="459">
        <f t="shared" si="10"/>
        <v>236481</v>
      </c>
      <c r="I26" s="459">
        <f t="shared" si="11"/>
        <v>4008</v>
      </c>
      <c r="J26" s="459">
        <f t="shared" si="12"/>
        <v>40082</v>
      </c>
      <c r="K26" s="459">
        <f t="shared" si="13"/>
        <v>1082202</v>
      </c>
      <c r="M26" s="60"/>
      <c r="N26" s="60"/>
      <c r="O26" s="41"/>
      <c r="P26" s="60"/>
    </row>
    <row r="27" ht="15.75" customHeight="1">
      <c r="A27" s="48" t="s">
        <v>237</v>
      </c>
      <c r="B27" s="456" t="s">
        <v>709</v>
      </c>
      <c r="C27" s="461" t="s">
        <v>38</v>
      </c>
      <c r="D27" s="458">
        <v>5.318212</v>
      </c>
      <c r="E27" s="459">
        <v>176947.0</v>
      </c>
      <c r="F27" s="460">
        <f t="shared" si="8"/>
        <v>941042</v>
      </c>
      <c r="G27" s="459">
        <f t="shared" si="9"/>
        <v>37642</v>
      </c>
      <c r="H27" s="459">
        <f t="shared" si="10"/>
        <v>288712</v>
      </c>
      <c r="I27" s="459">
        <f t="shared" si="11"/>
        <v>4893</v>
      </c>
      <c r="J27" s="459">
        <f t="shared" si="12"/>
        <v>48934</v>
      </c>
      <c r="K27" s="459">
        <v>1321222.0</v>
      </c>
      <c r="M27" s="60"/>
      <c r="N27" s="60"/>
      <c r="O27" s="41"/>
      <c r="P27" s="60"/>
    </row>
    <row r="28" ht="15.75" customHeight="1">
      <c r="A28" s="48" t="s">
        <v>306</v>
      </c>
      <c r="B28" s="456" t="s">
        <v>710</v>
      </c>
      <c r="C28" s="461" t="s">
        <v>4</v>
      </c>
      <c r="D28" s="458">
        <v>11.0</v>
      </c>
      <c r="E28" s="459">
        <v>73741.0</v>
      </c>
      <c r="F28" s="460">
        <f t="shared" si="8"/>
        <v>811151</v>
      </c>
      <c r="G28" s="459">
        <f t="shared" si="9"/>
        <v>32446</v>
      </c>
      <c r="H28" s="459">
        <f t="shared" si="10"/>
        <v>248861</v>
      </c>
      <c r="I28" s="459">
        <f t="shared" si="11"/>
        <v>4218</v>
      </c>
      <c r="J28" s="459">
        <f t="shared" si="12"/>
        <v>42180</v>
      </c>
      <c r="K28" s="459">
        <f t="shared" ref="K28:K32" si="14">SUM(F28:J28)</f>
        <v>1138856</v>
      </c>
      <c r="M28" s="60"/>
      <c r="N28" s="60"/>
      <c r="O28" s="41"/>
      <c r="P28" s="60"/>
    </row>
    <row r="29" ht="15.75" customHeight="1">
      <c r="A29" s="48" t="s">
        <v>307</v>
      </c>
      <c r="B29" s="456" t="s">
        <v>711</v>
      </c>
      <c r="C29" s="461" t="s">
        <v>4</v>
      </c>
      <c r="D29" s="458">
        <v>2.0</v>
      </c>
      <c r="E29" s="459">
        <v>354061.0</v>
      </c>
      <c r="F29" s="460">
        <f t="shared" si="8"/>
        <v>708122</v>
      </c>
      <c r="G29" s="459">
        <f t="shared" si="9"/>
        <v>28325</v>
      </c>
      <c r="H29" s="459">
        <f t="shared" si="10"/>
        <v>217252</v>
      </c>
      <c r="I29" s="459">
        <f t="shared" si="11"/>
        <v>3682</v>
      </c>
      <c r="J29" s="459">
        <f t="shared" si="12"/>
        <v>36822</v>
      </c>
      <c r="K29" s="459">
        <f t="shared" si="14"/>
        <v>994203</v>
      </c>
      <c r="M29" s="60"/>
      <c r="N29" s="60"/>
      <c r="O29" s="41"/>
      <c r="P29" s="60"/>
    </row>
    <row r="30" ht="15.75" customHeight="1">
      <c r="A30" s="48" t="s">
        <v>308</v>
      </c>
      <c r="B30" s="456" t="s">
        <v>712</v>
      </c>
      <c r="C30" s="461" t="s">
        <v>4</v>
      </c>
      <c r="D30" s="458">
        <v>1.0</v>
      </c>
      <c r="E30" s="459">
        <v>9762474.0</v>
      </c>
      <c r="F30" s="460">
        <f t="shared" si="8"/>
        <v>9762474</v>
      </c>
      <c r="G30" s="459">
        <f t="shared" si="9"/>
        <v>390499</v>
      </c>
      <c r="H30" s="459">
        <f t="shared" si="10"/>
        <v>2995127</v>
      </c>
      <c r="I30" s="459">
        <f t="shared" si="11"/>
        <v>50765</v>
      </c>
      <c r="J30" s="459">
        <f t="shared" si="12"/>
        <v>507649</v>
      </c>
      <c r="K30" s="459">
        <f t="shared" si="14"/>
        <v>13706514</v>
      </c>
      <c r="M30" s="60"/>
      <c r="N30" s="60"/>
      <c r="O30" s="41"/>
      <c r="P30" s="60"/>
    </row>
    <row r="31" ht="15.75" customHeight="1">
      <c r="A31" s="48" t="s">
        <v>569</v>
      </c>
      <c r="B31" s="456" t="s">
        <v>713</v>
      </c>
      <c r="C31" s="461" t="s">
        <v>12</v>
      </c>
      <c r="D31" s="458">
        <v>1.0</v>
      </c>
      <c r="E31" s="459">
        <v>4.4178942E7</v>
      </c>
      <c r="F31" s="460">
        <f t="shared" si="8"/>
        <v>44178942</v>
      </c>
      <c r="G31" s="459">
        <f t="shared" si="9"/>
        <v>1767158</v>
      </c>
      <c r="H31" s="459">
        <f t="shared" si="10"/>
        <v>13554100</v>
      </c>
      <c r="I31" s="459">
        <f t="shared" si="11"/>
        <v>229731</v>
      </c>
      <c r="J31" s="459">
        <f t="shared" si="12"/>
        <v>2297305</v>
      </c>
      <c r="K31" s="459">
        <f t="shared" si="14"/>
        <v>62027236</v>
      </c>
      <c r="M31" s="60"/>
      <c r="N31" s="60"/>
      <c r="O31" s="41"/>
      <c r="P31" s="60"/>
    </row>
    <row r="32" ht="15.75" customHeight="1">
      <c r="A32" s="48" t="s">
        <v>676</v>
      </c>
      <c r="B32" s="456" t="s">
        <v>714</v>
      </c>
      <c r="C32" s="461" t="s">
        <v>12</v>
      </c>
      <c r="D32" s="458">
        <v>2.0</v>
      </c>
      <c r="E32" s="459">
        <v>966506.0</v>
      </c>
      <c r="F32" s="460">
        <f t="shared" si="8"/>
        <v>1933012</v>
      </c>
      <c r="G32" s="459">
        <f t="shared" si="9"/>
        <v>77320</v>
      </c>
      <c r="H32" s="459">
        <f t="shared" si="10"/>
        <v>593048</v>
      </c>
      <c r="I32" s="459">
        <f t="shared" si="11"/>
        <v>10052</v>
      </c>
      <c r="J32" s="459">
        <f t="shared" si="12"/>
        <v>100517</v>
      </c>
      <c r="K32" s="459">
        <f t="shared" si="14"/>
        <v>2713949</v>
      </c>
      <c r="M32" s="60"/>
      <c r="N32" s="60"/>
      <c r="O32" s="41"/>
      <c r="P32" s="60"/>
    </row>
    <row r="33" ht="15.75" customHeight="1">
      <c r="A33" s="462" t="s">
        <v>715</v>
      </c>
      <c r="B33" s="5"/>
      <c r="C33" s="5"/>
      <c r="D33" s="5"/>
      <c r="E33" s="6"/>
      <c r="F33" s="463" t="str">
        <f t="shared" ref="F33:K33" si="15">SUM(F11:F32)</f>
        <v>#REF!</v>
      </c>
      <c r="G33" s="464" t="str">
        <f t="shared" si="15"/>
        <v>#REF!</v>
      </c>
      <c r="H33" s="464" t="str">
        <f t="shared" si="15"/>
        <v>#REF!</v>
      </c>
      <c r="I33" s="464" t="str">
        <f t="shared" si="15"/>
        <v>#REF!</v>
      </c>
      <c r="J33" s="464" t="str">
        <f t="shared" si="15"/>
        <v>#REF!</v>
      </c>
      <c r="K33" s="464" t="str">
        <f t="shared" si="15"/>
        <v>#REF!</v>
      </c>
      <c r="M33" s="60"/>
      <c r="N33" s="60"/>
      <c r="O33" s="41"/>
      <c r="P33" s="60"/>
    </row>
    <row r="34" ht="15.75" customHeight="1">
      <c r="A34" s="296" t="s">
        <v>166</v>
      </c>
      <c r="B34" s="270" t="s">
        <v>316</v>
      </c>
      <c r="C34" s="84"/>
      <c r="D34" s="271"/>
      <c r="E34" s="272"/>
      <c r="F34" s="273"/>
      <c r="G34" s="273"/>
      <c r="H34" s="273"/>
      <c r="I34" s="274"/>
      <c r="J34" s="274"/>
      <c r="K34" s="274"/>
    </row>
    <row r="35" ht="15.75" customHeight="1">
      <c r="A35" s="48" t="s">
        <v>168</v>
      </c>
      <c r="B35" s="122" t="s">
        <v>317</v>
      </c>
      <c r="C35" s="276" t="s">
        <v>207</v>
      </c>
      <c r="D35" s="23">
        <v>36.88999999999999</v>
      </c>
      <c r="E35" s="459">
        <v>34101.0</v>
      </c>
      <c r="F35" s="465">
        <f t="shared" ref="F35:F41" si="16">ROUND(D35*E35,0)</f>
        <v>1257986</v>
      </c>
      <c r="G35" s="466">
        <f t="shared" ref="G35:G41" si="17">+ROUND(F35*$G$5,0)</f>
        <v>50319</v>
      </c>
      <c r="H35" s="466">
        <f t="shared" ref="H35:H41" si="18">+ROUND(SUM(F35:G35)*$H$5,0)</f>
        <v>385950</v>
      </c>
      <c r="I35" s="466">
        <f t="shared" ref="I35:I41" si="19">+ROUND(SUM(F35:G35)*$I$5,0)</f>
        <v>6542</v>
      </c>
      <c r="J35" s="466">
        <f t="shared" ref="J35:J41" si="20">+ROUND(SUM(F35:G35)*$J$5,0)</f>
        <v>65415</v>
      </c>
      <c r="K35" s="466">
        <f t="shared" ref="K35:K41" si="21">SUM(F35:J35)</f>
        <v>1766212</v>
      </c>
    </row>
    <row r="36" ht="15.75" customHeight="1">
      <c r="A36" s="48" t="s">
        <v>170</v>
      </c>
      <c r="B36" s="122" t="s">
        <v>212</v>
      </c>
      <c r="C36" s="276" t="s">
        <v>207</v>
      </c>
      <c r="D36" s="23">
        <v>36.88999999999999</v>
      </c>
      <c r="E36" s="322">
        <v>99417.0</v>
      </c>
      <c r="F36" s="465">
        <f t="shared" si="16"/>
        <v>3667493</v>
      </c>
      <c r="G36" s="466">
        <f t="shared" si="17"/>
        <v>146700</v>
      </c>
      <c r="H36" s="466">
        <f t="shared" si="18"/>
        <v>1125187</v>
      </c>
      <c r="I36" s="466">
        <f t="shared" si="19"/>
        <v>19071</v>
      </c>
      <c r="J36" s="466">
        <f t="shared" si="20"/>
        <v>190710</v>
      </c>
      <c r="K36" s="466">
        <f t="shared" si="21"/>
        <v>5149161</v>
      </c>
    </row>
    <row r="37" ht="15.75" customHeight="1">
      <c r="A37" s="48" t="s">
        <v>244</v>
      </c>
      <c r="B37" s="122" t="s">
        <v>383</v>
      </c>
      <c r="C37" s="276" t="s">
        <v>38</v>
      </c>
      <c r="D37" s="23">
        <v>42.0</v>
      </c>
      <c r="E37" s="322">
        <v>140640.0</v>
      </c>
      <c r="F37" s="465">
        <f t="shared" si="16"/>
        <v>5906880</v>
      </c>
      <c r="G37" s="466">
        <f t="shared" si="17"/>
        <v>236275</v>
      </c>
      <c r="H37" s="466">
        <f t="shared" si="18"/>
        <v>1812231</v>
      </c>
      <c r="I37" s="466">
        <f t="shared" si="19"/>
        <v>30716</v>
      </c>
      <c r="J37" s="466">
        <f t="shared" si="20"/>
        <v>307158</v>
      </c>
      <c r="K37" s="466">
        <f t="shared" si="21"/>
        <v>8293260</v>
      </c>
    </row>
    <row r="38" ht="15.75" customHeight="1">
      <c r="A38" s="48" t="s">
        <v>246</v>
      </c>
      <c r="B38" s="122" t="s">
        <v>318</v>
      </c>
      <c r="C38" s="276" t="s">
        <v>319</v>
      </c>
      <c r="D38" s="23">
        <v>54.599999999999994</v>
      </c>
      <c r="E38" s="322">
        <v>11410.0</v>
      </c>
      <c r="F38" s="465">
        <f t="shared" si="16"/>
        <v>622986</v>
      </c>
      <c r="G38" s="466">
        <f t="shared" si="17"/>
        <v>24919</v>
      </c>
      <c r="H38" s="466">
        <f t="shared" si="18"/>
        <v>191132</v>
      </c>
      <c r="I38" s="466">
        <f t="shared" si="19"/>
        <v>3240</v>
      </c>
      <c r="J38" s="466">
        <f t="shared" si="20"/>
        <v>32395</v>
      </c>
      <c r="K38" s="466">
        <f t="shared" si="21"/>
        <v>874672</v>
      </c>
    </row>
    <row r="39" ht="15.75" customHeight="1">
      <c r="A39" s="48" t="s">
        <v>248</v>
      </c>
      <c r="B39" s="122" t="s">
        <v>320</v>
      </c>
      <c r="C39" s="276" t="s">
        <v>21</v>
      </c>
      <c r="D39" s="23">
        <v>242.76</v>
      </c>
      <c r="E39" s="322">
        <v>90832.0</v>
      </c>
      <c r="F39" s="465">
        <f t="shared" si="16"/>
        <v>22050376</v>
      </c>
      <c r="G39" s="466">
        <f t="shared" si="17"/>
        <v>882015</v>
      </c>
      <c r="H39" s="466">
        <f t="shared" si="18"/>
        <v>6765055</v>
      </c>
      <c r="I39" s="466">
        <f t="shared" si="19"/>
        <v>114662</v>
      </c>
      <c r="J39" s="466">
        <f t="shared" si="20"/>
        <v>1146620</v>
      </c>
      <c r="K39" s="466">
        <f t="shared" si="21"/>
        <v>30958728</v>
      </c>
    </row>
    <row r="40" ht="15.75" customHeight="1">
      <c r="A40" s="48" t="s">
        <v>250</v>
      </c>
      <c r="B40" s="122" t="s">
        <v>322</v>
      </c>
      <c r="C40" s="276" t="s">
        <v>323</v>
      </c>
      <c r="D40" s="23">
        <v>385.28</v>
      </c>
      <c r="E40" s="322">
        <v>17298.0</v>
      </c>
      <c r="F40" s="465">
        <f t="shared" si="16"/>
        <v>6664573</v>
      </c>
      <c r="G40" s="466">
        <f t="shared" si="17"/>
        <v>266583</v>
      </c>
      <c r="H40" s="466">
        <f t="shared" si="18"/>
        <v>2044691</v>
      </c>
      <c r="I40" s="466">
        <f t="shared" si="19"/>
        <v>34656</v>
      </c>
      <c r="J40" s="466">
        <f t="shared" si="20"/>
        <v>346558</v>
      </c>
      <c r="K40" s="466">
        <f t="shared" si="21"/>
        <v>9357061</v>
      </c>
    </row>
    <row r="41" ht="15.75" customHeight="1">
      <c r="A41" s="48" t="s">
        <v>252</v>
      </c>
      <c r="B41" s="168" t="s">
        <v>353</v>
      </c>
      <c r="C41" s="276" t="s">
        <v>207</v>
      </c>
      <c r="D41" s="23">
        <v>55.36</v>
      </c>
      <c r="E41" s="322">
        <v>77190.0</v>
      </c>
      <c r="F41" s="465">
        <f t="shared" si="16"/>
        <v>4273238</v>
      </c>
      <c r="G41" s="466">
        <f t="shared" si="17"/>
        <v>170930</v>
      </c>
      <c r="H41" s="466">
        <f t="shared" si="18"/>
        <v>1311030</v>
      </c>
      <c r="I41" s="466">
        <f t="shared" si="19"/>
        <v>22221</v>
      </c>
      <c r="J41" s="466">
        <f t="shared" si="20"/>
        <v>222208</v>
      </c>
      <c r="K41" s="466">
        <f t="shared" si="21"/>
        <v>5999627</v>
      </c>
    </row>
    <row r="42" ht="15.75" customHeight="1">
      <c r="A42" s="462" t="s">
        <v>325</v>
      </c>
      <c r="B42" s="5"/>
      <c r="C42" s="5"/>
      <c r="D42" s="5"/>
      <c r="E42" s="6"/>
      <c r="F42" s="279">
        <f t="shared" ref="F42:K42" si="22">SUM(F35:F41)</f>
        <v>44443532</v>
      </c>
      <c r="G42" s="279">
        <f t="shared" si="22"/>
        <v>1777741</v>
      </c>
      <c r="H42" s="279">
        <f t="shared" si="22"/>
        <v>13635276</v>
      </c>
      <c r="I42" s="279">
        <f t="shared" si="22"/>
        <v>231108</v>
      </c>
      <c r="J42" s="279">
        <f t="shared" si="22"/>
        <v>2311064</v>
      </c>
      <c r="K42" s="279">
        <f t="shared" si="22"/>
        <v>62398721</v>
      </c>
    </row>
    <row r="43" ht="15.75" customHeight="1">
      <c r="A43" s="453" t="s">
        <v>173</v>
      </c>
      <c r="B43" s="454" t="s">
        <v>536</v>
      </c>
      <c r="C43" s="5"/>
      <c r="D43" s="5"/>
      <c r="E43" s="5"/>
      <c r="F43" s="5"/>
      <c r="G43" s="5"/>
      <c r="H43" s="5"/>
      <c r="I43" s="5"/>
      <c r="J43" s="5"/>
      <c r="K43" s="6"/>
    </row>
    <row r="44" ht="15.75" customHeight="1">
      <c r="A44" s="455" t="s">
        <v>175</v>
      </c>
      <c r="B44" s="320" t="s">
        <v>537</v>
      </c>
      <c r="C44" s="470" t="s">
        <v>4</v>
      </c>
      <c r="D44" s="23">
        <v>1.0</v>
      </c>
      <c r="E44" s="471">
        <v>3930519.0</v>
      </c>
      <c r="F44" s="467">
        <f t="shared" ref="F44:F46" si="23">ROUND(D44 * E44,0)</f>
        <v>3930519</v>
      </c>
      <c r="G44" s="459">
        <f t="shared" ref="G44:G46" si="24">+ROUND(F44*$G$5,0)</f>
        <v>157221</v>
      </c>
      <c r="H44" s="459">
        <f t="shared" ref="H44:H46" si="25">+ROUND(SUM(F44:G44)*$H$5,0)</f>
        <v>1205883</v>
      </c>
      <c r="I44" s="459">
        <f t="shared" ref="I44:I46" si="26">+ROUND(SUM(F44:G44)*$I$5,0)</f>
        <v>20439</v>
      </c>
      <c r="J44" s="459">
        <f t="shared" ref="J44:J46" si="27">+ROUND(SUM(F44:G44)*$J$5,0)</f>
        <v>204387</v>
      </c>
      <c r="K44" s="459">
        <f t="shared" ref="K44:K46" si="28">SUM(F44:J44)</f>
        <v>5518449</v>
      </c>
    </row>
    <row r="45" ht="15.75" customHeight="1">
      <c r="A45" s="455" t="s">
        <v>177</v>
      </c>
      <c r="B45" s="320" t="s">
        <v>190</v>
      </c>
      <c r="C45" s="470" t="s">
        <v>4</v>
      </c>
      <c r="D45" s="23">
        <v>4.0</v>
      </c>
      <c r="E45" s="471">
        <v>98321.0</v>
      </c>
      <c r="F45" s="467">
        <f t="shared" si="23"/>
        <v>393284</v>
      </c>
      <c r="G45" s="459">
        <f t="shared" si="24"/>
        <v>15731</v>
      </c>
      <c r="H45" s="459">
        <f t="shared" si="25"/>
        <v>120659</v>
      </c>
      <c r="I45" s="459">
        <f t="shared" si="26"/>
        <v>2045</v>
      </c>
      <c r="J45" s="459">
        <f t="shared" si="27"/>
        <v>20451</v>
      </c>
      <c r="K45" s="459">
        <f t="shared" si="28"/>
        <v>552170</v>
      </c>
    </row>
    <row r="46" ht="15.75" customHeight="1">
      <c r="A46" s="455" t="s">
        <v>179</v>
      </c>
      <c r="B46" s="320" t="s">
        <v>186</v>
      </c>
      <c r="C46" s="470" t="s">
        <v>4</v>
      </c>
      <c r="D46" s="23">
        <v>10.0</v>
      </c>
      <c r="E46" s="471">
        <v>120140.0</v>
      </c>
      <c r="F46" s="467">
        <f t="shared" si="23"/>
        <v>1201400</v>
      </c>
      <c r="G46" s="459">
        <f t="shared" si="24"/>
        <v>48056</v>
      </c>
      <c r="H46" s="459">
        <f t="shared" si="25"/>
        <v>368590</v>
      </c>
      <c r="I46" s="459">
        <f t="shared" si="26"/>
        <v>6247</v>
      </c>
      <c r="J46" s="459">
        <f t="shared" si="27"/>
        <v>62473</v>
      </c>
      <c r="K46" s="459">
        <f t="shared" si="28"/>
        <v>1686766</v>
      </c>
    </row>
    <row r="47" ht="15.75" customHeight="1">
      <c r="A47" s="462" t="s">
        <v>538</v>
      </c>
      <c r="B47" s="5"/>
      <c r="C47" s="5"/>
      <c r="D47" s="5"/>
      <c r="E47" s="6"/>
      <c r="F47" s="463">
        <f t="shared" ref="F47:K47" si="29">SUM(F44:F46)</f>
        <v>5525203</v>
      </c>
      <c r="G47" s="463">
        <f t="shared" si="29"/>
        <v>221008</v>
      </c>
      <c r="H47" s="463">
        <f t="shared" si="29"/>
        <v>1695132</v>
      </c>
      <c r="I47" s="463">
        <f t="shared" si="29"/>
        <v>28731</v>
      </c>
      <c r="J47" s="463">
        <f t="shared" si="29"/>
        <v>287311</v>
      </c>
      <c r="K47" s="463">
        <f t="shared" si="29"/>
        <v>7757385</v>
      </c>
      <c r="M47" s="40"/>
    </row>
    <row r="48" ht="15.75" customHeight="1">
      <c r="A48" s="462" t="s">
        <v>13</v>
      </c>
      <c r="B48" s="5"/>
      <c r="C48" s="5"/>
      <c r="D48" s="5"/>
      <c r="E48" s="6"/>
      <c r="F48" s="463" t="str">
        <f t="shared" ref="F48:K48" si="30">+F9+F33+F42+F47</f>
        <v>#REF!</v>
      </c>
      <c r="G48" s="463" t="str">
        <f t="shared" si="30"/>
        <v>#REF!</v>
      </c>
      <c r="H48" s="463" t="str">
        <f t="shared" si="30"/>
        <v>#REF!</v>
      </c>
      <c r="I48" s="463" t="str">
        <f t="shared" si="30"/>
        <v>#REF!</v>
      </c>
      <c r="J48" s="463" t="str">
        <f t="shared" si="30"/>
        <v>#REF!</v>
      </c>
      <c r="K48" s="463" t="str">
        <f t="shared" si="30"/>
        <v>#REF!</v>
      </c>
      <c r="M48" s="101"/>
    </row>
    <row r="49" ht="15.75" customHeight="1">
      <c r="A49" s="472"/>
      <c r="B49" s="5"/>
      <c r="C49" s="5"/>
      <c r="D49" s="5"/>
      <c r="E49" s="5"/>
      <c r="F49" s="5"/>
      <c r="G49" s="5"/>
      <c r="H49" s="5"/>
      <c r="I49" s="6"/>
      <c r="J49" s="473" t="s">
        <v>9</v>
      </c>
      <c r="K49" s="474" t="str">
        <f>K48</f>
        <v>#REF!</v>
      </c>
    </row>
    <row r="50" ht="15.75" customHeight="1">
      <c r="A50" s="16"/>
      <c r="B50" s="305"/>
      <c r="C50" s="16"/>
      <c r="D50" s="16"/>
      <c r="E50" s="16"/>
      <c r="F50" s="16"/>
      <c r="G50" s="16"/>
      <c r="H50" s="16"/>
      <c r="I50" s="16"/>
    </row>
    <row r="51" ht="14.25" customHeight="1">
      <c r="A51" s="37" t="s">
        <v>539</v>
      </c>
      <c r="B51" s="475" t="s">
        <v>540</v>
      </c>
    </row>
    <row r="52" ht="15.75" customHeight="1">
      <c r="A52" s="189"/>
      <c r="B52" s="146"/>
      <c r="C52" s="146"/>
      <c r="D52" s="146"/>
      <c r="E52" s="146"/>
      <c r="F52" s="146"/>
      <c r="G52" s="146"/>
      <c r="H52" s="146"/>
      <c r="I52" s="146"/>
      <c r="J52" s="146"/>
      <c r="K52" s="146"/>
      <c r="L52" s="146"/>
      <c r="M52" s="146"/>
    </row>
    <row r="53" ht="15.75" customHeight="1">
      <c r="B53" s="146"/>
      <c r="C53" s="146"/>
      <c r="D53" s="146"/>
      <c r="E53" s="146"/>
      <c r="F53" s="146"/>
      <c r="G53" s="146"/>
      <c r="H53" s="146"/>
      <c r="I53" s="146"/>
      <c r="J53" s="146"/>
      <c r="L53" s="146"/>
      <c r="M53" s="146"/>
    </row>
    <row r="54" ht="15.75" customHeight="1">
      <c r="A54" s="146"/>
      <c r="B54" s="16"/>
      <c r="C54" s="16"/>
      <c r="D54" s="16"/>
      <c r="E54" s="16"/>
      <c r="F54" s="476"/>
      <c r="G54" s="16"/>
      <c r="H54" s="306"/>
      <c r="I54" s="16"/>
      <c r="K54" s="146"/>
    </row>
    <row r="55" ht="15.75" customHeight="1">
      <c r="A55" s="146"/>
      <c r="B55" s="16"/>
      <c r="C55" s="16"/>
      <c r="D55" s="16"/>
      <c r="E55" s="16"/>
      <c r="F55" s="476"/>
      <c r="G55" s="16"/>
      <c r="H55" s="16"/>
      <c r="I55" s="16"/>
    </row>
    <row r="56" ht="15.75" customHeight="1">
      <c r="A56" s="146"/>
      <c r="B56" s="16"/>
      <c r="C56" s="16"/>
      <c r="D56" s="16"/>
      <c r="E56" s="16"/>
      <c r="F56" s="476"/>
      <c r="G56" s="16"/>
      <c r="H56" s="16"/>
      <c r="I56" s="16"/>
      <c r="K56" s="146"/>
    </row>
    <row r="57" ht="15.75" customHeight="1">
      <c r="A57" s="146"/>
      <c r="B57" s="16"/>
      <c r="C57" s="16"/>
      <c r="D57" s="16"/>
      <c r="E57" s="16"/>
      <c r="F57" s="306"/>
      <c r="G57" s="306"/>
      <c r="H57" s="306"/>
      <c r="I57" s="306"/>
      <c r="J57" s="306"/>
      <c r="K57" s="146"/>
    </row>
    <row r="58" ht="15.75" customHeight="1">
      <c r="A58" s="308"/>
      <c r="B58" s="16"/>
      <c r="C58" s="16"/>
      <c r="D58" s="16"/>
      <c r="E58" s="16"/>
      <c r="F58" s="16"/>
      <c r="G58" s="16"/>
      <c r="H58" s="16"/>
      <c r="I58" s="16"/>
    </row>
    <row r="59" ht="15.75" customHeight="1">
      <c r="A59" s="308"/>
      <c r="B59" s="16"/>
      <c r="C59" s="16"/>
      <c r="D59" s="16"/>
      <c r="E59" s="16"/>
      <c r="F59" s="16"/>
      <c r="G59" s="16"/>
      <c r="H59" s="16"/>
      <c r="I59" s="16"/>
    </row>
    <row r="60" ht="15.75" customHeight="1">
      <c r="B60" s="16"/>
      <c r="C60" s="16"/>
      <c r="D60" s="16"/>
      <c r="E60" s="16"/>
      <c r="F60" s="16"/>
      <c r="G60" s="16"/>
      <c r="H60" s="16"/>
      <c r="I60" s="16"/>
    </row>
    <row r="61" ht="15.75" customHeight="1">
      <c r="A61" s="309"/>
      <c r="B61" s="16"/>
      <c r="C61" s="16"/>
      <c r="D61" s="16"/>
      <c r="E61" s="16"/>
      <c r="F61" s="16"/>
      <c r="G61" s="16"/>
      <c r="H61" s="16"/>
      <c r="I61" s="16"/>
    </row>
    <row r="62" ht="15.75" customHeight="1">
      <c r="A62" s="309"/>
      <c r="B62" s="16"/>
      <c r="C62" s="16"/>
      <c r="D62" s="16"/>
      <c r="E62" s="16"/>
      <c r="F62" s="16"/>
      <c r="G62" s="16"/>
      <c r="H62" s="16"/>
      <c r="I62" s="16"/>
    </row>
    <row r="63" ht="15.75" customHeight="1">
      <c r="A63" s="16"/>
      <c r="B63" s="16"/>
      <c r="C63" s="16"/>
      <c r="D63" s="16"/>
      <c r="E63" s="16"/>
      <c r="F63" s="16"/>
      <c r="G63" s="16"/>
      <c r="H63" s="16"/>
      <c r="I63" s="16"/>
    </row>
    <row r="64" ht="15.75" customHeight="1">
      <c r="A64" s="16"/>
      <c r="B64" s="16"/>
      <c r="C64" s="16"/>
      <c r="D64" s="16"/>
      <c r="E64" s="16"/>
      <c r="F64" s="16"/>
      <c r="G64" s="16"/>
      <c r="H64" s="16"/>
      <c r="I64" s="16"/>
    </row>
    <row r="65" ht="15.75" customHeight="1">
      <c r="A65" s="16"/>
      <c r="B65" s="16"/>
      <c r="C65" s="16"/>
      <c r="D65" s="16"/>
      <c r="E65" s="16"/>
      <c r="F65" s="16"/>
      <c r="G65" s="16"/>
      <c r="H65" s="16"/>
      <c r="I65" s="16"/>
    </row>
    <row r="66" ht="15.75" customHeight="1">
      <c r="A66" s="16"/>
      <c r="B66" s="16"/>
      <c r="C66" s="16"/>
      <c r="D66" s="16"/>
      <c r="E66" s="16"/>
      <c r="F66" s="16"/>
      <c r="G66" s="16"/>
      <c r="H66" s="16"/>
      <c r="I66" s="16"/>
    </row>
    <row r="67" ht="15.75" customHeight="1">
      <c r="A67" s="16"/>
      <c r="B67" s="16"/>
      <c r="C67" s="16"/>
      <c r="D67" s="16"/>
      <c r="E67" s="16"/>
      <c r="F67" s="16"/>
      <c r="G67" s="16"/>
      <c r="H67" s="16"/>
      <c r="I67" s="16"/>
    </row>
    <row r="68" ht="15.75" customHeight="1">
      <c r="A68" s="16"/>
      <c r="B68" s="16"/>
      <c r="C68" s="16"/>
      <c r="D68" s="16"/>
      <c r="E68" s="16"/>
      <c r="F68" s="16"/>
      <c r="G68" s="16"/>
      <c r="H68" s="16"/>
      <c r="I68" s="16"/>
    </row>
    <row r="69" ht="15.75" customHeight="1">
      <c r="A69" s="16"/>
      <c r="B69" s="16"/>
      <c r="C69" s="16"/>
      <c r="D69" s="16"/>
      <c r="E69" s="16"/>
      <c r="F69" s="16"/>
      <c r="G69" s="16"/>
      <c r="H69" s="16"/>
      <c r="I69" s="16"/>
    </row>
    <row r="70" ht="15.75" customHeight="1">
      <c r="A70" s="16"/>
      <c r="B70" s="16"/>
      <c r="C70" s="16"/>
      <c r="D70" s="16"/>
      <c r="E70" s="16"/>
      <c r="F70" s="16"/>
      <c r="G70" s="16"/>
      <c r="H70" s="16"/>
      <c r="I70" s="16"/>
    </row>
    <row r="71" ht="15.75" customHeight="1">
      <c r="A71" s="16"/>
      <c r="B71" s="16"/>
      <c r="C71" s="16"/>
      <c r="D71" s="16"/>
      <c r="E71" s="16"/>
      <c r="F71" s="16"/>
      <c r="G71" s="16"/>
      <c r="H71" s="16"/>
      <c r="I71" s="16"/>
    </row>
    <row r="72" ht="15.75" customHeight="1">
      <c r="A72" s="16"/>
      <c r="B72" s="16"/>
      <c r="C72" s="16"/>
      <c r="D72" s="16"/>
      <c r="E72" s="16"/>
      <c r="F72" s="16"/>
      <c r="G72" s="16"/>
      <c r="H72" s="16"/>
      <c r="I72" s="16"/>
    </row>
    <row r="73" ht="15.75" customHeight="1">
      <c r="A73" s="16"/>
      <c r="B73" s="16"/>
      <c r="C73" s="16"/>
      <c r="D73" s="16"/>
      <c r="E73" s="16"/>
      <c r="F73" s="16"/>
      <c r="G73" s="16"/>
      <c r="H73" s="16"/>
      <c r="I73" s="16"/>
    </row>
    <row r="74" ht="15.75" customHeight="1">
      <c r="A74" s="16"/>
      <c r="B74" s="16"/>
      <c r="C74" s="16"/>
      <c r="D74" s="16"/>
      <c r="E74" s="16"/>
      <c r="F74" s="16"/>
      <c r="G74" s="16"/>
      <c r="H74" s="16"/>
      <c r="I74" s="16"/>
    </row>
    <row r="75" ht="15.75" customHeight="1">
      <c r="A75" s="16"/>
      <c r="B75" s="16"/>
      <c r="C75" s="16"/>
      <c r="D75" s="16"/>
      <c r="E75" s="16"/>
      <c r="F75" s="16"/>
      <c r="G75" s="16"/>
      <c r="H75" s="16"/>
      <c r="I75" s="16"/>
    </row>
    <row r="76" ht="15.75" customHeight="1">
      <c r="A76" s="16"/>
      <c r="B76" s="305"/>
      <c r="C76" s="16"/>
      <c r="D76" s="16"/>
      <c r="E76" s="16"/>
      <c r="F76" s="16"/>
      <c r="G76" s="16"/>
      <c r="H76" s="16"/>
      <c r="I76" s="16"/>
    </row>
    <row r="77" ht="15.75" customHeight="1">
      <c r="A77" s="16"/>
      <c r="B77" s="305"/>
      <c r="C77" s="16"/>
      <c r="D77" s="16"/>
      <c r="E77" s="16"/>
      <c r="F77" s="16"/>
      <c r="G77" s="16"/>
      <c r="H77" s="16"/>
      <c r="I77" s="16"/>
    </row>
    <row r="78" ht="15.75" customHeight="1">
      <c r="A78" s="16"/>
      <c r="B78" s="305"/>
      <c r="C78" s="16"/>
      <c r="D78" s="16"/>
      <c r="E78" s="16"/>
      <c r="F78" s="16"/>
      <c r="G78" s="16"/>
      <c r="H78" s="16"/>
      <c r="I78" s="16"/>
    </row>
    <row r="79" ht="15.75" customHeight="1">
      <c r="A79" s="16"/>
      <c r="B79" s="305"/>
      <c r="C79" s="16"/>
      <c r="D79" s="16"/>
      <c r="E79" s="16"/>
      <c r="F79" s="16"/>
      <c r="G79" s="16"/>
      <c r="H79" s="16"/>
      <c r="I79" s="16"/>
    </row>
    <row r="80" ht="15.75" customHeight="1">
      <c r="A80" s="16"/>
      <c r="B80" s="305"/>
      <c r="C80" s="16"/>
      <c r="D80" s="16"/>
      <c r="E80" s="16"/>
      <c r="F80" s="16"/>
      <c r="G80" s="16"/>
      <c r="H80" s="16"/>
      <c r="I80" s="16"/>
    </row>
    <row r="81" ht="15.75" customHeight="1">
      <c r="A81" s="16"/>
      <c r="B81" s="305"/>
      <c r="C81" s="16"/>
      <c r="D81" s="16"/>
      <c r="E81" s="16"/>
      <c r="F81" s="16"/>
      <c r="G81" s="16"/>
      <c r="H81" s="16"/>
      <c r="I81" s="16"/>
    </row>
    <row r="82" ht="15.75" customHeight="1">
      <c r="A82" s="16"/>
      <c r="B82" s="305"/>
      <c r="C82" s="16"/>
      <c r="D82" s="16"/>
      <c r="E82" s="16"/>
      <c r="F82" s="16"/>
      <c r="G82" s="16"/>
      <c r="H82" s="16"/>
      <c r="I82" s="16"/>
    </row>
    <row r="83" ht="15.75" customHeight="1">
      <c r="A83" s="16"/>
      <c r="B83" s="305"/>
      <c r="C83" s="16"/>
      <c r="D83" s="16"/>
      <c r="E83" s="16"/>
      <c r="F83" s="16"/>
      <c r="G83" s="16"/>
      <c r="H83" s="16"/>
      <c r="I83" s="16"/>
    </row>
    <row r="84" ht="15.75" customHeight="1">
      <c r="A84" s="16"/>
      <c r="B84" s="305"/>
      <c r="C84" s="16"/>
      <c r="D84" s="16"/>
      <c r="E84" s="16"/>
      <c r="F84" s="16"/>
      <c r="G84" s="16"/>
      <c r="H84" s="16"/>
      <c r="I84" s="16"/>
    </row>
    <row r="85" ht="15.75" customHeight="1">
      <c r="A85" s="16"/>
      <c r="B85" s="305"/>
      <c r="C85" s="16"/>
      <c r="D85" s="16"/>
      <c r="E85" s="16"/>
      <c r="F85" s="16"/>
      <c r="G85" s="16"/>
      <c r="H85" s="16"/>
      <c r="I85" s="16"/>
    </row>
    <row r="86" ht="15.75" customHeight="1">
      <c r="A86" s="16"/>
      <c r="B86" s="305"/>
      <c r="C86" s="16"/>
      <c r="D86" s="16"/>
      <c r="E86" s="16"/>
      <c r="F86" s="16"/>
      <c r="G86" s="16"/>
      <c r="H86" s="16"/>
      <c r="I86" s="16"/>
    </row>
    <row r="87" ht="15.75" customHeight="1">
      <c r="A87" s="16"/>
      <c r="B87" s="305"/>
      <c r="C87" s="16"/>
      <c r="D87" s="16"/>
      <c r="E87" s="16"/>
      <c r="F87" s="16"/>
      <c r="G87" s="16"/>
      <c r="H87" s="16"/>
      <c r="I87" s="16"/>
    </row>
    <row r="88" ht="15.75" customHeight="1">
      <c r="A88" s="16"/>
      <c r="B88" s="305"/>
      <c r="C88" s="16"/>
      <c r="D88" s="16"/>
      <c r="E88" s="16"/>
      <c r="F88" s="16"/>
      <c r="G88" s="16"/>
      <c r="H88" s="16"/>
      <c r="I88" s="16"/>
    </row>
    <row r="89" ht="15.75" customHeight="1">
      <c r="A89" s="16"/>
      <c r="B89" s="305"/>
      <c r="C89" s="16"/>
      <c r="D89" s="16"/>
      <c r="E89" s="16"/>
      <c r="F89" s="16"/>
      <c r="G89" s="16"/>
      <c r="H89" s="16"/>
      <c r="I89" s="16"/>
    </row>
    <row r="90" ht="15.75" customHeight="1">
      <c r="A90" s="16"/>
      <c r="B90" s="305"/>
      <c r="C90" s="16"/>
      <c r="D90" s="16"/>
      <c r="E90" s="16"/>
      <c r="F90" s="16"/>
      <c r="G90" s="16"/>
      <c r="H90" s="16"/>
      <c r="I90" s="16"/>
    </row>
    <row r="91" ht="15.75" customHeight="1">
      <c r="A91" s="16"/>
      <c r="B91" s="305"/>
      <c r="C91" s="16"/>
      <c r="D91" s="16"/>
      <c r="E91" s="16"/>
      <c r="F91" s="16"/>
      <c r="G91" s="16"/>
      <c r="H91" s="16"/>
      <c r="I91" s="16"/>
    </row>
    <row r="92" ht="15.75" customHeight="1">
      <c r="A92" s="16"/>
      <c r="B92" s="305"/>
      <c r="C92" s="16"/>
      <c r="D92" s="16"/>
      <c r="E92" s="16"/>
      <c r="F92" s="16"/>
      <c r="G92" s="16"/>
      <c r="H92" s="16"/>
      <c r="I92" s="16"/>
    </row>
    <row r="93" ht="15.75" customHeight="1">
      <c r="A93" s="16"/>
      <c r="B93" s="305"/>
      <c r="C93" s="16"/>
      <c r="D93" s="16"/>
      <c r="E93" s="16"/>
      <c r="F93" s="16"/>
      <c r="G93" s="16"/>
      <c r="H93" s="16"/>
      <c r="I93" s="16"/>
    </row>
    <row r="94" ht="15.75" customHeight="1">
      <c r="A94" s="16"/>
      <c r="B94" s="305"/>
      <c r="C94" s="16"/>
      <c r="D94" s="16"/>
      <c r="E94" s="16"/>
      <c r="F94" s="16"/>
      <c r="G94" s="16"/>
      <c r="H94" s="16"/>
      <c r="I94" s="16"/>
    </row>
    <row r="95" ht="15.75" customHeight="1">
      <c r="A95" s="16"/>
      <c r="B95" s="305"/>
      <c r="C95" s="16"/>
      <c r="D95" s="16"/>
      <c r="E95" s="16"/>
      <c r="F95" s="16"/>
      <c r="G95" s="16"/>
      <c r="H95" s="16"/>
      <c r="I95" s="16"/>
    </row>
    <row r="96" ht="15.75" customHeight="1">
      <c r="A96" s="16"/>
      <c r="B96" s="305"/>
      <c r="C96" s="16"/>
      <c r="D96" s="16"/>
      <c r="E96" s="16"/>
      <c r="F96" s="16"/>
      <c r="G96" s="16"/>
      <c r="H96" s="16"/>
      <c r="I96" s="16"/>
    </row>
    <row r="97" ht="15.75" customHeight="1">
      <c r="A97" s="16"/>
      <c r="B97" s="305"/>
      <c r="C97" s="16"/>
      <c r="D97" s="16"/>
      <c r="E97" s="16"/>
      <c r="F97" s="16"/>
      <c r="G97" s="16"/>
      <c r="H97" s="16"/>
      <c r="I97" s="16"/>
    </row>
    <row r="98" ht="15.75" customHeight="1">
      <c r="A98" s="16"/>
      <c r="B98" s="305"/>
      <c r="C98" s="16"/>
      <c r="D98" s="16"/>
      <c r="E98" s="16"/>
      <c r="F98" s="16"/>
      <c r="G98" s="16"/>
      <c r="H98" s="16"/>
      <c r="I98" s="16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</row>
    <row r="101" ht="15.75" customHeight="1">
      <c r="A101" s="16"/>
      <c r="B101" s="305"/>
      <c r="C101" s="16"/>
      <c r="D101" s="16"/>
      <c r="E101" s="16"/>
      <c r="F101" s="16"/>
      <c r="G101" s="16"/>
      <c r="H101" s="16"/>
      <c r="I101" s="16"/>
    </row>
    <row r="102" ht="15.75" customHeight="1">
      <c r="A102" s="16"/>
      <c r="B102" s="305"/>
      <c r="C102" s="16"/>
      <c r="D102" s="16"/>
      <c r="E102" s="16"/>
      <c r="F102" s="16"/>
      <c r="G102" s="16"/>
      <c r="H102" s="16"/>
      <c r="I102" s="16"/>
    </row>
    <row r="103" ht="15.75" customHeight="1">
      <c r="A103" s="16"/>
      <c r="B103" s="305"/>
      <c r="C103" s="16"/>
      <c r="D103" s="16"/>
      <c r="E103" s="16"/>
      <c r="F103" s="16"/>
      <c r="G103" s="16"/>
      <c r="H103" s="16"/>
      <c r="I103" s="16"/>
    </row>
    <row r="104" ht="15.75" customHeight="1">
      <c r="A104" s="16"/>
      <c r="B104" s="305"/>
      <c r="C104" s="16"/>
      <c r="D104" s="16"/>
      <c r="E104" s="16"/>
      <c r="F104" s="16"/>
      <c r="G104" s="16"/>
      <c r="H104" s="16"/>
      <c r="I104" s="16"/>
    </row>
    <row r="105" ht="15.75" customHeight="1">
      <c r="A105" s="16"/>
      <c r="B105" s="305"/>
      <c r="C105" s="16"/>
      <c r="D105" s="16"/>
      <c r="E105" s="16"/>
      <c r="F105" s="16"/>
      <c r="G105" s="16"/>
      <c r="H105" s="16"/>
      <c r="I105" s="16"/>
    </row>
    <row r="106" ht="15.75" customHeight="1">
      <c r="A106" s="16"/>
      <c r="B106" s="305"/>
      <c r="C106" s="16"/>
      <c r="D106" s="16"/>
      <c r="E106" s="16"/>
      <c r="F106" s="16"/>
      <c r="G106" s="16"/>
      <c r="H106" s="16"/>
      <c r="I106" s="16"/>
    </row>
    <row r="107" ht="15.75" customHeight="1">
      <c r="A107" s="16"/>
      <c r="B107" s="305"/>
      <c r="C107" s="16"/>
      <c r="D107" s="16"/>
      <c r="E107" s="16"/>
      <c r="F107" s="16"/>
      <c r="G107" s="16"/>
      <c r="H107" s="16"/>
      <c r="I107" s="16"/>
    </row>
    <row r="108" ht="15.75" customHeight="1">
      <c r="A108" s="16"/>
      <c r="B108" s="305"/>
      <c r="C108" s="16"/>
      <c r="D108" s="16"/>
      <c r="E108" s="16"/>
      <c r="F108" s="16"/>
      <c r="G108" s="16"/>
      <c r="H108" s="16"/>
      <c r="I108" s="16"/>
    </row>
    <row r="109" ht="15.75" customHeight="1">
      <c r="A109" s="16"/>
      <c r="B109" s="305"/>
      <c r="C109" s="16"/>
      <c r="D109" s="16"/>
      <c r="E109" s="16"/>
      <c r="F109" s="16"/>
      <c r="G109" s="16"/>
      <c r="H109" s="16"/>
      <c r="I109" s="16"/>
    </row>
    <row r="110" ht="15.75" customHeight="1">
      <c r="A110" s="16"/>
      <c r="B110" s="305"/>
      <c r="C110" s="16"/>
      <c r="D110" s="16"/>
      <c r="E110" s="16"/>
      <c r="F110" s="16"/>
      <c r="G110" s="16"/>
      <c r="H110" s="16"/>
      <c r="I110" s="16"/>
    </row>
    <row r="111" ht="15.75" customHeight="1">
      <c r="A111" s="16"/>
      <c r="B111" s="305"/>
      <c r="C111" s="16"/>
      <c r="D111" s="16"/>
      <c r="E111" s="16"/>
      <c r="F111" s="16"/>
      <c r="G111" s="16"/>
      <c r="H111" s="16"/>
      <c r="I111" s="1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</row>
  </sheetData>
  <mergeCells count="19">
    <mergeCell ref="F4:F5"/>
    <mergeCell ref="K4:K5"/>
    <mergeCell ref="B2:K2"/>
    <mergeCell ref="A3:K3"/>
    <mergeCell ref="A4:A5"/>
    <mergeCell ref="B4:B5"/>
    <mergeCell ref="C4:C5"/>
    <mergeCell ref="D4:D5"/>
    <mergeCell ref="B6:K6"/>
    <mergeCell ref="B10:K10"/>
    <mergeCell ref="A49:I49"/>
    <mergeCell ref="B51:M51"/>
    <mergeCell ref="E4:E5"/>
    <mergeCell ref="A9:E9"/>
    <mergeCell ref="A33:E33"/>
    <mergeCell ref="A42:E42"/>
    <mergeCell ref="B43:K43"/>
    <mergeCell ref="A47:E47"/>
    <mergeCell ref="A48:E48"/>
  </mergeCells>
  <conditionalFormatting sqref="A7:A8">
    <cfRule type="cellIs" dxfId="0" priority="1" operator="equal">
      <formula>"ESCRIBA AQUÍ EL NOMBRE DEL CAPITULO"</formula>
    </cfRule>
  </conditionalFormatting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B050"/>
    <pageSetUpPr/>
  </sheetPr>
  <sheetViews>
    <sheetView showGridLines="0" workbookViewId="0"/>
  </sheetViews>
  <sheetFormatPr customHeight="1" defaultColWidth="14.43" defaultRowHeight="15.0"/>
  <cols>
    <col customWidth="1" min="1" max="1" width="12.57"/>
    <col customWidth="1" min="2" max="2" width="72.29"/>
    <col customWidth="1" min="3" max="3" width="6.29"/>
    <col customWidth="1" min="4" max="4" width="10.14"/>
    <col customWidth="1" min="5" max="5" width="16.57"/>
    <col customWidth="1" min="6" max="6" width="17.0"/>
    <col customWidth="1" min="7" max="7" width="15.86"/>
    <col customWidth="1" min="8" max="8" width="15.71"/>
    <col customWidth="1" min="9" max="9" width="14.29"/>
    <col customWidth="1" min="10" max="10" width="16.14"/>
    <col customWidth="1" min="11" max="11" width="19.29"/>
    <col customWidth="1" min="12" max="12" width="5.29"/>
    <col customWidth="1" min="13" max="13" width="19.86"/>
    <col customWidth="1" min="14" max="14" width="12.71"/>
    <col customWidth="1" min="15" max="26" width="11.43"/>
  </cols>
  <sheetData>
    <row r="1" ht="117.0" customHeight="1">
      <c r="A1" s="290"/>
      <c r="B1" s="291"/>
      <c r="C1" s="290"/>
      <c r="D1" s="290"/>
      <c r="E1" s="290"/>
      <c r="F1" s="290"/>
      <c r="G1" s="290"/>
      <c r="H1" s="290"/>
      <c r="I1" s="290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75" customHeight="1">
      <c r="A2" s="477" t="s">
        <v>145</v>
      </c>
      <c r="B2" s="478" t="s">
        <v>716</v>
      </c>
      <c r="C2" s="234"/>
      <c r="D2" s="234"/>
      <c r="E2" s="234"/>
      <c r="F2" s="234"/>
      <c r="G2" s="234"/>
      <c r="H2" s="234"/>
      <c r="I2" s="234"/>
      <c r="J2" s="234"/>
      <c r="K2" s="235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</row>
    <row r="3" ht="15.75" customHeight="1">
      <c r="A3" s="477"/>
      <c r="B3" s="478" t="s">
        <v>692</v>
      </c>
      <c r="C3" s="234"/>
      <c r="D3" s="234"/>
      <c r="E3" s="234"/>
      <c r="F3" s="234"/>
      <c r="G3" s="234"/>
      <c r="H3" s="234"/>
      <c r="I3" s="234"/>
      <c r="J3" s="234"/>
      <c r="K3" s="235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</row>
    <row r="4">
      <c r="A4" s="479" t="s">
        <v>2</v>
      </c>
      <c r="B4" s="480" t="s">
        <v>3</v>
      </c>
      <c r="C4" s="481" t="s">
        <v>4</v>
      </c>
      <c r="D4" s="482" t="s">
        <v>5</v>
      </c>
      <c r="E4" s="483" t="s">
        <v>6</v>
      </c>
      <c r="F4" s="484" t="s">
        <v>7</v>
      </c>
      <c r="G4" s="485" t="s">
        <v>155</v>
      </c>
      <c r="H4" s="485" t="s">
        <v>156</v>
      </c>
      <c r="I4" s="485" t="s">
        <v>157</v>
      </c>
      <c r="J4" s="485" t="s">
        <v>158</v>
      </c>
      <c r="K4" s="486" t="s">
        <v>9</v>
      </c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</row>
    <row r="5">
      <c r="A5" s="340"/>
      <c r="B5" s="487"/>
      <c r="C5" s="487"/>
      <c r="D5" s="487"/>
      <c r="E5" s="487"/>
      <c r="F5" s="487"/>
      <c r="G5" s="488">
        <v>0.04</v>
      </c>
      <c r="H5" s="489">
        <v>0.295</v>
      </c>
      <c r="I5" s="489">
        <v>0.005</v>
      </c>
      <c r="J5" s="489">
        <v>0.05</v>
      </c>
      <c r="K5" s="490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</row>
    <row r="6">
      <c r="A6" s="491" t="s">
        <v>148</v>
      </c>
      <c r="B6" s="492" t="s">
        <v>333</v>
      </c>
      <c r="C6" s="493"/>
      <c r="D6" s="493"/>
      <c r="E6" s="493"/>
      <c r="F6" s="493"/>
      <c r="G6" s="493"/>
      <c r="H6" s="493"/>
      <c r="I6" s="493"/>
      <c r="J6" s="493"/>
      <c r="K6" s="494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</row>
    <row r="7" ht="41.25" customHeight="1">
      <c r="A7" s="495" t="s">
        <v>150</v>
      </c>
      <c r="B7" s="456" t="s">
        <v>20</v>
      </c>
      <c r="C7" s="457" t="s">
        <v>21</v>
      </c>
      <c r="D7" s="458" t="str">
        <f>+[61]MC!G6</f>
        <v>#ERROR!</v>
      </c>
      <c r="E7" s="496" t="str">
        <f>+[61]APU!H84</f>
        <v>#ERROR!</v>
      </c>
      <c r="F7" s="460" t="str">
        <f t="shared" ref="F7:F8" si="1">ROUND(D7*E7,0)</f>
        <v>#ERROR!</v>
      </c>
      <c r="G7" s="459" t="str">
        <f t="shared" ref="G7:G8" si="2">+ROUND(F7*$G$5,0)</f>
        <v>#ERROR!</v>
      </c>
      <c r="H7" s="459" t="str">
        <f t="shared" ref="H7:H8" si="3">+ROUND(SUM(F7:G7)*$H$5,0)</f>
        <v>#ERROR!</v>
      </c>
      <c r="I7" s="459" t="str">
        <f t="shared" ref="I7:I8" si="4">+ROUND(SUM(F7:G7)*$I$5,0)</f>
        <v>#ERROR!</v>
      </c>
      <c r="J7" s="459" t="str">
        <f t="shared" ref="J7:J8" si="5">+ROUND(SUM(F7:G7)*$J$5,0)</f>
        <v>#ERROR!</v>
      </c>
      <c r="K7" s="257" t="str">
        <f t="shared" ref="K7:K8" si="6">+ROUND(SUM(F7:J7),0)</f>
        <v>#ERROR!</v>
      </c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</row>
    <row r="8">
      <c r="A8" s="495" t="s">
        <v>198</v>
      </c>
      <c r="B8" s="456" t="s">
        <v>687</v>
      </c>
      <c r="C8" s="461" t="s">
        <v>38</v>
      </c>
      <c r="D8" s="458" t="str">
        <f>+[61]MC!G7</f>
        <v>#ERROR!</v>
      </c>
      <c r="E8" s="496" t="str">
        <f>+[61]APU!H113</f>
        <v>#ERROR!</v>
      </c>
      <c r="F8" s="460" t="str">
        <f t="shared" si="1"/>
        <v>#ERROR!</v>
      </c>
      <c r="G8" s="459" t="str">
        <f t="shared" si="2"/>
        <v>#ERROR!</v>
      </c>
      <c r="H8" s="459" t="str">
        <f t="shared" si="3"/>
        <v>#ERROR!</v>
      </c>
      <c r="I8" s="459" t="str">
        <f t="shared" si="4"/>
        <v>#ERROR!</v>
      </c>
      <c r="J8" s="459" t="str">
        <f t="shared" si="5"/>
        <v>#ERROR!</v>
      </c>
      <c r="K8" s="257" t="str">
        <f t="shared" si="6"/>
        <v>#ERROR!</v>
      </c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6"/>
      <c r="Y8" s="146"/>
      <c r="Z8" s="146"/>
    </row>
    <row r="9">
      <c r="A9" s="498" t="s">
        <v>336</v>
      </c>
      <c r="B9" s="5"/>
      <c r="C9" s="5"/>
      <c r="D9" s="5"/>
      <c r="E9" s="6"/>
      <c r="F9" s="463" t="str">
        <f t="shared" ref="F9:K9" si="7">SUM(F7:F8)</f>
        <v>#ERROR!</v>
      </c>
      <c r="G9" s="463" t="str">
        <f t="shared" si="7"/>
        <v>#ERROR!</v>
      </c>
      <c r="H9" s="463" t="str">
        <f t="shared" si="7"/>
        <v>#ERROR!</v>
      </c>
      <c r="I9" s="463" t="str">
        <f t="shared" si="7"/>
        <v>#ERROR!</v>
      </c>
      <c r="J9" s="463" t="str">
        <f t="shared" si="7"/>
        <v>#ERROR!</v>
      </c>
      <c r="K9" s="499" t="str">
        <f t="shared" si="7"/>
        <v>#ERROR!</v>
      </c>
      <c r="L9" s="146"/>
      <c r="M9" s="146"/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</row>
    <row r="10" ht="15.75" customHeight="1">
      <c r="A10" s="500" t="s">
        <v>159</v>
      </c>
      <c r="B10" s="454" t="s">
        <v>693</v>
      </c>
      <c r="C10" s="5"/>
      <c r="D10" s="5"/>
      <c r="E10" s="5"/>
      <c r="F10" s="5"/>
      <c r="G10" s="5"/>
      <c r="H10" s="5"/>
      <c r="I10" s="5"/>
      <c r="J10" s="5"/>
      <c r="K10" s="359"/>
      <c r="L10" s="295"/>
      <c r="M10" s="295"/>
      <c r="N10" s="295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</row>
    <row r="11">
      <c r="A11" s="495" t="s">
        <v>161</v>
      </c>
      <c r="B11" s="456" t="s">
        <v>398</v>
      </c>
      <c r="C11" s="461" t="s">
        <v>38</v>
      </c>
      <c r="D11" s="458" t="str">
        <f>+[61]MC!G9</f>
        <v>#ERROR!</v>
      </c>
      <c r="E11" s="496" t="str">
        <f>+[61]APU!H134</f>
        <v>#ERROR!</v>
      </c>
      <c r="F11" s="460" t="str">
        <f t="shared" ref="F11:F30" si="8">ROUND(D11*E11,0)</f>
        <v>#ERROR!</v>
      </c>
      <c r="G11" s="459" t="str">
        <f t="shared" ref="G11:G30" si="9">+ROUND(F11*$G$5,0)</f>
        <v>#ERROR!</v>
      </c>
      <c r="H11" s="459" t="str">
        <f t="shared" ref="H11:H30" si="10">+ROUND(SUM(F11:G11)*$H$5,0)</f>
        <v>#ERROR!</v>
      </c>
      <c r="I11" s="459" t="str">
        <f t="shared" ref="I11:I30" si="11">+ROUND(SUM(F11:G11)*$I$5,0)</f>
        <v>#ERROR!</v>
      </c>
      <c r="J11" s="459" t="str">
        <f t="shared" ref="J11:J30" si="12">+ROUND(SUM(F11:G11)*$J$5,0)</f>
        <v>#ERROR!</v>
      </c>
      <c r="K11" s="257" t="str">
        <f t="shared" ref="K11:K30" si="13">+ROUND(SUM(F11:J11),0)</f>
        <v>#ERROR!</v>
      </c>
      <c r="L11" s="146"/>
      <c r="M11" s="60"/>
      <c r="N11" s="60"/>
      <c r="O11" s="41"/>
      <c r="P11" s="60"/>
      <c r="Q11" s="146"/>
      <c r="R11" s="146"/>
      <c r="S11" s="146"/>
      <c r="T11" s="146"/>
      <c r="U11" s="146"/>
      <c r="V11" s="146"/>
      <c r="W11" s="146"/>
      <c r="X11" s="146"/>
      <c r="Y11" s="146"/>
      <c r="Z11" s="146"/>
    </row>
    <row r="12">
      <c r="A12" s="495" t="s">
        <v>163</v>
      </c>
      <c r="B12" s="456" t="s">
        <v>694</v>
      </c>
      <c r="C12" s="461" t="s">
        <v>38</v>
      </c>
      <c r="D12" s="458" t="str">
        <f>+[61]MC!G10</f>
        <v>#ERROR!</v>
      </c>
      <c r="E12" s="496" t="str">
        <f>+[61]APU!H155</f>
        <v>#ERROR!</v>
      </c>
      <c r="F12" s="460" t="str">
        <f t="shared" si="8"/>
        <v>#ERROR!</v>
      </c>
      <c r="G12" s="459" t="str">
        <f t="shared" si="9"/>
        <v>#ERROR!</v>
      </c>
      <c r="H12" s="459" t="str">
        <f t="shared" si="10"/>
        <v>#ERROR!</v>
      </c>
      <c r="I12" s="459" t="str">
        <f t="shared" si="11"/>
        <v>#ERROR!</v>
      </c>
      <c r="J12" s="459" t="str">
        <f t="shared" si="12"/>
        <v>#ERROR!</v>
      </c>
      <c r="K12" s="257" t="str">
        <f t="shared" si="13"/>
        <v>#ERROR!</v>
      </c>
      <c r="L12" s="146"/>
      <c r="M12" s="60"/>
      <c r="N12" s="60"/>
      <c r="O12" s="41"/>
      <c r="P12" s="60"/>
      <c r="Q12" s="146"/>
      <c r="R12" s="146"/>
      <c r="S12" s="146"/>
      <c r="T12" s="146"/>
      <c r="U12" s="146"/>
      <c r="V12" s="146"/>
      <c r="W12" s="146"/>
      <c r="X12" s="146"/>
      <c r="Y12" s="146"/>
      <c r="Z12" s="146"/>
    </row>
    <row r="13">
      <c r="A13" s="495" t="s">
        <v>209</v>
      </c>
      <c r="B13" s="456" t="s">
        <v>695</v>
      </c>
      <c r="C13" s="461" t="s">
        <v>38</v>
      </c>
      <c r="D13" s="458" t="str">
        <f>+[61]MC!G13</f>
        <v>#ERROR!</v>
      </c>
      <c r="E13" s="496" t="str">
        <f>+[61]APU!H178</f>
        <v>#ERROR!</v>
      </c>
      <c r="F13" s="460" t="str">
        <f t="shared" si="8"/>
        <v>#ERROR!</v>
      </c>
      <c r="G13" s="459" t="str">
        <f t="shared" si="9"/>
        <v>#ERROR!</v>
      </c>
      <c r="H13" s="459" t="str">
        <f t="shared" si="10"/>
        <v>#ERROR!</v>
      </c>
      <c r="I13" s="459" t="str">
        <f t="shared" si="11"/>
        <v>#ERROR!</v>
      </c>
      <c r="J13" s="459" t="str">
        <f t="shared" si="12"/>
        <v>#ERROR!</v>
      </c>
      <c r="K13" s="257" t="str">
        <f t="shared" si="13"/>
        <v>#ERROR!</v>
      </c>
      <c r="L13" s="146"/>
      <c r="M13" s="60"/>
      <c r="N13" s="60"/>
      <c r="O13" s="41"/>
      <c r="P13" s="60"/>
      <c r="Q13" s="146"/>
      <c r="R13" s="146"/>
      <c r="S13" s="146"/>
      <c r="T13" s="146"/>
      <c r="U13" s="146"/>
      <c r="V13" s="146"/>
      <c r="W13" s="146"/>
      <c r="X13" s="146"/>
      <c r="Y13" s="146"/>
      <c r="Z13" s="146"/>
    </row>
    <row r="14">
      <c r="A14" s="495" t="s">
        <v>211</v>
      </c>
      <c r="B14" s="456" t="s">
        <v>696</v>
      </c>
      <c r="C14" s="461" t="s">
        <v>38</v>
      </c>
      <c r="D14" s="458" t="str">
        <f>+[61]MC!G15</f>
        <v>#ERROR!</v>
      </c>
      <c r="E14" s="496" t="str">
        <f>+[61]APU!H199</f>
        <v>#ERROR!</v>
      </c>
      <c r="F14" s="460" t="str">
        <f t="shared" si="8"/>
        <v>#ERROR!</v>
      </c>
      <c r="G14" s="459" t="str">
        <f t="shared" si="9"/>
        <v>#ERROR!</v>
      </c>
      <c r="H14" s="459" t="str">
        <f t="shared" si="10"/>
        <v>#ERROR!</v>
      </c>
      <c r="I14" s="459" t="str">
        <f t="shared" si="11"/>
        <v>#ERROR!</v>
      </c>
      <c r="J14" s="459" t="str">
        <f t="shared" si="12"/>
        <v>#ERROR!</v>
      </c>
      <c r="K14" s="257" t="str">
        <f t="shared" si="13"/>
        <v>#ERROR!</v>
      </c>
      <c r="L14" s="146"/>
      <c r="M14" s="60"/>
      <c r="N14" s="60"/>
      <c r="O14" s="41"/>
      <c r="P14" s="60"/>
      <c r="Q14" s="146"/>
      <c r="R14" s="146"/>
      <c r="S14" s="146"/>
      <c r="T14" s="146"/>
      <c r="U14" s="146"/>
      <c r="V14" s="146"/>
      <c r="W14" s="146"/>
      <c r="X14" s="146"/>
      <c r="Y14" s="146"/>
      <c r="Z14" s="146"/>
    </row>
    <row r="15">
      <c r="A15" s="495" t="s">
        <v>213</v>
      </c>
      <c r="B15" s="456" t="s">
        <v>697</v>
      </c>
      <c r="C15" s="461" t="s">
        <v>38</v>
      </c>
      <c r="D15" s="458" t="str">
        <f>+[61]MC!G18</f>
        <v>#ERROR!</v>
      </c>
      <c r="E15" s="496" t="str">
        <f>+[61]APU!H220</f>
        <v>#ERROR!</v>
      </c>
      <c r="F15" s="460" t="str">
        <f t="shared" si="8"/>
        <v>#ERROR!</v>
      </c>
      <c r="G15" s="459" t="str">
        <f t="shared" si="9"/>
        <v>#ERROR!</v>
      </c>
      <c r="H15" s="459" t="str">
        <f t="shared" si="10"/>
        <v>#ERROR!</v>
      </c>
      <c r="I15" s="459" t="str">
        <f t="shared" si="11"/>
        <v>#ERROR!</v>
      </c>
      <c r="J15" s="459" t="str">
        <f t="shared" si="12"/>
        <v>#ERROR!</v>
      </c>
      <c r="K15" s="257" t="str">
        <f t="shared" si="13"/>
        <v>#ERROR!</v>
      </c>
      <c r="L15" s="146"/>
      <c r="M15" s="60"/>
      <c r="N15" s="60"/>
      <c r="O15" s="41"/>
      <c r="P15" s="60"/>
      <c r="Q15" s="146"/>
      <c r="R15" s="146"/>
      <c r="S15" s="146"/>
      <c r="T15" s="146"/>
      <c r="U15" s="146"/>
      <c r="V15" s="146"/>
      <c r="W15" s="146"/>
      <c r="X15" s="146"/>
      <c r="Y15" s="146"/>
      <c r="Z15" s="146"/>
    </row>
    <row r="16">
      <c r="A16" s="495" t="s">
        <v>215</v>
      </c>
      <c r="B16" s="456" t="s">
        <v>698</v>
      </c>
      <c r="C16" s="461" t="s">
        <v>38</v>
      </c>
      <c r="D16" s="458" t="str">
        <f>+[61]MC!G24</f>
        <v>#ERROR!</v>
      </c>
      <c r="E16" s="496" t="str">
        <f>+[61]APU!H243</f>
        <v>#ERROR!</v>
      </c>
      <c r="F16" s="460" t="str">
        <f t="shared" si="8"/>
        <v>#ERROR!</v>
      </c>
      <c r="G16" s="459" t="str">
        <f t="shared" si="9"/>
        <v>#ERROR!</v>
      </c>
      <c r="H16" s="459" t="str">
        <f t="shared" si="10"/>
        <v>#ERROR!</v>
      </c>
      <c r="I16" s="459" t="str">
        <f t="shared" si="11"/>
        <v>#ERROR!</v>
      </c>
      <c r="J16" s="459" t="str">
        <f t="shared" si="12"/>
        <v>#ERROR!</v>
      </c>
      <c r="K16" s="257" t="str">
        <f t="shared" si="13"/>
        <v>#ERROR!</v>
      </c>
      <c r="L16" s="146"/>
      <c r="M16" s="60"/>
      <c r="N16" s="60"/>
      <c r="O16" s="41"/>
      <c r="P16" s="60"/>
      <c r="Q16" s="146"/>
      <c r="R16" s="146"/>
      <c r="S16" s="146"/>
      <c r="T16" s="146"/>
      <c r="U16" s="146"/>
      <c r="V16" s="146"/>
      <c r="W16" s="146"/>
      <c r="X16" s="146"/>
      <c r="Y16" s="146"/>
      <c r="Z16" s="146"/>
    </row>
    <row r="17">
      <c r="A17" s="495" t="s">
        <v>217</v>
      </c>
      <c r="B17" s="456" t="s">
        <v>717</v>
      </c>
      <c r="C17" s="461" t="s">
        <v>38</v>
      </c>
      <c r="D17" s="458" t="str">
        <f>+[61]MC!G30</f>
        <v>#ERROR!</v>
      </c>
      <c r="E17" s="496" t="str">
        <f>+[61]APU!H264</f>
        <v>#ERROR!</v>
      </c>
      <c r="F17" s="460" t="str">
        <f t="shared" si="8"/>
        <v>#ERROR!</v>
      </c>
      <c r="G17" s="459" t="str">
        <f t="shared" si="9"/>
        <v>#ERROR!</v>
      </c>
      <c r="H17" s="459" t="str">
        <f t="shared" si="10"/>
        <v>#ERROR!</v>
      </c>
      <c r="I17" s="459" t="str">
        <f t="shared" si="11"/>
        <v>#ERROR!</v>
      </c>
      <c r="J17" s="459" t="str">
        <f t="shared" si="12"/>
        <v>#ERROR!</v>
      </c>
      <c r="K17" s="257" t="str">
        <f t="shared" si="13"/>
        <v>#ERROR!</v>
      </c>
      <c r="L17" s="146"/>
      <c r="M17" s="60"/>
      <c r="N17" s="60"/>
      <c r="O17" s="41"/>
      <c r="P17" s="60"/>
      <c r="Q17" s="146"/>
      <c r="R17" s="146"/>
      <c r="S17" s="146"/>
      <c r="T17" s="146"/>
      <c r="U17" s="146"/>
      <c r="V17" s="146"/>
      <c r="W17" s="146"/>
      <c r="X17" s="146"/>
      <c r="Y17" s="146"/>
      <c r="Z17" s="146"/>
    </row>
    <row r="18">
      <c r="A18" s="495" t="s">
        <v>219</v>
      </c>
      <c r="B18" s="456" t="s">
        <v>718</v>
      </c>
      <c r="C18" s="461" t="s">
        <v>278</v>
      </c>
      <c r="D18" s="458" t="str">
        <f>+[61]MC!G33</f>
        <v>#ERROR!</v>
      </c>
      <c r="E18" s="496" t="str">
        <f>+[61]APU!H291</f>
        <v>#ERROR!</v>
      </c>
      <c r="F18" s="460" t="str">
        <f t="shared" si="8"/>
        <v>#ERROR!</v>
      </c>
      <c r="G18" s="459" t="str">
        <f t="shared" si="9"/>
        <v>#ERROR!</v>
      </c>
      <c r="H18" s="459" t="str">
        <f t="shared" si="10"/>
        <v>#ERROR!</v>
      </c>
      <c r="I18" s="459" t="str">
        <f t="shared" si="11"/>
        <v>#ERROR!</v>
      </c>
      <c r="J18" s="459" t="str">
        <f t="shared" si="12"/>
        <v>#ERROR!</v>
      </c>
      <c r="K18" s="257" t="str">
        <f t="shared" si="13"/>
        <v>#ERROR!</v>
      </c>
      <c r="L18" s="146"/>
      <c r="M18" s="60"/>
      <c r="N18" s="60"/>
      <c r="O18" s="41"/>
      <c r="P18" s="60"/>
      <c r="Q18" s="146"/>
      <c r="R18" s="146"/>
      <c r="S18" s="146"/>
      <c r="T18" s="146"/>
      <c r="U18" s="146"/>
      <c r="V18" s="146"/>
      <c r="W18" s="146"/>
      <c r="X18" s="146"/>
      <c r="Y18" s="146"/>
      <c r="Z18" s="146"/>
    </row>
    <row r="19">
      <c r="A19" s="495" t="s">
        <v>221</v>
      </c>
      <c r="B19" s="456" t="s">
        <v>719</v>
      </c>
      <c r="C19" s="461" t="s">
        <v>38</v>
      </c>
      <c r="D19" s="458" t="str">
        <f>+[61]MC!G38</f>
        <v>#ERROR!</v>
      </c>
      <c r="E19" s="496" t="str">
        <f>+[61]APU!H321</f>
        <v>#ERROR!</v>
      </c>
      <c r="F19" s="460" t="str">
        <f t="shared" si="8"/>
        <v>#ERROR!</v>
      </c>
      <c r="G19" s="459" t="str">
        <f t="shared" si="9"/>
        <v>#ERROR!</v>
      </c>
      <c r="H19" s="459" t="str">
        <f t="shared" si="10"/>
        <v>#ERROR!</v>
      </c>
      <c r="I19" s="459" t="str">
        <f t="shared" si="11"/>
        <v>#ERROR!</v>
      </c>
      <c r="J19" s="459" t="str">
        <f t="shared" si="12"/>
        <v>#ERROR!</v>
      </c>
      <c r="K19" s="257" t="str">
        <f t="shared" si="13"/>
        <v>#ERROR!</v>
      </c>
      <c r="L19" s="146"/>
      <c r="M19" s="60"/>
      <c r="N19" s="60"/>
      <c r="O19" s="41"/>
      <c r="P19" s="60"/>
      <c r="Q19" s="146"/>
      <c r="R19" s="146"/>
      <c r="S19" s="146"/>
      <c r="T19" s="146"/>
      <c r="U19" s="146"/>
      <c r="V19" s="146"/>
      <c r="W19" s="146"/>
      <c r="X19" s="146"/>
      <c r="Y19" s="146"/>
      <c r="Z19" s="146"/>
    </row>
    <row r="20">
      <c r="A20" s="495" t="s">
        <v>223</v>
      </c>
      <c r="B20" s="456" t="s">
        <v>720</v>
      </c>
      <c r="C20" s="461" t="s">
        <v>21</v>
      </c>
      <c r="D20" s="458" t="str">
        <f>+[61]MC!G43</f>
        <v>#ERROR!</v>
      </c>
      <c r="E20" s="496" t="str">
        <f>+[61]APU!H343</f>
        <v>#ERROR!</v>
      </c>
      <c r="F20" s="460" t="str">
        <f t="shared" si="8"/>
        <v>#ERROR!</v>
      </c>
      <c r="G20" s="459" t="str">
        <f t="shared" si="9"/>
        <v>#ERROR!</v>
      </c>
      <c r="H20" s="459" t="str">
        <f t="shared" si="10"/>
        <v>#ERROR!</v>
      </c>
      <c r="I20" s="459" t="str">
        <f t="shared" si="11"/>
        <v>#ERROR!</v>
      </c>
      <c r="J20" s="459" t="str">
        <f t="shared" si="12"/>
        <v>#ERROR!</v>
      </c>
      <c r="K20" s="257" t="str">
        <f t="shared" si="13"/>
        <v>#ERROR!</v>
      </c>
      <c r="L20" s="146"/>
      <c r="M20" s="60"/>
      <c r="N20" s="60"/>
      <c r="O20" s="41"/>
      <c r="P20" s="60"/>
      <c r="Q20" s="146"/>
      <c r="R20" s="146"/>
      <c r="S20" s="146"/>
      <c r="T20" s="146"/>
      <c r="U20" s="146"/>
      <c r="V20" s="146"/>
      <c r="W20" s="146"/>
      <c r="X20" s="146"/>
      <c r="Y20" s="146"/>
      <c r="Z20" s="146"/>
    </row>
    <row r="21" ht="15.75" customHeight="1">
      <c r="A21" s="495" t="s">
        <v>225</v>
      </c>
      <c r="B21" s="456" t="s">
        <v>721</v>
      </c>
      <c r="C21" s="461" t="s">
        <v>38</v>
      </c>
      <c r="D21" s="458" t="str">
        <f>+[61]MC!G48</f>
        <v>#ERROR!</v>
      </c>
      <c r="E21" s="496" t="str">
        <f>+[61]APU!H376</f>
        <v>#ERROR!</v>
      </c>
      <c r="F21" s="460" t="str">
        <f t="shared" si="8"/>
        <v>#ERROR!</v>
      </c>
      <c r="G21" s="459" t="str">
        <f t="shared" si="9"/>
        <v>#ERROR!</v>
      </c>
      <c r="H21" s="459" t="str">
        <f t="shared" si="10"/>
        <v>#ERROR!</v>
      </c>
      <c r="I21" s="459" t="str">
        <f t="shared" si="11"/>
        <v>#ERROR!</v>
      </c>
      <c r="J21" s="459" t="str">
        <f t="shared" si="12"/>
        <v>#ERROR!</v>
      </c>
      <c r="K21" s="257" t="str">
        <f t="shared" si="13"/>
        <v>#ERROR!</v>
      </c>
      <c r="L21" s="146"/>
      <c r="M21" s="60"/>
      <c r="N21" s="60"/>
      <c r="O21" s="41"/>
      <c r="P21" s="60"/>
      <c r="Q21" s="146"/>
      <c r="R21" s="146"/>
      <c r="S21" s="146"/>
      <c r="T21" s="146"/>
      <c r="U21" s="146"/>
      <c r="V21" s="146"/>
      <c r="W21" s="146"/>
      <c r="X21" s="146"/>
      <c r="Y21" s="146"/>
      <c r="Z21" s="146"/>
    </row>
    <row r="22" ht="15.75" customHeight="1">
      <c r="A22" s="495" t="s">
        <v>227</v>
      </c>
      <c r="B22" s="456" t="s">
        <v>722</v>
      </c>
      <c r="C22" s="461" t="s">
        <v>38</v>
      </c>
      <c r="D22" s="458" t="str">
        <f>+[61]MC!G53</f>
        <v>#ERROR!</v>
      </c>
      <c r="E22" s="496" t="str">
        <f>+[61]APU!H398</f>
        <v>#ERROR!</v>
      </c>
      <c r="F22" s="460" t="str">
        <f t="shared" si="8"/>
        <v>#ERROR!</v>
      </c>
      <c r="G22" s="459" t="str">
        <f t="shared" si="9"/>
        <v>#ERROR!</v>
      </c>
      <c r="H22" s="459" t="str">
        <f t="shared" si="10"/>
        <v>#ERROR!</v>
      </c>
      <c r="I22" s="459" t="str">
        <f t="shared" si="11"/>
        <v>#ERROR!</v>
      </c>
      <c r="J22" s="459" t="str">
        <f t="shared" si="12"/>
        <v>#ERROR!</v>
      </c>
      <c r="K22" s="257" t="str">
        <f t="shared" si="13"/>
        <v>#ERROR!</v>
      </c>
      <c r="L22" s="146"/>
      <c r="M22" s="60"/>
      <c r="N22" s="60"/>
      <c r="O22" s="41"/>
      <c r="P22" s="60"/>
      <c r="Q22" s="146"/>
      <c r="R22" s="146"/>
      <c r="S22" s="146"/>
      <c r="T22" s="146"/>
      <c r="U22" s="146"/>
      <c r="V22" s="146"/>
      <c r="W22" s="146"/>
      <c r="X22" s="146"/>
      <c r="Y22" s="146"/>
      <c r="Z22" s="146"/>
    </row>
    <row r="23" ht="15.75" customHeight="1">
      <c r="A23" s="495" t="s">
        <v>229</v>
      </c>
      <c r="B23" s="456" t="s">
        <v>723</v>
      </c>
      <c r="C23" s="461" t="s">
        <v>4</v>
      </c>
      <c r="D23" s="458" t="str">
        <f>+[61]MC!G59</f>
        <v>#ERROR!</v>
      </c>
      <c r="E23" s="496" t="str">
        <f>+[61]APU!H418</f>
        <v>#ERROR!</v>
      </c>
      <c r="F23" s="460" t="str">
        <f t="shared" si="8"/>
        <v>#ERROR!</v>
      </c>
      <c r="G23" s="459" t="str">
        <f t="shared" si="9"/>
        <v>#ERROR!</v>
      </c>
      <c r="H23" s="459" t="str">
        <f t="shared" si="10"/>
        <v>#ERROR!</v>
      </c>
      <c r="I23" s="459" t="str">
        <f t="shared" si="11"/>
        <v>#ERROR!</v>
      </c>
      <c r="J23" s="459" t="str">
        <f t="shared" si="12"/>
        <v>#ERROR!</v>
      </c>
      <c r="K23" s="257" t="str">
        <f t="shared" si="13"/>
        <v>#ERROR!</v>
      </c>
      <c r="L23" s="146"/>
      <c r="M23" s="60"/>
      <c r="N23" s="60"/>
      <c r="O23" s="41"/>
      <c r="P23" s="60"/>
      <c r="Q23" s="146"/>
      <c r="R23" s="146"/>
      <c r="S23" s="146"/>
      <c r="T23" s="146"/>
      <c r="U23" s="146"/>
      <c r="V23" s="146"/>
      <c r="W23" s="146"/>
      <c r="X23" s="146"/>
      <c r="Y23" s="146"/>
      <c r="Z23" s="146"/>
    </row>
    <row r="24" ht="15.75" customHeight="1">
      <c r="A24" s="495" t="s">
        <v>231</v>
      </c>
      <c r="B24" s="456" t="s">
        <v>724</v>
      </c>
      <c r="C24" s="461" t="s">
        <v>38</v>
      </c>
      <c r="D24" s="458" t="str">
        <f>+[61]MC!G61</f>
        <v>#ERROR!</v>
      </c>
      <c r="E24" s="496">
        <v>176947.0</v>
      </c>
      <c r="F24" s="460" t="str">
        <f t="shared" si="8"/>
        <v>#ERROR!</v>
      </c>
      <c r="G24" s="459" t="str">
        <f t="shared" si="9"/>
        <v>#ERROR!</v>
      </c>
      <c r="H24" s="459" t="str">
        <f t="shared" si="10"/>
        <v>#ERROR!</v>
      </c>
      <c r="I24" s="459" t="str">
        <f t="shared" si="11"/>
        <v>#ERROR!</v>
      </c>
      <c r="J24" s="459" t="str">
        <f t="shared" si="12"/>
        <v>#ERROR!</v>
      </c>
      <c r="K24" s="257" t="str">
        <f t="shared" si="13"/>
        <v>#ERROR!</v>
      </c>
      <c r="L24" s="146"/>
      <c r="M24" s="60"/>
      <c r="N24" s="60"/>
      <c r="O24" s="41"/>
      <c r="P24" s="60"/>
      <c r="Q24" s="146"/>
      <c r="R24" s="146"/>
      <c r="S24" s="146"/>
      <c r="T24" s="146"/>
      <c r="U24" s="146"/>
      <c r="V24" s="146"/>
      <c r="W24" s="146"/>
      <c r="X24" s="146"/>
      <c r="Y24" s="146"/>
      <c r="Z24" s="146"/>
    </row>
    <row r="25" ht="15.75" customHeight="1">
      <c r="A25" s="495" t="s">
        <v>233</v>
      </c>
      <c r="B25" s="456" t="s">
        <v>725</v>
      </c>
      <c r="C25" s="461" t="s">
        <v>38</v>
      </c>
      <c r="D25" s="458" t="str">
        <f>+[61]MC!G62</f>
        <v>#ERROR!</v>
      </c>
      <c r="E25" s="496" t="str">
        <f>+[61]APU!H438</f>
        <v>#ERROR!</v>
      </c>
      <c r="F25" s="460" t="str">
        <f t="shared" si="8"/>
        <v>#ERROR!</v>
      </c>
      <c r="G25" s="459" t="str">
        <f t="shared" si="9"/>
        <v>#ERROR!</v>
      </c>
      <c r="H25" s="459" t="str">
        <f t="shared" si="10"/>
        <v>#ERROR!</v>
      </c>
      <c r="I25" s="459" t="str">
        <f t="shared" si="11"/>
        <v>#ERROR!</v>
      </c>
      <c r="J25" s="459" t="str">
        <f t="shared" si="12"/>
        <v>#ERROR!</v>
      </c>
      <c r="K25" s="257" t="str">
        <f t="shared" si="13"/>
        <v>#ERROR!</v>
      </c>
      <c r="L25" s="146"/>
      <c r="M25" s="60"/>
      <c r="N25" s="60"/>
      <c r="O25" s="41"/>
      <c r="P25" s="60"/>
      <c r="Q25" s="146"/>
      <c r="R25" s="146"/>
      <c r="S25" s="146"/>
      <c r="T25" s="146"/>
      <c r="U25" s="146"/>
      <c r="V25" s="146"/>
      <c r="W25" s="146"/>
      <c r="X25" s="146"/>
      <c r="Y25" s="146"/>
      <c r="Z25" s="146"/>
    </row>
    <row r="26" ht="15.75" customHeight="1">
      <c r="A26" s="495" t="s">
        <v>235</v>
      </c>
      <c r="B26" s="456" t="s">
        <v>713</v>
      </c>
      <c r="C26" s="461" t="s">
        <v>12</v>
      </c>
      <c r="D26" s="458">
        <v>1.0</v>
      </c>
      <c r="E26" s="496" t="str">
        <f>+[61]APU!H466</f>
        <v>#ERROR!</v>
      </c>
      <c r="F26" s="460" t="str">
        <f t="shared" si="8"/>
        <v>#ERROR!</v>
      </c>
      <c r="G26" s="459" t="str">
        <f t="shared" si="9"/>
        <v>#ERROR!</v>
      </c>
      <c r="H26" s="459" t="str">
        <f t="shared" si="10"/>
        <v>#ERROR!</v>
      </c>
      <c r="I26" s="459" t="str">
        <f t="shared" si="11"/>
        <v>#ERROR!</v>
      </c>
      <c r="J26" s="459" t="str">
        <f t="shared" si="12"/>
        <v>#ERROR!</v>
      </c>
      <c r="K26" s="257" t="str">
        <f t="shared" si="13"/>
        <v>#ERROR!</v>
      </c>
      <c r="L26" s="146"/>
      <c r="M26" s="60"/>
      <c r="N26" s="60"/>
      <c r="O26" s="41"/>
      <c r="P26" s="60"/>
      <c r="Q26" s="146"/>
      <c r="R26" s="146"/>
      <c r="S26" s="146"/>
      <c r="T26" s="146"/>
      <c r="U26" s="146"/>
      <c r="V26" s="146"/>
      <c r="W26" s="146"/>
      <c r="X26" s="146"/>
      <c r="Y26" s="146"/>
      <c r="Z26" s="146"/>
    </row>
    <row r="27" ht="15.75" customHeight="1">
      <c r="A27" s="495" t="s">
        <v>237</v>
      </c>
      <c r="B27" s="456" t="s">
        <v>726</v>
      </c>
      <c r="C27" s="461" t="s">
        <v>12</v>
      </c>
      <c r="D27" s="458" t="str">
        <f>+[61]MC!G67</f>
        <v>#ERROR!</v>
      </c>
      <c r="E27" s="496" t="str">
        <f>+[61]APU!H491</f>
        <v>#ERROR!</v>
      </c>
      <c r="F27" s="460" t="str">
        <f t="shared" si="8"/>
        <v>#ERROR!</v>
      </c>
      <c r="G27" s="459" t="str">
        <f t="shared" si="9"/>
        <v>#ERROR!</v>
      </c>
      <c r="H27" s="459" t="str">
        <f t="shared" si="10"/>
        <v>#ERROR!</v>
      </c>
      <c r="I27" s="459" t="str">
        <f t="shared" si="11"/>
        <v>#ERROR!</v>
      </c>
      <c r="J27" s="459" t="str">
        <f t="shared" si="12"/>
        <v>#ERROR!</v>
      </c>
      <c r="K27" s="257" t="str">
        <f t="shared" si="13"/>
        <v>#ERROR!</v>
      </c>
      <c r="L27" s="146"/>
      <c r="M27" s="60"/>
      <c r="N27" s="60"/>
      <c r="O27" s="41"/>
      <c r="P27" s="60"/>
      <c r="Q27" s="146"/>
      <c r="R27" s="146"/>
      <c r="S27" s="146"/>
      <c r="T27" s="146"/>
      <c r="U27" s="146"/>
      <c r="V27" s="146"/>
      <c r="W27" s="146"/>
      <c r="X27" s="146"/>
      <c r="Y27" s="146"/>
      <c r="Z27" s="146"/>
    </row>
    <row r="28" ht="15.75" customHeight="1">
      <c r="A28" s="495" t="s">
        <v>306</v>
      </c>
      <c r="B28" s="456" t="s">
        <v>247</v>
      </c>
      <c r="C28" s="461" t="s">
        <v>4</v>
      </c>
      <c r="D28" s="458" t="str">
        <f>+[61]MC!G67</f>
        <v>#ERROR!</v>
      </c>
      <c r="E28" s="496" t="str">
        <f>+[61]APU!H516</f>
        <v>#ERROR!</v>
      </c>
      <c r="F28" s="460" t="str">
        <f t="shared" si="8"/>
        <v>#ERROR!</v>
      </c>
      <c r="G28" s="459" t="str">
        <f t="shared" si="9"/>
        <v>#ERROR!</v>
      </c>
      <c r="H28" s="459" t="str">
        <f t="shared" si="10"/>
        <v>#ERROR!</v>
      </c>
      <c r="I28" s="459" t="str">
        <f t="shared" si="11"/>
        <v>#ERROR!</v>
      </c>
      <c r="J28" s="459" t="str">
        <f t="shared" si="12"/>
        <v>#ERROR!</v>
      </c>
      <c r="K28" s="257" t="str">
        <f t="shared" si="13"/>
        <v>#ERROR!</v>
      </c>
      <c r="L28" s="146"/>
      <c r="M28" s="60"/>
      <c r="N28" s="60"/>
      <c r="O28" s="41"/>
      <c r="P28" s="60"/>
      <c r="Q28" s="146"/>
      <c r="R28" s="146"/>
      <c r="S28" s="146"/>
      <c r="T28" s="146"/>
      <c r="U28" s="146"/>
      <c r="V28" s="146"/>
      <c r="W28" s="146"/>
      <c r="X28" s="146"/>
      <c r="Y28" s="146"/>
      <c r="Z28" s="146"/>
    </row>
    <row r="29" ht="15.75" customHeight="1">
      <c r="A29" s="495" t="s">
        <v>307</v>
      </c>
      <c r="B29" s="456" t="s">
        <v>567</v>
      </c>
      <c r="C29" s="461" t="s">
        <v>4</v>
      </c>
      <c r="D29" s="458" t="str">
        <f>+[61]MC!G68</f>
        <v>#ERROR!</v>
      </c>
      <c r="E29" s="496" t="str">
        <f>+[61]APU!H542</f>
        <v>#ERROR!</v>
      </c>
      <c r="F29" s="460" t="str">
        <f t="shared" si="8"/>
        <v>#ERROR!</v>
      </c>
      <c r="G29" s="459" t="str">
        <f t="shared" si="9"/>
        <v>#ERROR!</v>
      </c>
      <c r="H29" s="459" t="str">
        <f t="shared" si="10"/>
        <v>#ERROR!</v>
      </c>
      <c r="I29" s="459" t="str">
        <f t="shared" si="11"/>
        <v>#ERROR!</v>
      </c>
      <c r="J29" s="459" t="str">
        <f t="shared" si="12"/>
        <v>#ERROR!</v>
      </c>
      <c r="K29" s="257" t="str">
        <f t="shared" si="13"/>
        <v>#ERROR!</v>
      </c>
      <c r="L29" s="146"/>
      <c r="M29" s="60"/>
      <c r="N29" s="60"/>
      <c r="O29" s="41"/>
      <c r="P29" s="60"/>
      <c r="Q29" s="146"/>
      <c r="R29" s="146"/>
      <c r="S29" s="146"/>
      <c r="T29" s="146"/>
      <c r="U29" s="146"/>
      <c r="V29" s="146"/>
      <c r="W29" s="146"/>
      <c r="X29" s="146"/>
      <c r="Y29" s="146"/>
      <c r="Z29" s="146"/>
    </row>
    <row r="30" ht="15.75" customHeight="1">
      <c r="A30" s="495" t="s">
        <v>308</v>
      </c>
      <c r="B30" s="456" t="s">
        <v>530</v>
      </c>
      <c r="C30" s="461" t="s">
        <v>38</v>
      </c>
      <c r="D30" s="458" t="str">
        <f>+[61]MC!G71</f>
        <v>#ERROR!</v>
      </c>
      <c r="E30" s="496" t="str">
        <f>+[61]APU!H565</f>
        <v>#ERROR!</v>
      </c>
      <c r="F30" s="460" t="str">
        <f t="shared" si="8"/>
        <v>#ERROR!</v>
      </c>
      <c r="G30" s="459" t="str">
        <f t="shared" si="9"/>
        <v>#ERROR!</v>
      </c>
      <c r="H30" s="459" t="str">
        <f t="shared" si="10"/>
        <v>#ERROR!</v>
      </c>
      <c r="I30" s="459" t="str">
        <f t="shared" si="11"/>
        <v>#ERROR!</v>
      </c>
      <c r="J30" s="459" t="str">
        <f t="shared" si="12"/>
        <v>#ERROR!</v>
      </c>
      <c r="K30" s="257" t="str">
        <f t="shared" si="13"/>
        <v>#ERROR!</v>
      </c>
      <c r="L30" s="146"/>
      <c r="M30" s="60"/>
      <c r="N30" s="60"/>
      <c r="O30" s="41"/>
      <c r="P30" s="60"/>
      <c r="Q30" s="146"/>
      <c r="R30" s="146"/>
      <c r="S30" s="146"/>
      <c r="T30" s="146"/>
      <c r="U30" s="146"/>
      <c r="V30" s="146"/>
      <c r="W30" s="146"/>
      <c r="X30" s="146"/>
      <c r="Y30" s="146"/>
      <c r="Z30" s="146"/>
    </row>
    <row r="31" ht="15.75" customHeight="1">
      <c r="A31" s="498" t="s">
        <v>715</v>
      </c>
      <c r="B31" s="5"/>
      <c r="C31" s="5"/>
      <c r="D31" s="5"/>
      <c r="E31" s="6"/>
      <c r="F31" s="463" t="str">
        <f t="shared" ref="F31:K31" si="14">SUM(F11:F30)</f>
        <v>#ERROR!</v>
      </c>
      <c r="G31" s="463" t="str">
        <f t="shared" si="14"/>
        <v>#ERROR!</v>
      </c>
      <c r="H31" s="463" t="str">
        <f t="shared" si="14"/>
        <v>#ERROR!</v>
      </c>
      <c r="I31" s="463" t="str">
        <f t="shared" si="14"/>
        <v>#ERROR!</v>
      </c>
      <c r="J31" s="463" t="str">
        <f t="shared" si="14"/>
        <v>#ERROR!</v>
      </c>
      <c r="K31" s="499" t="str">
        <f t="shared" si="14"/>
        <v>#ERROR!</v>
      </c>
      <c r="L31" s="146"/>
      <c r="M31" s="60"/>
      <c r="N31" s="60"/>
      <c r="O31" s="41"/>
      <c r="P31" s="60"/>
      <c r="Q31" s="146"/>
      <c r="R31" s="146"/>
      <c r="S31" s="146"/>
      <c r="T31" s="146"/>
      <c r="U31" s="146"/>
      <c r="V31" s="146"/>
      <c r="W31" s="146"/>
      <c r="X31" s="146"/>
      <c r="Y31" s="146"/>
      <c r="Z31" s="146"/>
    </row>
    <row r="32" ht="15.75" customHeight="1">
      <c r="A32" s="500" t="s">
        <v>166</v>
      </c>
      <c r="B32" s="454" t="s">
        <v>536</v>
      </c>
      <c r="C32" s="5"/>
      <c r="D32" s="5"/>
      <c r="E32" s="5"/>
      <c r="F32" s="5"/>
      <c r="G32" s="5"/>
      <c r="H32" s="5"/>
      <c r="I32" s="5"/>
      <c r="J32" s="5"/>
      <c r="K32" s="359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</row>
    <row r="33" ht="15.75" customHeight="1">
      <c r="A33" s="495" t="s">
        <v>168</v>
      </c>
      <c r="B33" s="320" t="s">
        <v>537</v>
      </c>
      <c r="C33" s="470" t="s">
        <v>4</v>
      </c>
      <c r="D33" s="23">
        <v>1.0</v>
      </c>
      <c r="E33" s="503" t="str">
        <f>+[61]APU!H587</f>
        <v>#ERROR!</v>
      </c>
      <c r="F33" s="467" t="str">
        <f t="shared" ref="F33:F35" si="15">ROUND(D33 * E33,0)</f>
        <v>#ERROR!</v>
      </c>
      <c r="G33" s="459" t="str">
        <f t="shared" ref="G33:G35" si="16">+ROUND(F33*$G$5,0)</f>
        <v>#ERROR!</v>
      </c>
      <c r="H33" s="459" t="str">
        <f t="shared" ref="H33:H35" si="17">+ROUND(SUM(F33:G33)*$H$5,0)</f>
        <v>#ERROR!</v>
      </c>
      <c r="I33" s="459" t="str">
        <f t="shared" ref="I33:I35" si="18">+ROUND(SUM(F33:G33)*$I$5,0)</f>
        <v>#ERROR!</v>
      </c>
      <c r="J33" s="459" t="str">
        <f t="shared" ref="J33:J35" si="19">+ROUND(SUM(F33:G33)*$J$5,0)</f>
        <v>#ERROR!</v>
      </c>
      <c r="K33" s="257" t="str">
        <f t="shared" ref="K33:K35" si="20">+ROUND(SUM(F33:J33),0)</f>
        <v>#ERROR!</v>
      </c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</row>
    <row r="34" ht="15.75" customHeight="1">
      <c r="A34" s="495" t="s">
        <v>170</v>
      </c>
      <c r="B34" s="320" t="s">
        <v>190</v>
      </c>
      <c r="C34" s="470" t="s">
        <v>4</v>
      </c>
      <c r="D34" s="23">
        <v>2.0</v>
      </c>
      <c r="E34" s="503" t="str">
        <f>+[61]APU!H607</f>
        <v>#ERROR!</v>
      </c>
      <c r="F34" s="467" t="str">
        <f t="shared" si="15"/>
        <v>#ERROR!</v>
      </c>
      <c r="G34" s="459" t="str">
        <f t="shared" si="16"/>
        <v>#ERROR!</v>
      </c>
      <c r="H34" s="459" t="str">
        <f t="shared" si="17"/>
        <v>#ERROR!</v>
      </c>
      <c r="I34" s="459" t="str">
        <f t="shared" si="18"/>
        <v>#ERROR!</v>
      </c>
      <c r="J34" s="459" t="str">
        <f t="shared" si="19"/>
        <v>#ERROR!</v>
      </c>
      <c r="K34" s="257" t="str">
        <f t="shared" si="20"/>
        <v>#ERROR!</v>
      </c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</row>
    <row r="35" ht="15.75" customHeight="1">
      <c r="A35" s="495" t="s">
        <v>244</v>
      </c>
      <c r="B35" s="320" t="s">
        <v>186</v>
      </c>
      <c r="C35" s="470" t="s">
        <v>4</v>
      </c>
      <c r="D35" s="23">
        <v>6.0</v>
      </c>
      <c r="E35" s="503" t="str">
        <f>+[61]APU!H627</f>
        <v>#ERROR!</v>
      </c>
      <c r="F35" s="467" t="str">
        <f t="shared" si="15"/>
        <v>#ERROR!</v>
      </c>
      <c r="G35" s="459" t="str">
        <f t="shared" si="16"/>
        <v>#ERROR!</v>
      </c>
      <c r="H35" s="459" t="str">
        <f t="shared" si="17"/>
        <v>#ERROR!</v>
      </c>
      <c r="I35" s="459" t="str">
        <f t="shared" si="18"/>
        <v>#ERROR!</v>
      </c>
      <c r="J35" s="459" t="str">
        <f t="shared" si="19"/>
        <v>#ERROR!</v>
      </c>
      <c r="K35" s="257" t="str">
        <f t="shared" si="20"/>
        <v>#ERROR!</v>
      </c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</row>
    <row r="36" ht="15.75" customHeight="1">
      <c r="A36" s="498" t="s">
        <v>538</v>
      </c>
      <c r="B36" s="5"/>
      <c r="C36" s="5"/>
      <c r="D36" s="5"/>
      <c r="E36" s="6"/>
      <c r="F36" s="463" t="str">
        <f t="shared" ref="F36:K36" si="21">SUM(F33:F35)</f>
        <v>#ERROR!</v>
      </c>
      <c r="G36" s="463" t="str">
        <f t="shared" si="21"/>
        <v>#ERROR!</v>
      </c>
      <c r="H36" s="463" t="str">
        <f t="shared" si="21"/>
        <v>#ERROR!</v>
      </c>
      <c r="I36" s="463" t="str">
        <f t="shared" si="21"/>
        <v>#ERROR!</v>
      </c>
      <c r="J36" s="463" t="str">
        <f t="shared" si="21"/>
        <v>#ERROR!</v>
      </c>
      <c r="K36" s="499" t="str">
        <f t="shared" si="21"/>
        <v>#ERROR!</v>
      </c>
      <c r="L36" s="146"/>
      <c r="M36" s="40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</row>
    <row r="37" ht="15.75" customHeight="1">
      <c r="A37" s="588" t="s">
        <v>13</v>
      </c>
      <c r="B37" s="282"/>
      <c r="C37" s="282"/>
      <c r="D37" s="282"/>
      <c r="E37" s="283"/>
      <c r="F37" s="589" t="str">
        <f t="shared" ref="F37:K37" si="22">+F9+F31+F36</f>
        <v>#ERROR!</v>
      </c>
      <c r="G37" s="589" t="str">
        <f t="shared" si="22"/>
        <v>#ERROR!</v>
      </c>
      <c r="H37" s="589" t="str">
        <f t="shared" si="22"/>
        <v>#ERROR!</v>
      </c>
      <c r="I37" s="589" t="str">
        <f t="shared" si="22"/>
        <v>#ERROR!</v>
      </c>
      <c r="J37" s="589" t="str">
        <f t="shared" si="22"/>
        <v>#ERROR!</v>
      </c>
      <c r="K37" s="590" t="str">
        <f t="shared" si="22"/>
        <v>#ERROR!</v>
      </c>
      <c r="L37" s="146"/>
      <c r="M37" s="101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</row>
    <row r="38" ht="15.75" customHeight="1">
      <c r="A38" s="591"/>
      <c r="B38" s="592"/>
      <c r="C38" s="70"/>
      <c r="D38" s="70"/>
      <c r="E38" s="70"/>
      <c r="F38" s="70"/>
      <c r="G38" s="70"/>
      <c r="H38" s="70"/>
      <c r="I38" s="593"/>
      <c r="J38" s="594" t="s">
        <v>9</v>
      </c>
      <c r="K38" s="595" t="str">
        <f>K37</f>
        <v>#ERROR!</v>
      </c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</row>
    <row r="39" ht="15.75" customHeight="1">
      <c r="A39" s="16"/>
      <c r="B39" s="305"/>
      <c r="C39" s="16"/>
      <c r="D39" s="16"/>
      <c r="E39" s="16"/>
      <c r="F39" s="16"/>
      <c r="G39" s="16"/>
      <c r="H39" s="16"/>
      <c r="I39" s="1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</row>
    <row r="40" ht="14.25" customHeight="1">
      <c r="A40" s="37" t="s">
        <v>539</v>
      </c>
      <c r="B40" s="475" t="s">
        <v>540</v>
      </c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</row>
    <row r="41" ht="15.75" customHeight="1">
      <c r="A41" s="189"/>
      <c r="B41" s="146"/>
      <c r="C41" s="146"/>
      <c r="D41" s="146"/>
      <c r="E41" s="146"/>
      <c r="F41" s="146"/>
      <c r="G41" s="146"/>
      <c r="H41" s="146"/>
      <c r="I41" s="146"/>
      <c r="J41" s="146"/>
      <c r="K41" s="40"/>
      <c r="L41" s="146"/>
      <c r="M41" s="14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</row>
    <row r="42" ht="15.75" customHeight="1">
      <c r="A42" s="146"/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</row>
    <row r="43" ht="15.75" customHeight="1">
      <c r="A43" s="146"/>
      <c r="B43" s="16"/>
      <c r="C43" s="16"/>
      <c r="D43" s="16"/>
      <c r="E43" s="16"/>
      <c r="F43" s="476"/>
      <c r="G43" s="476"/>
      <c r="H43" s="476"/>
      <c r="I43" s="476"/>
      <c r="J43" s="476"/>
      <c r="K43" s="476"/>
      <c r="L43" s="146"/>
      <c r="M43" s="14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</row>
    <row r="44" ht="15.75" customHeight="1">
      <c r="A44" s="146"/>
      <c r="B44" s="16"/>
      <c r="C44" s="16"/>
      <c r="D44" s="16"/>
      <c r="E44" s="16"/>
      <c r="F44" s="476"/>
      <c r="G44" s="16"/>
      <c r="H44" s="16"/>
      <c r="I44" s="1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</row>
    <row r="45" ht="15.75" customHeight="1">
      <c r="A45" s="146"/>
      <c r="B45" s="16"/>
      <c r="C45" s="16"/>
      <c r="D45" s="16"/>
      <c r="E45" s="16"/>
      <c r="F45" s="476"/>
      <c r="G45" s="16"/>
      <c r="H45" s="16"/>
      <c r="I45" s="16"/>
      <c r="J45" s="146"/>
      <c r="K45" s="146"/>
      <c r="L45" s="146"/>
      <c r="M45" s="14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</row>
    <row r="46" ht="15.75" customHeight="1">
      <c r="A46" s="146"/>
      <c r="B46" s="16"/>
      <c r="C46" s="16"/>
      <c r="D46" s="16"/>
      <c r="E46" s="16"/>
      <c r="F46" s="306"/>
      <c r="G46" s="306"/>
      <c r="H46" s="306"/>
      <c r="I46" s="306"/>
      <c r="J46" s="306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</row>
    <row r="47" ht="15.75" customHeight="1">
      <c r="A47" s="308"/>
      <c r="B47" s="16"/>
      <c r="C47" s="16"/>
      <c r="D47" s="16"/>
      <c r="E47" s="16"/>
      <c r="F47" s="16"/>
      <c r="G47" s="16"/>
      <c r="H47" s="16"/>
      <c r="I47" s="16"/>
      <c r="J47" s="146"/>
      <c r="K47" s="146"/>
      <c r="L47" s="146"/>
      <c r="M47" s="14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</row>
    <row r="48" ht="15.75" customHeight="1">
      <c r="A48" s="308"/>
      <c r="B48" s="16"/>
      <c r="C48" s="16"/>
      <c r="D48" s="16"/>
      <c r="E48" s="16"/>
      <c r="F48" s="16"/>
      <c r="G48" s="16"/>
      <c r="H48" s="16"/>
      <c r="I48" s="1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</row>
    <row r="49" ht="15.75" customHeight="1">
      <c r="A49" s="146"/>
      <c r="B49" s="16"/>
      <c r="C49" s="16"/>
      <c r="D49" s="16"/>
      <c r="E49" s="16"/>
      <c r="F49" s="16"/>
      <c r="G49" s="16"/>
      <c r="H49" s="16"/>
      <c r="I49" s="1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</row>
    <row r="50" ht="15.75" customHeight="1">
      <c r="A50" s="309"/>
      <c r="B50" s="16"/>
      <c r="C50" s="16"/>
      <c r="D50" s="16"/>
      <c r="E50" s="16"/>
      <c r="F50" s="16"/>
      <c r="G50" s="16"/>
      <c r="H50" s="16"/>
      <c r="I50" s="16"/>
      <c r="J50" s="146"/>
      <c r="K50" s="146"/>
      <c r="L50" s="146"/>
      <c r="M50" s="14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</row>
    <row r="51" ht="15.75" customHeight="1">
      <c r="A51" s="309"/>
      <c r="B51" s="16"/>
      <c r="C51" s="16"/>
      <c r="D51" s="16"/>
      <c r="E51" s="16"/>
      <c r="F51" s="16"/>
      <c r="G51" s="16"/>
      <c r="H51" s="16"/>
      <c r="I51" s="16"/>
      <c r="J51" s="146"/>
      <c r="K51" s="146"/>
      <c r="L51" s="146"/>
      <c r="M51" s="14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</row>
    <row r="52" ht="15.75" customHeight="1">
      <c r="A52" s="16"/>
      <c r="B52" s="16"/>
      <c r="C52" s="16"/>
      <c r="D52" s="16"/>
      <c r="E52" s="16"/>
      <c r="F52" s="16"/>
      <c r="G52" s="16"/>
      <c r="H52" s="16"/>
      <c r="I52" s="1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</row>
    <row r="53" ht="15.75" customHeight="1">
      <c r="A53" s="16"/>
      <c r="B53" s="16"/>
      <c r="C53" s="16"/>
      <c r="D53" s="16"/>
      <c r="E53" s="16"/>
      <c r="F53" s="16"/>
      <c r="G53" s="16"/>
      <c r="H53" s="16"/>
      <c r="I53" s="16"/>
      <c r="J53" s="146"/>
      <c r="K53" s="146"/>
      <c r="L53" s="146"/>
      <c r="M53" s="14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</row>
    <row r="54" ht="15.75" customHeight="1">
      <c r="A54" s="16"/>
      <c r="B54" s="16"/>
      <c r="C54" s="16"/>
      <c r="D54" s="16"/>
      <c r="E54" s="16"/>
      <c r="F54" s="16"/>
      <c r="G54" s="16"/>
      <c r="H54" s="16"/>
      <c r="I54" s="16"/>
      <c r="J54" s="146"/>
      <c r="K54" s="146"/>
      <c r="L54" s="146"/>
      <c r="M54" s="14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</row>
    <row r="55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46"/>
      <c r="K55" s="146"/>
      <c r="L55" s="146"/>
      <c r="M55" s="14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</row>
    <row r="56" ht="15.75" customHeight="1">
      <c r="A56" s="16"/>
      <c r="B56" s="16"/>
      <c r="C56" s="16"/>
      <c r="D56" s="16"/>
      <c r="E56" s="16"/>
      <c r="F56" s="16"/>
      <c r="G56" s="16"/>
      <c r="H56" s="16"/>
      <c r="I56" s="16"/>
      <c r="J56" s="146"/>
      <c r="K56" s="146"/>
      <c r="L56" s="146"/>
      <c r="M56" s="14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</row>
    <row r="57" ht="15.75" customHeight="1">
      <c r="A57" s="16"/>
      <c r="B57" s="16"/>
      <c r="C57" s="16"/>
      <c r="D57" s="16"/>
      <c r="E57" s="16"/>
      <c r="F57" s="16"/>
      <c r="G57" s="16"/>
      <c r="H57" s="16"/>
      <c r="I57" s="1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</row>
    <row r="58" ht="15.75" customHeight="1">
      <c r="A58" s="16"/>
      <c r="B58" s="16"/>
      <c r="C58" s="16"/>
      <c r="D58" s="16"/>
      <c r="E58" s="16"/>
      <c r="F58" s="16"/>
      <c r="G58" s="16"/>
      <c r="H58" s="16"/>
      <c r="I58" s="16"/>
      <c r="J58" s="146"/>
      <c r="K58" s="146"/>
      <c r="L58" s="146"/>
      <c r="M58" s="14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</row>
    <row r="59" ht="15.75" customHeight="1">
      <c r="A59" s="16"/>
      <c r="B59" s="16"/>
      <c r="C59" s="16"/>
      <c r="D59" s="16"/>
      <c r="E59" s="16"/>
      <c r="F59" s="16"/>
      <c r="G59" s="16"/>
      <c r="H59" s="16"/>
      <c r="I59" s="16"/>
      <c r="J59" s="146"/>
      <c r="K59" s="146"/>
      <c r="L59" s="146"/>
      <c r="M59" s="14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</row>
    <row r="60" ht="15.75" customHeight="1">
      <c r="A60" s="16"/>
      <c r="B60" s="16"/>
      <c r="C60" s="16"/>
      <c r="D60" s="16"/>
      <c r="E60" s="16"/>
      <c r="F60" s="16"/>
      <c r="G60" s="16"/>
      <c r="H60" s="16"/>
      <c r="I60" s="16"/>
      <c r="J60" s="146"/>
      <c r="K60" s="146"/>
      <c r="L60" s="146"/>
      <c r="M60" s="14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</row>
    <row r="61" ht="15.75" customHeight="1">
      <c r="A61" s="16"/>
      <c r="B61" s="16"/>
      <c r="C61" s="16"/>
      <c r="D61" s="16"/>
      <c r="E61" s="16"/>
      <c r="F61" s="16"/>
      <c r="G61" s="16"/>
      <c r="H61" s="16"/>
      <c r="I61" s="16"/>
      <c r="J61" s="146"/>
      <c r="K61" s="146"/>
      <c r="L61" s="146"/>
      <c r="M61" s="14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</row>
    <row r="62" ht="15.75" customHeight="1">
      <c r="A62" s="16"/>
      <c r="B62" s="16"/>
      <c r="C62" s="16"/>
      <c r="D62" s="16"/>
      <c r="E62" s="16"/>
      <c r="F62" s="16"/>
      <c r="G62" s="16"/>
      <c r="H62" s="16"/>
      <c r="I62" s="16"/>
      <c r="J62" s="146"/>
      <c r="K62" s="146"/>
      <c r="L62" s="146"/>
      <c r="M62" s="14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</row>
    <row r="63" ht="15.75" customHeight="1">
      <c r="A63" s="16"/>
      <c r="B63" s="16"/>
      <c r="C63" s="16"/>
      <c r="D63" s="16"/>
      <c r="E63" s="16"/>
      <c r="F63" s="16"/>
      <c r="G63" s="16"/>
      <c r="H63" s="16"/>
      <c r="I63" s="16"/>
      <c r="J63" s="146"/>
      <c r="K63" s="146"/>
      <c r="L63" s="146"/>
      <c r="M63" s="14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</row>
    <row r="64" ht="15.75" customHeight="1">
      <c r="A64" s="16"/>
      <c r="B64" s="16"/>
      <c r="C64" s="16"/>
      <c r="D64" s="16"/>
      <c r="E64" s="16"/>
      <c r="F64" s="16"/>
      <c r="G64" s="16"/>
      <c r="H64" s="16"/>
      <c r="I64" s="16"/>
      <c r="J64" s="146"/>
      <c r="K64" s="146"/>
      <c r="L64" s="146"/>
      <c r="M64" s="14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</row>
    <row r="65" ht="15.75" customHeight="1">
      <c r="A65" s="16"/>
      <c r="B65" s="305"/>
      <c r="C65" s="16"/>
      <c r="D65" s="16"/>
      <c r="E65" s="16"/>
      <c r="F65" s="16"/>
      <c r="G65" s="16"/>
      <c r="H65" s="16"/>
      <c r="I65" s="16"/>
      <c r="J65" s="146"/>
      <c r="K65" s="146"/>
      <c r="L65" s="146"/>
      <c r="M65" s="14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</row>
    <row r="66" ht="15.75" customHeight="1">
      <c r="A66" s="16"/>
      <c r="B66" s="305"/>
      <c r="C66" s="16"/>
      <c r="D66" s="16"/>
      <c r="E66" s="16"/>
      <c r="F66" s="16"/>
      <c r="G66" s="16"/>
      <c r="H66" s="16"/>
      <c r="I66" s="1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</row>
    <row r="67" ht="15.75" customHeight="1">
      <c r="A67" s="16"/>
      <c r="B67" s="305"/>
      <c r="C67" s="16"/>
      <c r="D67" s="16"/>
      <c r="E67" s="16"/>
      <c r="F67" s="16"/>
      <c r="G67" s="16"/>
      <c r="H67" s="16"/>
      <c r="I67" s="16"/>
      <c r="J67" s="146"/>
      <c r="K67" s="146"/>
      <c r="L67" s="146"/>
      <c r="M67" s="14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</row>
    <row r="68" ht="15.75" customHeight="1">
      <c r="A68" s="16"/>
      <c r="B68" s="305"/>
      <c r="C68" s="16"/>
      <c r="D68" s="16"/>
      <c r="E68" s="16"/>
      <c r="F68" s="16"/>
      <c r="G68" s="16"/>
      <c r="H68" s="16"/>
      <c r="I68" s="16"/>
      <c r="J68" s="146"/>
      <c r="K68" s="146"/>
      <c r="L68" s="146"/>
      <c r="M68" s="14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</row>
    <row r="69" ht="15.75" customHeight="1">
      <c r="A69" s="16"/>
      <c r="B69" s="305"/>
      <c r="C69" s="16"/>
      <c r="D69" s="16"/>
      <c r="E69" s="16"/>
      <c r="F69" s="16"/>
      <c r="G69" s="16"/>
      <c r="H69" s="16"/>
      <c r="I69" s="16"/>
      <c r="J69" s="146"/>
      <c r="K69" s="146"/>
      <c r="L69" s="146"/>
      <c r="M69" s="14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</row>
    <row r="70" ht="15.75" customHeight="1">
      <c r="A70" s="16"/>
      <c r="B70" s="305"/>
      <c r="C70" s="16"/>
      <c r="D70" s="16"/>
      <c r="E70" s="16"/>
      <c r="F70" s="16"/>
      <c r="G70" s="16"/>
      <c r="H70" s="16"/>
      <c r="I70" s="16"/>
      <c r="J70" s="146"/>
      <c r="K70" s="146"/>
      <c r="L70" s="146"/>
      <c r="M70" s="14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</row>
    <row r="71" ht="15.75" customHeight="1">
      <c r="A71" s="16"/>
      <c r="B71" s="305"/>
      <c r="C71" s="16"/>
      <c r="D71" s="16"/>
      <c r="E71" s="16"/>
      <c r="F71" s="16"/>
      <c r="G71" s="16"/>
      <c r="H71" s="16"/>
      <c r="I71" s="16"/>
      <c r="J71" s="146"/>
      <c r="K71" s="146"/>
      <c r="L71" s="146"/>
      <c r="M71" s="14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</row>
    <row r="72" ht="15.75" customHeight="1">
      <c r="A72" s="16"/>
      <c r="B72" s="305"/>
      <c r="C72" s="16"/>
      <c r="D72" s="16"/>
      <c r="E72" s="16"/>
      <c r="F72" s="16"/>
      <c r="G72" s="16"/>
      <c r="H72" s="16"/>
      <c r="I72" s="16"/>
      <c r="J72" s="146"/>
      <c r="K72" s="146"/>
      <c r="L72" s="146"/>
      <c r="M72" s="14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</row>
    <row r="73" ht="15.75" customHeight="1">
      <c r="A73" s="16"/>
      <c r="B73" s="305"/>
      <c r="C73" s="16"/>
      <c r="D73" s="16"/>
      <c r="E73" s="16"/>
      <c r="F73" s="16"/>
      <c r="G73" s="16"/>
      <c r="H73" s="16"/>
      <c r="I73" s="16"/>
      <c r="J73" s="146"/>
      <c r="K73" s="146"/>
      <c r="L73" s="146"/>
      <c r="M73" s="14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</row>
    <row r="74" ht="15.75" customHeight="1">
      <c r="A74" s="16"/>
      <c r="B74" s="305"/>
      <c r="C74" s="16"/>
      <c r="D74" s="16"/>
      <c r="E74" s="16"/>
      <c r="F74" s="16"/>
      <c r="G74" s="16"/>
      <c r="H74" s="16"/>
      <c r="I74" s="16"/>
      <c r="J74" s="146"/>
      <c r="K74" s="146"/>
      <c r="L74" s="146"/>
      <c r="M74" s="14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</row>
    <row r="75" ht="15.75" customHeight="1">
      <c r="A75" s="16"/>
      <c r="B75" s="305"/>
      <c r="C75" s="16"/>
      <c r="D75" s="16"/>
      <c r="E75" s="16"/>
      <c r="F75" s="16"/>
      <c r="G75" s="16"/>
      <c r="H75" s="16"/>
      <c r="I75" s="16"/>
      <c r="J75" s="146"/>
      <c r="K75" s="146"/>
      <c r="L75" s="146"/>
      <c r="M75" s="14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</row>
    <row r="76" ht="15.75" customHeight="1">
      <c r="A76" s="16"/>
      <c r="B76" s="305"/>
      <c r="C76" s="16"/>
      <c r="D76" s="16"/>
      <c r="E76" s="16"/>
      <c r="F76" s="16"/>
      <c r="G76" s="16"/>
      <c r="H76" s="16"/>
      <c r="I76" s="1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</row>
    <row r="77" ht="15.75" customHeight="1">
      <c r="A77" s="16"/>
      <c r="B77" s="305"/>
      <c r="C77" s="16"/>
      <c r="D77" s="16"/>
      <c r="E77" s="16"/>
      <c r="F77" s="16"/>
      <c r="G77" s="16"/>
      <c r="H77" s="16"/>
      <c r="I77" s="16"/>
      <c r="J77" s="146"/>
      <c r="K77" s="146"/>
      <c r="L77" s="146"/>
      <c r="M77" s="14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</row>
    <row r="78" ht="15.75" customHeight="1">
      <c r="A78" s="16"/>
      <c r="B78" s="305"/>
      <c r="C78" s="16"/>
      <c r="D78" s="16"/>
      <c r="E78" s="16"/>
      <c r="F78" s="16"/>
      <c r="G78" s="16"/>
      <c r="H78" s="16"/>
      <c r="I78" s="16"/>
      <c r="J78" s="146"/>
      <c r="K78" s="146"/>
      <c r="L78" s="146"/>
      <c r="M78" s="14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</row>
    <row r="79" ht="15.75" customHeight="1">
      <c r="A79" s="16"/>
      <c r="B79" s="305"/>
      <c r="C79" s="16"/>
      <c r="D79" s="16"/>
      <c r="E79" s="16"/>
      <c r="F79" s="16"/>
      <c r="G79" s="16"/>
      <c r="H79" s="16"/>
      <c r="I79" s="16"/>
      <c r="J79" s="146"/>
      <c r="K79" s="146"/>
      <c r="L79" s="146"/>
      <c r="M79" s="14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</row>
    <row r="80" ht="15.75" customHeight="1">
      <c r="A80" s="16"/>
      <c r="B80" s="305"/>
      <c r="C80" s="16"/>
      <c r="D80" s="16"/>
      <c r="E80" s="16"/>
      <c r="F80" s="16"/>
      <c r="G80" s="16"/>
      <c r="H80" s="16"/>
      <c r="I80" s="16"/>
      <c r="J80" s="146"/>
      <c r="K80" s="146"/>
      <c r="L80" s="146"/>
      <c r="M80" s="14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</row>
    <row r="81" ht="15.75" customHeight="1">
      <c r="A81" s="16"/>
      <c r="B81" s="305"/>
      <c r="C81" s="16"/>
      <c r="D81" s="16"/>
      <c r="E81" s="16"/>
      <c r="F81" s="16"/>
      <c r="G81" s="16"/>
      <c r="H81" s="16"/>
      <c r="I81" s="16"/>
      <c r="J81" s="146"/>
      <c r="K81" s="146"/>
      <c r="L81" s="146"/>
      <c r="M81" s="14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</row>
    <row r="82" ht="15.75" customHeight="1">
      <c r="A82" s="16"/>
      <c r="B82" s="305"/>
      <c r="C82" s="16"/>
      <c r="D82" s="16"/>
      <c r="E82" s="16"/>
      <c r="F82" s="16"/>
      <c r="G82" s="16"/>
      <c r="H82" s="16"/>
      <c r="I82" s="16"/>
      <c r="J82" s="146"/>
      <c r="K82" s="146"/>
      <c r="L82" s="146"/>
      <c r="M82" s="14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</row>
    <row r="83" ht="15.75" customHeight="1">
      <c r="A83" s="16"/>
      <c r="B83" s="305"/>
      <c r="C83" s="16"/>
      <c r="D83" s="16"/>
      <c r="E83" s="16"/>
      <c r="F83" s="16"/>
      <c r="G83" s="16"/>
      <c r="H83" s="16"/>
      <c r="I83" s="1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</row>
    <row r="84" ht="15.75" customHeight="1">
      <c r="A84" s="16"/>
      <c r="B84" s="305"/>
      <c r="C84" s="16"/>
      <c r="D84" s="16"/>
      <c r="E84" s="16"/>
      <c r="F84" s="16"/>
      <c r="G84" s="16"/>
      <c r="H84" s="16"/>
      <c r="I84" s="1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</row>
    <row r="85" ht="15.75" customHeight="1">
      <c r="A85" s="16"/>
      <c r="B85" s="305"/>
      <c r="C85" s="16"/>
      <c r="D85" s="16"/>
      <c r="E85" s="16"/>
      <c r="F85" s="16"/>
      <c r="G85" s="16"/>
      <c r="H85" s="16"/>
      <c r="I85" s="16"/>
      <c r="J85" s="146"/>
      <c r="K85" s="146"/>
      <c r="L85" s="146"/>
      <c r="M85" s="14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</row>
    <row r="86" ht="15.75" customHeight="1">
      <c r="A86" s="16"/>
      <c r="B86" s="305"/>
      <c r="C86" s="16"/>
      <c r="D86" s="16"/>
      <c r="E86" s="16"/>
      <c r="F86" s="16"/>
      <c r="G86" s="16"/>
      <c r="H86" s="16"/>
      <c r="I86" s="1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</row>
    <row r="87" ht="15.75" customHeight="1">
      <c r="A87" s="16"/>
      <c r="B87" s="305"/>
      <c r="C87" s="16"/>
      <c r="D87" s="16"/>
      <c r="E87" s="16"/>
      <c r="F87" s="16"/>
      <c r="G87" s="16"/>
      <c r="H87" s="16"/>
      <c r="I87" s="16"/>
      <c r="J87" s="146"/>
      <c r="K87" s="146"/>
      <c r="L87" s="146"/>
      <c r="M87" s="14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</row>
    <row r="88" ht="15.75" customHeight="1">
      <c r="A88" s="16"/>
      <c r="B88" s="305"/>
      <c r="C88" s="16"/>
      <c r="D88" s="16"/>
      <c r="E88" s="16"/>
      <c r="F88" s="16"/>
      <c r="G88" s="16"/>
      <c r="H88" s="16"/>
      <c r="I88" s="16"/>
      <c r="J88" s="146"/>
      <c r="K88" s="146"/>
      <c r="L88" s="146"/>
      <c r="M88" s="14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</row>
    <row r="89" ht="15.75" customHeight="1">
      <c r="A89" s="16"/>
      <c r="B89" s="305"/>
      <c r="C89" s="16"/>
      <c r="D89" s="16"/>
      <c r="E89" s="16"/>
      <c r="F89" s="16"/>
      <c r="G89" s="16"/>
      <c r="H89" s="16"/>
      <c r="I89" s="16"/>
      <c r="J89" s="146"/>
      <c r="K89" s="146"/>
      <c r="L89" s="146"/>
      <c r="M89" s="14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</row>
    <row r="90" ht="15.75" customHeight="1">
      <c r="A90" s="16"/>
      <c r="B90" s="305"/>
      <c r="C90" s="16"/>
      <c r="D90" s="16"/>
      <c r="E90" s="16"/>
      <c r="F90" s="16"/>
      <c r="G90" s="16"/>
      <c r="H90" s="16"/>
      <c r="I90" s="16"/>
      <c r="J90" s="146"/>
      <c r="K90" s="146"/>
      <c r="L90" s="146"/>
      <c r="M90" s="14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</row>
    <row r="91" ht="15.75" customHeight="1">
      <c r="A91" s="16"/>
      <c r="B91" s="305"/>
      <c r="C91" s="16"/>
      <c r="D91" s="16"/>
      <c r="E91" s="16"/>
      <c r="F91" s="16"/>
      <c r="G91" s="16"/>
      <c r="H91" s="16"/>
      <c r="I91" s="16"/>
      <c r="J91" s="146"/>
      <c r="K91" s="146"/>
      <c r="L91" s="146"/>
      <c r="M91" s="14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</row>
    <row r="92" ht="15.75" customHeight="1">
      <c r="A92" s="16"/>
      <c r="B92" s="305"/>
      <c r="C92" s="16"/>
      <c r="D92" s="16"/>
      <c r="E92" s="16"/>
      <c r="F92" s="16"/>
      <c r="G92" s="16"/>
      <c r="H92" s="16"/>
      <c r="I92" s="16"/>
      <c r="J92" s="146"/>
      <c r="K92" s="146"/>
      <c r="L92" s="146"/>
      <c r="M92" s="14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</row>
    <row r="93" ht="15.75" customHeight="1">
      <c r="A93" s="16"/>
      <c r="B93" s="305"/>
      <c r="C93" s="16"/>
      <c r="D93" s="16"/>
      <c r="E93" s="16"/>
      <c r="F93" s="16"/>
      <c r="G93" s="16"/>
      <c r="H93" s="16"/>
      <c r="I93" s="16"/>
      <c r="J93" s="146"/>
      <c r="K93" s="146"/>
      <c r="L93" s="146"/>
      <c r="M93" s="14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</row>
    <row r="94" ht="15.75" customHeight="1">
      <c r="A94" s="16"/>
      <c r="B94" s="305"/>
      <c r="C94" s="16"/>
      <c r="D94" s="16"/>
      <c r="E94" s="16"/>
      <c r="F94" s="16"/>
      <c r="G94" s="16"/>
      <c r="H94" s="16"/>
      <c r="I94" s="16"/>
      <c r="J94" s="146"/>
      <c r="K94" s="146"/>
      <c r="L94" s="146"/>
      <c r="M94" s="14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</row>
    <row r="95" ht="15.75" customHeight="1">
      <c r="A95" s="16"/>
      <c r="B95" s="305"/>
      <c r="C95" s="16"/>
      <c r="D95" s="16"/>
      <c r="E95" s="16"/>
      <c r="F95" s="16"/>
      <c r="G95" s="16"/>
      <c r="H95" s="16"/>
      <c r="I95" s="16"/>
      <c r="J95" s="146"/>
      <c r="K95" s="146"/>
      <c r="L95" s="146"/>
      <c r="M95" s="14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</row>
    <row r="96" ht="15.75" customHeight="1">
      <c r="A96" s="16"/>
      <c r="B96" s="305"/>
      <c r="C96" s="16"/>
      <c r="D96" s="16"/>
      <c r="E96" s="16"/>
      <c r="F96" s="16"/>
      <c r="G96" s="16"/>
      <c r="H96" s="16"/>
      <c r="I96" s="1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</row>
    <row r="97" ht="15.75" customHeight="1">
      <c r="A97" s="16"/>
      <c r="B97" s="305"/>
      <c r="C97" s="16"/>
      <c r="D97" s="16"/>
      <c r="E97" s="16"/>
      <c r="F97" s="16"/>
      <c r="G97" s="16"/>
      <c r="H97" s="16"/>
      <c r="I97" s="16"/>
      <c r="J97" s="146"/>
      <c r="K97" s="146"/>
      <c r="L97" s="146"/>
      <c r="M97" s="14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</row>
    <row r="98" ht="15.75" customHeight="1">
      <c r="A98" s="16"/>
      <c r="B98" s="305"/>
      <c r="C98" s="16"/>
      <c r="D98" s="16"/>
      <c r="E98" s="16"/>
      <c r="F98" s="16"/>
      <c r="G98" s="16"/>
      <c r="H98" s="16"/>
      <c r="I98" s="16"/>
      <c r="J98" s="146"/>
      <c r="K98" s="146"/>
      <c r="L98" s="146"/>
      <c r="M98" s="14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</row>
    <row r="99" ht="15.75" customHeight="1">
      <c r="A99" s="16"/>
      <c r="B99" s="305"/>
      <c r="C99" s="16"/>
      <c r="D99" s="16"/>
      <c r="E99" s="16"/>
      <c r="F99" s="16"/>
      <c r="G99" s="16"/>
      <c r="H99" s="16"/>
      <c r="I99" s="16"/>
      <c r="J99" s="146"/>
      <c r="K99" s="146"/>
      <c r="L99" s="146"/>
      <c r="M99" s="14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</row>
    <row r="100" ht="15.75" customHeight="1">
      <c r="A100" s="16"/>
      <c r="B100" s="305"/>
      <c r="C100" s="16"/>
      <c r="D100" s="16"/>
      <c r="E100" s="16"/>
      <c r="F100" s="16"/>
      <c r="G100" s="16"/>
      <c r="H100" s="16"/>
      <c r="I100" s="16"/>
      <c r="J100" s="146"/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</row>
    <row r="101" ht="15.75" customHeight="1">
      <c r="A101" s="16"/>
      <c r="B101" s="305"/>
      <c r="C101" s="16"/>
      <c r="D101" s="16"/>
      <c r="E101" s="16"/>
      <c r="F101" s="16"/>
      <c r="G101" s="16"/>
      <c r="H101" s="16"/>
      <c r="I101" s="1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</row>
    <row r="102" ht="15.75" customHeight="1">
      <c r="A102" s="16"/>
      <c r="B102" s="305"/>
      <c r="C102" s="16"/>
      <c r="D102" s="16"/>
      <c r="E102" s="16"/>
      <c r="F102" s="16"/>
      <c r="G102" s="16"/>
      <c r="H102" s="16"/>
      <c r="I102" s="16"/>
      <c r="J102" s="146"/>
      <c r="K102" s="146"/>
      <c r="L102" s="146"/>
      <c r="M102" s="14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</row>
    <row r="103" ht="15.75" customHeight="1">
      <c r="A103" s="16"/>
      <c r="B103" s="305"/>
      <c r="C103" s="16"/>
      <c r="D103" s="16"/>
      <c r="E103" s="16"/>
      <c r="F103" s="16"/>
      <c r="G103" s="16"/>
      <c r="H103" s="16"/>
      <c r="I103" s="16"/>
      <c r="J103" s="146"/>
      <c r="K103" s="146"/>
      <c r="L103" s="146"/>
      <c r="M103" s="14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</row>
    <row r="104" ht="15.75" customHeight="1">
      <c r="A104" s="16"/>
      <c r="B104" s="305"/>
      <c r="C104" s="16"/>
      <c r="D104" s="16"/>
      <c r="E104" s="16"/>
      <c r="F104" s="16"/>
      <c r="G104" s="16"/>
      <c r="H104" s="16"/>
      <c r="I104" s="1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</row>
    <row r="105" ht="15.75" customHeight="1">
      <c r="A105" s="16"/>
      <c r="B105" s="305"/>
      <c r="C105" s="16"/>
      <c r="D105" s="16"/>
      <c r="E105" s="16"/>
      <c r="F105" s="16"/>
      <c r="G105" s="16"/>
      <c r="H105" s="16"/>
      <c r="I105" s="16"/>
      <c r="J105" s="146"/>
      <c r="K105" s="146"/>
      <c r="L105" s="146"/>
      <c r="M105" s="14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</row>
    <row r="106" ht="15.75" customHeight="1">
      <c r="A106" s="16"/>
      <c r="B106" s="305"/>
      <c r="C106" s="16"/>
      <c r="D106" s="16"/>
      <c r="E106" s="16"/>
      <c r="F106" s="16"/>
      <c r="G106" s="16"/>
      <c r="H106" s="16"/>
      <c r="I106" s="16"/>
      <c r="J106" s="146"/>
      <c r="K106" s="146"/>
      <c r="L106" s="146"/>
      <c r="M106" s="14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</row>
    <row r="107" ht="15.75" customHeight="1">
      <c r="A107" s="16"/>
      <c r="B107" s="305"/>
      <c r="C107" s="16"/>
      <c r="D107" s="16"/>
      <c r="E107" s="16"/>
      <c r="F107" s="16"/>
      <c r="G107" s="16"/>
      <c r="H107" s="16"/>
      <c r="I107" s="16"/>
      <c r="J107" s="146"/>
      <c r="K107" s="146"/>
      <c r="L107" s="146"/>
      <c r="M107" s="14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</row>
    <row r="108" ht="15.75" customHeight="1">
      <c r="A108" s="16"/>
      <c r="B108" s="305"/>
      <c r="C108" s="16"/>
      <c r="D108" s="16"/>
      <c r="E108" s="16"/>
      <c r="F108" s="16"/>
      <c r="G108" s="16"/>
      <c r="H108" s="16"/>
      <c r="I108" s="16"/>
      <c r="J108" s="146"/>
      <c r="K108" s="146"/>
      <c r="L108" s="146"/>
      <c r="M108" s="14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</row>
    <row r="109" ht="15.75" customHeight="1">
      <c r="A109" s="16"/>
      <c r="B109" s="305"/>
      <c r="C109" s="16"/>
      <c r="D109" s="16"/>
      <c r="E109" s="16"/>
      <c r="F109" s="16"/>
      <c r="G109" s="16"/>
      <c r="H109" s="16"/>
      <c r="I109" s="16"/>
      <c r="J109" s="146"/>
      <c r="K109" s="146"/>
      <c r="L109" s="146"/>
      <c r="M109" s="14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</row>
    <row r="110" ht="15.75" customHeight="1">
      <c r="A110" s="16"/>
      <c r="B110" s="305"/>
      <c r="C110" s="16"/>
      <c r="D110" s="16"/>
      <c r="E110" s="16"/>
      <c r="F110" s="16"/>
      <c r="G110" s="16"/>
      <c r="H110" s="16"/>
      <c r="I110" s="1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</row>
    <row r="111" ht="15.75" customHeight="1">
      <c r="A111" s="16"/>
      <c r="B111" s="305"/>
      <c r="C111" s="16"/>
      <c r="D111" s="16"/>
      <c r="E111" s="16"/>
      <c r="F111" s="16"/>
      <c r="G111" s="16"/>
      <c r="H111" s="16"/>
      <c r="I111" s="16"/>
      <c r="J111" s="146"/>
      <c r="K111" s="146"/>
      <c r="L111" s="146"/>
      <c r="M111" s="14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</row>
    <row r="112" ht="15.75" customHeight="1">
      <c r="A112" s="16"/>
      <c r="B112" s="305"/>
      <c r="C112" s="16"/>
      <c r="D112" s="16"/>
      <c r="E112" s="16"/>
      <c r="F112" s="16"/>
      <c r="G112" s="16"/>
      <c r="H112" s="16"/>
      <c r="I112" s="1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</row>
    <row r="113" ht="15.75" customHeight="1">
      <c r="A113" s="16"/>
      <c r="B113" s="305"/>
      <c r="C113" s="16"/>
      <c r="D113" s="16"/>
      <c r="E113" s="16"/>
      <c r="F113" s="16"/>
      <c r="G113" s="16"/>
      <c r="H113" s="16"/>
      <c r="I113" s="16"/>
      <c r="J113" s="146"/>
      <c r="K113" s="146"/>
      <c r="L113" s="14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</row>
    <row r="114" ht="15.75" customHeight="1">
      <c r="A114" s="16"/>
      <c r="B114" s="305"/>
      <c r="C114" s="16"/>
      <c r="D114" s="16"/>
      <c r="E114" s="16"/>
      <c r="F114" s="16"/>
      <c r="G114" s="16"/>
      <c r="H114" s="16"/>
      <c r="I114" s="1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</row>
    <row r="115" ht="15.75" customHeight="1">
      <c r="A115" s="16"/>
      <c r="B115" s="305"/>
      <c r="C115" s="16"/>
      <c r="D115" s="16"/>
      <c r="E115" s="16"/>
      <c r="F115" s="16"/>
      <c r="G115" s="16"/>
      <c r="H115" s="16"/>
      <c r="I115" s="16"/>
      <c r="J115" s="146"/>
      <c r="K115" s="146"/>
      <c r="L115" s="146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</row>
    <row r="116" ht="15.75" customHeight="1">
      <c r="A116" s="16"/>
      <c r="B116" s="305"/>
      <c r="C116" s="16"/>
      <c r="D116" s="16"/>
      <c r="E116" s="16"/>
      <c r="F116" s="16"/>
      <c r="G116" s="16"/>
      <c r="H116" s="16"/>
      <c r="I116" s="1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</row>
    <row r="117" ht="15.75" customHeight="1">
      <c r="A117" s="16"/>
      <c r="B117" s="305"/>
      <c r="C117" s="16"/>
      <c r="D117" s="16"/>
      <c r="E117" s="16"/>
      <c r="F117" s="16"/>
      <c r="G117" s="16"/>
      <c r="H117" s="16"/>
      <c r="I117" s="16"/>
      <c r="J117" s="146"/>
      <c r="K117" s="146"/>
      <c r="L117" s="146"/>
      <c r="M117" s="146"/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</row>
    <row r="118" ht="15.75" customHeight="1">
      <c r="A118" s="16"/>
      <c r="B118" s="305"/>
      <c r="C118" s="16"/>
      <c r="D118" s="16"/>
      <c r="E118" s="16"/>
      <c r="F118" s="16"/>
      <c r="G118" s="16"/>
      <c r="H118" s="16"/>
      <c r="I118" s="16"/>
      <c r="J118" s="146"/>
      <c r="K118" s="146"/>
      <c r="L118" s="146"/>
      <c r="M118" s="146"/>
      <c r="N118" s="146"/>
      <c r="O118" s="146"/>
      <c r="P118" s="146"/>
      <c r="Q118" s="146"/>
      <c r="R118" s="146"/>
      <c r="S118" s="146"/>
      <c r="T118" s="146"/>
      <c r="U118" s="146"/>
      <c r="V118" s="146"/>
      <c r="W118" s="146"/>
      <c r="X118" s="146"/>
      <c r="Y118" s="146"/>
      <c r="Z118" s="146"/>
    </row>
    <row r="119" ht="15.75" customHeight="1">
      <c r="A119" s="16"/>
      <c r="B119" s="305"/>
      <c r="C119" s="16"/>
      <c r="D119" s="16"/>
      <c r="E119" s="16"/>
      <c r="F119" s="16"/>
      <c r="G119" s="16"/>
      <c r="H119" s="16"/>
      <c r="I119" s="16"/>
      <c r="J119" s="146"/>
      <c r="K119" s="146"/>
      <c r="L119" s="146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</row>
    <row r="120" ht="15.75" customHeight="1">
      <c r="A120" s="16"/>
      <c r="B120" s="305"/>
      <c r="C120" s="16"/>
      <c r="D120" s="16"/>
      <c r="E120" s="16"/>
      <c r="F120" s="16"/>
      <c r="G120" s="16"/>
      <c r="H120" s="16"/>
      <c r="I120" s="16"/>
      <c r="J120" s="146"/>
      <c r="K120" s="146"/>
      <c r="L120" s="146"/>
      <c r="M120" s="146"/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</row>
    <row r="121" ht="15.75" customHeight="1">
      <c r="A121" s="16"/>
      <c r="B121" s="305"/>
      <c r="C121" s="16"/>
      <c r="D121" s="16"/>
      <c r="E121" s="16"/>
      <c r="F121" s="16"/>
      <c r="G121" s="16"/>
      <c r="H121" s="16"/>
      <c r="I121" s="16"/>
      <c r="J121" s="146"/>
      <c r="K121" s="146"/>
      <c r="L121" s="146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</row>
    <row r="122" ht="15.75" customHeight="1">
      <c r="A122" s="16"/>
      <c r="B122" s="305"/>
      <c r="C122" s="16"/>
      <c r="D122" s="16"/>
      <c r="E122" s="16"/>
      <c r="F122" s="16"/>
      <c r="G122" s="16"/>
      <c r="H122" s="16"/>
      <c r="I122" s="16"/>
      <c r="J122" s="146"/>
      <c r="K122" s="146"/>
      <c r="L122" s="146"/>
      <c r="M122" s="146"/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</row>
    <row r="123" ht="15.75" customHeight="1">
      <c r="A123" s="16"/>
      <c r="B123" s="305"/>
      <c r="C123" s="16"/>
      <c r="D123" s="16"/>
      <c r="E123" s="16"/>
      <c r="F123" s="16"/>
      <c r="G123" s="16"/>
      <c r="H123" s="16"/>
      <c r="I123" s="16"/>
      <c r="J123" s="146"/>
      <c r="K123" s="146"/>
      <c r="L123" s="146"/>
      <c r="M123" s="146"/>
      <c r="N123" s="146"/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</row>
    <row r="124" ht="15.75" customHeight="1">
      <c r="A124" s="16"/>
      <c r="B124" s="305"/>
      <c r="C124" s="16"/>
      <c r="D124" s="16"/>
      <c r="E124" s="16"/>
      <c r="F124" s="16"/>
      <c r="G124" s="16"/>
      <c r="H124" s="16"/>
      <c r="I124" s="1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</row>
    <row r="125" ht="15.75" customHeight="1">
      <c r="A125" s="16"/>
      <c r="B125" s="305"/>
      <c r="C125" s="16"/>
      <c r="D125" s="16"/>
      <c r="E125" s="16"/>
      <c r="F125" s="16"/>
      <c r="G125" s="16"/>
      <c r="H125" s="16"/>
      <c r="I125" s="16"/>
      <c r="J125" s="146"/>
      <c r="K125" s="146"/>
      <c r="L125" s="146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</row>
    <row r="126" ht="15.75" customHeight="1">
      <c r="A126" s="16"/>
      <c r="B126" s="305"/>
      <c r="C126" s="16"/>
      <c r="D126" s="16"/>
      <c r="E126" s="16"/>
      <c r="F126" s="16"/>
      <c r="G126" s="16"/>
      <c r="H126" s="16"/>
      <c r="I126" s="16"/>
      <c r="J126" s="146"/>
      <c r="K126" s="146"/>
      <c r="L126" s="146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</row>
    <row r="127" ht="15.75" customHeight="1">
      <c r="A127" s="16"/>
      <c r="B127" s="305"/>
      <c r="C127" s="16"/>
      <c r="D127" s="16"/>
      <c r="E127" s="16"/>
      <c r="F127" s="16"/>
      <c r="G127" s="16"/>
      <c r="H127" s="16"/>
      <c r="I127" s="16"/>
      <c r="J127" s="146"/>
      <c r="K127" s="146"/>
      <c r="L127" s="146"/>
      <c r="M127" s="146"/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</row>
    <row r="128" ht="15.75" customHeight="1">
      <c r="A128" s="16"/>
      <c r="B128" s="305"/>
      <c r="C128" s="16"/>
      <c r="D128" s="16"/>
      <c r="E128" s="16"/>
      <c r="F128" s="16"/>
      <c r="G128" s="16"/>
      <c r="H128" s="16"/>
      <c r="I128" s="16"/>
      <c r="J128" s="146"/>
      <c r="K128" s="146"/>
      <c r="L128" s="146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</row>
    <row r="129" ht="15.75" customHeight="1">
      <c r="A129" s="16"/>
      <c r="B129" s="305"/>
      <c r="C129" s="16"/>
      <c r="D129" s="16"/>
      <c r="E129" s="16"/>
      <c r="F129" s="16"/>
      <c r="G129" s="16"/>
      <c r="H129" s="16"/>
      <c r="I129" s="16"/>
      <c r="J129" s="146"/>
      <c r="K129" s="146"/>
      <c r="L129" s="146"/>
      <c r="M129" s="146"/>
      <c r="N129" s="146"/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</row>
    <row r="130" ht="15.75" customHeight="1">
      <c r="A130" s="16"/>
      <c r="B130" s="305"/>
      <c r="C130" s="16"/>
      <c r="D130" s="16"/>
      <c r="E130" s="16"/>
      <c r="F130" s="16"/>
      <c r="G130" s="16"/>
      <c r="H130" s="16"/>
      <c r="I130" s="16"/>
      <c r="J130" s="146"/>
      <c r="K130" s="146"/>
      <c r="L130" s="146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</row>
    <row r="131" ht="15.75" customHeight="1">
      <c r="A131" s="16"/>
      <c r="B131" s="305"/>
      <c r="C131" s="16"/>
      <c r="D131" s="16"/>
      <c r="E131" s="16"/>
      <c r="F131" s="16"/>
      <c r="G131" s="16"/>
      <c r="H131" s="16"/>
      <c r="I131" s="16"/>
      <c r="J131" s="146"/>
      <c r="K131" s="146"/>
      <c r="L131" s="146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</row>
    <row r="132" ht="15.75" customHeight="1">
      <c r="A132" s="16"/>
      <c r="B132" s="305"/>
      <c r="C132" s="16"/>
      <c r="D132" s="16"/>
      <c r="E132" s="16"/>
      <c r="F132" s="16"/>
      <c r="G132" s="16"/>
      <c r="H132" s="16"/>
      <c r="I132" s="16"/>
      <c r="J132" s="146"/>
      <c r="K132" s="146"/>
      <c r="L132" s="146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</row>
    <row r="133" ht="15.75" customHeight="1">
      <c r="A133" s="16"/>
      <c r="B133" s="305"/>
      <c r="C133" s="16"/>
      <c r="D133" s="16"/>
      <c r="E133" s="16"/>
      <c r="F133" s="16"/>
      <c r="G133" s="16"/>
      <c r="H133" s="16"/>
      <c r="I133" s="16"/>
      <c r="J133" s="146"/>
      <c r="K133" s="146"/>
      <c r="L133" s="146"/>
      <c r="M133" s="146"/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</row>
    <row r="134" ht="15.75" customHeight="1">
      <c r="A134" s="16"/>
      <c r="B134" s="305"/>
      <c r="C134" s="16"/>
      <c r="D134" s="16"/>
      <c r="E134" s="16"/>
      <c r="F134" s="16"/>
      <c r="G134" s="16"/>
      <c r="H134" s="16"/>
      <c r="I134" s="16"/>
      <c r="J134" s="146"/>
      <c r="K134" s="146"/>
      <c r="L134" s="146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</row>
    <row r="135" ht="15.75" customHeight="1">
      <c r="A135" s="16"/>
      <c r="B135" s="305"/>
      <c r="C135" s="16"/>
      <c r="D135" s="16"/>
      <c r="E135" s="16"/>
      <c r="F135" s="16"/>
      <c r="G135" s="16"/>
      <c r="H135" s="16"/>
      <c r="I135" s="16"/>
      <c r="J135" s="146"/>
      <c r="K135" s="146"/>
      <c r="L135" s="146"/>
      <c r="M135" s="146"/>
      <c r="N135" s="146"/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</row>
    <row r="136" ht="15.75" customHeight="1">
      <c r="A136" s="16"/>
      <c r="B136" s="305"/>
      <c r="C136" s="16"/>
      <c r="D136" s="16"/>
      <c r="E136" s="16"/>
      <c r="F136" s="16"/>
      <c r="G136" s="16"/>
      <c r="H136" s="16"/>
      <c r="I136" s="16"/>
      <c r="J136" s="146"/>
      <c r="K136" s="146"/>
      <c r="L136" s="146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</row>
    <row r="137" ht="15.75" customHeight="1">
      <c r="A137" s="16"/>
      <c r="B137" s="305"/>
      <c r="C137" s="16"/>
      <c r="D137" s="16"/>
      <c r="E137" s="16"/>
      <c r="F137" s="16"/>
      <c r="G137" s="16"/>
      <c r="H137" s="16"/>
      <c r="I137" s="16"/>
      <c r="J137" s="146"/>
      <c r="K137" s="146"/>
      <c r="L137" s="146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</row>
    <row r="138" ht="15.75" customHeight="1">
      <c r="A138" s="16"/>
      <c r="B138" s="305"/>
      <c r="C138" s="16"/>
      <c r="D138" s="16"/>
      <c r="E138" s="16"/>
      <c r="F138" s="16"/>
      <c r="G138" s="16"/>
      <c r="H138" s="16"/>
      <c r="I138" s="16"/>
      <c r="J138" s="146"/>
      <c r="K138" s="146"/>
      <c r="L138" s="146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</row>
    <row r="139" ht="15.75" customHeight="1">
      <c r="A139" s="16"/>
      <c r="B139" s="305"/>
      <c r="C139" s="16"/>
      <c r="D139" s="16"/>
      <c r="E139" s="16"/>
      <c r="F139" s="16"/>
      <c r="G139" s="16"/>
      <c r="H139" s="16"/>
      <c r="I139" s="1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</row>
    <row r="140" ht="15.75" customHeight="1">
      <c r="A140" s="16"/>
      <c r="B140" s="305"/>
      <c r="C140" s="16"/>
      <c r="D140" s="16"/>
      <c r="E140" s="16"/>
      <c r="F140" s="16"/>
      <c r="G140" s="16"/>
      <c r="H140" s="16"/>
      <c r="I140" s="16"/>
      <c r="J140" s="146"/>
      <c r="K140" s="146"/>
      <c r="L140" s="146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</row>
    <row r="141" ht="15.75" customHeight="1">
      <c r="A141" s="16"/>
      <c r="B141" s="305"/>
      <c r="C141" s="16"/>
      <c r="D141" s="16"/>
      <c r="E141" s="16"/>
      <c r="F141" s="16"/>
      <c r="G141" s="16"/>
      <c r="H141" s="16"/>
      <c r="I141" s="16"/>
      <c r="J141" s="146"/>
      <c r="K141" s="146"/>
      <c r="L141" s="146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</row>
    <row r="142" ht="15.75" customHeight="1">
      <c r="A142" s="16"/>
      <c r="B142" s="305"/>
      <c r="C142" s="16"/>
      <c r="D142" s="16"/>
      <c r="E142" s="16"/>
      <c r="F142" s="16"/>
      <c r="G142" s="16"/>
      <c r="H142" s="16"/>
      <c r="I142" s="16"/>
      <c r="J142" s="146"/>
      <c r="K142" s="146"/>
      <c r="L142" s="146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</row>
    <row r="143" ht="15.75" customHeight="1">
      <c r="A143" s="16"/>
      <c r="B143" s="305"/>
      <c r="C143" s="16"/>
      <c r="D143" s="16"/>
      <c r="E143" s="16"/>
      <c r="F143" s="16"/>
      <c r="G143" s="16"/>
      <c r="H143" s="16"/>
      <c r="I143" s="16"/>
      <c r="J143" s="146"/>
      <c r="K143" s="146"/>
      <c r="L143" s="146"/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</row>
    <row r="144" ht="15.75" customHeight="1">
      <c r="A144" s="16"/>
      <c r="B144" s="305"/>
      <c r="C144" s="16"/>
      <c r="D144" s="16"/>
      <c r="E144" s="16"/>
      <c r="F144" s="16"/>
      <c r="G144" s="16"/>
      <c r="H144" s="16"/>
      <c r="I144" s="16"/>
      <c r="J144" s="146"/>
      <c r="K144" s="146"/>
      <c r="L144" s="146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</row>
    <row r="145" ht="15.75" customHeight="1">
      <c r="A145" s="16"/>
      <c r="B145" s="305"/>
      <c r="C145" s="16"/>
      <c r="D145" s="16"/>
      <c r="E145" s="16"/>
      <c r="F145" s="16"/>
      <c r="G145" s="16"/>
      <c r="H145" s="16"/>
      <c r="I145" s="16"/>
      <c r="J145" s="146"/>
      <c r="K145" s="146"/>
      <c r="L145" s="146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</row>
    <row r="146" ht="15.75" customHeight="1">
      <c r="A146" s="16"/>
      <c r="B146" s="305"/>
      <c r="C146" s="16"/>
      <c r="D146" s="16"/>
      <c r="E146" s="16"/>
      <c r="F146" s="16"/>
      <c r="G146" s="16"/>
      <c r="H146" s="16"/>
      <c r="I146" s="16"/>
      <c r="J146" s="146"/>
      <c r="K146" s="146"/>
      <c r="L146" s="146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</row>
    <row r="147" ht="15.75" customHeight="1">
      <c r="A147" s="16"/>
      <c r="B147" s="305"/>
      <c r="C147" s="16"/>
      <c r="D147" s="16"/>
      <c r="E147" s="16"/>
      <c r="F147" s="16"/>
      <c r="G147" s="16"/>
      <c r="H147" s="16"/>
      <c r="I147" s="16"/>
      <c r="J147" s="146"/>
      <c r="K147" s="146"/>
      <c r="L147" s="146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</row>
    <row r="148" ht="15.75" customHeight="1">
      <c r="A148" s="16"/>
      <c r="B148" s="305"/>
      <c r="C148" s="16"/>
      <c r="D148" s="16"/>
      <c r="E148" s="16"/>
      <c r="F148" s="16"/>
      <c r="G148" s="16"/>
      <c r="H148" s="16"/>
      <c r="I148" s="16"/>
      <c r="J148" s="146"/>
      <c r="K148" s="146"/>
      <c r="L148" s="146"/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</row>
    <row r="149" ht="15.75" customHeight="1">
      <c r="A149" s="16"/>
      <c r="B149" s="305"/>
      <c r="C149" s="16"/>
      <c r="D149" s="16"/>
      <c r="E149" s="16"/>
      <c r="F149" s="16"/>
      <c r="G149" s="16"/>
      <c r="H149" s="16"/>
      <c r="I149" s="16"/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</row>
    <row r="150" ht="15.75" customHeight="1">
      <c r="A150" s="16"/>
      <c r="B150" s="305"/>
      <c r="C150" s="16"/>
      <c r="D150" s="16"/>
      <c r="E150" s="16"/>
      <c r="F150" s="16"/>
      <c r="G150" s="16"/>
      <c r="H150" s="16"/>
      <c r="I150" s="16"/>
      <c r="J150" s="146"/>
      <c r="K150" s="146"/>
      <c r="L150" s="146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</row>
    <row r="151" ht="15.75" customHeight="1">
      <c r="A151" s="16"/>
      <c r="B151" s="305"/>
      <c r="C151" s="16"/>
      <c r="D151" s="16"/>
      <c r="E151" s="16"/>
      <c r="F151" s="16"/>
      <c r="G151" s="16"/>
      <c r="H151" s="16"/>
      <c r="I151" s="16"/>
      <c r="J151" s="146"/>
      <c r="K151" s="146"/>
      <c r="L151" s="146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</row>
    <row r="152" ht="15.75" customHeight="1">
      <c r="A152" s="16"/>
      <c r="B152" s="305"/>
      <c r="C152" s="16"/>
      <c r="D152" s="16"/>
      <c r="E152" s="16"/>
      <c r="F152" s="16"/>
      <c r="G152" s="16"/>
      <c r="H152" s="16"/>
      <c r="I152" s="16"/>
      <c r="J152" s="146"/>
      <c r="K152" s="146"/>
      <c r="L152" s="146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</row>
    <row r="153" ht="15.75" customHeight="1">
      <c r="A153" s="16"/>
      <c r="B153" s="305"/>
      <c r="C153" s="16"/>
      <c r="D153" s="16"/>
      <c r="E153" s="16"/>
      <c r="F153" s="16"/>
      <c r="G153" s="16"/>
      <c r="H153" s="16"/>
      <c r="I153" s="16"/>
      <c r="J153" s="146"/>
      <c r="K153" s="146"/>
      <c r="L153" s="146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</row>
    <row r="154" ht="15.75" customHeight="1">
      <c r="A154" s="16"/>
      <c r="B154" s="305"/>
      <c r="C154" s="16"/>
      <c r="D154" s="16"/>
      <c r="E154" s="16"/>
      <c r="F154" s="16"/>
      <c r="G154" s="16"/>
      <c r="H154" s="16"/>
      <c r="I154" s="16"/>
      <c r="J154" s="146"/>
      <c r="K154" s="146"/>
      <c r="L154" s="146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</row>
    <row r="155" ht="15.75" customHeight="1">
      <c r="A155" s="16"/>
      <c r="B155" s="305"/>
      <c r="C155" s="16"/>
      <c r="D155" s="16"/>
      <c r="E155" s="16"/>
      <c r="F155" s="16"/>
      <c r="G155" s="16"/>
      <c r="H155" s="16"/>
      <c r="I155" s="16"/>
      <c r="J155" s="146"/>
      <c r="K155" s="146"/>
      <c r="L155" s="146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</row>
    <row r="156" ht="15.75" customHeight="1">
      <c r="A156" s="16"/>
      <c r="B156" s="305"/>
      <c r="C156" s="16"/>
      <c r="D156" s="16"/>
      <c r="E156" s="16"/>
      <c r="F156" s="16"/>
      <c r="G156" s="16"/>
      <c r="H156" s="16"/>
      <c r="I156" s="16"/>
      <c r="J156" s="146"/>
      <c r="K156" s="146"/>
      <c r="L156" s="146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</row>
    <row r="157" ht="15.75" customHeight="1">
      <c r="A157" s="16"/>
      <c r="B157" s="305"/>
      <c r="C157" s="16"/>
      <c r="D157" s="16"/>
      <c r="E157" s="16"/>
      <c r="F157" s="16"/>
      <c r="G157" s="16"/>
      <c r="H157" s="16"/>
      <c r="I157" s="16"/>
      <c r="J157" s="146"/>
      <c r="K157" s="146"/>
      <c r="L157" s="146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</row>
    <row r="158" ht="15.75" customHeight="1">
      <c r="A158" s="16"/>
      <c r="B158" s="305"/>
      <c r="C158" s="16"/>
      <c r="D158" s="16"/>
      <c r="E158" s="16"/>
      <c r="F158" s="16"/>
      <c r="G158" s="16"/>
      <c r="H158" s="16"/>
      <c r="I158" s="16"/>
      <c r="J158" s="146"/>
      <c r="K158" s="146"/>
      <c r="L158" s="146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</row>
    <row r="159" ht="15.75" customHeight="1">
      <c r="A159" s="16"/>
      <c r="B159" s="305"/>
      <c r="C159" s="16"/>
      <c r="D159" s="16"/>
      <c r="E159" s="16"/>
      <c r="F159" s="16"/>
      <c r="G159" s="16"/>
      <c r="H159" s="16"/>
      <c r="I159" s="16"/>
      <c r="J159" s="146"/>
      <c r="K159" s="146"/>
      <c r="L159" s="146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</row>
    <row r="160" ht="15.75" customHeight="1">
      <c r="A160" s="16"/>
      <c r="B160" s="305"/>
      <c r="C160" s="16"/>
      <c r="D160" s="16"/>
      <c r="E160" s="16"/>
      <c r="F160" s="16"/>
      <c r="G160" s="16"/>
      <c r="H160" s="16"/>
      <c r="I160" s="16"/>
      <c r="J160" s="146"/>
      <c r="K160" s="146"/>
      <c r="L160" s="146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</row>
    <row r="161" ht="15.75" customHeight="1">
      <c r="A161" s="16"/>
      <c r="B161" s="305"/>
      <c r="C161" s="16"/>
      <c r="D161" s="16"/>
      <c r="E161" s="16"/>
      <c r="F161" s="16"/>
      <c r="G161" s="16"/>
      <c r="H161" s="16"/>
      <c r="I161" s="16"/>
      <c r="J161" s="146"/>
      <c r="K161" s="146"/>
      <c r="L161" s="146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</row>
    <row r="162" ht="15.75" customHeight="1">
      <c r="A162" s="16"/>
      <c r="B162" s="305"/>
      <c r="C162" s="16"/>
      <c r="D162" s="16"/>
      <c r="E162" s="16"/>
      <c r="F162" s="16"/>
      <c r="G162" s="16"/>
      <c r="H162" s="16"/>
      <c r="I162" s="16"/>
      <c r="J162" s="146"/>
      <c r="K162" s="146"/>
      <c r="L162" s="146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</row>
    <row r="163" ht="15.75" customHeight="1">
      <c r="A163" s="16"/>
      <c r="B163" s="305"/>
      <c r="C163" s="16"/>
      <c r="D163" s="16"/>
      <c r="E163" s="16"/>
      <c r="F163" s="16"/>
      <c r="G163" s="16"/>
      <c r="H163" s="16"/>
      <c r="I163" s="16"/>
      <c r="J163" s="146"/>
      <c r="K163" s="146"/>
      <c r="L163" s="146"/>
      <c r="M163" s="146"/>
      <c r="N163" s="146"/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</row>
    <row r="164" ht="15.75" customHeight="1">
      <c r="A164" s="16"/>
      <c r="B164" s="305"/>
      <c r="C164" s="16"/>
      <c r="D164" s="16"/>
      <c r="E164" s="16"/>
      <c r="F164" s="16"/>
      <c r="G164" s="16"/>
      <c r="H164" s="16"/>
      <c r="I164" s="16"/>
      <c r="J164" s="146"/>
      <c r="K164" s="146"/>
      <c r="L164" s="146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</row>
    <row r="165" ht="15.75" customHeight="1">
      <c r="A165" s="16"/>
      <c r="B165" s="305"/>
      <c r="C165" s="16"/>
      <c r="D165" s="16"/>
      <c r="E165" s="16"/>
      <c r="F165" s="16"/>
      <c r="G165" s="16"/>
      <c r="H165" s="16"/>
      <c r="I165" s="16"/>
      <c r="J165" s="146"/>
      <c r="K165" s="146"/>
      <c r="L165" s="146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</row>
    <row r="166" ht="15.75" customHeight="1">
      <c r="A166" s="16"/>
      <c r="B166" s="305"/>
      <c r="C166" s="16"/>
      <c r="D166" s="16"/>
      <c r="E166" s="16"/>
      <c r="F166" s="16"/>
      <c r="G166" s="16"/>
      <c r="H166" s="16"/>
      <c r="I166" s="16"/>
      <c r="J166" s="146"/>
      <c r="K166" s="146"/>
      <c r="L166" s="146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</row>
    <row r="167" ht="15.75" customHeight="1">
      <c r="A167" s="16"/>
      <c r="B167" s="305"/>
      <c r="C167" s="16"/>
      <c r="D167" s="16"/>
      <c r="E167" s="16"/>
      <c r="F167" s="16"/>
      <c r="G167" s="16"/>
      <c r="H167" s="16"/>
      <c r="I167" s="16"/>
      <c r="J167" s="146"/>
      <c r="K167" s="146"/>
      <c r="L167" s="146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</row>
    <row r="168" ht="15.75" customHeight="1">
      <c r="A168" s="16"/>
      <c r="B168" s="305"/>
      <c r="C168" s="16"/>
      <c r="D168" s="16"/>
      <c r="E168" s="16"/>
      <c r="F168" s="16"/>
      <c r="G168" s="16"/>
      <c r="H168" s="16"/>
      <c r="I168" s="16"/>
      <c r="J168" s="146"/>
      <c r="K168" s="146"/>
      <c r="L168" s="146"/>
      <c r="M168" s="146"/>
      <c r="N168" s="146"/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</row>
    <row r="169" ht="15.75" customHeight="1">
      <c r="A169" s="16"/>
      <c r="B169" s="305"/>
      <c r="C169" s="16"/>
      <c r="D169" s="16"/>
      <c r="E169" s="16"/>
      <c r="F169" s="16"/>
      <c r="G169" s="16"/>
      <c r="H169" s="16"/>
      <c r="I169" s="16"/>
      <c r="J169" s="146"/>
      <c r="K169" s="146"/>
      <c r="L169" s="146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</row>
    <row r="170" ht="15.75" customHeight="1">
      <c r="A170" s="16"/>
      <c r="B170" s="305"/>
      <c r="C170" s="16"/>
      <c r="D170" s="16"/>
      <c r="E170" s="16"/>
      <c r="F170" s="16"/>
      <c r="G170" s="16"/>
      <c r="H170" s="16"/>
      <c r="I170" s="16"/>
      <c r="J170" s="146"/>
      <c r="K170" s="146"/>
      <c r="L170" s="146"/>
      <c r="M170" s="146"/>
      <c r="N170" s="146"/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</row>
    <row r="171" ht="15.75" customHeight="1">
      <c r="A171" s="16"/>
      <c r="B171" s="305"/>
      <c r="C171" s="16"/>
      <c r="D171" s="16"/>
      <c r="E171" s="16"/>
      <c r="F171" s="16"/>
      <c r="G171" s="16"/>
      <c r="H171" s="16"/>
      <c r="I171" s="16"/>
      <c r="J171" s="146"/>
      <c r="K171" s="146"/>
      <c r="L171" s="146"/>
      <c r="M171" s="146"/>
      <c r="N171" s="146"/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</row>
    <row r="172" ht="15.75" customHeight="1">
      <c r="A172" s="16"/>
      <c r="B172" s="305"/>
      <c r="C172" s="16"/>
      <c r="D172" s="16"/>
      <c r="E172" s="16"/>
      <c r="F172" s="16"/>
      <c r="G172" s="16"/>
      <c r="H172" s="16"/>
      <c r="I172" s="16"/>
      <c r="J172" s="146"/>
      <c r="K172" s="146"/>
      <c r="L172" s="146"/>
      <c r="M172" s="146"/>
      <c r="N172" s="146"/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</row>
    <row r="173" ht="15.75" customHeight="1">
      <c r="A173" s="16"/>
      <c r="B173" s="305"/>
      <c r="C173" s="16"/>
      <c r="D173" s="16"/>
      <c r="E173" s="16"/>
      <c r="F173" s="16"/>
      <c r="G173" s="16"/>
      <c r="H173" s="16"/>
      <c r="I173" s="16"/>
      <c r="J173" s="146"/>
      <c r="K173" s="146"/>
      <c r="L173" s="146"/>
      <c r="M173" s="146"/>
      <c r="N173" s="146"/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</row>
    <row r="174" ht="15.75" customHeight="1">
      <c r="A174" s="16"/>
      <c r="B174" s="305"/>
      <c r="C174" s="16"/>
      <c r="D174" s="16"/>
      <c r="E174" s="16"/>
      <c r="F174" s="16"/>
      <c r="G174" s="16"/>
      <c r="H174" s="16"/>
      <c r="I174" s="16"/>
      <c r="J174" s="146"/>
      <c r="K174" s="146"/>
      <c r="L174" s="146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</row>
    <row r="175" ht="15.75" customHeight="1">
      <c r="A175" s="16"/>
      <c r="B175" s="305"/>
      <c r="C175" s="16"/>
      <c r="D175" s="16"/>
      <c r="E175" s="16"/>
      <c r="F175" s="16"/>
      <c r="G175" s="16"/>
      <c r="H175" s="16"/>
      <c r="I175" s="16"/>
      <c r="J175" s="146"/>
      <c r="K175" s="146"/>
      <c r="L175" s="146"/>
      <c r="M175" s="146"/>
      <c r="N175" s="146"/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</row>
    <row r="176" ht="15.75" customHeight="1">
      <c r="A176" s="16"/>
      <c r="B176" s="305"/>
      <c r="C176" s="16"/>
      <c r="D176" s="16"/>
      <c r="E176" s="16"/>
      <c r="F176" s="16"/>
      <c r="G176" s="16"/>
      <c r="H176" s="16"/>
      <c r="I176" s="16"/>
      <c r="J176" s="146"/>
      <c r="K176" s="146"/>
      <c r="L176" s="146"/>
      <c r="M176" s="146"/>
      <c r="N176" s="146"/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</row>
    <row r="177" ht="15.75" customHeight="1">
      <c r="A177" s="16"/>
      <c r="B177" s="305"/>
      <c r="C177" s="16"/>
      <c r="D177" s="16"/>
      <c r="E177" s="16"/>
      <c r="F177" s="16"/>
      <c r="G177" s="16"/>
      <c r="H177" s="16"/>
      <c r="I177" s="16"/>
      <c r="J177" s="146"/>
      <c r="K177" s="146"/>
      <c r="L177" s="146"/>
      <c r="M177" s="146"/>
      <c r="N177" s="146"/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</row>
    <row r="178" ht="15.75" customHeight="1">
      <c r="A178" s="16"/>
      <c r="B178" s="305"/>
      <c r="C178" s="16"/>
      <c r="D178" s="16"/>
      <c r="E178" s="16"/>
      <c r="F178" s="16"/>
      <c r="G178" s="16"/>
      <c r="H178" s="16"/>
      <c r="I178" s="16"/>
      <c r="J178" s="146"/>
      <c r="K178" s="146"/>
      <c r="L178" s="146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</row>
    <row r="179" ht="15.75" customHeight="1">
      <c r="A179" s="16"/>
      <c r="B179" s="305"/>
      <c r="C179" s="16"/>
      <c r="D179" s="16"/>
      <c r="E179" s="16"/>
      <c r="F179" s="16"/>
      <c r="G179" s="16"/>
      <c r="H179" s="16"/>
      <c r="I179" s="16"/>
      <c r="J179" s="146"/>
      <c r="K179" s="146"/>
      <c r="L179" s="146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</row>
    <row r="180" ht="15.75" customHeight="1">
      <c r="A180" s="16"/>
      <c r="B180" s="305"/>
      <c r="C180" s="16"/>
      <c r="D180" s="16"/>
      <c r="E180" s="16"/>
      <c r="F180" s="16"/>
      <c r="G180" s="16"/>
      <c r="H180" s="16"/>
      <c r="I180" s="16"/>
      <c r="J180" s="146"/>
      <c r="K180" s="146"/>
      <c r="L180" s="146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</row>
    <row r="181" ht="15.75" customHeight="1">
      <c r="A181" s="16"/>
      <c r="B181" s="305"/>
      <c r="C181" s="16"/>
      <c r="D181" s="16"/>
      <c r="E181" s="16"/>
      <c r="F181" s="16"/>
      <c r="G181" s="16"/>
      <c r="H181" s="16"/>
      <c r="I181" s="16"/>
      <c r="J181" s="146"/>
      <c r="K181" s="146"/>
      <c r="L181" s="146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</row>
    <row r="182" ht="15.75" customHeight="1">
      <c r="A182" s="16"/>
      <c r="B182" s="305"/>
      <c r="C182" s="16"/>
      <c r="D182" s="16"/>
      <c r="E182" s="16"/>
      <c r="F182" s="16"/>
      <c r="G182" s="16"/>
      <c r="H182" s="16"/>
      <c r="I182" s="16"/>
      <c r="J182" s="146"/>
      <c r="K182" s="146"/>
      <c r="L182" s="146"/>
      <c r="M182" s="146"/>
      <c r="N182" s="146"/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</row>
    <row r="183" ht="15.75" customHeight="1">
      <c r="A183" s="16"/>
      <c r="B183" s="305"/>
      <c r="C183" s="16"/>
      <c r="D183" s="16"/>
      <c r="E183" s="16"/>
      <c r="F183" s="16"/>
      <c r="G183" s="16"/>
      <c r="H183" s="16"/>
      <c r="I183" s="16"/>
      <c r="J183" s="146"/>
      <c r="K183" s="146"/>
      <c r="L183" s="146"/>
      <c r="M183" s="146"/>
      <c r="N183" s="146"/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</row>
    <row r="184" ht="15.75" customHeight="1">
      <c r="A184" s="16"/>
      <c r="B184" s="305"/>
      <c r="C184" s="16"/>
      <c r="D184" s="16"/>
      <c r="E184" s="16"/>
      <c r="F184" s="16"/>
      <c r="G184" s="16"/>
      <c r="H184" s="16"/>
      <c r="I184" s="16"/>
      <c r="J184" s="146"/>
      <c r="K184" s="146"/>
      <c r="L184" s="146"/>
      <c r="M184" s="146"/>
      <c r="N184" s="146"/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</row>
    <row r="185" ht="15.75" customHeight="1">
      <c r="A185" s="16"/>
      <c r="B185" s="305"/>
      <c r="C185" s="16"/>
      <c r="D185" s="16"/>
      <c r="E185" s="16"/>
      <c r="F185" s="16"/>
      <c r="G185" s="16"/>
      <c r="H185" s="16"/>
      <c r="I185" s="16"/>
      <c r="J185" s="146"/>
      <c r="K185" s="146"/>
      <c r="L185" s="146"/>
      <c r="M185" s="146"/>
      <c r="N185" s="146"/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</row>
    <row r="186" ht="15.75" customHeight="1">
      <c r="A186" s="16"/>
      <c r="B186" s="305"/>
      <c r="C186" s="16"/>
      <c r="D186" s="16"/>
      <c r="E186" s="16"/>
      <c r="F186" s="16"/>
      <c r="G186" s="16"/>
      <c r="H186" s="16"/>
      <c r="I186" s="16"/>
      <c r="J186" s="146"/>
      <c r="K186" s="146"/>
      <c r="L186" s="146"/>
      <c r="M186" s="146"/>
      <c r="N186" s="146"/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</row>
    <row r="187" ht="15.75" customHeight="1">
      <c r="A187" s="16"/>
      <c r="B187" s="305"/>
      <c r="C187" s="16"/>
      <c r="D187" s="16"/>
      <c r="E187" s="16"/>
      <c r="F187" s="16"/>
      <c r="G187" s="16"/>
      <c r="H187" s="16"/>
      <c r="I187" s="16"/>
      <c r="J187" s="146"/>
      <c r="K187" s="146"/>
      <c r="L187" s="146"/>
      <c r="M187" s="146"/>
      <c r="N187" s="146"/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</row>
    <row r="188" ht="15.75" customHeight="1">
      <c r="A188" s="16"/>
      <c r="B188" s="305"/>
      <c r="C188" s="16"/>
      <c r="D188" s="16"/>
      <c r="E188" s="16"/>
      <c r="F188" s="16"/>
      <c r="G188" s="16"/>
      <c r="H188" s="16"/>
      <c r="I188" s="16"/>
      <c r="J188" s="146"/>
      <c r="K188" s="146"/>
      <c r="L188" s="146"/>
      <c r="M188" s="146"/>
      <c r="N188" s="146"/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</row>
    <row r="189" ht="15.75" customHeight="1">
      <c r="A189" s="16"/>
      <c r="B189" s="305"/>
      <c r="C189" s="16"/>
      <c r="D189" s="16"/>
      <c r="E189" s="16"/>
      <c r="F189" s="16"/>
      <c r="G189" s="16"/>
      <c r="H189" s="16"/>
      <c r="I189" s="16"/>
      <c r="J189" s="146"/>
      <c r="K189" s="146"/>
      <c r="L189" s="146"/>
      <c r="M189" s="146"/>
      <c r="N189" s="146"/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</row>
    <row r="190" ht="15.75" customHeight="1">
      <c r="A190" s="16"/>
      <c r="B190" s="305"/>
      <c r="C190" s="16"/>
      <c r="D190" s="16"/>
      <c r="E190" s="16"/>
      <c r="F190" s="16"/>
      <c r="G190" s="16"/>
      <c r="H190" s="16"/>
      <c r="I190" s="16"/>
      <c r="J190" s="146"/>
      <c r="K190" s="146"/>
      <c r="L190" s="146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</row>
    <row r="191" ht="15.75" customHeight="1">
      <c r="A191" s="16"/>
      <c r="B191" s="305"/>
      <c r="C191" s="16"/>
      <c r="D191" s="16"/>
      <c r="E191" s="16"/>
      <c r="F191" s="16"/>
      <c r="G191" s="16"/>
      <c r="H191" s="16"/>
      <c r="I191" s="16"/>
      <c r="J191" s="146"/>
      <c r="K191" s="146"/>
      <c r="L191" s="146"/>
      <c r="M191" s="146"/>
      <c r="N191" s="146"/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</row>
    <row r="192" ht="15.75" customHeight="1">
      <c r="A192" s="16"/>
      <c r="B192" s="305"/>
      <c r="C192" s="16"/>
      <c r="D192" s="16"/>
      <c r="E192" s="16"/>
      <c r="F192" s="16"/>
      <c r="G192" s="16"/>
      <c r="H192" s="16"/>
      <c r="I192" s="16"/>
      <c r="J192" s="146"/>
      <c r="K192" s="146"/>
      <c r="L192" s="146"/>
      <c r="M192" s="146"/>
      <c r="N192" s="146"/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</row>
    <row r="193" ht="15.75" customHeight="1">
      <c r="A193" s="16"/>
      <c r="B193" s="305"/>
      <c r="C193" s="16"/>
      <c r="D193" s="16"/>
      <c r="E193" s="16"/>
      <c r="F193" s="16"/>
      <c r="G193" s="16"/>
      <c r="H193" s="16"/>
      <c r="I193" s="1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</row>
    <row r="194" ht="15.75" customHeight="1">
      <c r="A194" s="16"/>
      <c r="B194" s="305"/>
      <c r="C194" s="16"/>
      <c r="D194" s="16"/>
      <c r="E194" s="16"/>
      <c r="F194" s="16"/>
      <c r="G194" s="16"/>
      <c r="H194" s="16"/>
      <c r="I194" s="16"/>
      <c r="J194" s="146"/>
      <c r="K194" s="146"/>
      <c r="L194" s="146"/>
      <c r="M194" s="146"/>
      <c r="N194" s="146"/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</row>
    <row r="195" ht="15.75" customHeight="1">
      <c r="A195" s="16"/>
      <c r="B195" s="305"/>
      <c r="C195" s="16"/>
      <c r="D195" s="16"/>
      <c r="E195" s="16"/>
      <c r="F195" s="16"/>
      <c r="G195" s="16"/>
      <c r="H195" s="16"/>
      <c r="I195" s="16"/>
      <c r="J195" s="146"/>
      <c r="K195" s="146"/>
      <c r="L195" s="146"/>
      <c r="M195" s="146"/>
      <c r="N195" s="146"/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</row>
    <row r="196" ht="15.75" customHeight="1">
      <c r="A196" s="16"/>
      <c r="B196" s="305"/>
      <c r="C196" s="16"/>
      <c r="D196" s="16"/>
      <c r="E196" s="16"/>
      <c r="F196" s="16"/>
      <c r="G196" s="16"/>
      <c r="H196" s="16"/>
      <c r="I196" s="16"/>
      <c r="J196" s="146"/>
      <c r="K196" s="146"/>
      <c r="L196" s="146"/>
      <c r="M196" s="146"/>
      <c r="N196" s="146"/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</row>
    <row r="197" ht="15.75" customHeight="1">
      <c r="A197" s="16"/>
      <c r="B197" s="305"/>
      <c r="C197" s="16"/>
      <c r="D197" s="16"/>
      <c r="E197" s="16"/>
      <c r="F197" s="16"/>
      <c r="G197" s="16"/>
      <c r="H197" s="16"/>
      <c r="I197" s="16"/>
      <c r="J197" s="146"/>
      <c r="K197" s="146"/>
      <c r="L197" s="146"/>
      <c r="M197" s="146"/>
      <c r="N197" s="146"/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</row>
    <row r="198" ht="15.75" customHeight="1">
      <c r="A198" s="16"/>
      <c r="B198" s="305"/>
      <c r="C198" s="16"/>
      <c r="D198" s="16"/>
      <c r="E198" s="16"/>
      <c r="F198" s="16"/>
      <c r="G198" s="16"/>
      <c r="H198" s="16"/>
      <c r="I198" s="16"/>
      <c r="J198" s="146"/>
      <c r="K198" s="146"/>
      <c r="L198" s="146"/>
      <c r="M198" s="146"/>
      <c r="N198" s="146"/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</row>
    <row r="199" ht="15.75" customHeight="1">
      <c r="A199" s="16"/>
      <c r="B199" s="305"/>
      <c r="C199" s="16"/>
      <c r="D199" s="16"/>
      <c r="E199" s="16"/>
      <c r="F199" s="16"/>
      <c r="G199" s="16"/>
      <c r="H199" s="16"/>
      <c r="I199" s="1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</row>
    <row r="200" ht="15.75" customHeight="1">
      <c r="A200" s="16"/>
      <c r="B200" s="305"/>
      <c r="C200" s="16"/>
      <c r="D200" s="16"/>
      <c r="E200" s="16"/>
      <c r="F200" s="16"/>
      <c r="G200" s="16"/>
      <c r="H200" s="16"/>
      <c r="I200" s="16"/>
      <c r="J200" s="146"/>
      <c r="K200" s="146"/>
      <c r="L200" s="146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</row>
    <row r="201" ht="15.75" customHeight="1">
      <c r="A201" s="16"/>
      <c r="B201" s="305"/>
      <c r="C201" s="16"/>
      <c r="D201" s="16"/>
      <c r="E201" s="16"/>
      <c r="F201" s="16"/>
      <c r="G201" s="16"/>
      <c r="H201" s="16"/>
      <c r="I201" s="16"/>
      <c r="J201" s="146"/>
      <c r="K201" s="146"/>
      <c r="L201" s="146"/>
      <c r="M201" s="146"/>
      <c r="N201" s="146"/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</row>
    <row r="202" ht="15.75" customHeight="1">
      <c r="A202" s="16"/>
      <c r="B202" s="305"/>
      <c r="C202" s="16"/>
      <c r="D202" s="16"/>
      <c r="E202" s="16"/>
      <c r="F202" s="16"/>
      <c r="G202" s="16"/>
      <c r="H202" s="16"/>
      <c r="I202" s="16"/>
      <c r="J202" s="146"/>
      <c r="K202" s="146"/>
      <c r="L202" s="146"/>
      <c r="M202" s="146"/>
      <c r="N202" s="146"/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</row>
    <row r="203" ht="15.75" customHeight="1">
      <c r="A203" s="16"/>
      <c r="B203" s="305"/>
      <c r="C203" s="16"/>
      <c r="D203" s="16"/>
      <c r="E203" s="16"/>
      <c r="F203" s="16"/>
      <c r="G203" s="16"/>
      <c r="H203" s="16"/>
      <c r="I203" s="16"/>
      <c r="J203" s="146"/>
      <c r="K203" s="146"/>
      <c r="L203" s="146"/>
      <c r="M203" s="146"/>
      <c r="N203" s="146"/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</row>
    <row r="204" ht="15.75" customHeight="1">
      <c r="A204" s="16"/>
      <c r="B204" s="305"/>
      <c r="C204" s="16"/>
      <c r="D204" s="16"/>
      <c r="E204" s="16"/>
      <c r="F204" s="16"/>
      <c r="G204" s="16"/>
      <c r="H204" s="16"/>
      <c r="I204" s="16"/>
      <c r="J204" s="146"/>
      <c r="K204" s="146"/>
      <c r="L204" s="146"/>
      <c r="M204" s="146"/>
      <c r="N204" s="146"/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</row>
    <row r="205" ht="15.75" customHeight="1">
      <c r="A205" s="16"/>
      <c r="B205" s="305"/>
      <c r="C205" s="16"/>
      <c r="D205" s="16"/>
      <c r="E205" s="16"/>
      <c r="F205" s="16"/>
      <c r="G205" s="16"/>
      <c r="H205" s="16"/>
      <c r="I205" s="16"/>
      <c r="J205" s="146"/>
      <c r="K205" s="146"/>
      <c r="L205" s="146"/>
      <c r="M205" s="146"/>
      <c r="N205" s="146"/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</row>
    <row r="206" ht="15.75" customHeight="1">
      <c r="A206" s="16"/>
      <c r="B206" s="305"/>
      <c r="C206" s="16"/>
      <c r="D206" s="16"/>
      <c r="E206" s="16"/>
      <c r="F206" s="16"/>
      <c r="G206" s="16"/>
      <c r="H206" s="16"/>
      <c r="I206" s="16"/>
      <c r="J206" s="146"/>
      <c r="K206" s="146"/>
      <c r="L206" s="146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</row>
    <row r="207" ht="15.75" customHeight="1">
      <c r="A207" s="16"/>
      <c r="B207" s="305"/>
      <c r="C207" s="16"/>
      <c r="D207" s="16"/>
      <c r="E207" s="16"/>
      <c r="F207" s="16"/>
      <c r="G207" s="16"/>
      <c r="H207" s="16"/>
      <c r="I207" s="16"/>
      <c r="J207" s="146"/>
      <c r="K207" s="146"/>
      <c r="L207" s="146"/>
      <c r="M207" s="146"/>
      <c r="N207" s="146"/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</row>
    <row r="208" ht="15.75" customHeight="1">
      <c r="A208" s="16"/>
      <c r="B208" s="305"/>
      <c r="C208" s="16"/>
      <c r="D208" s="16"/>
      <c r="E208" s="16"/>
      <c r="F208" s="16"/>
      <c r="G208" s="16"/>
      <c r="H208" s="16"/>
      <c r="I208" s="16"/>
      <c r="J208" s="146"/>
      <c r="K208" s="146"/>
      <c r="L208" s="146"/>
      <c r="M208" s="146"/>
      <c r="N208" s="146"/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</row>
    <row r="209" ht="15.75" customHeight="1">
      <c r="A209" s="16"/>
      <c r="B209" s="305"/>
      <c r="C209" s="16"/>
      <c r="D209" s="16"/>
      <c r="E209" s="16"/>
      <c r="F209" s="16"/>
      <c r="G209" s="16"/>
      <c r="H209" s="16"/>
      <c r="I209" s="1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</row>
    <row r="210" ht="15.75" customHeight="1">
      <c r="A210" s="16"/>
      <c r="B210" s="305"/>
      <c r="C210" s="16"/>
      <c r="D210" s="16"/>
      <c r="E210" s="16"/>
      <c r="F210" s="16"/>
      <c r="G210" s="16"/>
      <c r="H210" s="16"/>
      <c r="I210" s="16"/>
      <c r="J210" s="146"/>
      <c r="K210" s="146"/>
      <c r="L210" s="146"/>
      <c r="M210" s="146"/>
      <c r="N210" s="146"/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</row>
    <row r="211" ht="15.75" customHeight="1">
      <c r="A211" s="16"/>
      <c r="B211" s="305"/>
      <c r="C211" s="16"/>
      <c r="D211" s="16"/>
      <c r="E211" s="16"/>
      <c r="F211" s="16"/>
      <c r="G211" s="16"/>
      <c r="H211" s="16"/>
      <c r="I211" s="16"/>
      <c r="J211" s="146"/>
      <c r="K211" s="146"/>
      <c r="L211" s="146"/>
      <c r="M211" s="146"/>
      <c r="N211" s="146"/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</row>
    <row r="212" ht="15.75" customHeight="1">
      <c r="A212" s="16"/>
      <c r="B212" s="305"/>
      <c r="C212" s="16"/>
      <c r="D212" s="16"/>
      <c r="E212" s="16"/>
      <c r="F212" s="16"/>
      <c r="G212" s="16"/>
      <c r="H212" s="16"/>
      <c r="I212" s="16"/>
      <c r="J212" s="146"/>
      <c r="K212" s="146"/>
      <c r="L212" s="146"/>
      <c r="M212" s="146"/>
      <c r="N212" s="146"/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</row>
    <row r="213" ht="15.75" customHeight="1">
      <c r="A213" s="16"/>
      <c r="B213" s="305"/>
      <c r="C213" s="16"/>
      <c r="D213" s="16"/>
      <c r="E213" s="16"/>
      <c r="F213" s="16"/>
      <c r="G213" s="16"/>
      <c r="H213" s="16"/>
      <c r="I213" s="16"/>
      <c r="J213" s="146"/>
      <c r="K213" s="146"/>
      <c r="L213" s="146"/>
      <c r="M213" s="146"/>
      <c r="N213" s="146"/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</row>
    <row r="214" ht="15.75" customHeight="1">
      <c r="A214" s="16"/>
      <c r="B214" s="305"/>
      <c r="C214" s="16"/>
      <c r="D214" s="16"/>
      <c r="E214" s="16"/>
      <c r="F214" s="16"/>
      <c r="G214" s="16"/>
      <c r="H214" s="16"/>
      <c r="I214" s="16"/>
      <c r="J214" s="146"/>
      <c r="K214" s="146"/>
      <c r="L214" s="146"/>
      <c r="M214" s="146"/>
      <c r="N214" s="146"/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</row>
    <row r="215" ht="15.75" customHeight="1">
      <c r="A215" s="16"/>
      <c r="B215" s="305"/>
      <c r="C215" s="16"/>
      <c r="D215" s="16"/>
      <c r="E215" s="16"/>
      <c r="F215" s="16"/>
      <c r="G215" s="16"/>
      <c r="H215" s="16"/>
      <c r="I215" s="16"/>
      <c r="J215" s="146"/>
      <c r="K215" s="146"/>
      <c r="L215" s="146"/>
      <c r="M215" s="146"/>
      <c r="N215" s="146"/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</row>
    <row r="216" ht="15.75" customHeight="1">
      <c r="A216" s="16"/>
      <c r="B216" s="305"/>
      <c r="C216" s="16"/>
      <c r="D216" s="16"/>
      <c r="E216" s="16"/>
      <c r="F216" s="16"/>
      <c r="G216" s="16"/>
      <c r="H216" s="16"/>
      <c r="I216" s="16"/>
      <c r="J216" s="146"/>
      <c r="K216" s="146"/>
      <c r="L216" s="146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</row>
    <row r="217" ht="15.75" customHeight="1">
      <c r="A217" s="16"/>
      <c r="B217" s="305"/>
      <c r="C217" s="16"/>
      <c r="D217" s="16"/>
      <c r="E217" s="16"/>
      <c r="F217" s="16"/>
      <c r="G217" s="16"/>
      <c r="H217" s="16"/>
      <c r="I217" s="16"/>
      <c r="J217" s="146"/>
      <c r="K217" s="146"/>
      <c r="L217" s="146"/>
      <c r="M217" s="146"/>
      <c r="N217" s="146"/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</row>
    <row r="218" ht="15.75" customHeight="1">
      <c r="A218" s="16"/>
      <c r="B218" s="305"/>
      <c r="C218" s="16"/>
      <c r="D218" s="16"/>
      <c r="E218" s="16"/>
      <c r="F218" s="16"/>
      <c r="G218" s="16"/>
      <c r="H218" s="16"/>
      <c r="I218" s="16"/>
      <c r="J218" s="146"/>
      <c r="K218" s="146"/>
      <c r="L218" s="146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</row>
    <row r="219" ht="15.75" customHeight="1">
      <c r="A219" s="16"/>
      <c r="B219" s="305"/>
      <c r="C219" s="16"/>
      <c r="D219" s="16"/>
      <c r="E219" s="16"/>
      <c r="F219" s="16"/>
      <c r="G219" s="16"/>
      <c r="H219" s="16"/>
      <c r="I219" s="1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</row>
    <row r="220" ht="15.75" customHeight="1">
      <c r="A220" s="16"/>
      <c r="B220" s="305"/>
      <c r="C220" s="16"/>
      <c r="D220" s="16"/>
      <c r="E220" s="16"/>
      <c r="F220" s="16"/>
      <c r="G220" s="16"/>
      <c r="H220" s="16"/>
      <c r="I220" s="16"/>
      <c r="J220" s="146"/>
      <c r="K220" s="146"/>
      <c r="L220" s="146"/>
      <c r="M220" s="146"/>
      <c r="N220" s="146"/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</row>
    <row r="221" ht="15.75" customHeight="1">
      <c r="A221" s="16"/>
      <c r="B221" s="305"/>
      <c r="C221" s="16"/>
      <c r="D221" s="16"/>
      <c r="E221" s="16"/>
      <c r="F221" s="16"/>
      <c r="G221" s="16"/>
      <c r="H221" s="16"/>
      <c r="I221" s="16"/>
      <c r="J221" s="146"/>
      <c r="K221" s="146"/>
      <c r="L221" s="146"/>
      <c r="M221" s="146"/>
      <c r="N221" s="146"/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</row>
    <row r="222" ht="15.75" customHeight="1">
      <c r="A222" s="16"/>
      <c r="B222" s="305"/>
      <c r="C222" s="16"/>
      <c r="D222" s="16"/>
      <c r="E222" s="16"/>
      <c r="F222" s="16"/>
      <c r="G222" s="16"/>
      <c r="H222" s="16"/>
      <c r="I222" s="16"/>
      <c r="J222" s="146"/>
      <c r="K222" s="146"/>
      <c r="L222" s="146"/>
      <c r="M222" s="146"/>
      <c r="N222" s="146"/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</row>
    <row r="223" ht="15.75" customHeight="1">
      <c r="A223" s="16"/>
      <c r="B223" s="305"/>
      <c r="C223" s="16"/>
      <c r="D223" s="16"/>
      <c r="E223" s="16"/>
      <c r="F223" s="16"/>
      <c r="G223" s="16"/>
      <c r="H223" s="16"/>
      <c r="I223" s="16"/>
      <c r="J223" s="146"/>
      <c r="K223" s="146"/>
      <c r="L223" s="146"/>
      <c r="M223" s="146"/>
      <c r="N223" s="146"/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</row>
    <row r="224" ht="15.75" customHeight="1">
      <c r="A224" s="16"/>
      <c r="B224" s="305"/>
      <c r="C224" s="16"/>
      <c r="D224" s="16"/>
      <c r="E224" s="16"/>
      <c r="F224" s="16"/>
      <c r="G224" s="16"/>
      <c r="H224" s="16"/>
      <c r="I224" s="16"/>
      <c r="J224" s="146"/>
      <c r="K224" s="146"/>
      <c r="L224" s="146"/>
      <c r="M224" s="146"/>
      <c r="N224" s="146"/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</row>
    <row r="225" ht="15.75" customHeight="1">
      <c r="A225" s="16"/>
      <c r="B225" s="305"/>
      <c r="C225" s="16"/>
      <c r="D225" s="16"/>
      <c r="E225" s="16"/>
      <c r="F225" s="16"/>
      <c r="G225" s="16"/>
      <c r="H225" s="16"/>
      <c r="I225" s="16"/>
      <c r="J225" s="146"/>
      <c r="K225" s="146"/>
      <c r="L225" s="146"/>
      <c r="M225" s="146"/>
      <c r="N225" s="146"/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</row>
    <row r="226" ht="15.75" customHeight="1">
      <c r="A226" s="16"/>
      <c r="B226" s="305"/>
      <c r="C226" s="16"/>
      <c r="D226" s="16"/>
      <c r="E226" s="16"/>
      <c r="F226" s="16"/>
      <c r="G226" s="16"/>
      <c r="H226" s="16"/>
      <c r="I226" s="16"/>
      <c r="J226" s="146"/>
      <c r="K226" s="146"/>
      <c r="L226" s="146"/>
      <c r="M226" s="146"/>
      <c r="N226" s="146"/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</row>
    <row r="227" ht="15.75" customHeight="1">
      <c r="A227" s="16"/>
      <c r="B227" s="305"/>
      <c r="C227" s="16"/>
      <c r="D227" s="16"/>
      <c r="E227" s="16"/>
      <c r="F227" s="16"/>
      <c r="G227" s="16"/>
      <c r="H227" s="16"/>
      <c r="I227" s="16"/>
      <c r="J227" s="146"/>
      <c r="K227" s="146"/>
      <c r="L227" s="146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</row>
    <row r="228" ht="15.75" customHeight="1">
      <c r="A228" s="16"/>
      <c r="B228" s="305"/>
      <c r="C228" s="16"/>
      <c r="D228" s="16"/>
      <c r="E228" s="16"/>
      <c r="F228" s="16"/>
      <c r="G228" s="16"/>
      <c r="H228" s="16"/>
      <c r="I228" s="16"/>
      <c r="J228" s="146"/>
      <c r="K228" s="146"/>
      <c r="L228" s="146"/>
      <c r="M228" s="146"/>
      <c r="N228" s="146"/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</row>
    <row r="229" ht="15.75" customHeight="1">
      <c r="A229" s="16"/>
      <c r="B229" s="305"/>
      <c r="C229" s="16"/>
      <c r="D229" s="16"/>
      <c r="E229" s="16"/>
      <c r="F229" s="16"/>
      <c r="G229" s="16"/>
      <c r="H229" s="16"/>
      <c r="I229" s="16"/>
      <c r="J229" s="146"/>
      <c r="K229" s="146"/>
      <c r="L229" s="146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</row>
    <row r="230" ht="15.75" customHeight="1">
      <c r="A230" s="16"/>
      <c r="B230" s="305"/>
      <c r="C230" s="16"/>
      <c r="D230" s="16"/>
      <c r="E230" s="16"/>
      <c r="F230" s="16"/>
      <c r="G230" s="16"/>
      <c r="H230" s="16"/>
      <c r="I230" s="16"/>
      <c r="J230" s="146"/>
      <c r="K230" s="146"/>
      <c r="L230" s="146"/>
      <c r="M230" s="146"/>
      <c r="N230" s="146"/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</row>
    <row r="231" ht="15.75" customHeight="1">
      <c r="A231" s="16"/>
      <c r="B231" s="305"/>
      <c r="C231" s="16"/>
      <c r="D231" s="16"/>
      <c r="E231" s="16"/>
      <c r="F231" s="16"/>
      <c r="G231" s="16"/>
      <c r="H231" s="16"/>
      <c r="I231" s="16"/>
      <c r="J231" s="146"/>
      <c r="K231" s="146"/>
      <c r="L231" s="146"/>
      <c r="M231" s="146"/>
      <c r="N231" s="146"/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</row>
    <row r="232" ht="15.75" customHeight="1">
      <c r="A232" s="16"/>
      <c r="B232" s="305"/>
      <c r="C232" s="16"/>
      <c r="D232" s="16"/>
      <c r="E232" s="16"/>
      <c r="F232" s="16"/>
      <c r="G232" s="16"/>
      <c r="H232" s="16"/>
      <c r="I232" s="16"/>
      <c r="J232" s="146"/>
      <c r="K232" s="146"/>
      <c r="L232" s="146"/>
      <c r="M232" s="146"/>
      <c r="N232" s="146"/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</row>
    <row r="233" ht="15.75" customHeight="1">
      <c r="A233" s="16"/>
      <c r="B233" s="305"/>
      <c r="C233" s="16"/>
      <c r="D233" s="16"/>
      <c r="E233" s="16"/>
      <c r="F233" s="16"/>
      <c r="G233" s="16"/>
      <c r="H233" s="16"/>
      <c r="I233" s="16"/>
      <c r="J233" s="146"/>
      <c r="K233" s="146"/>
      <c r="L233" s="146"/>
      <c r="M233" s="146"/>
      <c r="N233" s="146"/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</row>
    <row r="234" ht="15.75" customHeight="1">
      <c r="A234" s="16"/>
      <c r="B234" s="305"/>
      <c r="C234" s="16"/>
      <c r="D234" s="16"/>
      <c r="E234" s="16"/>
      <c r="F234" s="16"/>
      <c r="G234" s="16"/>
      <c r="H234" s="16"/>
      <c r="I234" s="16"/>
      <c r="J234" s="146"/>
      <c r="K234" s="146"/>
      <c r="L234" s="146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</row>
    <row r="235" ht="15.75" customHeight="1">
      <c r="A235" s="16"/>
      <c r="B235" s="305"/>
      <c r="C235" s="16"/>
      <c r="D235" s="16"/>
      <c r="E235" s="16"/>
      <c r="F235" s="16"/>
      <c r="G235" s="16"/>
      <c r="H235" s="16"/>
      <c r="I235" s="16"/>
      <c r="J235" s="146"/>
      <c r="K235" s="146"/>
      <c r="L235" s="146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</row>
    <row r="236" ht="15.75" customHeight="1">
      <c r="A236" s="16"/>
      <c r="B236" s="305"/>
      <c r="C236" s="16"/>
      <c r="D236" s="16"/>
      <c r="E236" s="16"/>
      <c r="F236" s="16"/>
      <c r="G236" s="16"/>
      <c r="H236" s="16"/>
      <c r="I236" s="16"/>
      <c r="J236" s="146"/>
      <c r="K236" s="146"/>
      <c r="L236" s="146"/>
      <c r="M236" s="146"/>
      <c r="N236" s="146"/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</row>
    <row r="237" ht="15.75" customHeight="1">
      <c r="A237" s="16"/>
      <c r="B237" s="305"/>
      <c r="C237" s="16"/>
      <c r="D237" s="16"/>
      <c r="E237" s="16"/>
      <c r="F237" s="16"/>
      <c r="G237" s="16"/>
      <c r="H237" s="16"/>
      <c r="I237" s="16"/>
      <c r="J237" s="146"/>
      <c r="K237" s="146"/>
      <c r="L237" s="146"/>
      <c r="M237" s="146"/>
      <c r="N237" s="146"/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</row>
    <row r="238" ht="15.75" customHeight="1">
      <c r="A238" s="16"/>
      <c r="B238" s="305"/>
      <c r="C238" s="16"/>
      <c r="D238" s="16"/>
      <c r="E238" s="16"/>
      <c r="F238" s="16"/>
      <c r="G238" s="16"/>
      <c r="H238" s="16"/>
      <c r="I238" s="16"/>
      <c r="J238" s="146"/>
      <c r="K238" s="146"/>
      <c r="L238" s="146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</row>
    <row r="239" ht="15.75" customHeight="1">
      <c r="A239" s="16"/>
      <c r="B239" s="305"/>
      <c r="C239" s="16"/>
      <c r="D239" s="16"/>
      <c r="E239" s="16"/>
      <c r="F239" s="16"/>
      <c r="G239" s="16"/>
      <c r="H239" s="16"/>
      <c r="I239" s="1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</row>
    <row r="240" ht="15.75" customHeight="1">
      <c r="A240" s="16"/>
      <c r="B240" s="305"/>
      <c r="C240" s="16"/>
      <c r="D240" s="16"/>
      <c r="E240" s="16"/>
      <c r="F240" s="16"/>
      <c r="G240" s="16"/>
      <c r="H240" s="16"/>
      <c r="I240" s="16"/>
      <c r="J240" s="146"/>
      <c r="K240" s="146"/>
      <c r="L240" s="146"/>
      <c r="M240" s="146"/>
      <c r="N240" s="146"/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</row>
    <row r="241" ht="15.75" customHeight="1">
      <c r="A241" s="16"/>
      <c r="B241" s="305"/>
      <c r="C241" s="16"/>
      <c r="D241" s="16"/>
      <c r="E241" s="16"/>
      <c r="F241" s="16"/>
      <c r="G241" s="16"/>
      <c r="H241" s="16"/>
      <c r="I241" s="16"/>
      <c r="J241" s="146"/>
      <c r="K241" s="146"/>
      <c r="L241" s="146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</row>
    <row r="242" ht="15.75" customHeight="1">
      <c r="A242" s="16"/>
      <c r="B242" s="305"/>
      <c r="C242" s="16"/>
      <c r="D242" s="16"/>
      <c r="E242" s="16"/>
      <c r="F242" s="16"/>
      <c r="G242" s="16"/>
      <c r="H242" s="16"/>
      <c r="I242" s="16"/>
      <c r="J242" s="146"/>
      <c r="K242" s="146"/>
      <c r="L242" s="146"/>
      <c r="M242" s="146"/>
      <c r="N242" s="146"/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</row>
    <row r="243" ht="15.75" customHeight="1">
      <c r="A243" s="16"/>
      <c r="B243" s="305"/>
      <c r="C243" s="16"/>
      <c r="D243" s="16"/>
      <c r="E243" s="16"/>
      <c r="F243" s="16"/>
      <c r="G243" s="16"/>
      <c r="H243" s="16"/>
      <c r="I243" s="16"/>
      <c r="J243" s="146"/>
      <c r="K243" s="146"/>
      <c r="L243" s="146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</row>
    <row r="244" ht="15.75" customHeight="1">
      <c r="A244" s="16"/>
      <c r="B244" s="305"/>
      <c r="C244" s="16"/>
      <c r="D244" s="16"/>
      <c r="E244" s="16"/>
      <c r="F244" s="16"/>
      <c r="G244" s="16"/>
      <c r="H244" s="16"/>
      <c r="I244" s="16"/>
      <c r="J244" s="146"/>
      <c r="K244" s="146"/>
      <c r="L244" s="146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</row>
    <row r="245" ht="15.75" customHeight="1">
      <c r="A245" s="16"/>
      <c r="B245" s="305"/>
      <c r="C245" s="16"/>
      <c r="D245" s="16"/>
      <c r="E245" s="16"/>
      <c r="F245" s="16"/>
      <c r="G245" s="16"/>
      <c r="H245" s="16"/>
      <c r="I245" s="16"/>
      <c r="J245" s="146"/>
      <c r="K245" s="146"/>
      <c r="L245" s="146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</row>
    <row r="246" ht="15.75" customHeight="1">
      <c r="A246" s="16"/>
      <c r="B246" s="305"/>
      <c r="C246" s="16"/>
      <c r="D246" s="16"/>
      <c r="E246" s="16"/>
      <c r="F246" s="16"/>
      <c r="G246" s="16"/>
      <c r="H246" s="16"/>
      <c r="I246" s="16"/>
      <c r="J246" s="146"/>
      <c r="K246" s="146"/>
      <c r="L246" s="146"/>
      <c r="M246" s="146"/>
      <c r="N246" s="146"/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</row>
    <row r="247" ht="15.75" customHeight="1">
      <c r="A247" s="16"/>
      <c r="B247" s="305"/>
      <c r="C247" s="16"/>
      <c r="D247" s="16"/>
      <c r="E247" s="16"/>
      <c r="F247" s="16"/>
      <c r="G247" s="16"/>
      <c r="H247" s="16"/>
      <c r="I247" s="16"/>
      <c r="J247" s="146"/>
      <c r="K247" s="146"/>
      <c r="L247" s="146"/>
      <c r="M247" s="146"/>
      <c r="N247" s="146"/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</row>
    <row r="248" ht="15.75" customHeight="1">
      <c r="A248" s="16"/>
      <c r="B248" s="305"/>
      <c r="C248" s="16"/>
      <c r="D248" s="16"/>
      <c r="E248" s="16"/>
      <c r="F248" s="16"/>
      <c r="G248" s="16"/>
      <c r="H248" s="16"/>
      <c r="I248" s="16"/>
      <c r="J248" s="146"/>
      <c r="K248" s="146"/>
      <c r="L248" s="146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</row>
    <row r="249" ht="15.75" customHeight="1">
      <c r="A249" s="16"/>
      <c r="B249" s="305"/>
      <c r="C249" s="16"/>
      <c r="D249" s="16"/>
      <c r="E249" s="16"/>
      <c r="F249" s="16"/>
      <c r="G249" s="16"/>
      <c r="H249" s="16"/>
      <c r="I249" s="16"/>
      <c r="J249" s="146"/>
      <c r="K249" s="146"/>
      <c r="L249" s="146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</row>
    <row r="250" ht="15.75" customHeight="1">
      <c r="A250" s="16"/>
      <c r="B250" s="305"/>
      <c r="C250" s="16"/>
      <c r="D250" s="16"/>
      <c r="E250" s="16"/>
      <c r="F250" s="16"/>
      <c r="G250" s="16"/>
      <c r="H250" s="16"/>
      <c r="I250" s="16"/>
      <c r="J250" s="146"/>
      <c r="K250" s="146"/>
      <c r="L250" s="146"/>
      <c r="M250" s="146"/>
      <c r="N250" s="146"/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</row>
    <row r="251" ht="15.75" customHeight="1">
      <c r="A251" s="16"/>
      <c r="B251" s="305"/>
      <c r="C251" s="16"/>
      <c r="D251" s="16"/>
      <c r="E251" s="16"/>
      <c r="F251" s="16"/>
      <c r="G251" s="16"/>
      <c r="H251" s="16"/>
      <c r="I251" s="16"/>
      <c r="J251" s="146"/>
      <c r="K251" s="146"/>
      <c r="L251" s="146"/>
      <c r="M251" s="146"/>
      <c r="N251" s="146"/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</row>
    <row r="252" ht="15.75" customHeight="1">
      <c r="A252" s="16"/>
      <c r="B252" s="305"/>
      <c r="C252" s="16"/>
      <c r="D252" s="16"/>
      <c r="E252" s="16"/>
      <c r="F252" s="16"/>
      <c r="G252" s="16"/>
      <c r="H252" s="16"/>
      <c r="I252" s="16"/>
      <c r="J252" s="146"/>
      <c r="K252" s="146"/>
      <c r="L252" s="146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</row>
    <row r="253" ht="15.75" customHeight="1">
      <c r="A253" s="16"/>
      <c r="B253" s="305"/>
      <c r="C253" s="16"/>
      <c r="D253" s="16"/>
      <c r="E253" s="16"/>
      <c r="F253" s="16"/>
      <c r="G253" s="16"/>
      <c r="H253" s="16"/>
      <c r="I253" s="16"/>
      <c r="J253" s="146"/>
      <c r="K253" s="146"/>
      <c r="L253" s="146"/>
      <c r="M253" s="146"/>
      <c r="N253" s="146"/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</row>
    <row r="254" ht="15.75" customHeight="1">
      <c r="A254" s="16"/>
      <c r="B254" s="305"/>
      <c r="C254" s="16"/>
      <c r="D254" s="16"/>
      <c r="E254" s="16"/>
      <c r="F254" s="16"/>
      <c r="G254" s="16"/>
      <c r="H254" s="16"/>
      <c r="I254" s="16"/>
      <c r="J254" s="146"/>
      <c r="K254" s="146"/>
      <c r="L254" s="146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</row>
    <row r="255" ht="15.75" customHeight="1">
      <c r="A255" s="16"/>
      <c r="B255" s="305"/>
      <c r="C255" s="16"/>
      <c r="D255" s="16"/>
      <c r="E255" s="16"/>
      <c r="F255" s="16"/>
      <c r="G255" s="16"/>
      <c r="H255" s="16"/>
      <c r="I255" s="16"/>
      <c r="J255" s="146"/>
      <c r="K255" s="146"/>
      <c r="L255" s="146"/>
      <c r="M255" s="146"/>
      <c r="N255" s="146"/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</row>
    <row r="256" ht="15.75" customHeight="1">
      <c r="A256" s="16"/>
      <c r="B256" s="305"/>
      <c r="C256" s="16"/>
      <c r="D256" s="16"/>
      <c r="E256" s="16"/>
      <c r="F256" s="16"/>
      <c r="G256" s="16"/>
      <c r="H256" s="16"/>
      <c r="I256" s="16"/>
      <c r="J256" s="146"/>
      <c r="K256" s="146"/>
      <c r="L256" s="146"/>
      <c r="M256" s="146"/>
      <c r="N256" s="146"/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</row>
    <row r="257" ht="15.75" customHeight="1">
      <c r="A257" s="16"/>
      <c r="B257" s="305"/>
      <c r="C257" s="16"/>
      <c r="D257" s="16"/>
      <c r="E257" s="16"/>
      <c r="F257" s="16"/>
      <c r="G257" s="16"/>
      <c r="H257" s="16"/>
      <c r="I257" s="16"/>
      <c r="J257" s="146"/>
      <c r="K257" s="146"/>
      <c r="L257" s="146"/>
      <c r="M257" s="146"/>
      <c r="N257" s="146"/>
      <c r="O257" s="146"/>
      <c r="P257" s="146"/>
      <c r="Q257" s="146"/>
      <c r="R257" s="146"/>
      <c r="S257" s="146"/>
      <c r="T257" s="146"/>
      <c r="U257" s="146"/>
      <c r="V257" s="146"/>
      <c r="W257" s="146"/>
      <c r="X257" s="146"/>
      <c r="Y257" s="146"/>
      <c r="Z257" s="146"/>
    </row>
    <row r="258" ht="15.75" customHeight="1">
      <c r="A258" s="16"/>
      <c r="B258" s="305"/>
      <c r="C258" s="16"/>
      <c r="D258" s="16"/>
      <c r="E258" s="16"/>
      <c r="F258" s="16"/>
      <c r="G258" s="16"/>
      <c r="H258" s="16"/>
      <c r="I258" s="16"/>
      <c r="J258" s="146"/>
      <c r="K258" s="146"/>
      <c r="L258" s="146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</row>
    <row r="259" ht="15.75" customHeight="1">
      <c r="A259" s="16"/>
      <c r="B259" s="305"/>
      <c r="C259" s="16"/>
      <c r="D259" s="16"/>
      <c r="E259" s="16"/>
      <c r="F259" s="16"/>
      <c r="G259" s="16"/>
      <c r="H259" s="16"/>
      <c r="I259" s="16"/>
      <c r="J259" s="146"/>
      <c r="K259" s="146"/>
      <c r="L259" s="146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</row>
    <row r="260" ht="15.75" customHeight="1">
      <c r="A260" s="16"/>
      <c r="B260" s="305"/>
      <c r="C260" s="16"/>
      <c r="D260" s="16"/>
      <c r="E260" s="16"/>
      <c r="F260" s="16"/>
      <c r="G260" s="16"/>
      <c r="H260" s="16"/>
      <c r="I260" s="16"/>
      <c r="J260" s="146"/>
      <c r="K260" s="146"/>
      <c r="L260" s="146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</row>
    <row r="261" ht="15.75" customHeight="1">
      <c r="A261" s="16"/>
      <c r="B261" s="305"/>
      <c r="C261" s="16"/>
      <c r="D261" s="16"/>
      <c r="E261" s="16"/>
      <c r="F261" s="16"/>
      <c r="G261" s="16"/>
      <c r="H261" s="16"/>
      <c r="I261" s="16"/>
      <c r="J261" s="146"/>
      <c r="K261" s="146"/>
      <c r="L261" s="146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</row>
    <row r="262" ht="15.75" customHeight="1">
      <c r="A262" s="16"/>
      <c r="B262" s="305"/>
      <c r="C262" s="16"/>
      <c r="D262" s="16"/>
      <c r="E262" s="16"/>
      <c r="F262" s="16"/>
      <c r="G262" s="16"/>
      <c r="H262" s="16"/>
      <c r="I262" s="1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</row>
    <row r="263" ht="15.75" customHeight="1">
      <c r="A263" s="16"/>
      <c r="B263" s="305"/>
      <c r="C263" s="16"/>
      <c r="D263" s="16"/>
      <c r="E263" s="16"/>
      <c r="F263" s="16"/>
      <c r="G263" s="16"/>
      <c r="H263" s="16"/>
      <c r="I263" s="16"/>
      <c r="J263" s="146"/>
      <c r="K263" s="146"/>
      <c r="L263" s="146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</row>
    <row r="264" ht="15.75" customHeight="1">
      <c r="A264" s="16"/>
      <c r="B264" s="305"/>
      <c r="C264" s="16"/>
      <c r="D264" s="16"/>
      <c r="E264" s="16"/>
      <c r="F264" s="16"/>
      <c r="G264" s="16"/>
      <c r="H264" s="16"/>
      <c r="I264" s="1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</row>
    <row r="265" ht="15.75" customHeight="1">
      <c r="A265" s="16"/>
      <c r="B265" s="305"/>
      <c r="C265" s="16"/>
      <c r="D265" s="16"/>
      <c r="E265" s="16"/>
      <c r="F265" s="16"/>
      <c r="G265" s="16"/>
      <c r="H265" s="16"/>
      <c r="I265" s="16"/>
      <c r="J265" s="146"/>
      <c r="K265" s="146"/>
      <c r="L265" s="146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</row>
    <row r="266" ht="15.75" customHeight="1">
      <c r="A266" s="16"/>
      <c r="B266" s="305"/>
      <c r="C266" s="16"/>
      <c r="D266" s="16"/>
      <c r="E266" s="16"/>
      <c r="F266" s="16"/>
      <c r="G266" s="16"/>
      <c r="H266" s="16"/>
      <c r="I266" s="16"/>
      <c r="J266" s="146"/>
      <c r="K266" s="146"/>
      <c r="L266" s="146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</row>
    <row r="267" ht="15.75" customHeight="1">
      <c r="A267" s="16"/>
      <c r="B267" s="305"/>
      <c r="C267" s="16"/>
      <c r="D267" s="16"/>
      <c r="E267" s="16"/>
      <c r="F267" s="16"/>
      <c r="G267" s="16"/>
      <c r="H267" s="16"/>
      <c r="I267" s="16"/>
      <c r="J267" s="146"/>
      <c r="K267" s="146"/>
      <c r="L267" s="146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</row>
    <row r="268" ht="15.75" customHeight="1">
      <c r="A268" s="16"/>
      <c r="B268" s="305"/>
      <c r="C268" s="16"/>
      <c r="D268" s="16"/>
      <c r="E268" s="16"/>
      <c r="F268" s="16"/>
      <c r="G268" s="16"/>
      <c r="H268" s="16"/>
      <c r="I268" s="16"/>
      <c r="J268" s="146"/>
      <c r="K268" s="146"/>
      <c r="L268" s="146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</row>
    <row r="269" ht="15.75" customHeight="1">
      <c r="A269" s="16"/>
      <c r="B269" s="305"/>
      <c r="C269" s="16"/>
      <c r="D269" s="16"/>
      <c r="E269" s="16"/>
      <c r="F269" s="16"/>
      <c r="G269" s="16"/>
      <c r="H269" s="16"/>
      <c r="I269" s="16"/>
      <c r="J269" s="146"/>
      <c r="K269" s="146"/>
      <c r="L269" s="146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</row>
    <row r="270" ht="15.75" customHeight="1">
      <c r="A270" s="16"/>
      <c r="B270" s="305"/>
      <c r="C270" s="16"/>
      <c r="D270" s="16"/>
      <c r="E270" s="16"/>
      <c r="F270" s="16"/>
      <c r="G270" s="16"/>
      <c r="H270" s="16"/>
      <c r="I270" s="16"/>
      <c r="J270" s="146"/>
      <c r="K270" s="146"/>
      <c r="L270" s="146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</row>
    <row r="271" ht="15.75" customHeight="1">
      <c r="A271" s="16"/>
      <c r="B271" s="305"/>
      <c r="C271" s="16"/>
      <c r="D271" s="16"/>
      <c r="E271" s="16"/>
      <c r="F271" s="16"/>
      <c r="G271" s="16"/>
      <c r="H271" s="16"/>
      <c r="I271" s="16"/>
      <c r="J271" s="146"/>
      <c r="K271" s="146"/>
      <c r="L271" s="146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</row>
    <row r="272" ht="15.75" customHeight="1">
      <c r="A272" s="16"/>
      <c r="B272" s="305"/>
      <c r="C272" s="16"/>
      <c r="D272" s="16"/>
      <c r="E272" s="16"/>
      <c r="F272" s="16"/>
      <c r="G272" s="16"/>
      <c r="H272" s="16"/>
      <c r="I272" s="1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</row>
    <row r="273" ht="15.75" customHeight="1">
      <c r="A273" s="16"/>
      <c r="B273" s="305"/>
      <c r="C273" s="16"/>
      <c r="D273" s="16"/>
      <c r="E273" s="16"/>
      <c r="F273" s="16"/>
      <c r="G273" s="16"/>
      <c r="H273" s="16"/>
      <c r="I273" s="16"/>
      <c r="J273" s="146"/>
      <c r="K273" s="146"/>
      <c r="L273" s="146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</row>
    <row r="274" ht="15.75" customHeight="1">
      <c r="A274" s="16"/>
      <c r="B274" s="305"/>
      <c r="C274" s="16"/>
      <c r="D274" s="16"/>
      <c r="E274" s="16"/>
      <c r="F274" s="16"/>
      <c r="G274" s="16"/>
      <c r="H274" s="16"/>
      <c r="I274" s="16"/>
      <c r="J274" s="146"/>
      <c r="K274" s="146"/>
      <c r="L274" s="146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</row>
    <row r="275" ht="15.75" customHeight="1">
      <c r="A275" s="16"/>
      <c r="B275" s="305"/>
      <c r="C275" s="16"/>
      <c r="D275" s="16"/>
      <c r="E275" s="16"/>
      <c r="F275" s="16"/>
      <c r="G275" s="16"/>
      <c r="H275" s="16"/>
      <c r="I275" s="16"/>
      <c r="J275" s="146"/>
      <c r="K275" s="146"/>
      <c r="L275" s="146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</row>
    <row r="276" ht="15.75" customHeight="1">
      <c r="A276" s="16"/>
      <c r="B276" s="305"/>
      <c r="C276" s="16"/>
      <c r="D276" s="16"/>
      <c r="E276" s="16"/>
      <c r="F276" s="16"/>
      <c r="G276" s="16"/>
      <c r="H276" s="16"/>
      <c r="I276" s="16"/>
      <c r="J276" s="146"/>
      <c r="K276" s="146"/>
      <c r="L276" s="146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</row>
    <row r="277" ht="15.75" customHeight="1">
      <c r="A277" s="16"/>
      <c r="B277" s="305"/>
      <c r="C277" s="16"/>
      <c r="D277" s="16"/>
      <c r="E277" s="16"/>
      <c r="F277" s="16"/>
      <c r="G277" s="16"/>
      <c r="H277" s="16"/>
      <c r="I277" s="16"/>
      <c r="J277" s="146"/>
      <c r="K277" s="146"/>
      <c r="L277" s="146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</row>
    <row r="278" ht="15.75" customHeight="1">
      <c r="A278" s="16"/>
      <c r="B278" s="305"/>
      <c r="C278" s="16"/>
      <c r="D278" s="16"/>
      <c r="E278" s="16"/>
      <c r="F278" s="16"/>
      <c r="G278" s="16"/>
      <c r="H278" s="16"/>
      <c r="I278" s="16"/>
      <c r="J278" s="146"/>
      <c r="K278" s="146"/>
      <c r="L278" s="146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</row>
    <row r="279" ht="15.75" customHeight="1">
      <c r="A279" s="16"/>
      <c r="B279" s="305"/>
      <c r="C279" s="16"/>
      <c r="D279" s="16"/>
      <c r="E279" s="16"/>
      <c r="F279" s="16"/>
      <c r="G279" s="16"/>
      <c r="H279" s="16"/>
      <c r="I279" s="16"/>
      <c r="J279" s="146"/>
      <c r="K279" s="146"/>
      <c r="L279" s="146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</row>
    <row r="280" ht="15.75" customHeight="1">
      <c r="A280" s="16"/>
      <c r="B280" s="305"/>
      <c r="C280" s="16"/>
      <c r="D280" s="16"/>
      <c r="E280" s="16"/>
      <c r="F280" s="16"/>
      <c r="G280" s="16"/>
      <c r="H280" s="16"/>
      <c r="I280" s="16"/>
      <c r="J280" s="146"/>
      <c r="K280" s="146"/>
      <c r="L280" s="146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</row>
    <row r="281" ht="15.75" customHeight="1">
      <c r="A281" s="16"/>
      <c r="B281" s="305"/>
      <c r="C281" s="16"/>
      <c r="D281" s="16"/>
      <c r="E281" s="16"/>
      <c r="F281" s="16"/>
      <c r="G281" s="16"/>
      <c r="H281" s="16"/>
      <c r="I281" s="16"/>
      <c r="J281" s="146"/>
      <c r="K281" s="146"/>
      <c r="L281" s="146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</row>
    <row r="282" ht="15.75" customHeight="1">
      <c r="A282" s="16"/>
      <c r="B282" s="305"/>
      <c r="C282" s="16"/>
      <c r="D282" s="16"/>
      <c r="E282" s="16"/>
      <c r="F282" s="16"/>
      <c r="G282" s="16"/>
      <c r="H282" s="16"/>
      <c r="I282" s="1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</row>
    <row r="283" ht="15.75" customHeight="1">
      <c r="A283" s="16"/>
      <c r="B283" s="305"/>
      <c r="C283" s="16"/>
      <c r="D283" s="16"/>
      <c r="E283" s="16"/>
      <c r="F283" s="16"/>
      <c r="G283" s="16"/>
      <c r="H283" s="16"/>
      <c r="I283" s="16"/>
      <c r="J283" s="146"/>
      <c r="K283" s="146"/>
      <c r="L283" s="146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</row>
    <row r="284" ht="15.75" customHeight="1">
      <c r="A284" s="16"/>
      <c r="B284" s="305"/>
      <c r="C284" s="16"/>
      <c r="D284" s="16"/>
      <c r="E284" s="16"/>
      <c r="F284" s="16"/>
      <c r="G284" s="16"/>
      <c r="H284" s="16"/>
      <c r="I284" s="16"/>
      <c r="J284" s="146"/>
      <c r="K284" s="146"/>
      <c r="L284" s="146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</row>
    <row r="285" ht="15.75" customHeight="1">
      <c r="A285" s="16"/>
      <c r="B285" s="305"/>
      <c r="C285" s="16"/>
      <c r="D285" s="16"/>
      <c r="E285" s="16"/>
      <c r="F285" s="16"/>
      <c r="G285" s="16"/>
      <c r="H285" s="16"/>
      <c r="I285" s="1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</row>
    <row r="286" ht="15.75" customHeight="1">
      <c r="A286" s="16"/>
      <c r="B286" s="305"/>
      <c r="C286" s="16"/>
      <c r="D286" s="16"/>
      <c r="E286" s="16"/>
      <c r="F286" s="16"/>
      <c r="G286" s="16"/>
      <c r="H286" s="16"/>
      <c r="I286" s="16"/>
      <c r="J286" s="146"/>
      <c r="K286" s="146"/>
      <c r="L286" s="146"/>
      <c r="M286" s="146"/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/>
      <c r="Y286" s="146"/>
      <c r="Z286" s="146"/>
    </row>
    <row r="287" ht="15.75" customHeight="1">
      <c r="A287" s="16"/>
      <c r="B287" s="305"/>
      <c r="C287" s="16"/>
      <c r="D287" s="16"/>
      <c r="E287" s="16"/>
      <c r="F287" s="16"/>
      <c r="G287" s="16"/>
      <c r="H287" s="16"/>
      <c r="I287" s="16"/>
      <c r="J287" s="146"/>
      <c r="K287" s="146"/>
      <c r="L287" s="146"/>
      <c r="M287" s="146"/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/>
      <c r="Y287" s="146"/>
      <c r="Z287" s="146"/>
    </row>
    <row r="288" ht="15.75" customHeight="1">
      <c r="A288" s="16"/>
      <c r="B288" s="305"/>
      <c r="C288" s="16"/>
      <c r="D288" s="16"/>
      <c r="E288" s="16"/>
      <c r="F288" s="16"/>
      <c r="G288" s="16"/>
      <c r="H288" s="16"/>
      <c r="I288" s="16"/>
      <c r="J288" s="146"/>
      <c r="K288" s="146"/>
      <c r="L288" s="146"/>
      <c r="M288" s="146"/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/>
      <c r="Y288" s="146"/>
      <c r="Z288" s="146"/>
    </row>
    <row r="289" ht="15.75" customHeight="1">
      <c r="A289" s="16"/>
      <c r="B289" s="305"/>
      <c r="C289" s="16"/>
      <c r="D289" s="16"/>
      <c r="E289" s="16"/>
      <c r="F289" s="16"/>
      <c r="G289" s="16"/>
      <c r="H289" s="16"/>
      <c r="I289" s="16"/>
      <c r="J289" s="146"/>
      <c r="K289" s="146"/>
      <c r="L289" s="146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</row>
    <row r="290" ht="15.75" customHeight="1">
      <c r="A290" s="16"/>
      <c r="B290" s="305"/>
      <c r="C290" s="16"/>
      <c r="D290" s="16"/>
      <c r="E290" s="16"/>
      <c r="F290" s="16"/>
      <c r="G290" s="16"/>
      <c r="H290" s="16"/>
      <c r="I290" s="16"/>
      <c r="J290" s="146"/>
      <c r="K290" s="146"/>
      <c r="L290" s="146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/>
    </row>
    <row r="291" ht="15.75" customHeight="1">
      <c r="A291" s="16"/>
      <c r="B291" s="305"/>
      <c r="C291" s="16"/>
      <c r="D291" s="16"/>
      <c r="E291" s="16"/>
      <c r="F291" s="16"/>
      <c r="G291" s="16"/>
      <c r="H291" s="16"/>
      <c r="I291" s="16"/>
      <c r="J291" s="146"/>
      <c r="K291" s="146"/>
      <c r="L291" s="146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/>
    </row>
    <row r="292" ht="15.75" customHeight="1">
      <c r="A292" s="16"/>
      <c r="B292" s="305"/>
      <c r="C292" s="16"/>
      <c r="D292" s="16"/>
      <c r="E292" s="16"/>
      <c r="F292" s="16"/>
      <c r="G292" s="16"/>
      <c r="H292" s="16"/>
      <c r="I292" s="16"/>
      <c r="J292" s="146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/>
    </row>
    <row r="293" ht="15.75" customHeight="1">
      <c r="A293" s="16"/>
      <c r="B293" s="305"/>
      <c r="C293" s="16"/>
      <c r="D293" s="16"/>
      <c r="E293" s="16"/>
      <c r="F293" s="16"/>
      <c r="G293" s="16"/>
      <c r="H293" s="16"/>
      <c r="I293" s="16"/>
      <c r="J293" s="146"/>
      <c r="K293" s="146"/>
      <c r="L293" s="146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/>
    </row>
    <row r="294" ht="15.75" customHeight="1">
      <c r="A294" s="16"/>
      <c r="B294" s="305"/>
      <c r="C294" s="16"/>
      <c r="D294" s="16"/>
      <c r="E294" s="16"/>
      <c r="F294" s="16"/>
      <c r="G294" s="16"/>
      <c r="H294" s="16"/>
      <c r="I294" s="16"/>
      <c r="J294" s="146"/>
      <c r="K294" s="146"/>
      <c r="L294" s="146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/>
    </row>
    <row r="295" ht="15.75" customHeight="1">
      <c r="A295" s="16"/>
      <c r="B295" s="305"/>
      <c r="C295" s="16"/>
      <c r="D295" s="16"/>
      <c r="E295" s="16"/>
      <c r="F295" s="16"/>
      <c r="G295" s="16"/>
      <c r="H295" s="16"/>
      <c r="I295" s="16"/>
      <c r="J295" s="146"/>
      <c r="K295" s="146"/>
      <c r="L295" s="146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/>
    </row>
    <row r="296" ht="15.75" customHeight="1">
      <c r="A296" s="16"/>
      <c r="B296" s="305"/>
      <c r="C296" s="16"/>
      <c r="D296" s="16"/>
      <c r="E296" s="16"/>
      <c r="F296" s="16"/>
      <c r="G296" s="16"/>
      <c r="H296" s="16"/>
      <c r="I296" s="16"/>
      <c r="J296" s="146"/>
      <c r="K296" s="146"/>
      <c r="L296" s="146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/>
    </row>
    <row r="297" ht="15.75" customHeight="1">
      <c r="A297" s="16"/>
      <c r="B297" s="305"/>
      <c r="C297" s="16"/>
      <c r="D297" s="16"/>
      <c r="E297" s="16"/>
      <c r="F297" s="16"/>
      <c r="G297" s="16"/>
      <c r="H297" s="16"/>
      <c r="I297" s="16"/>
      <c r="J297" s="146"/>
      <c r="K297" s="146"/>
      <c r="L297" s="146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</row>
    <row r="298" ht="15.75" customHeight="1">
      <c r="A298" s="16"/>
      <c r="B298" s="305"/>
      <c r="C298" s="16"/>
      <c r="D298" s="16"/>
      <c r="E298" s="16"/>
      <c r="F298" s="16"/>
      <c r="G298" s="16"/>
      <c r="H298" s="16"/>
      <c r="I298" s="16"/>
      <c r="J298" s="146"/>
      <c r="K298" s="146"/>
      <c r="L298" s="146"/>
      <c r="M298" s="146"/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/>
      <c r="Z298" s="146"/>
    </row>
    <row r="299" ht="15.75" customHeight="1">
      <c r="A299" s="16"/>
      <c r="B299" s="305"/>
      <c r="C299" s="16"/>
      <c r="D299" s="16"/>
      <c r="E299" s="16"/>
      <c r="F299" s="16"/>
      <c r="G299" s="16"/>
      <c r="H299" s="16"/>
      <c r="I299" s="16"/>
      <c r="J299" s="146"/>
      <c r="K299" s="146"/>
      <c r="L299" s="146"/>
      <c r="M299" s="146"/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/>
      <c r="Z299" s="146"/>
    </row>
    <row r="300" ht="15.75" customHeight="1">
      <c r="A300" s="16"/>
      <c r="B300" s="305"/>
      <c r="C300" s="16"/>
      <c r="D300" s="16"/>
      <c r="E300" s="16"/>
      <c r="F300" s="16"/>
      <c r="G300" s="16"/>
      <c r="H300" s="16"/>
      <c r="I300" s="16"/>
      <c r="J300" s="146"/>
      <c r="K300" s="146"/>
      <c r="L300" s="146"/>
      <c r="M300" s="146"/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/>
      <c r="Z300" s="146"/>
    </row>
    <row r="301" ht="15.75" customHeight="1">
      <c r="A301" s="16"/>
      <c r="B301" s="305"/>
      <c r="C301" s="16"/>
      <c r="D301" s="16"/>
      <c r="E301" s="16"/>
      <c r="F301" s="16"/>
      <c r="G301" s="16"/>
      <c r="H301" s="16"/>
      <c r="I301" s="16"/>
      <c r="J301" s="146"/>
      <c r="K301" s="146"/>
      <c r="L301" s="146"/>
      <c r="M301" s="146"/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/>
      <c r="Z301" s="146"/>
    </row>
    <row r="302" ht="15.75" customHeight="1">
      <c r="A302" s="16"/>
      <c r="B302" s="305"/>
      <c r="C302" s="16"/>
      <c r="D302" s="16"/>
      <c r="E302" s="16"/>
      <c r="F302" s="16"/>
      <c r="G302" s="16"/>
      <c r="H302" s="16"/>
      <c r="I302" s="1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</row>
    <row r="303" ht="15.75" customHeight="1">
      <c r="A303" s="16"/>
      <c r="B303" s="305"/>
      <c r="C303" s="16"/>
      <c r="D303" s="16"/>
      <c r="E303" s="16"/>
      <c r="F303" s="16"/>
      <c r="G303" s="16"/>
      <c r="H303" s="16"/>
      <c r="I303" s="16"/>
      <c r="J303" s="146"/>
      <c r="K303" s="146"/>
      <c r="L303" s="146"/>
      <c r="M303" s="146"/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/>
      <c r="Z303" s="146"/>
    </row>
    <row r="304" ht="15.75" customHeight="1">
      <c r="A304" s="16"/>
      <c r="B304" s="305"/>
      <c r="C304" s="16"/>
      <c r="D304" s="16"/>
      <c r="E304" s="16"/>
      <c r="F304" s="16"/>
      <c r="G304" s="16"/>
      <c r="H304" s="16"/>
      <c r="I304" s="16"/>
      <c r="J304" s="146"/>
      <c r="K304" s="146"/>
      <c r="L304" s="146"/>
      <c r="M304" s="146"/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/>
      <c r="Z304" s="146"/>
    </row>
    <row r="305" ht="15.75" customHeight="1">
      <c r="A305" s="16"/>
      <c r="B305" s="305"/>
      <c r="C305" s="16"/>
      <c r="D305" s="16"/>
      <c r="E305" s="16"/>
      <c r="F305" s="16"/>
      <c r="G305" s="16"/>
      <c r="H305" s="16"/>
      <c r="I305" s="16"/>
      <c r="J305" s="146"/>
      <c r="K305" s="146"/>
      <c r="L305" s="146"/>
      <c r="M305" s="146"/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/>
      <c r="Z305" s="146"/>
    </row>
    <row r="306" ht="15.75" customHeight="1">
      <c r="A306" s="16"/>
      <c r="B306" s="305"/>
      <c r="C306" s="16"/>
      <c r="D306" s="16"/>
      <c r="E306" s="16"/>
      <c r="F306" s="16"/>
      <c r="G306" s="16"/>
      <c r="H306" s="16"/>
      <c r="I306" s="16"/>
      <c r="J306" s="146"/>
      <c r="K306" s="146"/>
      <c r="L306" s="146"/>
      <c r="M306" s="146"/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/>
      <c r="Z306" s="146"/>
    </row>
    <row r="307" ht="15.75" customHeight="1">
      <c r="A307" s="16"/>
      <c r="B307" s="305"/>
      <c r="C307" s="16"/>
      <c r="D307" s="16"/>
      <c r="E307" s="16"/>
      <c r="F307" s="16"/>
      <c r="G307" s="16"/>
      <c r="H307" s="16"/>
      <c r="I307" s="16"/>
      <c r="J307" s="146"/>
      <c r="K307" s="146"/>
      <c r="L307" s="146"/>
      <c r="M307" s="146"/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/>
      <c r="Z307" s="146"/>
    </row>
    <row r="308" ht="15.75" customHeight="1">
      <c r="A308" s="16"/>
      <c r="B308" s="305"/>
      <c r="C308" s="16"/>
      <c r="D308" s="16"/>
      <c r="E308" s="16"/>
      <c r="F308" s="16"/>
      <c r="G308" s="16"/>
      <c r="H308" s="16"/>
      <c r="I308" s="16"/>
      <c r="J308" s="146"/>
      <c r="K308" s="146"/>
      <c r="L308" s="146"/>
      <c r="M308" s="146"/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/>
      <c r="Z308" s="146"/>
    </row>
    <row r="309" ht="15.75" customHeight="1">
      <c r="A309" s="16"/>
      <c r="B309" s="305"/>
      <c r="C309" s="16"/>
      <c r="D309" s="16"/>
      <c r="E309" s="16"/>
      <c r="F309" s="16"/>
      <c r="G309" s="16"/>
      <c r="H309" s="16"/>
      <c r="I309" s="16"/>
      <c r="J309" s="146"/>
      <c r="K309" s="146"/>
      <c r="L309" s="146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</row>
    <row r="310" ht="15.75" customHeight="1">
      <c r="A310" s="16"/>
      <c r="B310" s="305"/>
      <c r="C310" s="16"/>
      <c r="D310" s="16"/>
      <c r="E310" s="16"/>
      <c r="F310" s="16"/>
      <c r="G310" s="16"/>
      <c r="H310" s="16"/>
      <c r="I310" s="16"/>
      <c r="J310" s="146"/>
      <c r="K310" s="146"/>
      <c r="L310" s="146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</row>
    <row r="311" ht="15.75" customHeight="1">
      <c r="A311" s="16"/>
      <c r="B311" s="305"/>
      <c r="C311" s="16"/>
      <c r="D311" s="16"/>
      <c r="E311" s="16"/>
      <c r="F311" s="16"/>
      <c r="G311" s="16"/>
      <c r="H311" s="16"/>
      <c r="I311" s="16"/>
      <c r="J311" s="146"/>
      <c r="K311" s="146"/>
      <c r="L311" s="146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</row>
    <row r="312" ht="15.75" customHeight="1">
      <c r="A312" s="16"/>
      <c r="B312" s="305"/>
      <c r="C312" s="16"/>
      <c r="D312" s="16"/>
      <c r="E312" s="16"/>
      <c r="F312" s="16"/>
      <c r="G312" s="16"/>
      <c r="H312" s="16"/>
      <c r="I312" s="16"/>
      <c r="J312" s="146"/>
      <c r="K312" s="146"/>
      <c r="L312" s="146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</row>
    <row r="313" ht="15.75" customHeight="1">
      <c r="A313" s="16"/>
      <c r="B313" s="305"/>
      <c r="C313" s="16"/>
      <c r="D313" s="16"/>
      <c r="E313" s="16"/>
      <c r="F313" s="16"/>
      <c r="G313" s="16"/>
      <c r="H313" s="16"/>
      <c r="I313" s="16"/>
      <c r="J313" s="146"/>
      <c r="K313" s="146"/>
      <c r="L313" s="146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</row>
    <row r="314" ht="15.75" customHeight="1">
      <c r="A314" s="16"/>
      <c r="B314" s="305"/>
      <c r="C314" s="16"/>
      <c r="D314" s="16"/>
      <c r="E314" s="16"/>
      <c r="F314" s="16"/>
      <c r="G314" s="16"/>
      <c r="H314" s="16"/>
      <c r="I314" s="16"/>
      <c r="J314" s="146"/>
      <c r="K314" s="146"/>
      <c r="L314" s="146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</row>
    <row r="315" ht="15.75" customHeight="1">
      <c r="A315" s="16"/>
      <c r="B315" s="305"/>
      <c r="C315" s="16"/>
      <c r="D315" s="16"/>
      <c r="E315" s="16"/>
      <c r="F315" s="16"/>
      <c r="G315" s="16"/>
      <c r="H315" s="16"/>
      <c r="I315" s="16"/>
      <c r="J315" s="146"/>
      <c r="K315" s="146"/>
      <c r="L315" s="146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</row>
    <row r="316" ht="15.75" customHeight="1">
      <c r="A316" s="16"/>
      <c r="B316" s="305"/>
      <c r="C316" s="16"/>
      <c r="D316" s="16"/>
      <c r="E316" s="16"/>
      <c r="F316" s="16"/>
      <c r="G316" s="16"/>
      <c r="H316" s="16"/>
      <c r="I316" s="16"/>
      <c r="J316" s="146"/>
      <c r="K316" s="146"/>
      <c r="L316" s="146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</row>
    <row r="317" ht="15.75" customHeight="1">
      <c r="A317" s="16"/>
      <c r="B317" s="305"/>
      <c r="C317" s="16"/>
      <c r="D317" s="16"/>
      <c r="E317" s="16"/>
      <c r="F317" s="16"/>
      <c r="G317" s="16"/>
      <c r="H317" s="16"/>
      <c r="I317" s="16"/>
      <c r="J317" s="146"/>
      <c r="K317" s="146"/>
      <c r="L317" s="146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</row>
    <row r="318" ht="15.75" customHeight="1">
      <c r="A318" s="16"/>
      <c r="B318" s="305"/>
      <c r="C318" s="16"/>
      <c r="D318" s="16"/>
      <c r="E318" s="16"/>
      <c r="F318" s="16"/>
      <c r="G318" s="16"/>
      <c r="H318" s="16"/>
      <c r="I318" s="16"/>
      <c r="J318" s="146"/>
      <c r="K318" s="146"/>
      <c r="L318" s="146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</row>
    <row r="319" ht="15.75" customHeight="1">
      <c r="A319" s="16"/>
      <c r="B319" s="305"/>
      <c r="C319" s="16"/>
      <c r="D319" s="16"/>
      <c r="E319" s="16"/>
      <c r="F319" s="16"/>
      <c r="G319" s="16"/>
      <c r="H319" s="16"/>
      <c r="I319" s="16"/>
      <c r="J319" s="146"/>
      <c r="K319" s="146"/>
      <c r="L319" s="146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</row>
    <row r="320" ht="15.75" customHeight="1">
      <c r="A320" s="16"/>
      <c r="B320" s="305"/>
      <c r="C320" s="16"/>
      <c r="D320" s="16"/>
      <c r="E320" s="16"/>
      <c r="F320" s="16"/>
      <c r="G320" s="16"/>
      <c r="H320" s="16"/>
      <c r="I320" s="16"/>
      <c r="J320" s="146"/>
      <c r="K320" s="146"/>
      <c r="L320" s="146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</row>
    <row r="321" ht="15.75" customHeight="1">
      <c r="A321" s="16"/>
      <c r="B321" s="305"/>
      <c r="C321" s="16"/>
      <c r="D321" s="16"/>
      <c r="E321" s="16"/>
      <c r="F321" s="16"/>
      <c r="G321" s="16"/>
      <c r="H321" s="16"/>
      <c r="I321" s="16"/>
      <c r="J321" s="146"/>
      <c r="K321" s="146"/>
      <c r="L321" s="146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</row>
    <row r="322" ht="15.75" customHeight="1">
      <c r="A322" s="16"/>
      <c r="B322" s="305"/>
      <c r="C322" s="16"/>
      <c r="D322" s="16"/>
      <c r="E322" s="16"/>
      <c r="F322" s="16"/>
      <c r="G322" s="16"/>
      <c r="H322" s="16"/>
      <c r="I322" s="1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</row>
    <row r="323" ht="15.75" customHeight="1">
      <c r="A323" s="16"/>
      <c r="B323" s="305"/>
      <c r="C323" s="16"/>
      <c r="D323" s="16"/>
      <c r="E323" s="16"/>
      <c r="F323" s="16"/>
      <c r="G323" s="16"/>
      <c r="H323" s="16"/>
      <c r="I323" s="16"/>
      <c r="J323" s="146"/>
      <c r="K323" s="146"/>
      <c r="L323" s="146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</row>
    <row r="324" ht="15.75" customHeight="1">
      <c r="A324" s="16"/>
      <c r="B324" s="305"/>
      <c r="C324" s="16"/>
      <c r="D324" s="16"/>
      <c r="E324" s="16"/>
      <c r="F324" s="16"/>
      <c r="G324" s="16"/>
      <c r="H324" s="16"/>
      <c r="I324" s="16"/>
      <c r="J324" s="146"/>
      <c r="K324" s="146"/>
      <c r="L324" s="146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</row>
    <row r="325" ht="15.75" customHeight="1">
      <c r="A325" s="16"/>
      <c r="B325" s="305"/>
      <c r="C325" s="16"/>
      <c r="D325" s="16"/>
      <c r="E325" s="16"/>
      <c r="F325" s="16"/>
      <c r="G325" s="16"/>
      <c r="H325" s="16"/>
      <c r="I325" s="16"/>
      <c r="J325" s="146"/>
      <c r="K325" s="146"/>
      <c r="L325" s="146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</row>
    <row r="326" ht="15.75" customHeight="1">
      <c r="A326" s="16"/>
      <c r="B326" s="305"/>
      <c r="C326" s="16"/>
      <c r="D326" s="16"/>
      <c r="E326" s="16"/>
      <c r="F326" s="16"/>
      <c r="G326" s="16"/>
      <c r="H326" s="16"/>
      <c r="I326" s="16"/>
      <c r="J326" s="146"/>
      <c r="K326" s="146"/>
      <c r="L326" s="146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</row>
    <row r="327" ht="15.75" customHeight="1">
      <c r="A327" s="16"/>
      <c r="B327" s="305"/>
      <c r="C327" s="16"/>
      <c r="D327" s="16"/>
      <c r="E327" s="16"/>
      <c r="F327" s="16"/>
      <c r="G327" s="16"/>
      <c r="H327" s="16"/>
      <c r="I327" s="16"/>
      <c r="J327" s="146"/>
      <c r="K327" s="146"/>
      <c r="L327" s="146"/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</row>
    <row r="328" ht="15.75" customHeight="1">
      <c r="A328" s="16"/>
      <c r="B328" s="305"/>
      <c r="C328" s="16"/>
      <c r="D328" s="16"/>
      <c r="E328" s="16"/>
      <c r="F328" s="16"/>
      <c r="G328" s="16"/>
      <c r="H328" s="16"/>
      <c r="I328" s="16"/>
      <c r="J328" s="146"/>
      <c r="K328" s="146"/>
      <c r="L328" s="146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</row>
    <row r="329" ht="15.75" customHeight="1">
      <c r="A329" s="16"/>
      <c r="B329" s="305"/>
      <c r="C329" s="16"/>
      <c r="D329" s="16"/>
      <c r="E329" s="16"/>
      <c r="F329" s="16"/>
      <c r="G329" s="16"/>
      <c r="H329" s="16"/>
      <c r="I329" s="16"/>
      <c r="J329" s="146"/>
      <c r="K329" s="146"/>
      <c r="L329" s="146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</row>
    <row r="330" ht="15.75" customHeight="1">
      <c r="A330" s="16"/>
      <c r="B330" s="305"/>
      <c r="C330" s="16"/>
      <c r="D330" s="16"/>
      <c r="E330" s="16"/>
      <c r="F330" s="16"/>
      <c r="G330" s="16"/>
      <c r="H330" s="16"/>
      <c r="I330" s="16"/>
      <c r="J330" s="146"/>
      <c r="K330" s="146"/>
      <c r="L330" s="146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</row>
    <row r="331" ht="15.75" customHeight="1">
      <c r="A331" s="16"/>
      <c r="B331" s="305"/>
      <c r="C331" s="16"/>
      <c r="D331" s="16"/>
      <c r="E331" s="16"/>
      <c r="F331" s="16"/>
      <c r="G331" s="16"/>
      <c r="H331" s="16"/>
      <c r="I331" s="16"/>
      <c r="J331" s="146"/>
      <c r="K331" s="146"/>
      <c r="L331" s="146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</row>
    <row r="332" ht="15.75" customHeight="1">
      <c r="A332" s="16"/>
      <c r="B332" s="305"/>
      <c r="C332" s="16"/>
      <c r="D332" s="16"/>
      <c r="E332" s="16"/>
      <c r="F332" s="16"/>
      <c r="G332" s="16"/>
      <c r="H332" s="16"/>
      <c r="I332" s="1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</row>
    <row r="333" ht="15.75" customHeight="1">
      <c r="A333" s="16"/>
      <c r="B333" s="305"/>
      <c r="C333" s="16"/>
      <c r="D333" s="16"/>
      <c r="E333" s="16"/>
      <c r="F333" s="16"/>
      <c r="G333" s="16"/>
      <c r="H333" s="16"/>
      <c r="I333" s="16"/>
      <c r="J333" s="146"/>
      <c r="K333" s="146"/>
      <c r="L333" s="146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</row>
    <row r="334" ht="15.75" customHeight="1">
      <c r="A334" s="16"/>
      <c r="B334" s="305"/>
      <c r="C334" s="16"/>
      <c r="D334" s="16"/>
      <c r="E334" s="16"/>
      <c r="F334" s="16"/>
      <c r="G334" s="16"/>
      <c r="H334" s="16"/>
      <c r="I334" s="16"/>
      <c r="J334" s="146"/>
      <c r="K334" s="146"/>
      <c r="L334" s="146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</row>
    <row r="335" ht="15.75" customHeight="1">
      <c r="A335" s="16"/>
      <c r="B335" s="305"/>
      <c r="C335" s="16"/>
      <c r="D335" s="16"/>
      <c r="E335" s="16"/>
      <c r="F335" s="16"/>
      <c r="G335" s="16"/>
      <c r="H335" s="16"/>
      <c r="I335" s="1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</row>
    <row r="336" ht="15.75" customHeight="1">
      <c r="A336" s="16"/>
      <c r="B336" s="305"/>
      <c r="C336" s="16"/>
      <c r="D336" s="16"/>
      <c r="E336" s="16"/>
      <c r="F336" s="16"/>
      <c r="G336" s="16"/>
      <c r="H336" s="16"/>
      <c r="I336" s="16"/>
      <c r="J336" s="146"/>
      <c r="K336" s="146"/>
      <c r="L336" s="146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</row>
    <row r="337" ht="15.75" customHeight="1">
      <c r="A337" s="16"/>
      <c r="B337" s="305"/>
      <c r="C337" s="16"/>
      <c r="D337" s="16"/>
      <c r="E337" s="16"/>
      <c r="F337" s="16"/>
      <c r="G337" s="16"/>
      <c r="H337" s="16"/>
      <c r="I337" s="16"/>
      <c r="J337" s="146"/>
      <c r="K337" s="146"/>
      <c r="L337" s="146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</row>
    <row r="338" ht="15.75" customHeight="1">
      <c r="A338" s="16"/>
      <c r="B338" s="305"/>
      <c r="C338" s="16"/>
      <c r="D338" s="16"/>
      <c r="E338" s="16"/>
      <c r="F338" s="16"/>
      <c r="G338" s="16"/>
      <c r="H338" s="16"/>
      <c r="I338" s="16"/>
      <c r="J338" s="146"/>
      <c r="K338" s="146"/>
      <c r="L338" s="146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</row>
    <row r="339" ht="15.75" customHeight="1">
      <c r="A339" s="16"/>
      <c r="B339" s="305"/>
      <c r="C339" s="16"/>
      <c r="D339" s="16"/>
      <c r="E339" s="16"/>
      <c r="F339" s="16"/>
      <c r="G339" s="16"/>
      <c r="H339" s="16"/>
      <c r="I339" s="16"/>
      <c r="J339" s="146"/>
      <c r="K339" s="146"/>
      <c r="L339" s="146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</row>
    <row r="340" ht="15.75" customHeight="1">
      <c r="A340" s="16"/>
      <c r="B340" s="305"/>
      <c r="C340" s="16"/>
      <c r="D340" s="16"/>
      <c r="E340" s="16"/>
      <c r="F340" s="16"/>
      <c r="G340" s="16"/>
      <c r="H340" s="16"/>
      <c r="I340" s="16"/>
      <c r="J340" s="146"/>
      <c r="K340" s="146"/>
      <c r="L340" s="146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</row>
    <row r="341" ht="15.75" customHeight="1">
      <c r="A341" s="16"/>
      <c r="B341" s="305"/>
      <c r="C341" s="16"/>
      <c r="D341" s="16"/>
      <c r="E341" s="16"/>
      <c r="F341" s="16"/>
      <c r="G341" s="16"/>
      <c r="H341" s="16"/>
      <c r="I341" s="16"/>
      <c r="J341" s="146"/>
      <c r="K341" s="146"/>
      <c r="L341" s="146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</row>
    <row r="342" ht="15.75" customHeight="1">
      <c r="A342" s="16"/>
      <c r="B342" s="305"/>
      <c r="C342" s="16"/>
      <c r="D342" s="16"/>
      <c r="E342" s="16"/>
      <c r="F342" s="16"/>
      <c r="G342" s="16"/>
      <c r="H342" s="16"/>
      <c r="I342" s="1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</row>
    <row r="343" ht="15.75" customHeight="1">
      <c r="A343" s="16"/>
      <c r="B343" s="305"/>
      <c r="C343" s="16"/>
      <c r="D343" s="16"/>
      <c r="E343" s="16"/>
      <c r="F343" s="16"/>
      <c r="G343" s="16"/>
      <c r="H343" s="16"/>
      <c r="I343" s="16"/>
      <c r="J343" s="146"/>
      <c r="K343" s="146"/>
      <c r="L343" s="146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</row>
    <row r="344" ht="15.75" customHeight="1">
      <c r="A344" s="16"/>
      <c r="B344" s="305"/>
      <c r="C344" s="16"/>
      <c r="D344" s="16"/>
      <c r="E344" s="16"/>
      <c r="F344" s="16"/>
      <c r="G344" s="16"/>
      <c r="H344" s="16"/>
      <c r="I344" s="16"/>
      <c r="J344" s="146"/>
      <c r="K344" s="146"/>
      <c r="L344" s="146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</row>
    <row r="345" ht="15.75" customHeight="1">
      <c r="A345" s="16"/>
      <c r="B345" s="305"/>
      <c r="C345" s="16"/>
      <c r="D345" s="16"/>
      <c r="E345" s="16"/>
      <c r="F345" s="16"/>
      <c r="G345" s="16"/>
      <c r="H345" s="16"/>
      <c r="I345" s="16"/>
      <c r="J345" s="146"/>
      <c r="K345" s="146"/>
      <c r="L345" s="146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</row>
    <row r="346" ht="15.75" customHeight="1">
      <c r="A346" s="16"/>
      <c r="B346" s="305"/>
      <c r="C346" s="16"/>
      <c r="D346" s="16"/>
      <c r="E346" s="16"/>
      <c r="F346" s="16"/>
      <c r="G346" s="16"/>
      <c r="H346" s="16"/>
      <c r="I346" s="16"/>
      <c r="J346" s="146"/>
      <c r="K346" s="146"/>
      <c r="L346" s="146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</row>
    <row r="347" ht="15.75" customHeight="1">
      <c r="A347" s="16"/>
      <c r="B347" s="305"/>
      <c r="C347" s="16"/>
      <c r="D347" s="16"/>
      <c r="E347" s="16"/>
      <c r="F347" s="16"/>
      <c r="G347" s="16"/>
      <c r="H347" s="16"/>
      <c r="I347" s="16"/>
      <c r="J347" s="146"/>
      <c r="K347" s="146"/>
      <c r="L347" s="146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</row>
    <row r="348" ht="15.75" customHeight="1">
      <c r="A348" s="16"/>
      <c r="B348" s="305"/>
      <c r="C348" s="16"/>
      <c r="D348" s="16"/>
      <c r="E348" s="16"/>
      <c r="F348" s="16"/>
      <c r="G348" s="16"/>
      <c r="H348" s="16"/>
      <c r="I348" s="16"/>
      <c r="J348" s="146"/>
      <c r="K348" s="146"/>
      <c r="L348" s="146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</row>
    <row r="349" ht="15.75" customHeight="1">
      <c r="A349" s="16"/>
      <c r="B349" s="305"/>
      <c r="C349" s="16"/>
      <c r="D349" s="16"/>
      <c r="E349" s="16"/>
      <c r="F349" s="16"/>
      <c r="G349" s="16"/>
      <c r="H349" s="16"/>
      <c r="I349" s="16"/>
      <c r="J349" s="146"/>
      <c r="K349" s="146"/>
      <c r="L349" s="146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</row>
    <row r="350" ht="15.75" customHeight="1">
      <c r="A350" s="16"/>
      <c r="B350" s="305"/>
      <c r="C350" s="16"/>
      <c r="D350" s="16"/>
      <c r="E350" s="16"/>
      <c r="F350" s="16"/>
      <c r="G350" s="16"/>
      <c r="H350" s="16"/>
      <c r="I350" s="16"/>
      <c r="J350" s="146"/>
      <c r="K350" s="146"/>
      <c r="L350" s="146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</row>
    <row r="351" ht="15.75" customHeight="1">
      <c r="A351" s="16"/>
      <c r="B351" s="305"/>
      <c r="C351" s="16"/>
      <c r="D351" s="16"/>
      <c r="E351" s="16"/>
      <c r="F351" s="16"/>
      <c r="G351" s="16"/>
      <c r="H351" s="16"/>
      <c r="I351" s="16"/>
      <c r="J351" s="146"/>
      <c r="K351" s="146"/>
      <c r="L351" s="146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</row>
    <row r="352" ht="15.75" customHeight="1">
      <c r="A352" s="16"/>
      <c r="B352" s="305"/>
      <c r="C352" s="16"/>
      <c r="D352" s="16"/>
      <c r="E352" s="16"/>
      <c r="F352" s="16"/>
      <c r="G352" s="16"/>
      <c r="H352" s="16"/>
      <c r="I352" s="16"/>
      <c r="J352" s="146"/>
      <c r="K352" s="146"/>
      <c r="L352" s="146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</row>
    <row r="353" ht="15.75" customHeight="1">
      <c r="A353" s="16"/>
      <c r="B353" s="305"/>
      <c r="C353" s="16"/>
      <c r="D353" s="16"/>
      <c r="E353" s="16"/>
      <c r="F353" s="16"/>
      <c r="G353" s="16"/>
      <c r="H353" s="16"/>
      <c r="I353" s="16"/>
      <c r="J353" s="146"/>
      <c r="K353" s="146"/>
      <c r="L353" s="146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</row>
    <row r="354" ht="15.75" customHeight="1">
      <c r="A354" s="16"/>
      <c r="B354" s="305"/>
      <c r="C354" s="16"/>
      <c r="D354" s="16"/>
      <c r="E354" s="16"/>
      <c r="F354" s="16"/>
      <c r="G354" s="16"/>
      <c r="H354" s="16"/>
      <c r="I354" s="16"/>
      <c r="J354" s="146"/>
      <c r="K354" s="146"/>
      <c r="L354" s="146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</row>
    <row r="355" ht="15.75" customHeight="1">
      <c r="A355" s="16"/>
      <c r="B355" s="305"/>
      <c r="C355" s="16"/>
      <c r="D355" s="16"/>
      <c r="E355" s="16"/>
      <c r="F355" s="16"/>
      <c r="G355" s="16"/>
      <c r="H355" s="16"/>
      <c r="I355" s="16"/>
      <c r="J355" s="146"/>
      <c r="K355" s="146"/>
      <c r="L355" s="14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</row>
    <row r="356" ht="15.75" customHeight="1">
      <c r="A356" s="16"/>
      <c r="B356" s="305"/>
      <c r="C356" s="16"/>
      <c r="D356" s="16"/>
      <c r="E356" s="16"/>
      <c r="F356" s="16"/>
      <c r="G356" s="16"/>
      <c r="H356" s="16"/>
      <c r="I356" s="16"/>
      <c r="J356" s="146"/>
      <c r="K356" s="146"/>
      <c r="L356" s="146"/>
      <c r="M356" s="146"/>
      <c r="N356" s="146"/>
      <c r="O356" s="146"/>
      <c r="P356" s="146"/>
      <c r="Q356" s="146"/>
      <c r="R356" s="146"/>
      <c r="S356" s="146"/>
      <c r="T356" s="146"/>
      <c r="U356" s="146"/>
      <c r="V356" s="146"/>
      <c r="W356" s="146"/>
      <c r="X356" s="146"/>
      <c r="Y356" s="146"/>
      <c r="Z356" s="146"/>
    </row>
    <row r="357" ht="15.75" customHeight="1">
      <c r="A357" s="16"/>
      <c r="B357" s="305"/>
      <c r="C357" s="16"/>
      <c r="D357" s="16"/>
      <c r="E357" s="16"/>
      <c r="F357" s="16"/>
      <c r="G357" s="16"/>
      <c r="H357" s="16"/>
      <c r="I357" s="16"/>
      <c r="J357" s="146"/>
      <c r="K357" s="146"/>
      <c r="L357" s="146"/>
      <c r="M357" s="146"/>
      <c r="N357" s="146"/>
      <c r="O357" s="146"/>
      <c r="P357" s="146"/>
      <c r="Q357" s="146"/>
      <c r="R357" s="146"/>
      <c r="S357" s="146"/>
      <c r="T357" s="146"/>
      <c r="U357" s="146"/>
      <c r="V357" s="146"/>
      <c r="W357" s="146"/>
      <c r="X357" s="146"/>
      <c r="Y357" s="146"/>
      <c r="Z357" s="146"/>
    </row>
    <row r="358" ht="15.75" customHeight="1">
      <c r="A358" s="16"/>
      <c r="B358" s="305"/>
      <c r="C358" s="16"/>
      <c r="D358" s="16"/>
      <c r="E358" s="16"/>
      <c r="F358" s="16"/>
      <c r="G358" s="16"/>
      <c r="H358" s="16"/>
      <c r="I358" s="16"/>
      <c r="J358" s="146"/>
      <c r="K358" s="146"/>
      <c r="L358" s="146"/>
      <c r="M358" s="146"/>
      <c r="N358" s="146"/>
      <c r="O358" s="146"/>
      <c r="P358" s="146"/>
      <c r="Q358" s="146"/>
      <c r="R358" s="146"/>
      <c r="S358" s="146"/>
      <c r="T358" s="146"/>
      <c r="U358" s="146"/>
      <c r="V358" s="146"/>
      <c r="W358" s="146"/>
      <c r="X358" s="146"/>
      <c r="Y358" s="146"/>
      <c r="Z358" s="146"/>
    </row>
    <row r="359" ht="15.75" customHeight="1">
      <c r="A359" s="16"/>
      <c r="B359" s="305"/>
      <c r="C359" s="16"/>
      <c r="D359" s="16"/>
      <c r="E359" s="16"/>
      <c r="F359" s="16"/>
      <c r="G359" s="16"/>
      <c r="H359" s="16"/>
      <c r="I359" s="16"/>
      <c r="J359" s="146"/>
      <c r="K359" s="146"/>
      <c r="L359" s="146"/>
      <c r="M359" s="146"/>
      <c r="N359" s="146"/>
      <c r="O359" s="146"/>
      <c r="P359" s="146"/>
      <c r="Q359" s="146"/>
      <c r="R359" s="146"/>
      <c r="S359" s="146"/>
      <c r="T359" s="146"/>
      <c r="U359" s="146"/>
      <c r="V359" s="146"/>
      <c r="W359" s="146"/>
      <c r="X359" s="146"/>
      <c r="Y359" s="146"/>
      <c r="Z359" s="146"/>
    </row>
    <row r="360" ht="15.75" customHeight="1">
      <c r="A360" s="16"/>
      <c r="B360" s="305"/>
      <c r="C360" s="16"/>
      <c r="D360" s="16"/>
      <c r="E360" s="16"/>
      <c r="F360" s="16"/>
      <c r="G360" s="16"/>
      <c r="H360" s="16"/>
      <c r="I360" s="16"/>
      <c r="J360" s="146"/>
      <c r="K360" s="146"/>
      <c r="L360" s="146"/>
      <c r="M360" s="146"/>
      <c r="N360" s="146"/>
      <c r="O360" s="146"/>
      <c r="P360" s="146"/>
      <c r="Q360" s="146"/>
      <c r="R360" s="146"/>
      <c r="S360" s="146"/>
      <c r="T360" s="146"/>
      <c r="U360" s="146"/>
      <c r="V360" s="146"/>
      <c r="W360" s="146"/>
      <c r="X360" s="146"/>
      <c r="Y360" s="146"/>
      <c r="Z360" s="146"/>
    </row>
    <row r="361" ht="15.75" customHeight="1">
      <c r="A361" s="16"/>
      <c r="B361" s="305"/>
      <c r="C361" s="16"/>
      <c r="D361" s="16"/>
      <c r="E361" s="16"/>
      <c r="F361" s="16"/>
      <c r="G361" s="16"/>
      <c r="H361" s="16"/>
      <c r="I361" s="16"/>
      <c r="J361" s="146"/>
      <c r="K361" s="146"/>
      <c r="L361" s="146"/>
      <c r="M361" s="146"/>
      <c r="N361" s="146"/>
      <c r="O361" s="146"/>
      <c r="P361" s="146"/>
      <c r="Q361" s="146"/>
      <c r="R361" s="146"/>
      <c r="S361" s="146"/>
      <c r="T361" s="146"/>
      <c r="U361" s="146"/>
      <c r="V361" s="146"/>
      <c r="W361" s="146"/>
      <c r="X361" s="146"/>
      <c r="Y361" s="146"/>
      <c r="Z361" s="146"/>
    </row>
    <row r="362" ht="15.75" customHeight="1">
      <c r="A362" s="16"/>
      <c r="B362" s="305"/>
      <c r="C362" s="16"/>
      <c r="D362" s="16"/>
      <c r="E362" s="16"/>
      <c r="F362" s="16"/>
      <c r="G362" s="16"/>
      <c r="H362" s="16"/>
      <c r="I362" s="1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</row>
    <row r="363" ht="15.75" customHeight="1">
      <c r="A363" s="16"/>
      <c r="B363" s="305"/>
      <c r="C363" s="16"/>
      <c r="D363" s="16"/>
      <c r="E363" s="16"/>
      <c r="F363" s="16"/>
      <c r="G363" s="16"/>
      <c r="H363" s="16"/>
      <c r="I363" s="16"/>
      <c r="J363" s="146"/>
      <c r="K363" s="146"/>
      <c r="L363" s="146"/>
      <c r="M363" s="146"/>
      <c r="N363" s="146"/>
      <c r="O363" s="146"/>
      <c r="P363" s="146"/>
      <c r="Q363" s="146"/>
      <c r="R363" s="146"/>
      <c r="S363" s="146"/>
      <c r="T363" s="146"/>
      <c r="U363" s="146"/>
      <c r="V363" s="146"/>
      <c r="W363" s="146"/>
      <c r="X363" s="146"/>
      <c r="Y363" s="146"/>
      <c r="Z363" s="146"/>
    </row>
    <row r="364" ht="15.75" customHeight="1">
      <c r="A364" s="16"/>
      <c r="B364" s="305"/>
      <c r="C364" s="16"/>
      <c r="D364" s="16"/>
      <c r="E364" s="16"/>
      <c r="F364" s="16"/>
      <c r="G364" s="16"/>
      <c r="H364" s="16"/>
      <c r="I364" s="16"/>
      <c r="J364" s="146"/>
      <c r="K364" s="146"/>
      <c r="L364" s="146"/>
      <c r="M364" s="146"/>
      <c r="N364" s="146"/>
      <c r="O364" s="146"/>
      <c r="P364" s="146"/>
      <c r="Q364" s="146"/>
      <c r="R364" s="146"/>
      <c r="S364" s="146"/>
      <c r="T364" s="146"/>
      <c r="U364" s="146"/>
      <c r="V364" s="146"/>
      <c r="W364" s="146"/>
      <c r="X364" s="146"/>
      <c r="Y364" s="146"/>
      <c r="Z364" s="146"/>
    </row>
    <row r="365" ht="15.75" customHeight="1">
      <c r="A365" s="16"/>
      <c r="B365" s="305"/>
      <c r="C365" s="16"/>
      <c r="D365" s="16"/>
      <c r="E365" s="16"/>
      <c r="F365" s="16"/>
      <c r="G365" s="16"/>
      <c r="H365" s="16"/>
      <c r="I365" s="16"/>
      <c r="J365" s="146"/>
      <c r="K365" s="146"/>
      <c r="L365" s="146"/>
      <c r="M365" s="146"/>
      <c r="N365" s="146"/>
      <c r="O365" s="146"/>
      <c r="P365" s="146"/>
      <c r="Q365" s="146"/>
      <c r="R365" s="146"/>
      <c r="S365" s="146"/>
      <c r="T365" s="146"/>
      <c r="U365" s="146"/>
      <c r="V365" s="146"/>
      <c r="W365" s="146"/>
      <c r="X365" s="146"/>
      <c r="Y365" s="146"/>
      <c r="Z365" s="146"/>
    </row>
    <row r="366" ht="15.75" customHeight="1">
      <c r="A366" s="16"/>
      <c r="B366" s="305"/>
      <c r="C366" s="16"/>
      <c r="D366" s="16"/>
      <c r="E366" s="16"/>
      <c r="F366" s="16"/>
      <c r="G366" s="16"/>
      <c r="H366" s="16"/>
      <c r="I366" s="16"/>
      <c r="J366" s="146"/>
      <c r="K366" s="146"/>
      <c r="L366" s="146"/>
      <c r="M366" s="146"/>
      <c r="N366" s="146"/>
      <c r="O366" s="146"/>
      <c r="P366" s="146"/>
      <c r="Q366" s="146"/>
      <c r="R366" s="146"/>
      <c r="S366" s="146"/>
      <c r="T366" s="146"/>
      <c r="U366" s="146"/>
      <c r="V366" s="146"/>
      <c r="W366" s="146"/>
      <c r="X366" s="146"/>
      <c r="Y366" s="146"/>
      <c r="Z366" s="146"/>
    </row>
    <row r="367" ht="15.75" customHeight="1">
      <c r="A367" s="16"/>
      <c r="B367" s="305"/>
      <c r="C367" s="16"/>
      <c r="D367" s="16"/>
      <c r="E367" s="16"/>
      <c r="F367" s="16"/>
      <c r="G367" s="16"/>
      <c r="H367" s="16"/>
      <c r="I367" s="16"/>
      <c r="J367" s="146"/>
      <c r="K367" s="146"/>
      <c r="L367" s="146"/>
      <c r="M367" s="146"/>
      <c r="N367" s="146"/>
      <c r="O367" s="146"/>
      <c r="P367" s="146"/>
      <c r="Q367" s="146"/>
      <c r="R367" s="146"/>
      <c r="S367" s="146"/>
      <c r="T367" s="146"/>
      <c r="U367" s="146"/>
      <c r="V367" s="146"/>
      <c r="W367" s="146"/>
      <c r="X367" s="146"/>
      <c r="Y367" s="146"/>
      <c r="Z367" s="146"/>
    </row>
    <row r="368" ht="15.75" customHeight="1">
      <c r="A368" s="16"/>
      <c r="B368" s="305"/>
      <c r="C368" s="16"/>
      <c r="D368" s="16"/>
      <c r="E368" s="16"/>
      <c r="F368" s="16"/>
      <c r="G368" s="16"/>
      <c r="H368" s="16"/>
      <c r="I368" s="16"/>
      <c r="J368" s="146"/>
      <c r="K368" s="146"/>
      <c r="L368" s="146"/>
      <c r="M368" s="146"/>
      <c r="N368" s="146"/>
      <c r="O368" s="146"/>
      <c r="P368" s="146"/>
      <c r="Q368" s="146"/>
      <c r="R368" s="146"/>
      <c r="S368" s="146"/>
      <c r="T368" s="146"/>
      <c r="U368" s="146"/>
      <c r="V368" s="146"/>
      <c r="W368" s="146"/>
      <c r="X368" s="146"/>
      <c r="Y368" s="146"/>
      <c r="Z368" s="146"/>
    </row>
    <row r="369" ht="15.75" customHeight="1">
      <c r="A369" s="16"/>
      <c r="B369" s="305"/>
      <c r="C369" s="16"/>
      <c r="D369" s="16"/>
      <c r="E369" s="16"/>
      <c r="F369" s="16"/>
      <c r="G369" s="16"/>
      <c r="H369" s="16"/>
      <c r="I369" s="16"/>
      <c r="J369" s="146"/>
      <c r="K369" s="146"/>
      <c r="L369" s="146"/>
      <c r="M369" s="146"/>
      <c r="N369" s="146"/>
      <c r="O369" s="146"/>
      <c r="P369" s="146"/>
      <c r="Q369" s="146"/>
      <c r="R369" s="146"/>
      <c r="S369" s="146"/>
      <c r="T369" s="146"/>
      <c r="U369" s="146"/>
      <c r="V369" s="146"/>
      <c r="W369" s="146"/>
      <c r="X369" s="146"/>
      <c r="Y369" s="146"/>
      <c r="Z369" s="146"/>
    </row>
    <row r="370" ht="15.75" customHeight="1">
      <c r="A370" s="16"/>
      <c r="B370" s="305"/>
      <c r="C370" s="16"/>
      <c r="D370" s="16"/>
      <c r="E370" s="16"/>
      <c r="F370" s="16"/>
      <c r="G370" s="16"/>
      <c r="H370" s="16"/>
      <c r="I370" s="16"/>
      <c r="J370" s="146"/>
      <c r="K370" s="146"/>
      <c r="L370" s="146"/>
      <c r="M370" s="146"/>
      <c r="N370" s="146"/>
      <c r="O370" s="146"/>
      <c r="P370" s="146"/>
      <c r="Q370" s="146"/>
      <c r="R370" s="146"/>
      <c r="S370" s="146"/>
      <c r="T370" s="146"/>
      <c r="U370" s="146"/>
      <c r="V370" s="146"/>
      <c r="W370" s="146"/>
      <c r="X370" s="146"/>
      <c r="Y370" s="146"/>
      <c r="Z370" s="146"/>
    </row>
    <row r="371" ht="15.75" customHeight="1">
      <c r="A371" s="16"/>
      <c r="B371" s="305"/>
      <c r="C371" s="16"/>
      <c r="D371" s="16"/>
      <c r="E371" s="16"/>
      <c r="F371" s="16"/>
      <c r="G371" s="16"/>
      <c r="H371" s="16"/>
      <c r="I371" s="16"/>
      <c r="J371" s="146"/>
      <c r="K371" s="146"/>
      <c r="L371" s="146"/>
      <c r="M371" s="146"/>
      <c r="N371" s="146"/>
      <c r="O371" s="146"/>
      <c r="P371" s="146"/>
      <c r="Q371" s="146"/>
      <c r="R371" s="146"/>
      <c r="S371" s="146"/>
      <c r="T371" s="146"/>
      <c r="U371" s="146"/>
      <c r="V371" s="146"/>
      <c r="W371" s="146"/>
      <c r="X371" s="146"/>
      <c r="Y371" s="146"/>
      <c r="Z371" s="146"/>
    </row>
    <row r="372" ht="15.75" customHeight="1">
      <c r="A372" s="16"/>
      <c r="B372" s="305"/>
      <c r="C372" s="16"/>
      <c r="D372" s="16"/>
      <c r="E372" s="16"/>
      <c r="F372" s="16"/>
      <c r="G372" s="16"/>
      <c r="H372" s="16"/>
      <c r="I372" s="16"/>
      <c r="J372" s="146"/>
      <c r="K372" s="146"/>
      <c r="L372" s="146"/>
      <c r="M372" s="146"/>
      <c r="N372" s="146"/>
      <c r="O372" s="146"/>
      <c r="P372" s="146"/>
      <c r="Q372" s="146"/>
      <c r="R372" s="146"/>
      <c r="S372" s="146"/>
      <c r="T372" s="146"/>
      <c r="U372" s="146"/>
      <c r="V372" s="146"/>
      <c r="W372" s="146"/>
      <c r="X372" s="146"/>
      <c r="Y372" s="146"/>
      <c r="Z372" s="146"/>
    </row>
    <row r="373" ht="15.75" customHeight="1">
      <c r="A373" s="16"/>
      <c r="B373" s="305"/>
      <c r="C373" s="16"/>
      <c r="D373" s="16"/>
      <c r="E373" s="16"/>
      <c r="F373" s="16"/>
      <c r="G373" s="16"/>
      <c r="H373" s="16"/>
      <c r="I373" s="16"/>
      <c r="J373" s="146"/>
      <c r="K373" s="146"/>
      <c r="L373" s="146"/>
      <c r="M373" s="146"/>
      <c r="N373" s="146"/>
      <c r="O373" s="146"/>
      <c r="P373" s="146"/>
      <c r="Q373" s="146"/>
      <c r="R373" s="146"/>
      <c r="S373" s="146"/>
      <c r="T373" s="146"/>
      <c r="U373" s="146"/>
      <c r="V373" s="146"/>
      <c r="W373" s="146"/>
      <c r="X373" s="146"/>
      <c r="Y373" s="146"/>
      <c r="Z373" s="146"/>
    </row>
    <row r="374" ht="15.75" customHeight="1">
      <c r="A374" s="16"/>
      <c r="B374" s="305"/>
      <c r="C374" s="16"/>
      <c r="D374" s="16"/>
      <c r="E374" s="16"/>
      <c r="F374" s="16"/>
      <c r="G374" s="16"/>
      <c r="H374" s="16"/>
      <c r="I374" s="16"/>
      <c r="J374" s="146"/>
      <c r="K374" s="146"/>
      <c r="L374" s="146"/>
      <c r="M374" s="146"/>
      <c r="N374" s="146"/>
      <c r="O374" s="146"/>
      <c r="P374" s="146"/>
      <c r="Q374" s="146"/>
      <c r="R374" s="146"/>
      <c r="S374" s="146"/>
      <c r="T374" s="146"/>
      <c r="U374" s="146"/>
      <c r="V374" s="146"/>
      <c r="W374" s="146"/>
      <c r="X374" s="146"/>
      <c r="Y374" s="146"/>
      <c r="Z374" s="146"/>
    </row>
    <row r="375" ht="15.75" customHeight="1">
      <c r="A375" s="16"/>
      <c r="B375" s="305"/>
      <c r="C375" s="16"/>
      <c r="D375" s="16"/>
      <c r="E375" s="16"/>
      <c r="F375" s="16"/>
      <c r="G375" s="16"/>
      <c r="H375" s="16"/>
      <c r="I375" s="1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</row>
    <row r="376" ht="15.75" customHeight="1">
      <c r="A376" s="16"/>
      <c r="B376" s="305"/>
      <c r="C376" s="16"/>
      <c r="D376" s="16"/>
      <c r="E376" s="16"/>
      <c r="F376" s="16"/>
      <c r="G376" s="16"/>
      <c r="H376" s="16"/>
      <c r="I376" s="16"/>
      <c r="J376" s="146"/>
      <c r="K376" s="146"/>
      <c r="L376" s="146"/>
      <c r="M376" s="146"/>
      <c r="N376" s="146"/>
      <c r="O376" s="146"/>
      <c r="P376" s="146"/>
      <c r="Q376" s="146"/>
      <c r="R376" s="146"/>
      <c r="S376" s="146"/>
      <c r="T376" s="146"/>
      <c r="U376" s="146"/>
      <c r="V376" s="146"/>
      <c r="W376" s="146"/>
      <c r="X376" s="146"/>
      <c r="Y376" s="146"/>
      <c r="Z376" s="146"/>
    </row>
    <row r="377" ht="15.75" customHeight="1">
      <c r="A377" s="16"/>
      <c r="B377" s="305"/>
      <c r="C377" s="16"/>
      <c r="D377" s="16"/>
      <c r="E377" s="16"/>
      <c r="F377" s="16"/>
      <c r="G377" s="16"/>
      <c r="H377" s="16"/>
      <c r="I377" s="16"/>
      <c r="J377" s="146"/>
      <c r="K377" s="146"/>
      <c r="L377" s="146"/>
      <c r="M377" s="146"/>
      <c r="N377" s="146"/>
      <c r="O377" s="146"/>
      <c r="P377" s="146"/>
      <c r="Q377" s="146"/>
      <c r="R377" s="146"/>
      <c r="S377" s="146"/>
      <c r="T377" s="146"/>
      <c r="U377" s="146"/>
      <c r="V377" s="146"/>
      <c r="W377" s="146"/>
      <c r="X377" s="146"/>
      <c r="Y377" s="146"/>
      <c r="Z377" s="146"/>
    </row>
    <row r="378" ht="15.75" customHeight="1">
      <c r="A378" s="16"/>
      <c r="B378" s="305"/>
      <c r="C378" s="16"/>
      <c r="D378" s="16"/>
      <c r="E378" s="16"/>
      <c r="F378" s="16"/>
      <c r="G378" s="16"/>
      <c r="H378" s="16"/>
      <c r="I378" s="16"/>
      <c r="J378" s="146"/>
      <c r="K378" s="146"/>
      <c r="L378" s="146"/>
      <c r="M378" s="146"/>
      <c r="N378" s="146"/>
      <c r="O378" s="146"/>
      <c r="P378" s="146"/>
      <c r="Q378" s="146"/>
      <c r="R378" s="146"/>
      <c r="S378" s="146"/>
      <c r="T378" s="146"/>
      <c r="U378" s="146"/>
      <c r="V378" s="146"/>
      <c r="W378" s="146"/>
      <c r="X378" s="146"/>
      <c r="Y378" s="146"/>
      <c r="Z378" s="146"/>
    </row>
    <row r="379" ht="15.75" customHeight="1">
      <c r="A379" s="16"/>
      <c r="B379" s="305"/>
      <c r="C379" s="16"/>
      <c r="D379" s="16"/>
      <c r="E379" s="16"/>
      <c r="F379" s="16"/>
      <c r="G379" s="16"/>
      <c r="H379" s="16"/>
      <c r="I379" s="16"/>
      <c r="J379" s="146"/>
      <c r="K379" s="146"/>
      <c r="L379" s="146"/>
      <c r="M379" s="146"/>
      <c r="N379" s="146"/>
      <c r="O379" s="146"/>
      <c r="P379" s="146"/>
      <c r="Q379" s="146"/>
      <c r="R379" s="146"/>
      <c r="S379" s="146"/>
      <c r="T379" s="146"/>
      <c r="U379" s="146"/>
      <c r="V379" s="146"/>
      <c r="W379" s="146"/>
      <c r="X379" s="146"/>
      <c r="Y379" s="146"/>
      <c r="Z379" s="146"/>
    </row>
    <row r="380" ht="15.75" customHeight="1">
      <c r="A380" s="16"/>
      <c r="B380" s="305"/>
      <c r="C380" s="16"/>
      <c r="D380" s="16"/>
      <c r="E380" s="16"/>
      <c r="F380" s="16"/>
      <c r="G380" s="16"/>
      <c r="H380" s="16"/>
      <c r="I380" s="16"/>
      <c r="J380" s="146"/>
      <c r="K380" s="146"/>
      <c r="L380" s="146"/>
      <c r="M380" s="146"/>
      <c r="N380" s="146"/>
      <c r="O380" s="146"/>
      <c r="P380" s="146"/>
      <c r="Q380" s="146"/>
      <c r="R380" s="146"/>
      <c r="S380" s="146"/>
      <c r="T380" s="146"/>
      <c r="U380" s="146"/>
      <c r="V380" s="146"/>
      <c r="W380" s="146"/>
      <c r="X380" s="146"/>
      <c r="Y380" s="146"/>
      <c r="Z380" s="146"/>
    </row>
    <row r="381" ht="15.75" customHeight="1">
      <c r="A381" s="16"/>
      <c r="B381" s="305"/>
      <c r="C381" s="16"/>
      <c r="D381" s="16"/>
      <c r="E381" s="16"/>
      <c r="F381" s="16"/>
      <c r="G381" s="16"/>
      <c r="H381" s="16"/>
      <c r="I381" s="16"/>
      <c r="J381" s="146"/>
      <c r="K381" s="146"/>
      <c r="L381" s="146"/>
      <c r="M381" s="146"/>
      <c r="N381" s="146"/>
      <c r="O381" s="146"/>
      <c r="P381" s="146"/>
      <c r="Q381" s="146"/>
      <c r="R381" s="146"/>
      <c r="S381" s="146"/>
      <c r="T381" s="146"/>
      <c r="U381" s="146"/>
      <c r="V381" s="146"/>
      <c r="W381" s="146"/>
      <c r="X381" s="146"/>
      <c r="Y381" s="146"/>
      <c r="Z381" s="146"/>
    </row>
    <row r="382" ht="15.75" customHeight="1">
      <c r="A382" s="16"/>
      <c r="B382" s="305"/>
      <c r="C382" s="16"/>
      <c r="D382" s="16"/>
      <c r="E382" s="16"/>
      <c r="F382" s="16"/>
      <c r="G382" s="16"/>
      <c r="H382" s="16"/>
      <c r="I382" s="16"/>
      <c r="J382" s="146"/>
      <c r="K382" s="146"/>
      <c r="L382" s="146"/>
      <c r="M382" s="146"/>
      <c r="N382" s="146"/>
      <c r="O382" s="146"/>
      <c r="P382" s="146"/>
      <c r="Q382" s="146"/>
      <c r="R382" s="146"/>
      <c r="S382" s="146"/>
      <c r="T382" s="146"/>
      <c r="U382" s="146"/>
      <c r="V382" s="146"/>
      <c r="W382" s="146"/>
      <c r="X382" s="146"/>
      <c r="Y382" s="146"/>
      <c r="Z382" s="146"/>
    </row>
    <row r="383" ht="15.75" customHeight="1">
      <c r="A383" s="16"/>
      <c r="B383" s="305"/>
      <c r="C383" s="16"/>
      <c r="D383" s="16"/>
      <c r="E383" s="16"/>
      <c r="F383" s="16"/>
      <c r="G383" s="16"/>
      <c r="H383" s="16"/>
      <c r="I383" s="16"/>
      <c r="J383" s="146"/>
      <c r="K383" s="146"/>
      <c r="L383" s="146"/>
      <c r="M383" s="146"/>
      <c r="N383" s="146"/>
      <c r="O383" s="146"/>
      <c r="P383" s="146"/>
      <c r="Q383" s="146"/>
      <c r="R383" s="146"/>
      <c r="S383" s="146"/>
      <c r="T383" s="146"/>
      <c r="U383" s="146"/>
      <c r="V383" s="146"/>
      <c r="W383" s="146"/>
      <c r="X383" s="146"/>
      <c r="Y383" s="146"/>
      <c r="Z383" s="146"/>
    </row>
    <row r="384" ht="15.75" customHeight="1">
      <c r="A384" s="16"/>
      <c r="B384" s="305"/>
      <c r="C384" s="16"/>
      <c r="D384" s="16"/>
      <c r="E384" s="16"/>
      <c r="F384" s="16"/>
      <c r="G384" s="16"/>
      <c r="H384" s="16"/>
      <c r="I384" s="16"/>
      <c r="J384" s="146"/>
      <c r="K384" s="146"/>
      <c r="L384" s="146"/>
      <c r="M384" s="146"/>
      <c r="N384" s="146"/>
      <c r="O384" s="146"/>
      <c r="P384" s="146"/>
      <c r="Q384" s="146"/>
      <c r="R384" s="146"/>
      <c r="S384" s="146"/>
      <c r="T384" s="146"/>
      <c r="U384" s="146"/>
      <c r="V384" s="146"/>
      <c r="W384" s="146"/>
      <c r="X384" s="146"/>
      <c r="Y384" s="146"/>
      <c r="Z384" s="146"/>
    </row>
    <row r="385" ht="15.75" customHeight="1">
      <c r="A385" s="16"/>
      <c r="B385" s="305"/>
      <c r="C385" s="16"/>
      <c r="D385" s="16"/>
      <c r="E385" s="16"/>
      <c r="F385" s="16"/>
      <c r="G385" s="16"/>
      <c r="H385" s="16"/>
      <c r="I385" s="16"/>
      <c r="J385" s="146"/>
      <c r="K385" s="146"/>
      <c r="L385" s="146"/>
      <c r="M385" s="146"/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</row>
    <row r="386" ht="15.75" customHeight="1">
      <c r="A386" s="16"/>
      <c r="B386" s="305"/>
      <c r="C386" s="16"/>
      <c r="D386" s="16"/>
      <c r="E386" s="16"/>
      <c r="F386" s="16"/>
      <c r="G386" s="16"/>
      <c r="H386" s="16"/>
      <c r="I386" s="16"/>
      <c r="J386" s="146"/>
      <c r="K386" s="146"/>
      <c r="L386" s="146"/>
      <c r="M386" s="146"/>
      <c r="N386" s="146"/>
      <c r="O386" s="146"/>
      <c r="P386" s="146"/>
      <c r="Q386" s="146"/>
      <c r="R386" s="146"/>
      <c r="S386" s="146"/>
      <c r="T386" s="146"/>
      <c r="U386" s="146"/>
      <c r="V386" s="146"/>
      <c r="W386" s="146"/>
      <c r="X386" s="146"/>
      <c r="Y386" s="146"/>
      <c r="Z386" s="146"/>
    </row>
    <row r="387" ht="15.75" customHeight="1">
      <c r="A387" s="16"/>
      <c r="B387" s="305"/>
      <c r="C387" s="16"/>
      <c r="D387" s="16"/>
      <c r="E387" s="16"/>
      <c r="F387" s="16"/>
      <c r="G387" s="16"/>
      <c r="H387" s="16"/>
      <c r="I387" s="16"/>
      <c r="J387" s="146"/>
      <c r="K387" s="146"/>
      <c r="L387" s="146"/>
      <c r="M387" s="146"/>
      <c r="N387" s="146"/>
      <c r="O387" s="146"/>
      <c r="P387" s="146"/>
      <c r="Q387" s="146"/>
      <c r="R387" s="146"/>
      <c r="S387" s="146"/>
      <c r="T387" s="146"/>
      <c r="U387" s="146"/>
      <c r="V387" s="146"/>
      <c r="W387" s="146"/>
      <c r="X387" s="146"/>
      <c r="Y387" s="146"/>
      <c r="Z387" s="146"/>
    </row>
    <row r="388" ht="15.75" customHeight="1">
      <c r="A388" s="16"/>
      <c r="B388" s="305"/>
      <c r="C388" s="16"/>
      <c r="D388" s="16"/>
      <c r="E388" s="16"/>
      <c r="F388" s="16"/>
      <c r="G388" s="16"/>
      <c r="H388" s="16"/>
      <c r="I388" s="16"/>
      <c r="J388" s="146"/>
      <c r="K388" s="146"/>
      <c r="L388" s="146"/>
      <c r="M388" s="146"/>
      <c r="N388" s="146"/>
      <c r="O388" s="146"/>
      <c r="P388" s="146"/>
      <c r="Q388" s="146"/>
      <c r="R388" s="146"/>
      <c r="S388" s="146"/>
      <c r="T388" s="146"/>
      <c r="U388" s="146"/>
      <c r="V388" s="146"/>
      <c r="W388" s="146"/>
      <c r="X388" s="146"/>
      <c r="Y388" s="146"/>
      <c r="Z388" s="146"/>
    </row>
    <row r="389" ht="15.75" customHeight="1">
      <c r="A389" s="16"/>
      <c r="B389" s="305"/>
      <c r="C389" s="16"/>
      <c r="D389" s="16"/>
      <c r="E389" s="16"/>
      <c r="F389" s="16"/>
      <c r="G389" s="16"/>
      <c r="H389" s="16"/>
      <c r="I389" s="16"/>
      <c r="J389" s="146"/>
      <c r="K389" s="146"/>
      <c r="L389" s="146"/>
      <c r="M389" s="146"/>
      <c r="N389" s="146"/>
      <c r="O389" s="146"/>
      <c r="P389" s="146"/>
      <c r="Q389" s="146"/>
      <c r="R389" s="146"/>
      <c r="S389" s="146"/>
      <c r="T389" s="146"/>
      <c r="U389" s="146"/>
      <c r="V389" s="146"/>
      <c r="W389" s="146"/>
      <c r="X389" s="146"/>
      <c r="Y389" s="146"/>
      <c r="Z389" s="146"/>
    </row>
    <row r="390" ht="15.75" customHeight="1">
      <c r="A390" s="16"/>
      <c r="B390" s="305"/>
      <c r="C390" s="16"/>
      <c r="D390" s="16"/>
      <c r="E390" s="16"/>
      <c r="F390" s="16"/>
      <c r="G390" s="16"/>
      <c r="H390" s="16"/>
      <c r="I390" s="16"/>
      <c r="J390" s="146"/>
      <c r="K390" s="146"/>
      <c r="L390" s="146"/>
      <c r="M390" s="146"/>
      <c r="N390" s="146"/>
      <c r="O390" s="146"/>
      <c r="P390" s="146"/>
      <c r="Q390" s="146"/>
      <c r="R390" s="146"/>
      <c r="S390" s="146"/>
      <c r="T390" s="146"/>
      <c r="U390" s="146"/>
      <c r="V390" s="146"/>
      <c r="W390" s="146"/>
      <c r="X390" s="146"/>
      <c r="Y390" s="146"/>
      <c r="Z390" s="146"/>
    </row>
    <row r="391" ht="15.75" customHeight="1">
      <c r="A391" s="16"/>
      <c r="B391" s="305"/>
      <c r="C391" s="16"/>
      <c r="D391" s="16"/>
      <c r="E391" s="16"/>
      <c r="F391" s="16"/>
      <c r="G391" s="16"/>
      <c r="H391" s="16"/>
      <c r="I391" s="16"/>
      <c r="J391" s="146"/>
      <c r="K391" s="146"/>
      <c r="L391" s="146"/>
      <c r="M391" s="146"/>
      <c r="N391" s="146"/>
      <c r="O391" s="146"/>
      <c r="P391" s="146"/>
      <c r="Q391" s="146"/>
      <c r="R391" s="146"/>
      <c r="S391" s="146"/>
      <c r="T391" s="146"/>
      <c r="U391" s="146"/>
      <c r="V391" s="146"/>
      <c r="W391" s="146"/>
      <c r="X391" s="146"/>
      <c r="Y391" s="146"/>
      <c r="Z391" s="146"/>
    </row>
    <row r="392" ht="15.75" customHeight="1">
      <c r="A392" s="16"/>
      <c r="B392" s="305"/>
      <c r="C392" s="16"/>
      <c r="D392" s="16"/>
      <c r="E392" s="16"/>
      <c r="F392" s="16"/>
      <c r="G392" s="16"/>
      <c r="H392" s="16"/>
      <c r="I392" s="16"/>
      <c r="J392" s="146"/>
      <c r="K392" s="146"/>
      <c r="L392" s="146"/>
      <c r="M392" s="146"/>
      <c r="N392" s="146"/>
      <c r="O392" s="146"/>
      <c r="P392" s="146"/>
      <c r="Q392" s="146"/>
      <c r="R392" s="146"/>
      <c r="S392" s="146"/>
      <c r="T392" s="146"/>
      <c r="U392" s="146"/>
      <c r="V392" s="146"/>
      <c r="W392" s="146"/>
      <c r="X392" s="146"/>
      <c r="Y392" s="146"/>
      <c r="Z392" s="146"/>
    </row>
    <row r="393" ht="15.75" customHeight="1">
      <c r="A393" s="16"/>
      <c r="B393" s="305"/>
      <c r="C393" s="16"/>
      <c r="D393" s="16"/>
      <c r="E393" s="16"/>
      <c r="F393" s="16"/>
      <c r="G393" s="16"/>
      <c r="H393" s="16"/>
      <c r="I393" s="16"/>
      <c r="J393" s="146"/>
      <c r="K393" s="146"/>
      <c r="L393" s="146"/>
      <c r="M393" s="146"/>
      <c r="N393" s="146"/>
      <c r="O393" s="146"/>
      <c r="P393" s="146"/>
      <c r="Q393" s="146"/>
      <c r="R393" s="146"/>
      <c r="S393" s="146"/>
      <c r="T393" s="146"/>
      <c r="U393" s="146"/>
      <c r="V393" s="146"/>
      <c r="W393" s="146"/>
      <c r="X393" s="146"/>
      <c r="Y393" s="146"/>
      <c r="Z393" s="146"/>
    </row>
    <row r="394" ht="15.75" customHeight="1">
      <c r="A394" s="16"/>
      <c r="B394" s="305"/>
      <c r="C394" s="16"/>
      <c r="D394" s="16"/>
      <c r="E394" s="16"/>
      <c r="F394" s="16"/>
      <c r="G394" s="16"/>
      <c r="H394" s="16"/>
      <c r="I394" s="16"/>
      <c r="J394" s="146"/>
      <c r="K394" s="146"/>
      <c r="L394" s="146"/>
      <c r="M394" s="146"/>
      <c r="N394" s="146"/>
      <c r="O394" s="146"/>
      <c r="P394" s="146"/>
      <c r="Q394" s="146"/>
      <c r="R394" s="146"/>
      <c r="S394" s="146"/>
      <c r="T394" s="146"/>
      <c r="U394" s="146"/>
      <c r="V394" s="146"/>
      <c r="W394" s="146"/>
      <c r="X394" s="146"/>
      <c r="Y394" s="146"/>
      <c r="Z394" s="146"/>
    </row>
    <row r="395" ht="15.75" customHeight="1">
      <c r="A395" s="16"/>
      <c r="B395" s="305"/>
      <c r="C395" s="16"/>
      <c r="D395" s="16"/>
      <c r="E395" s="16"/>
      <c r="F395" s="16"/>
      <c r="G395" s="16"/>
      <c r="H395" s="16"/>
      <c r="I395" s="1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</row>
    <row r="396" ht="15.75" customHeight="1">
      <c r="A396" s="16"/>
      <c r="B396" s="305"/>
      <c r="C396" s="16"/>
      <c r="D396" s="16"/>
      <c r="E396" s="16"/>
      <c r="F396" s="16"/>
      <c r="G396" s="16"/>
      <c r="H396" s="16"/>
      <c r="I396" s="16"/>
      <c r="J396" s="146"/>
      <c r="K396" s="146"/>
      <c r="L396" s="146"/>
      <c r="M396" s="146"/>
      <c r="N396" s="146"/>
      <c r="O396" s="146"/>
      <c r="P396" s="146"/>
      <c r="Q396" s="146"/>
      <c r="R396" s="146"/>
      <c r="S396" s="146"/>
      <c r="T396" s="146"/>
      <c r="U396" s="146"/>
      <c r="V396" s="146"/>
      <c r="W396" s="146"/>
      <c r="X396" s="146"/>
      <c r="Y396" s="146"/>
      <c r="Z396" s="146"/>
    </row>
    <row r="397" ht="15.75" customHeight="1">
      <c r="A397" s="16"/>
      <c r="B397" s="305"/>
      <c r="C397" s="16"/>
      <c r="D397" s="16"/>
      <c r="E397" s="16"/>
      <c r="F397" s="16"/>
      <c r="G397" s="16"/>
      <c r="H397" s="16"/>
      <c r="I397" s="16"/>
      <c r="J397" s="146"/>
      <c r="K397" s="146"/>
      <c r="L397" s="146"/>
      <c r="M397" s="146"/>
      <c r="N397" s="146"/>
      <c r="O397" s="146"/>
      <c r="P397" s="146"/>
      <c r="Q397" s="146"/>
      <c r="R397" s="146"/>
      <c r="S397" s="146"/>
      <c r="T397" s="146"/>
      <c r="U397" s="146"/>
      <c r="V397" s="146"/>
      <c r="W397" s="146"/>
      <c r="X397" s="146"/>
      <c r="Y397" s="146"/>
      <c r="Z397" s="146"/>
    </row>
    <row r="398" ht="15.75" customHeight="1">
      <c r="A398" s="16"/>
      <c r="B398" s="305"/>
      <c r="C398" s="16"/>
      <c r="D398" s="16"/>
      <c r="E398" s="16"/>
      <c r="F398" s="16"/>
      <c r="G398" s="16"/>
      <c r="H398" s="16"/>
      <c r="I398" s="16"/>
      <c r="J398" s="146"/>
      <c r="K398" s="146"/>
      <c r="L398" s="146"/>
      <c r="M398" s="146"/>
      <c r="N398" s="146"/>
      <c r="O398" s="146"/>
      <c r="P398" s="146"/>
      <c r="Q398" s="146"/>
      <c r="R398" s="146"/>
      <c r="S398" s="146"/>
      <c r="T398" s="146"/>
      <c r="U398" s="146"/>
      <c r="V398" s="146"/>
      <c r="W398" s="146"/>
      <c r="X398" s="146"/>
      <c r="Y398" s="146"/>
      <c r="Z398" s="146"/>
    </row>
    <row r="399" ht="15.75" customHeight="1">
      <c r="A399" s="16"/>
      <c r="B399" s="305"/>
      <c r="C399" s="16"/>
      <c r="D399" s="16"/>
      <c r="E399" s="16"/>
      <c r="F399" s="16"/>
      <c r="G399" s="16"/>
      <c r="H399" s="16"/>
      <c r="I399" s="16"/>
      <c r="J399" s="146"/>
      <c r="K399" s="146"/>
      <c r="L399" s="146"/>
      <c r="M399" s="146"/>
      <c r="N399" s="146"/>
      <c r="O399" s="146"/>
      <c r="P399" s="146"/>
      <c r="Q399" s="146"/>
      <c r="R399" s="146"/>
      <c r="S399" s="146"/>
      <c r="T399" s="146"/>
      <c r="U399" s="146"/>
      <c r="V399" s="146"/>
      <c r="W399" s="146"/>
      <c r="X399" s="146"/>
      <c r="Y399" s="146"/>
      <c r="Z399" s="146"/>
    </row>
    <row r="400" ht="15.75" customHeight="1">
      <c r="A400" s="16"/>
      <c r="B400" s="305"/>
      <c r="C400" s="16"/>
      <c r="D400" s="16"/>
      <c r="E400" s="16"/>
      <c r="F400" s="16"/>
      <c r="G400" s="16"/>
      <c r="H400" s="16"/>
      <c r="I400" s="16"/>
      <c r="J400" s="146"/>
      <c r="K400" s="146"/>
      <c r="L400" s="146"/>
      <c r="M400" s="146"/>
      <c r="N400" s="146"/>
      <c r="O400" s="146"/>
      <c r="P400" s="146"/>
      <c r="Q400" s="146"/>
      <c r="R400" s="146"/>
      <c r="S400" s="146"/>
      <c r="T400" s="146"/>
      <c r="U400" s="146"/>
      <c r="V400" s="146"/>
      <c r="W400" s="146"/>
      <c r="X400" s="146"/>
      <c r="Y400" s="146"/>
      <c r="Z400" s="146"/>
    </row>
    <row r="401" ht="15.75" customHeight="1">
      <c r="A401" s="16"/>
      <c r="B401" s="305"/>
      <c r="C401" s="16"/>
      <c r="D401" s="16"/>
      <c r="E401" s="16"/>
      <c r="F401" s="16"/>
      <c r="G401" s="16"/>
      <c r="H401" s="16"/>
      <c r="I401" s="16"/>
      <c r="J401" s="146"/>
      <c r="K401" s="146"/>
      <c r="L401" s="146"/>
      <c r="M401" s="146"/>
      <c r="N401" s="146"/>
      <c r="O401" s="146"/>
      <c r="P401" s="146"/>
      <c r="Q401" s="146"/>
      <c r="R401" s="146"/>
      <c r="S401" s="146"/>
      <c r="T401" s="146"/>
      <c r="U401" s="146"/>
      <c r="V401" s="146"/>
      <c r="W401" s="146"/>
      <c r="X401" s="146"/>
      <c r="Y401" s="146"/>
      <c r="Z401" s="146"/>
    </row>
    <row r="402" ht="15.75" customHeight="1">
      <c r="A402" s="16"/>
      <c r="B402" s="305"/>
      <c r="C402" s="16"/>
      <c r="D402" s="16"/>
      <c r="E402" s="16"/>
      <c r="F402" s="16"/>
      <c r="G402" s="16"/>
      <c r="H402" s="16"/>
      <c r="I402" s="16"/>
      <c r="J402" s="146"/>
      <c r="K402" s="146"/>
      <c r="L402" s="146"/>
      <c r="M402" s="146"/>
      <c r="N402" s="146"/>
      <c r="O402" s="146"/>
      <c r="P402" s="146"/>
      <c r="Q402" s="146"/>
      <c r="R402" s="146"/>
      <c r="S402" s="146"/>
      <c r="T402" s="146"/>
      <c r="U402" s="146"/>
      <c r="V402" s="146"/>
      <c r="W402" s="146"/>
      <c r="X402" s="146"/>
      <c r="Y402" s="146"/>
      <c r="Z402" s="146"/>
    </row>
    <row r="403" ht="15.75" customHeight="1">
      <c r="A403" s="16"/>
      <c r="B403" s="305"/>
      <c r="C403" s="16"/>
      <c r="D403" s="16"/>
      <c r="E403" s="16"/>
      <c r="F403" s="16"/>
      <c r="G403" s="16"/>
      <c r="H403" s="16"/>
      <c r="I403" s="16"/>
      <c r="J403" s="146"/>
      <c r="K403" s="146"/>
      <c r="L403" s="146"/>
      <c r="M403" s="146"/>
      <c r="N403" s="146"/>
      <c r="O403" s="146"/>
      <c r="P403" s="146"/>
      <c r="Q403" s="146"/>
      <c r="R403" s="146"/>
      <c r="S403" s="146"/>
      <c r="T403" s="146"/>
      <c r="U403" s="146"/>
      <c r="V403" s="146"/>
      <c r="W403" s="146"/>
      <c r="X403" s="146"/>
      <c r="Y403" s="146"/>
      <c r="Z403" s="146"/>
    </row>
    <row r="404" ht="15.75" customHeight="1">
      <c r="A404" s="16"/>
      <c r="B404" s="305"/>
      <c r="C404" s="16"/>
      <c r="D404" s="16"/>
      <c r="E404" s="16"/>
      <c r="F404" s="16"/>
      <c r="G404" s="16"/>
      <c r="H404" s="16"/>
      <c r="I404" s="16"/>
      <c r="J404" s="146"/>
      <c r="K404" s="146"/>
      <c r="L404" s="146"/>
      <c r="M404" s="146"/>
      <c r="N404" s="146"/>
      <c r="O404" s="146"/>
      <c r="P404" s="146"/>
      <c r="Q404" s="146"/>
      <c r="R404" s="146"/>
      <c r="S404" s="146"/>
      <c r="T404" s="146"/>
      <c r="U404" s="146"/>
      <c r="V404" s="146"/>
      <c r="W404" s="146"/>
      <c r="X404" s="146"/>
      <c r="Y404" s="146"/>
      <c r="Z404" s="146"/>
    </row>
    <row r="405" ht="15.75" customHeight="1">
      <c r="A405" s="16"/>
      <c r="B405" s="305"/>
      <c r="C405" s="16"/>
      <c r="D405" s="16"/>
      <c r="E405" s="16"/>
      <c r="F405" s="16"/>
      <c r="G405" s="16"/>
      <c r="H405" s="16"/>
      <c r="I405" s="16"/>
      <c r="J405" s="146"/>
      <c r="K405" s="146"/>
      <c r="L405" s="146"/>
      <c r="M405" s="146"/>
      <c r="N405" s="146"/>
      <c r="O405" s="146"/>
      <c r="P405" s="146"/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</row>
    <row r="406" ht="15.75" customHeight="1">
      <c r="A406" s="16"/>
      <c r="B406" s="305"/>
      <c r="C406" s="16"/>
      <c r="D406" s="16"/>
      <c r="E406" s="16"/>
      <c r="F406" s="16"/>
      <c r="G406" s="16"/>
      <c r="H406" s="16"/>
      <c r="I406" s="16"/>
      <c r="J406" s="146"/>
      <c r="K406" s="146"/>
      <c r="L406" s="146"/>
      <c r="M406" s="146"/>
      <c r="N406" s="146"/>
      <c r="O406" s="146"/>
      <c r="P406" s="146"/>
      <c r="Q406" s="146"/>
      <c r="R406" s="146"/>
      <c r="S406" s="146"/>
      <c r="T406" s="146"/>
      <c r="U406" s="146"/>
      <c r="V406" s="146"/>
      <c r="W406" s="146"/>
      <c r="X406" s="146"/>
      <c r="Y406" s="146"/>
      <c r="Z406" s="146"/>
    </row>
    <row r="407" ht="15.75" customHeight="1">
      <c r="A407" s="16"/>
      <c r="B407" s="305"/>
      <c r="C407" s="16"/>
      <c r="D407" s="16"/>
      <c r="E407" s="16"/>
      <c r="F407" s="16"/>
      <c r="G407" s="16"/>
      <c r="H407" s="16"/>
      <c r="I407" s="16"/>
      <c r="J407" s="146"/>
      <c r="K407" s="146"/>
      <c r="L407" s="146"/>
      <c r="M407" s="146"/>
      <c r="N407" s="146"/>
      <c r="O407" s="146"/>
      <c r="P407" s="146"/>
      <c r="Q407" s="146"/>
      <c r="R407" s="146"/>
      <c r="S407" s="146"/>
      <c r="T407" s="146"/>
      <c r="U407" s="146"/>
      <c r="V407" s="146"/>
      <c r="W407" s="146"/>
      <c r="X407" s="146"/>
      <c r="Y407" s="146"/>
      <c r="Z407" s="146"/>
    </row>
    <row r="408" ht="15.75" customHeight="1">
      <c r="A408" s="16"/>
      <c r="B408" s="305"/>
      <c r="C408" s="16"/>
      <c r="D408" s="16"/>
      <c r="E408" s="16"/>
      <c r="F408" s="16"/>
      <c r="G408" s="16"/>
      <c r="H408" s="16"/>
      <c r="I408" s="16"/>
      <c r="J408" s="146"/>
      <c r="K408" s="146"/>
      <c r="L408" s="146"/>
      <c r="M408" s="146"/>
      <c r="N408" s="146"/>
      <c r="O408" s="146"/>
      <c r="P408" s="146"/>
      <c r="Q408" s="146"/>
      <c r="R408" s="146"/>
      <c r="S408" s="146"/>
      <c r="T408" s="146"/>
      <c r="U408" s="146"/>
      <c r="V408" s="146"/>
      <c r="W408" s="146"/>
      <c r="X408" s="146"/>
      <c r="Y408" s="146"/>
      <c r="Z408" s="146"/>
    </row>
    <row r="409" ht="15.75" customHeight="1">
      <c r="A409" s="16"/>
      <c r="B409" s="305"/>
      <c r="C409" s="16"/>
      <c r="D409" s="16"/>
      <c r="E409" s="16"/>
      <c r="F409" s="16"/>
      <c r="G409" s="16"/>
      <c r="H409" s="16"/>
      <c r="I409" s="16"/>
      <c r="J409" s="146"/>
      <c r="K409" s="146"/>
      <c r="L409" s="146"/>
      <c r="M409" s="146"/>
      <c r="N409" s="146"/>
      <c r="O409" s="146"/>
      <c r="P409" s="146"/>
      <c r="Q409" s="146"/>
      <c r="R409" s="146"/>
      <c r="S409" s="146"/>
      <c r="T409" s="146"/>
      <c r="U409" s="146"/>
      <c r="V409" s="146"/>
      <c r="W409" s="146"/>
      <c r="X409" s="146"/>
      <c r="Y409" s="146"/>
      <c r="Z409" s="146"/>
    </row>
    <row r="410" ht="15.75" customHeight="1">
      <c r="A410" s="16"/>
      <c r="B410" s="305"/>
      <c r="C410" s="16"/>
      <c r="D410" s="16"/>
      <c r="E410" s="16"/>
      <c r="F410" s="16"/>
      <c r="G410" s="16"/>
      <c r="H410" s="16"/>
      <c r="I410" s="16"/>
      <c r="J410" s="146"/>
      <c r="K410" s="146"/>
      <c r="L410" s="146"/>
      <c r="M410" s="146"/>
      <c r="N410" s="146"/>
      <c r="O410" s="146"/>
      <c r="P410" s="146"/>
      <c r="Q410" s="146"/>
      <c r="R410" s="146"/>
      <c r="S410" s="146"/>
      <c r="T410" s="146"/>
      <c r="U410" s="146"/>
      <c r="V410" s="146"/>
      <c r="W410" s="146"/>
      <c r="X410" s="146"/>
      <c r="Y410" s="146"/>
      <c r="Z410" s="146"/>
    </row>
    <row r="411" ht="15.75" customHeight="1">
      <c r="A411" s="16"/>
      <c r="B411" s="305"/>
      <c r="C411" s="16"/>
      <c r="D411" s="16"/>
      <c r="E411" s="16"/>
      <c r="F411" s="16"/>
      <c r="G411" s="16"/>
      <c r="H411" s="16"/>
      <c r="I411" s="16"/>
      <c r="J411" s="146"/>
      <c r="K411" s="146"/>
      <c r="L411" s="146"/>
      <c r="M411" s="146"/>
      <c r="N411" s="146"/>
      <c r="O411" s="146"/>
      <c r="P411" s="146"/>
      <c r="Q411" s="146"/>
      <c r="R411" s="146"/>
      <c r="S411" s="146"/>
      <c r="T411" s="146"/>
      <c r="U411" s="146"/>
      <c r="V411" s="146"/>
      <c r="W411" s="146"/>
      <c r="X411" s="146"/>
      <c r="Y411" s="146"/>
      <c r="Z411" s="146"/>
    </row>
    <row r="412" ht="15.75" customHeight="1">
      <c r="A412" s="16"/>
      <c r="B412" s="305"/>
      <c r="C412" s="16"/>
      <c r="D412" s="16"/>
      <c r="E412" s="16"/>
      <c r="F412" s="16"/>
      <c r="G412" s="16"/>
      <c r="H412" s="16"/>
      <c r="I412" s="16"/>
      <c r="J412" s="146"/>
      <c r="K412" s="146"/>
      <c r="L412" s="146"/>
      <c r="M412" s="146"/>
      <c r="N412" s="146"/>
      <c r="O412" s="146"/>
      <c r="P412" s="146"/>
      <c r="Q412" s="146"/>
      <c r="R412" s="146"/>
      <c r="S412" s="146"/>
      <c r="T412" s="146"/>
      <c r="U412" s="146"/>
      <c r="V412" s="146"/>
      <c r="W412" s="146"/>
      <c r="X412" s="146"/>
      <c r="Y412" s="146"/>
      <c r="Z412" s="146"/>
    </row>
    <row r="413" ht="15.75" customHeight="1">
      <c r="A413" s="16"/>
      <c r="B413" s="305"/>
      <c r="C413" s="16"/>
      <c r="D413" s="16"/>
      <c r="E413" s="16"/>
      <c r="F413" s="16"/>
      <c r="G413" s="16"/>
      <c r="H413" s="16"/>
      <c r="I413" s="16"/>
      <c r="J413" s="146"/>
      <c r="K413" s="146"/>
      <c r="L413" s="146"/>
      <c r="M413" s="146"/>
      <c r="N413" s="146"/>
      <c r="O413" s="146"/>
      <c r="P413" s="146"/>
      <c r="Q413" s="146"/>
      <c r="R413" s="146"/>
      <c r="S413" s="146"/>
      <c r="T413" s="146"/>
      <c r="U413" s="146"/>
      <c r="V413" s="146"/>
      <c r="W413" s="146"/>
      <c r="X413" s="146"/>
      <c r="Y413" s="146"/>
      <c r="Z413" s="146"/>
    </row>
    <row r="414" ht="15.75" customHeight="1">
      <c r="A414" s="16"/>
      <c r="B414" s="305"/>
      <c r="C414" s="16"/>
      <c r="D414" s="16"/>
      <c r="E414" s="16"/>
      <c r="F414" s="16"/>
      <c r="G414" s="16"/>
      <c r="H414" s="16"/>
      <c r="I414" s="16"/>
      <c r="J414" s="146"/>
      <c r="K414" s="146"/>
      <c r="L414" s="146"/>
      <c r="M414" s="146"/>
      <c r="N414" s="146"/>
      <c r="O414" s="146"/>
      <c r="P414" s="146"/>
      <c r="Q414" s="146"/>
      <c r="R414" s="146"/>
      <c r="S414" s="146"/>
      <c r="T414" s="146"/>
      <c r="U414" s="146"/>
      <c r="V414" s="146"/>
      <c r="W414" s="146"/>
      <c r="X414" s="146"/>
      <c r="Y414" s="146"/>
      <c r="Z414" s="146"/>
    </row>
    <row r="415" ht="15.75" customHeight="1">
      <c r="A415" s="16"/>
      <c r="B415" s="305"/>
      <c r="C415" s="16"/>
      <c r="D415" s="16"/>
      <c r="E415" s="16"/>
      <c r="F415" s="16"/>
      <c r="G415" s="16"/>
      <c r="H415" s="16"/>
      <c r="I415" s="16"/>
      <c r="J415" s="146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46"/>
      <c r="V415" s="146"/>
      <c r="W415" s="146"/>
      <c r="X415" s="146"/>
      <c r="Y415" s="146"/>
      <c r="Z415" s="146"/>
    </row>
    <row r="416" ht="15.75" customHeight="1">
      <c r="A416" s="16"/>
      <c r="B416" s="305"/>
      <c r="C416" s="16"/>
      <c r="D416" s="16"/>
      <c r="E416" s="16"/>
      <c r="F416" s="16"/>
      <c r="G416" s="16"/>
      <c r="H416" s="16"/>
      <c r="I416" s="16"/>
      <c r="J416" s="146"/>
      <c r="K416" s="146"/>
      <c r="L416" s="146"/>
      <c r="M416" s="146"/>
      <c r="N416" s="146"/>
      <c r="O416" s="146"/>
      <c r="P416" s="146"/>
      <c r="Q416" s="146"/>
      <c r="R416" s="146"/>
      <c r="S416" s="146"/>
      <c r="T416" s="146"/>
      <c r="U416" s="146"/>
      <c r="V416" s="146"/>
      <c r="W416" s="146"/>
      <c r="X416" s="146"/>
      <c r="Y416" s="146"/>
      <c r="Z416" s="146"/>
    </row>
    <row r="417" ht="15.75" customHeight="1">
      <c r="A417" s="16"/>
      <c r="B417" s="305"/>
      <c r="C417" s="16"/>
      <c r="D417" s="16"/>
      <c r="E417" s="16"/>
      <c r="F417" s="16"/>
      <c r="G417" s="16"/>
      <c r="H417" s="16"/>
      <c r="I417" s="16"/>
      <c r="J417" s="146"/>
      <c r="K417" s="146"/>
      <c r="L417" s="146"/>
      <c r="M417" s="146"/>
      <c r="N417" s="146"/>
      <c r="O417" s="146"/>
      <c r="P417" s="146"/>
      <c r="Q417" s="146"/>
      <c r="R417" s="146"/>
      <c r="S417" s="146"/>
      <c r="T417" s="146"/>
      <c r="U417" s="146"/>
      <c r="V417" s="146"/>
      <c r="W417" s="146"/>
      <c r="X417" s="146"/>
      <c r="Y417" s="146"/>
      <c r="Z417" s="146"/>
    </row>
    <row r="418" ht="15.75" customHeight="1">
      <c r="A418" s="16"/>
      <c r="B418" s="305"/>
      <c r="C418" s="16"/>
      <c r="D418" s="16"/>
      <c r="E418" s="16"/>
      <c r="F418" s="16"/>
      <c r="G418" s="16"/>
      <c r="H418" s="16"/>
      <c r="I418" s="16"/>
      <c r="J418" s="146"/>
      <c r="K418" s="146"/>
      <c r="L418" s="146"/>
      <c r="M418" s="146"/>
      <c r="N418" s="146"/>
      <c r="O418" s="146"/>
      <c r="P418" s="146"/>
      <c r="Q418" s="146"/>
      <c r="R418" s="146"/>
      <c r="S418" s="146"/>
      <c r="T418" s="146"/>
      <c r="U418" s="146"/>
      <c r="V418" s="146"/>
      <c r="W418" s="146"/>
      <c r="X418" s="146"/>
      <c r="Y418" s="146"/>
      <c r="Z418" s="146"/>
    </row>
    <row r="419" ht="15.75" customHeight="1">
      <c r="A419" s="16"/>
      <c r="B419" s="305"/>
      <c r="C419" s="16"/>
      <c r="D419" s="16"/>
      <c r="E419" s="16"/>
      <c r="F419" s="16"/>
      <c r="G419" s="16"/>
      <c r="H419" s="16"/>
      <c r="I419" s="16"/>
      <c r="J419" s="146"/>
      <c r="K419" s="146"/>
      <c r="L419" s="146"/>
      <c r="M419" s="146"/>
      <c r="N419" s="146"/>
      <c r="O419" s="146"/>
      <c r="P419" s="146"/>
      <c r="Q419" s="146"/>
      <c r="R419" s="146"/>
      <c r="S419" s="146"/>
      <c r="T419" s="146"/>
      <c r="U419" s="146"/>
      <c r="V419" s="146"/>
      <c r="W419" s="146"/>
      <c r="X419" s="146"/>
      <c r="Y419" s="146"/>
      <c r="Z419" s="146"/>
    </row>
    <row r="420" ht="15.75" customHeight="1">
      <c r="A420" s="16"/>
      <c r="B420" s="305"/>
      <c r="C420" s="16"/>
      <c r="D420" s="16"/>
      <c r="E420" s="16"/>
      <c r="F420" s="16"/>
      <c r="G420" s="16"/>
      <c r="H420" s="16"/>
      <c r="I420" s="16"/>
      <c r="J420" s="146"/>
      <c r="K420" s="146"/>
      <c r="L420" s="146"/>
      <c r="M420" s="146"/>
      <c r="N420" s="146"/>
      <c r="O420" s="146"/>
      <c r="P420" s="146"/>
      <c r="Q420" s="146"/>
      <c r="R420" s="146"/>
      <c r="S420" s="146"/>
      <c r="T420" s="146"/>
      <c r="U420" s="146"/>
      <c r="V420" s="146"/>
      <c r="W420" s="146"/>
      <c r="X420" s="146"/>
      <c r="Y420" s="146"/>
      <c r="Z420" s="146"/>
    </row>
    <row r="421" ht="15.75" customHeight="1">
      <c r="A421" s="16"/>
      <c r="B421" s="305"/>
      <c r="C421" s="16"/>
      <c r="D421" s="16"/>
      <c r="E421" s="16"/>
      <c r="F421" s="16"/>
      <c r="G421" s="16"/>
      <c r="H421" s="16"/>
      <c r="I421" s="16"/>
      <c r="J421" s="146"/>
      <c r="K421" s="146"/>
      <c r="L421" s="146"/>
      <c r="M421" s="146"/>
      <c r="N421" s="146"/>
      <c r="O421" s="146"/>
      <c r="P421" s="146"/>
      <c r="Q421" s="146"/>
      <c r="R421" s="146"/>
      <c r="S421" s="146"/>
      <c r="T421" s="146"/>
      <c r="U421" s="146"/>
      <c r="V421" s="146"/>
      <c r="W421" s="146"/>
      <c r="X421" s="146"/>
      <c r="Y421" s="146"/>
      <c r="Z421" s="146"/>
    </row>
    <row r="422" ht="15.75" customHeight="1">
      <c r="A422" s="16"/>
      <c r="B422" s="305"/>
      <c r="C422" s="16"/>
      <c r="D422" s="16"/>
      <c r="E422" s="16"/>
      <c r="F422" s="16"/>
      <c r="G422" s="16"/>
      <c r="H422" s="16"/>
      <c r="I422" s="16"/>
      <c r="J422" s="146"/>
      <c r="K422" s="146"/>
      <c r="L422" s="146"/>
      <c r="M422" s="146"/>
      <c r="N422" s="146"/>
      <c r="O422" s="146"/>
      <c r="P422" s="146"/>
      <c r="Q422" s="146"/>
      <c r="R422" s="146"/>
      <c r="S422" s="146"/>
      <c r="T422" s="146"/>
      <c r="U422" s="146"/>
      <c r="V422" s="146"/>
      <c r="W422" s="146"/>
      <c r="X422" s="146"/>
      <c r="Y422" s="146"/>
      <c r="Z422" s="146"/>
    </row>
    <row r="423" ht="15.75" customHeight="1">
      <c r="A423" s="16"/>
      <c r="B423" s="305"/>
      <c r="C423" s="16"/>
      <c r="D423" s="16"/>
      <c r="E423" s="16"/>
      <c r="F423" s="16"/>
      <c r="G423" s="16"/>
      <c r="H423" s="16"/>
      <c r="I423" s="16"/>
      <c r="J423" s="146"/>
      <c r="K423" s="146"/>
      <c r="L423" s="146"/>
      <c r="M423" s="146"/>
      <c r="N423" s="146"/>
      <c r="O423" s="146"/>
      <c r="P423" s="146"/>
      <c r="Q423" s="146"/>
      <c r="R423" s="146"/>
      <c r="S423" s="146"/>
      <c r="T423" s="146"/>
      <c r="U423" s="146"/>
      <c r="V423" s="146"/>
      <c r="W423" s="146"/>
      <c r="X423" s="146"/>
      <c r="Y423" s="146"/>
      <c r="Z423" s="146"/>
    </row>
    <row r="424" ht="15.75" customHeight="1">
      <c r="A424" s="16"/>
      <c r="B424" s="305"/>
      <c r="C424" s="16"/>
      <c r="D424" s="16"/>
      <c r="E424" s="16"/>
      <c r="F424" s="16"/>
      <c r="G424" s="16"/>
      <c r="H424" s="16"/>
      <c r="I424" s="16"/>
      <c r="J424" s="146"/>
      <c r="K424" s="146"/>
      <c r="L424" s="146"/>
      <c r="M424" s="146"/>
      <c r="N424" s="146"/>
      <c r="O424" s="146"/>
      <c r="P424" s="146"/>
      <c r="Q424" s="146"/>
      <c r="R424" s="146"/>
      <c r="S424" s="146"/>
      <c r="T424" s="146"/>
      <c r="U424" s="146"/>
      <c r="V424" s="146"/>
      <c r="W424" s="146"/>
      <c r="X424" s="146"/>
      <c r="Y424" s="146"/>
      <c r="Z424" s="146"/>
    </row>
    <row r="425" ht="15.75" customHeight="1">
      <c r="A425" s="16"/>
      <c r="B425" s="305"/>
      <c r="C425" s="16"/>
      <c r="D425" s="16"/>
      <c r="E425" s="16"/>
      <c r="F425" s="16"/>
      <c r="G425" s="16"/>
      <c r="H425" s="16"/>
      <c r="I425" s="1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</row>
    <row r="426" ht="15.75" customHeight="1">
      <c r="A426" s="16"/>
      <c r="B426" s="305"/>
      <c r="C426" s="16"/>
      <c r="D426" s="16"/>
      <c r="E426" s="16"/>
      <c r="F426" s="16"/>
      <c r="G426" s="16"/>
      <c r="H426" s="16"/>
      <c r="I426" s="16"/>
      <c r="J426" s="146"/>
      <c r="K426" s="146"/>
      <c r="L426" s="146"/>
      <c r="M426" s="146"/>
      <c r="N426" s="146"/>
      <c r="O426" s="146"/>
      <c r="P426" s="146"/>
      <c r="Q426" s="146"/>
      <c r="R426" s="146"/>
      <c r="S426" s="146"/>
      <c r="T426" s="146"/>
      <c r="U426" s="146"/>
      <c r="V426" s="146"/>
      <c r="W426" s="146"/>
      <c r="X426" s="146"/>
      <c r="Y426" s="146"/>
      <c r="Z426" s="146"/>
    </row>
    <row r="427" ht="15.75" customHeight="1">
      <c r="A427" s="16"/>
      <c r="B427" s="305"/>
      <c r="C427" s="16"/>
      <c r="D427" s="16"/>
      <c r="E427" s="16"/>
      <c r="F427" s="16"/>
      <c r="G427" s="16"/>
      <c r="H427" s="16"/>
      <c r="I427" s="16"/>
      <c r="J427" s="146"/>
      <c r="K427" s="146"/>
      <c r="L427" s="146"/>
      <c r="M427" s="146"/>
      <c r="N427" s="146"/>
      <c r="O427" s="146"/>
      <c r="P427" s="146"/>
      <c r="Q427" s="146"/>
      <c r="R427" s="146"/>
      <c r="S427" s="146"/>
      <c r="T427" s="146"/>
      <c r="U427" s="146"/>
      <c r="V427" s="146"/>
      <c r="W427" s="146"/>
      <c r="X427" s="146"/>
      <c r="Y427" s="146"/>
      <c r="Z427" s="146"/>
    </row>
    <row r="428" ht="15.75" customHeight="1">
      <c r="A428" s="16"/>
      <c r="B428" s="305"/>
      <c r="C428" s="16"/>
      <c r="D428" s="16"/>
      <c r="E428" s="16"/>
      <c r="F428" s="16"/>
      <c r="G428" s="16"/>
      <c r="H428" s="16"/>
      <c r="I428" s="16"/>
      <c r="J428" s="146"/>
      <c r="K428" s="146"/>
      <c r="L428" s="146"/>
      <c r="M428" s="146"/>
      <c r="N428" s="146"/>
      <c r="O428" s="146"/>
      <c r="P428" s="146"/>
      <c r="Q428" s="146"/>
      <c r="R428" s="146"/>
      <c r="S428" s="146"/>
      <c r="T428" s="146"/>
      <c r="U428" s="146"/>
      <c r="V428" s="146"/>
      <c r="W428" s="146"/>
      <c r="X428" s="146"/>
      <c r="Y428" s="146"/>
      <c r="Z428" s="146"/>
    </row>
    <row r="429" ht="15.75" customHeight="1">
      <c r="A429" s="16"/>
      <c r="B429" s="305"/>
      <c r="C429" s="16"/>
      <c r="D429" s="16"/>
      <c r="E429" s="16"/>
      <c r="F429" s="16"/>
      <c r="G429" s="16"/>
      <c r="H429" s="16"/>
      <c r="I429" s="16"/>
      <c r="J429" s="146"/>
      <c r="K429" s="146"/>
      <c r="L429" s="146"/>
      <c r="M429" s="146"/>
      <c r="N429" s="146"/>
      <c r="O429" s="146"/>
      <c r="P429" s="146"/>
      <c r="Q429" s="146"/>
      <c r="R429" s="146"/>
      <c r="S429" s="146"/>
      <c r="T429" s="146"/>
      <c r="U429" s="146"/>
      <c r="V429" s="146"/>
      <c r="W429" s="146"/>
      <c r="X429" s="146"/>
      <c r="Y429" s="146"/>
      <c r="Z429" s="146"/>
    </row>
    <row r="430" ht="15.75" customHeight="1">
      <c r="A430" s="16"/>
      <c r="B430" s="305"/>
      <c r="C430" s="16"/>
      <c r="D430" s="16"/>
      <c r="E430" s="16"/>
      <c r="F430" s="16"/>
      <c r="G430" s="16"/>
      <c r="H430" s="16"/>
      <c r="I430" s="16"/>
      <c r="J430" s="146"/>
      <c r="K430" s="146"/>
      <c r="L430" s="146"/>
      <c r="M430" s="146"/>
      <c r="N430" s="146"/>
      <c r="O430" s="146"/>
      <c r="P430" s="146"/>
      <c r="Q430" s="146"/>
      <c r="R430" s="146"/>
      <c r="S430" s="146"/>
      <c r="T430" s="146"/>
      <c r="U430" s="146"/>
      <c r="V430" s="146"/>
      <c r="W430" s="146"/>
      <c r="X430" s="146"/>
      <c r="Y430" s="146"/>
      <c r="Z430" s="146"/>
    </row>
    <row r="431" ht="15.75" customHeight="1">
      <c r="A431" s="16"/>
      <c r="B431" s="305"/>
      <c r="C431" s="16"/>
      <c r="D431" s="16"/>
      <c r="E431" s="16"/>
      <c r="F431" s="16"/>
      <c r="G431" s="16"/>
      <c r="H431" s="16"/>
      <c r="I431" s="16"/>
      <c r="J431" s="146"/>
      <c r="K431" s="146"/>
      <c r="L431" s="146"/>
      <c r="M431" s="146"/>
      <c r="N431" s="146"/>
      <c r="O431" s="146"/>
      <c r="P431" s="146"/>
      <c r="Q431" s="146"/>
      <c r="R431" s="146"/>
      <c r="S431" s="146"/>
      <c r="T431" s="146"/>
      <c r="U431" s="146"/>
      <c r="V431" s="146"/>
      <c r="W431" s="146"/>
      <c r="X431" s="146"/>
      <c r="Y431" s="146"/>
      <c r="Z431" s="146"/>
    </row>
    <row r="432" ht="15.75" customHeight="1">
      <c r="A432" s="16"/>
      <c r="B432" s="305"/>
      <c r="C432" s="16"/>
      <c r="D432" s="16"/>
      <c r="E432" s="16"/>
      <c r="F432" s="16"/>
      <c r="G432" s="16"/>
      <c r="H432" s="16"/>
      <c r="I432" s="16"/>
      <c r="J432" s="146"/>
      <c r="K432" s="146"/>
      <c r="L432" s="146"/>
      <c r="M432" s="146"/>
      <c r="N432" s="146"/>
      <c r="O432" s="146"/>
      <c r="P432" s="146"/>
      <c r="Q432" s="146"/>
      <c r="R432" s="146"/>
      <c r="S432" s="146"/>
      <c r="T432" s="146"/>
      <c r="U432" s="146"/>
      <c r="V432" s="146"/>
      <c r="W432" s="146"/>
      <c r="X432" s="146"/>
      <c r="Y432" s="146"/>
      <c r="Z432" s="146"/>
    </row>
    <row r="433" ht="15.75" customHeight="1">
      <c r="A433" s="16"/>
      <c r="B433" s="305"/>
      <c r="C433" s="16"/>
      <c r="D433" s="16"/>
      <c r="E433" s="16"/>
      <c r="F433" s="16"/>
      <c r="G433" s="16"/>
      <c r="H433" s="16"/>
      <c r="I433" s="16"/>
      <c r="J433" s="146"/>
      <c r="K433" s="146"/>
      <c r="L433" s="146"/>
      <c r="M433" s="146"/>
      <c r="N433" s="146"/>
      <c r="O433" s="146"/>
      <c r="P433" s="146"/>
      <c r="Q433" s="146"/>
      <c r="R433" s="146"/>
      <c r="S433" s="146"/>
      <c r="T433" s="146"/>
      <c r="U433" s="146"/>
      <c r="V433" s="146"/>
      <c r="W433" s="146"/>
      <c r="X433" s="146"/>
      <c r="Y433" s="146"/>
      <c r="Z433" s="146"/>
    </row>
    <row r="434" ht="15.75" customHeight="1">
      <c r="A434" s="16"/>
      <c r="B434" s="305"/>
      <c r="C434" s="16"/>
      <c r="D434" s="16"/>
      <c r="E434" s="16"/>
      <c r="F434" s="16"/>
      <c r="G434" s="16"/>
      <c r="H434" s="16"/>
      <c r="I434" s="16"/>
      <c r="J434" s="146"/>
      <c r="K434" s="146"/>
      <c r="L434" s="146"/>
      <c r="M434" s="146"/>
      <c r="N434" s="146"/>
      <c r="O434" s="146"/>
      <c r="P434" s="146"/>
      <c r="Q434" s="146"/>
      <c r="R434" s="146"/>
      <c r="S434" s="146"/>
      <c r="T434" s="146"/>
      <c r="U434" s="146"/>
      <c r="V434" s="146"/>
      <c r="W434" s="146"/>
      <c r="X434" s="146"/>
      <c r="Y434" s="146"/>
      <c r="Z434" s="146"/>
    </row>
    <row r="435" ht="15.75" customHeight="1">
      <c r="A435" s="16"/>
      <c r="B435" s="305"/>
      <c r="C435" s="16"/>
      <c r="D435" s="16"/>
      <c r="E435" s="16"/>
      <c r="F435" s="16"/>
      <c r="G435" s="16"/>
      <c r="H435" s="16"/>
      <c r="I435" s="16"/>
      <c r="J435" s="146"/>
      <c r="K435" s="146"/>
      <c r="L435" s="146"/>
      <c r="M435" s="146"/>
      <c r="N435" s="146"/>
      <c r="O435" s="146"/>
      <c r="P435" s="146"/>
      <c r="Q435" s="146"/>
      <c r="R435" s="146"/>
      <c r="S435" s="146"/>
      <c r="T435" s="146"/>
      <c r="U435" s="146"/>
      <c r="V435" s="146"/>
      <c r="W435" s="146"/>
      <c r="X435" s="146"/>
      <c r="Y435" s="146"/>
      <c r="Z435" s="146"/>
    </row>
    <row r="436" ht="15.75" customHeight="1">
      <c r="A436" s="16"/>
      <c r="B436" s="305"/>
      <c r="C436" s="16"/>
      <c r="D436" s="16"/>
      <c r="E436" s="16"/>
      <c r="F436" s="16"/>
      <c r="G436" s="16"/>
      <c r="H436" s="16"/>
      <c r="I436" s="16"/>
      <c r="J436" s="146"/>
      <c r="K436" s="146"/>
      <c r="L436" s="146"/>
      <c r="M436" s="146"/>
      <c r="N436" s="146"/>
      <c r="O436" s="146"/>
      <c r="P436" s="146"/>
      <c r="Q436" s="146"/>
      <c r="R436" s="146"/>
      <c r="S436" s="146"/>
      <c r="T436" s="146"/>
      <c r="U436" s="146"/>
      <c r="V436" s="146"/>
      <c r="W436" s="146"/>
      <c r="X436" s="146"/>
      <c r="Y436" s="146"/>
      <c r="Z436" s="146"/>
    </row>
    <row r="437" ht="15.75" customHeight="1">
      <c r="A437" s="16"/>
      <c r="B437" s="305"/>
      <c r="C437" s="16"/>
      <c r="D437" s="16"/>
      <c r="E437" s="16"/>
      <c r="F437" s="16"/>
      <c r="G437" s="16"/>
      <c r="H437" s="16"/>
      <c r="I437" s="16"/>
      <c r="J437" s="146"/>
      <c r="K437" s="146"/>
      <c r="L437" s="146"/>
      <c r="M437" s="146"/>
      <c r="N437" s="146"/>
      <c r="O437" s="146"/>
      <c r="P437" s="146"/>
      <c r="Q437" s="146"/>
      <c r="R437" s="146"/>
      <c r="S437" s="146"/>
      <c r="T437" s="146"/>
      <c r="U437" s="146"/>
      <c r="V437" s="146"/>
      <c r="W437" s="146"/>
      <c r="X437" s="146"/>
      <c r="Y437" s="146"/>
      <c r="Z437" s="146"/>
    </row>
    <row r="438" ht="15.75" customHeight="1">
      <c r="A438" s="16"/>
      <c r="B438" s="305"/>
      <c r="C438" s="16"/>
      <c r="D438" s="16"/>
      <c r="E438" s="16"/>
      <c r="F438" s="16"/>
      <c r="G438" s="16"/>
      <c r="H438" s="16"/>
      <c r="I438" s="16"/>
      <c r="J438" s="146"/>
      <c r="K438" s="146"/>
      <c r="L438" s="146"/>
      <c r="M438" s="146"/>
      <c r="N438" s="146"/>
      <c r="O438" s="146"/>
      <c r="P438" s="146"/>
      <c r="Q438" s="146"/>
      <c r="R438" s="146"/>
      <c r="S438" s="146"/>
      <c r="T438" s="146"/>
      <c r="U438" s="146"/>
      <c r="V438" s="146"/>
      <c r="W438" s="146"/>
      <c r="X438" s="146"/>
      <c r="Y438" s="146"/>
      <c r="Z438" s="146"/>
    </row>
    <row r="439" ht="15.75" customHeight="1">
      <c r="A439" s="16"/>
      <c r="B439" s="305"/>
      <c r="C439" s="16"/>
      <c r="D439" s="16"/>
      <c r="E439" s="16"/>
      <c r="F439" s="16"/>
      <c r="G439" s="16"/>
      <c r="H439" s="16"/>
      <c r="I439" s="16"/>
      <c r="J439" s="146"/>
      <c r="K439" s="146"/>
      <c r="L439" s="146"/>
      <c r="M439" s="146"/>
      <c r="N439" s="146"/>
      <c r="O439" s="146"/>
      <c r="P439" s="146"/>
      <c r="Q439" s="146"/>
      <c r="R439" s="146"/>
      <c r="S439" s="146"/>
      <c r="T439" s="146"/>
      <c r="U439" s="146"/>
      <c r="V439" s="146"/>
      <c r="W439" s="146"/>
      <c r="X439" s="146"/>
      <c r="Y439" s="146"/>
      <c r="Z439" s="146"/>
    </row>
    <row r="440" ht="15.75" customHeight="1">
      <c r="A440" s="16"/>
      <c r="B440" s="305"/>
      <c r="C440" s="16"/>
      <c r="D440" s="16"/>
      <c r="E440" s="16"/>
      <c r="F440" s="16"/>
      <c r="G440" s="16"/>
      <c r="H440" s="16"/>
      <c r="I440" s="16"/>
      <c r="J440" s="146"/>
      <c r="K440" s="146"/>
      <c r="L440" s="146"/>
      <c r="M440" s="146"/>
      <c r="N440" s="146"/>
      <c r="O440" s="146"/>
      <c r="P440" s="146"/>
      <c r="Q440" s="146"/>
      <c r="R440" s="146"/>
      <c r="S440" s="146"/>
      <c r="T440" s="146"/>
      <c r="U440" s="146"/>
      <c r="V440" s="146"/>
      <c r="W440" s="146"/>
      <c r="X440" s="146"/>
      <c r="Y440" s="146"/>
      <c r="Z440" s="146"/>
    </row>
    <row r="441" ht="15.75" customHeight="1">
      <c r="A441" s="16"/>
      <c r="B441" s="305"/>
      <c r="C441" s="16"/>
      <c r="D441" s="16"/>
      <c r="E441" s="16"/>
      <c r="F441" s="16"/>
      <c r="G441" s="16"/>
      <c r="H441" s="16"/>
      <c r="I441" s="16"/>
      <c r="J441" s="146"/>
      <c r="K441" s="146"/>
      <c r="L441" s="146"/>
      <c r="M441" s="146"/>
      <c r="N441" s="146"/>
      <c r="O441" s="146"/>
      <c r="P441" s="146"/>
      <c r="Q441" s="146"/>
      <c r="R441" s="146"/>
      <c r="S441" s="146"/>
      <c r="T441" s="146"/>
      <c r="U441" s="146"/>
      <c r="V441" s="146"/>
      <c r="W441" s="146"/>
      <c r="X441" s="146"/>
      <c r="Y441" s="146"/>
      <c r="Z441" s="146"/>
    </row>
    <row r="442" ht="15.75" customHeight="1">
      <c r="A442" s="16"/>
      <c r="B442" s="305"/>
      <c r="C442" s="16"/>
      <c r="D442" s="16"/>
      <c r="E442" s="16"/>
      <c r="F442" s="16"/>
      <c r="G442" s="16"/>
      <c r="H442" s="16"/>
      <c r="I442" s="16"/>
      <c r="J442" s="146"/>
      <c r="K442" s="146"/>
      <c r="L442" s="146"/>
      <c r="M442" s="146"/>
      <c r="N442" s="146"/>
      <c r="O442" s="146"/>
      <c r="P442" s="146"/>
      <c r="Q442" s="146"/>
      <c r="R442" s="146"/>
      <c r="S442" s="146"/>
      <c r="T442" s="146"/>
      <c r="U442" s="146"/>
      <c r="V442" s="146"/>
      <c r="W442" s="146"/>
      <c r="X442" s="146"/>
      <c r="Y442" s="146"/>
      <c r="Z442" s="146"/>
    </row>
    <row r="443" ht="15.75" customHeight="1">
      <c r="A443" s="16"/>
      <c r="B443" s="305"/>
      <c r="C443" s="16"/>
      <c r="D443" s="16"/>
      <c r="E443" s="16"/>
      <c r="F443" s="16"/>
      <c r="G443" s="16"/>
      <c r="H443" s="16"/>
      <c r="I443" s="16"/>
      <c r="J443" s="146"/>
      <c r="K443" s="146"/>
      <c r="L443" s="146"/>
      <c r="M443" s="146"/>
      <c r="N443" s="146"/>
      <c r="O443" s="146"/>
      <c r="P443" s="146"/>
      <c r="Q443" s="146"/>
      <c r="R443" s="146"/>
      <c r="S443" s="146"/>
      <c r="T443" s="146"/>
      <c r="U443" s="146"/>
      <c r="V443" s="146"/>
      <c r="W443" s="146"/>
      <c r="X443" s="146"/>
      <c r="Y443" s="146"/>
      <c r="Z443" s="146"/>
    </row>
    <row r="444" ht="15.75" customHeight="1">
      <c r="A444" s="16"/>
      <c r="B444" s="305"/>
      <c r="C444" s="16"/>
      <c r="D444" s="16"/>
      <c r="E444" s="16"/>
      <c r="F444" s="16"/>
      <c r="G444" s="16"/>
      <c r="H444" s="16"/>
      <c r="I444" s="16"/>
      <c r="J444" s="146"/>
      <c r="K444" s="146"/>
      <c r="L444" s="146"/>
      <c r="M444" s="146"/>
      <c r="N444" s="146"/>
      <c r="O444" s="146"/>
      <c r="P444" s="146"/>
      <c r="Q444" s="146"/>
      <c r="R444" s="146"/>
      <c r="S444" s="146"/>
      <c r="T444" s="146"/>
      <c r="U444" s="146"/>
      <c r="V444" s="146"/>
      <c r="W444" s="146"/>
      <c r="X444" s="146"/>
      <c r="Y444" s="146"/>
      <c r="Z444" s="146"/>
    </row>
    <row r="445" ht="15.75" customHeight="1">
      <c r="A445" s="16"/>
      <c r="B445" s="305"/>
      <c r="C445" s="16"/>
      <c r="D445" s="16"/>
      <c r="E445" s="16"/>
      <c r="F445" s="16"/>
      <c r="G445" s="16"/>
      <c r="H445" s="16"/>
      <c r="I445" s="1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46"/>
      <c r="U445" s="146"/>
      <c r="V445" s="146"/>
      <c r="W445" s="146"/>
      <c r="X445" s="146"/>
      <c r="Y445" s="146"/>
      <c r="Z445" s="146"/>
    </row>
    <row r="446" ht="15.75" customHeight="1">
      <c r="A446" s="16"/>
      <c r="B446" s="305"/>
      <c r="C446" s="16"/>
      <c r="D446" s="16"/>
      <c r="E446" s="16"/>
      <c r="F446" s="16"/>
      <c r="G446" s="16"/>
      <c r="H446" s="16"/>
      <c r="I446" s="16"/>
      <c r="J446" s="146"/>
      <c r="K446" s="146"/>
      <c r="L446" s="146"/>
      <c r="M446" s="146"/>
      <c r="N446" s="146"/>
      <c r="O446" s="146"/>
      <c r="P446" s="146"/>
      <c r="Q446" s="146"/>
      <c r="R446" s="146"/>
      <c r="S446" s="146"/>
      <c r="T446" s="146"/>
      <c r="U446" s="146"/>
      <c r="V446" s="146"/>
      <c r="W446" s="146"/>
      <c r="X446" s="146"/>
      <c r="Y446" s="146"/>
      <c r="Z446" s="146"/>
    </row>
    <row r="447" ht="15.75" customHeight="1">
      <c r="A447" s="16"/>
      <c r="B447" s="305"/>
      <c r="C447" s="16"/>
      <c r="D447" s="16"/>
      <c r="E447" s="16"/>
      <c r="F447" s="16"/>
      <c r="G447" s="16"/>
      <c r="H447" s="16"/>
      <c r="I447" s="16"/>
      <c r="J447" s="146"/>
      <c r="K447" s="146"/>
      <c r="L447" s="146"/>
      <c r="M447" s="146"/>
      <c r="N447" s="146"/>
      <c r="O447" s="146"/>
      <c r="P447" s="146"/>
      <c r="Q447" s="146"/>
      <c r="R447" s="146"/>
      <c r="S447" s="146"/>
      <c r="T447" s="146"/>
      <c r="U447" s="146"/>
      <c r="V447" s="146"/>
      <c r="W447" s="146"/>
      <c r="X447" s="146"/>
      <c r="Y447" s="146"/>
      <c r="Z447" s="146"/>
    </row>
    <row r="448" ht="15.75" customHeight="1">
      <c r="A448" s="16"/>
      <c r="B448" s="305"/>
      <c r="C448" s="16"/>
      <c r="D448" s="16"/>
      <c r="E448" s="16"/>
      <c r="F448" s="16"/>
      <c r="G448" s="16"/>
      <c r="H448" s="16"/>
      <c r="I448" s="16"/>
      <c r="J448" s="146"/>
      <c r="K448" s="146"/>
      <c r="L448" s="146"/>
      <c r="M448" s="146"/>
      <c r="N448" s="146"/>
      <c r="O448" s="146"/>
      <c r="P448" s="146"/>
      <c r="Q448" s="146"/>
      <c r="R448" s="146"/>
      <c r="S448" s="146"/>
      <c r="T448" s="146"/>
      <c r="U448" s="146"/>
      <c r="V448" s="146"/>
      <c r="W448" s="146"/>
      <c r="X448" s="146"/>
      <c r="Y448" s="146"/>
      <c r="Z448" s="146"/>
    </row>
    <row r="449" ht="15.75" customHeight="1">
      <c r="A449" s="16"/>
      <c r="B449" s="305"/>
      <c r="C449" s="16"/>
      <c r="D449" s="16"/>
      <c r="E449" s="16"/>
      <c r="F449" s="16"/>
      <c r="G449" s="16"/>
      <c r="H449" s="16"/>
      <c r="I449" s="16"/>
      <c r="J449" s="146"/>
      <c r="K449" s="146"/>
      <c r="L449" s="146"/>
      <c r="M449" s="146"/>
      <c r="N449" s="146"/>
      <c r="O449" s="146"/>
      <c r="P449" s="146"/>
      <c r="Q449" s="146"/>
      <c r="R449" s="146"/>
      <c r="S449" s="146"/>
      <c r="T449" s="146"/>
      <c r="U449" s="146"/>
      <c r="V449" s="146"/>
      <c r="W449" s="146"/>
      <c r="X449" s="146"/>
      <c r="Y449" s="146"/>
      <c r="Z449" s="146"/>
    </row>
    <row r="450" ht="15.75" customHeight="1">
      <c r="A450" s="16"/>
      <c r="B450" s="305"/>
      <c r="C450" s="16"/>
      <c r="D450" s="16"/>
      <c r="E450" s="16"/>
      <c r="F450" s="16"/>
      <c r="G450" s="16"/>
      <c r="H450" s="16"/>
      <c r="I450" s="16"/>
      <c r="J450" s="146"/>
      <c r="K450" s="146"/>
      <c r="L450" s="146"/>
      <c r="M450" s="146"/>
      <c r="N450" s="146"/>
      <c r="O450" s="146"/>
      <c r="P450" s="146"/>
      <c r="Q450" s="146"/>
      <c r="R450" s="146"/>
      <c r="S450" s="146"/>
      <c r="T450" s="146"/>
      <c r="U450" s="146"/>
      <c r="V450" s="146"/>
      <c r="W450" s="146"/>
      <c r="X450" s="146"/>
      <c r="Y450" s="146"/>
      <c r="Z450" s="146"/>
    </row>
    <row r="451" ht="15.75" customHeight="1">
      <c r="A451" s="16"/>
      <c r="B451" s="305"/>
      <c r="C451" s="16"/>
      <c r="D451" s="16"/>
      <c r="E451" s="16"/>
      <c r="F451" s="16"/>
      <c r="G451" s="16"/>
      <c r="H451" s="16"/>
      <c r="I451" s="16"/>
      <c r="J451" s="146"/>
      <c r="K451" s="146"/>
      <c r="L451" s="146"/>
      <c r="M451" s="146"/>
      <c r="N451" s="146"/>
      <c r="O451" s="146"/>
      <c r="P451" s="146"/>
      <c r="Q451" s="146"/>
      <c r="R451" s="146"/>
      <c r="S451" s="146"/>
      <c r="T451" s="146"/>
      <c r="U451" s="146"/>
      <c r="V451" s="146"/>
      <c r="W451" s="146"/>
      <c r="X451" s="146"/>
      <c r="Y451" s="146"/>
      <c r="Z451" s="146"/>
    </row>
    <row r="452" ht="15.75" customHeight="1">
      <c r="A452" s="16"/>
      <c r="B452" s="305"/>
      <c r="C452" s="16"/>
      <c r="D452" s="16"/>
      <c r="E452" s="16"/>
      <c r="F452" s="16"/>
      <c r="G452" s="16"/>
      <c r="H452" s="16"/>
      <c r="I452" s="16"/>
      <c r="J452" s="146"/>
      <c r="K452" s="146"/>
      <c r="L452" s="146"/>
      <c r="M452" s="146"/>
      <c r="N452" s="146"/>
      <c r="O452" s="146"/>
      <c r="P452" s="146"/>
      <c r="Q452" s="146"/>
      <c r="R452" s="146"/>
      <c r="S452" s="146"/>
      <c r="T452" s="146"/>
      <c r="U452" s="146"/>
      <c r="V452" s="146"/>
      <c r="W452" s="146"/>
      <c r="X452" s="146"/>
      <c r="Y452" s="146"/>
      <c r="Z452" s="146"/>
    </row>
    <row r="453" ht="15.75" customHeight="1">
      <c r="A453" s="16"/>
      <c r="B453" s="305"/>
      <c r="C453" s="16"/>
      <c r="D453" s="16"/>
      <c r="E453" s="16"/>
      <c r="F453" s="16"/>
      <c r="G453" s="16"/>
      <c r="H453" s="16"/>
      <c r="I453" s="16"/>
      <c r="J453" s="146"/>
      <c r="K453" s="146"/>
      <c r="L453" s="146"/>
      <c r="M453" s="146"/>
      <c r="N453" s="146"/>
      <c r="O453" s="146"/>
      <c r="P453" s="146"/>
      <c r="Q453" s="146"/>
      <c r="R453" s="146"/>
      <c r="S453" s="146"/>
      <c r="T453" s="146"/>
      <c r="U453" s="146"/>
      <c r="V453" s="146"/>
      <c r="W453" s="146"/>
      <c r="X453" s="146"/>
      <c r="Y453" s="146"/>
      <c r="Z453" s="146"/>
    </row>
    <row r="454" ht="15.75" customHeight="1">
      <c r="A454" s="16"/>
      <c r="B454" s="305"/>
      <c r="C454" s="16"/>
      <c r="D454" s="16"/>
      <c r="E454" s="16"/>
      <c r="F454" s="16"/>
      <c r="G454" s="16"/>
      <c r="H454" s="16"/>
      <c r="I454" s="16"/>
      <c r="J454" s="146"/>
      <c r="K454" s="146"/>
      <c r="L454" s="146"/>
      <c r="M454" s="146"/>
      <c r="N454" s="146"/>
      <c r="O454" s="146"/>
      <c r="P454" s="146"/>
      <c r="Q454" s="146"/>
      <c r="R454" s="146"/>
      <c r="S454" s="146"/>
      <c r="T454" s="146"/>
      <c r="U454" s="146"/>
      <c r="V454" s="146"/>
      <c r="W454" s="146"/>
      <c r="X454" s="146"/>
      <c r="Y454" s="146"/>
      <c r="Z454" s="146"/>
    </row>
    <row r="455" ht="15.75" customHeight="1">
      <c r="A455" s="16"/>
      <c r="B455" s="305"/>
      <c r="C455" s="16"/>
      <c r="D455" s="16"/>
      <c r="E455" s="16"/>
      <c r="F455" s="16"/>
      <c r="G455" s="16"/>
      <c r="H455" s="16"/>
      <c r="I455" s="1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</row>
    <row r="456" ht="15.75" customHeight="1">
      <c r="A456" s="16"/>
      <c r="B456" s="305"/>
      <c r="C456" s="16"/>
      <c r="D456" s="16"/>
      <c r="E456" s="16"/>
      <c r="F456" s="16"/>
      <c r="G456" s="16"/>
      <c r="H456" s="16"/>
      <c r="I456" s="16"/>
      <c r="J456" s="146"/>
      <c r="K456" s="146"/>
      <c r="L456" s="146"/>
      <c r="M456" s="146"/>
      <c r="N456" s="146"/>
      <c r="O456" s="146"/>
      <c r="P456" s="146"/>
      <c r="Q456" s="146"/>
      <c r="R456" s="146"/>
      <c r="S456" s="146"/>
      <c r="T456" s="146"/>
      <c r="U456" s="146"/>
      <c r="V456" s="146"/>
      <c r="W456" s="146"/>
      <c r="X456" s="146"/>
      <c r="Y456" s="146"/>
      <c r="Z456" s="146"/>
    </row>
    <row r="457" ht="15.75" customHeight="1">
      <c r="A457" s="16"/>
      <c r="B457" s="305"/>
      <c r="C457" s="16"/>
      <c r="D457" s="16"/>
      <c r="E457" s="16"/>
      <c r="F457" s="16"/>
      <c r="G457" s="16"/>
      <c r="H457" s="16"/>
      <c r="I457" s="16"/>
      <c r="J457" s="146"/>
      <c r="K457" s="146"/>
      <c r="L457" s="146"/>
      <c r="M457" s="146"/>
      <c r="N457" s="146"/>
      <c r="O457" s="146"/>
      <c r="P457" s="146"/>
      <c r="Q457" s="146"/>
      <c r="R457" s="146"/>
      <c r="S457" s="146"/>
      <c r="T457" s="146"/>
      <c r="U457" s="146"/>
      <c r="V457" s="146"/>
      <c r="W457" s="146"/>
      <c r="X457" s="146"/>
      <c r="Y457" s="146"/>
      <c r="Z457" s="146"/>
    </row>
    <row r="458" ht="15.75" customHeight="1">
      <c r="A458" s="16"/>
      <c r="B458" s="305"/>
      <c r="C458" s="16"/>
      <c r="D458" s="16"/>
      <c r="E458" s="16"/>
      <c r="F458" s="16"/>
      <c r="G458" s="16"/>
      <c r="H458" s="16"/>
      <c r="I458" s="16"/>
      <c r="J458" s="146"/>
      <c r="K458" s="146"/>
      <c r="L458" s="146"/>
      <c r="M458" s="146"/>
      <c r="N458" s="146"/>
      <c r="O458" s="146"/>
      <c r="P458" s="146"/>
      <c r="Q458" s="146"/>
      <c r="R458" s="146"/>
      <c r="S458" s="146"/>
      <c r="T458" s="146"/>
      <c r="U458" s="146"/>
      <c r="V458" s="146"/>
      <c r="W458" s="146"/>
      <c r="X458" s="146"/>
      <c r="Y458" s="146"/>
      <c r="Z458" s="146"/>
    </row>
    <row r="459" ht="15.75" customHeight="1">
      <c r="A459" s="16"/>
      <c r="B459" s="305"/>
      <c r="C459" s="16"/>
      <c r="D459" s="16"/>
      <c r="E459" s="16"/>
      <c r="F459" s="16"/>
      <c r="G459" s="16"/>
      <c r="H459" s="16"/>
      <c r="I459" s="16"/>
      <c r="J459" s="146"/>
      <c r="K459" s="146"/>
      <c r="L459" s="146"/>
      <c r="M459" s="146"/>
      <c r="N459" s="146"/>
      <c r="O459" s="146"/>
      <c r="P459" s="146"/>
      <c r="Q459" s="146"/>
      <c r="R459" s="146"/>
      <c r="S459" s="146"/>
      <c r="T459" s="146"/>
      <c r="U459" s="146"/>
      <c r="V459" s="146"/>
      <c r="W459" s="146"/>
      <c r="X459" s="146"/>
      <c r="Y459" s="146"/>
      <c r="Z459" s="146"/>
    </row>
    <row r="460" ht="15.75" customHeight="1">
      <c r="A460" s="16"/>
      <c r="B460" s="305"/>
      <c r="C460" s="16"/>
      <c r="D460" s="16"/>
      <c r="E460" s="16"/>
      <c r="F460" s="16"/>
      <c r="G460" s="16"/>
      <c r="H460" s="16"/>
      <c r="I460" s="16"/>
      <c r="J460" s="146"/>
      <c r="K460" s="146"/>
      <c r="L460" s="146"/>
      <c r="M460" s="146"/>
      <c r="N460" s="146"/>
      <c r="O460" s="146"/>
      <c r="P460" s="146"/>
      <c r="Q460" s="146"/>
      <c r="R460" s="146"/>
      <c r="S460" s="146"/>
      <c r="T460" s="146"/>
      <c r="U460" s="146"/>
      <c r="V460" s="146"/>
      <c r="W460" s="146"/>
      <c r="X460" s="146"/>
      <c r="Y460" s="146"/>
      <c r="Z460" s="146"/>
    </row>
    <row r="461" ht="15.75" customHeight="1">
      <c r="A461" s="16"/>
      <c r="B461" s="305"/>
      <c r="C461" s="16"/>
      <c r="D461" s="16"/>
      <c r="E461" s="16"/>
      <c r="F461" s="16"/>
      <c r="G461" s="16"/>
      <c r="H461" s="16"/>
      <c r="I461" s="16"/>
      <c r="J461" s="146"/>
      <c r="K461" s="146"/>
      <c r="L461" s="146"/>
      <c r="M461" s="146"/>
      <c r="N461" s="146"/>
      <c r="O461" s="146"/>
      <c r="P461" s="146"/>
      <c r="Q461" s="146"/>
      <c r="R461" s="146"/>
      <c r="S461" s="146"/>
      <c r="T461" s="146"/>
      <c r="U461" s="146"/>
      <c r="V461" s="146"/>
      <c r="W461" s="146"/>
      <c r="X461" s="146"/>
      <c r="Y461" s="146"/>
      <c r="Z461" s="146"/>
    </row>
    <row r="462" ht="15.75" customHeight="1">
      <c r="A462" s="16"/>
      <c r="B462" s="305"/>
      <c r="C462" s="16"/>
      <c r="D462" s="16"/>
      <c r="E462" s="16"/>
      <c r="F462" s="16"/>
      <c r="G462" s="16"/>
      <c r="H462" s="16"/>
      <c r="I462" s="16"/>
      <c r="J462" s="146"/>
      <c r="K462" s="146"/>
      <c r="L462" s="146"/>
      <c r="M462" s="146"/>
      <c r="N462" s="146"/>
      <c r="O462" s="146"/>
      <c r="P462" s="146"/>
      <c r="Q462" s="146"/>
      <c r="R462" s="146"/>
      <c r="S462" s="146"/>
      <c r="T462" s="146"/>
      <c r="U462" s="146"/>
      <c r="V462" s="146"/>
      <c r="W462" s="146"/>
      <c r="X462" s="146"/>
      <c r="Y462" s="146"/>
      <c r="Z462" s="146"/>
    </row>
    <row r="463" ht="15.75" customHeight="1">
      <c r="A463" s="16"/>
      <c r="B463" s="305"/>
      <c r="C463" s="16"/>
      <c r="D463" s="16"/>
      <c r="E463" s="16"/>
      <c r="F463" s="16"/>
      <c r="G463" s="16"/>
      <c r="H463" s="16"/>
      <c r="I463" s="16"/>
      <c r="J463" s="146"/>
      <c r="K463" s="146"/>
      <c r="L463" s="146"/>
      <c r="M463" s="146"/>
      <c r="N463" s="146"/>
      <c r="O463" s="146"/>
      <c r="P463" s="146"/>
      <c r="Q463" s="146"/>
      <c r="R463" s="146"/>
      <c r="S463" s="146"/>
      <c r="T463" s="146"/>
      <c r="U463" s="146"/>
      <c r="V463" s="146"/>
      <c r="W463" s="146"/>
      <c r="X463" s="146"/>
      <c r="Y463" s="146"/>
      <c r="Z463" s="146"/>
    </row>
    <row r="464" ht="15.75" customHeight="1">
      <c r="A464" s="16"/>
      <c r="B464" s="305"/>
      <c r="C464" s="16"/>
      <c r="D464" s="16"/>
      <c r="E464" s="16"/>
      <c r="F464" s="16"/>
      <c r="G464" s="16"/>
      <c r="H464" s="16"/>
      <c r="I464" s="16"/>
      <c r="J464" s="146"/>
      <c r="K464" s="146"/>
      <c r="L464" s="146"/>
      <c r="M464" s="146"/>
      <c r="N464" s="146"/>
      <c r="O464" s="146"/>
      <c r="P464" s="146"/>
      <c r="Q464" s="146"/>
      <c r="R464" s="146"/>
      <c r="S464" s="146"/>
      <c r="T464" s="146"/>
      <c r="U464" s="146"/>
      <c r="V464" s="146"/>
      <c r="W464" s="146"/>
      <c r="X464" s="146"/>
      <c r="Y464" s="146"/>
      <c r="Z464" s="146"/>
    </row>
    <row r="465" ht="15.75" customHeight="1">
      <c r="A465" s="16"/>
      <c r="B465" s="305"/>
      <c r="C465" s="16"/>
      <c r="D465" s="16"/>
      <c r="E465" s="16"/>
      <c r="F465" s="16"/>
      <c r="G465" s="16"/>
      <c r="H465" s="16"/>
      <c r="I465" s="1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</row>
    <row r="466" ht="15.75" customHeight="1">
      <c r="A466" s="16"/>
      <c r="B466" s="305"/>
      <c r="C466" s="16"/>
      <c r="D466" s="16"/>
      <c r="E466" s="16"/>
      <c r="F466" s="16"/>
      <c r="G466" s="16"/>
      <c r="H466" s="16"/>
      <c r="I466" s="16"/>
      <c r="J466" s="146"/>
      <c r="K466" s="146"/>
      <c r="L466" s="146"/>
      <c r="M466" s="146"/>
      <c r="N466" s="146"/>
      <c r="O466" s="146"/>
      <c r="P466" s="146"/>
      <c r="Q466" s="146"/>
      <c r="R466" s="146"/>
      <c r="S466" s="146"/>
      <c r="T466" s="146"/>
      <c r="U466" s="146"/>
      <c r="V466" s="146"/>
      <c r="W466" s="146"/>
      <c r="X466" s="146"/>
      <c r="Y466" s="146"/>
      <c r="Z466" s="146"/>
    </row>
    <row r="467" ht="15.75" customHeight="1">
      <c r="A467" s="16"/>
      <c r="B467" s="305"/>
      <c r="C467" s="16"/>
      <c r="D467" s="16"/>
      <c r="E467" s="16"/>
      <c r="F467" s="16"/>
      <c r="G467" s="16"/>
      <c r="H467" s="16"/>
      <c r="I467" s="16"/>
      <c r="J467" s="146"/>
      <c r="K467" s="146"/>
      <c r="L467" s="146"/>
      <c r="M467" s="146"/>
      <c r="N467" s="146"/>
      <c r="O467" s="146"/>
      <c r="P467" s="146"/>
      <c r="Q467" s="146"/>
      <c r="R467" s="146"/>
      <c r="S467" s="146"/>
      <c r="T467" s="146"/>
      <c r="U467" s="146"/>
      <c r="V467" s="146"/>
      <c r="W467" s="146"/>
      <c r="X467" s="146"/>
      <c r="Y467" s="146"/>
      <c r="Z467" s="146"/>
    </row>
    <row r="468" ht="15.75" customHeight="1">
      <c r="A468" s="16"/>
      <c r="B468" s="305"/>
      <c r="C468" s="16"/>
      <c r="D468" s="16"/>
      <c r="E468" s="16"/>
      <c r="F468" s="16"/>
      <c r="G468" s="16"/>
      <c r="H468" s="16"/>
      <c r="I468" s="16"/>
      <c r="J468" s="146"/>
      <c r="K468" s="146"/>
      <c r="L468" s="146"/>
      <c r="M468" s="146"/>
      <c r="N468" s="146"/>
      <c r="O468" s="146"/>
      <c r="P468" s="146"/>
      <c r="Q468" s="146"/>
      <c r="R468" s="146"/>
      <c r="S468" s="146"/>
      <c r="T468" s="146"/>
      <c r="U468" s="146"/>
      <c r="V468" s="146"/>
      <c r="W468" s="146"/>
      <c r="X468" s="146"/>
      <c r="Y468" s="146"/>
      <c r="Z468" s="146"/>
    </row>
    <row r="469" ht="15.75" customHeight="1">
      <c r="A469" s="16"/>
      <c r="B469" s="305"/>
      <c r="C469" s="16"/>
      <c r="D469" s="16"/>
      <c r="E469" s="16"/>
      <c r="F469" s="16"/>
      <c r="G469" s="16"/>
      <c r="H469" s="16"/>
      <c r="I469" s="16"/>
      <c r="J469" s="146"/>
      <c r="K469" s="146"/>
      <c r="L469" s="146"/>
      <c r="M469" s="146"/>
      <c r="N469" s="146"/>
      <c r="O469" s="146"/>
      <c r="P469" s="146"/>
      <c r="Q469" s="146"/>
      <c r="R469" s="146"/>
      <c r="S469" s="146"/>
      <c r="T469" s="146"/>
      <c r="U469" s="146"/>
      <c r="V469" s="146"/>
      <c r="W469" s="146"/>
      <c r="X469" s="146"/>
      <c r="Y469" s="146"/>
      <c r="Z469" s="146"/>
    </row>
    <row r="470" ht="15.75" customHeight="1">
      <c r="A470" s="16"/>
      <c r="B470" s="305"/>
      <c r="C470" s="16"/>
      <c r="D470" s="16"/>
      <c r="E470" s="16"/>
      <c r="F470" s="16"/>
      <c r="G470" s="16"/>
      <c r="H470" s="16"/>
      <c r="I470" s="16"/>
      <c r="J470" s="146"/>
      <c r="K470" s="146"/>
      <c r="L470" s="146"/>
      <c r="M470" s="146"/>
      <c r="N470" s="146"/>
      <c r="O470" s="146"/>
      <c r="P470" s="146"/>
      <c r="Q470" s="146"/>
      <c r="R470" s="146"/>
      <c r="S470" s="146"/>
      <c r="T470" s="146"/>
      <c r="U470" s="146"/>
      <c r="V470" s="146"/>
      <c r="W470" s="146"/>
      <c r="X470" s="146"/>
      <c r="Y470" s="146"/>
      <c r="Z470" s="146"/>
    </row>
    <row r="471" ht="15.75" customHeight="1">
      <c r="A471" s="16"/>
      <c r="B471" s="305"/>
      <c r="C471" s="16"/>
      <c r="D471" s="16"/>
      <c r="E471" s="16"/>
      <c r="F471" s="16"/>
      <c r="G471" s="16"/>
      <c r="H471" s="16"/>
      <c r="I471" s="16"/>
      <c r="J471" s="146"/>
      <c r="K471" s="146"/>
      <c r="L471" s="146"/>
      <c r="M471" s="146"/>
      <c r="N471" s="146"/>
      <c r="O471" s="146"/>
      <c r="P471" s="146"/>
      <c r="Q471" s="146"/>
      <c r="R471" s="146"/>
      <c r="S471" s="146"/>
      <c r="T471" s="146"/>
      <c r="U471" s="146"/>
      <c r="V471" s="146"/>
      <c r="W471" s="146"/>
      <c r="X471" s="146"/>
      <c r="Y471" s="146"/>
      <c r="Z471" s="146"/>
    </row>
    <row r="472" ht="15.75" customHeight="1">
      <c r="A472" s="16"/>
      <c r="B472" s="305"/>
      <c r="C472" s="16"/>
      <c r="D472" s="16"/>
      <c r="E472" s="16"/>
      <c r="F472" s="16"/>
      <c r="G472" s="16"/>
      <c r="H472" s="16"/>
      <c r="I472" s="16"/>
      <c r="J472" s="146"/>
      <c r="K472" s="146"/>
      <c r="L472" s="146"/>
      <c r="M472" s="146"/>
      <c r="N472" s="146"/>
      <c r="O472" s="146"/>
      <c r="P472" s="146"/>
      <c r="Q472" s="146"/>
      <c r="R472" s="146"/>
      <c r="S472" s="146"/>
      <c r="T472" s="146"/>
      <c r="U472" s="146"/>
      <c r="V472" s="146"/>
      <c r="W472" s="146"/>
      <c r="X472" s="146"/>
      <c r="Y472" s="146"/>
      <c r="Z472" s="146"/>
    </row>
    <row r="473" ht="15.75" customHeight="1">
      <c r="A473" s="16"/>
      <c r="B473" s="305"/>
      <c r="C473" s="16"/>
      <c r="D473" s="16"/>
      <c r="E473" s="16"/>
      <c r="F473" s="16"/>
      <c r="G473" s="16"/>
      <c r="H473" s="16"/>
      <c r="I473" s="16"/>
      <c r="J473" s="146"/>
      <c r="K473" s="146"/>
      <c r="L473" s="146"/>
      <c r="M473" s="146"/>
      <c r="N473" s="146"/>
      <c r="O473" s="146"/>
      <c r="P473" s="146"/>
      <c r="Q473" s="146"/>
      <c r="R473" s="146"/>
      <c r="S473" s="146"/>
      <c r="T473" s="146"/>
      <c r="U473" s="146"/>
      <c r="V473" s="146"/>
      <c r="W473" s="146"/>
      <c r="X473" s="146"/>
      <c r="Y473" s="146"/>
      <c r="Z473" s="146"/>
    </row>
    <row r="474" ht="15.75" customHeight="1">
      <c r="A474" s="16"/>
      <c r="B474" s="305"/>
      <c r="C474" s="16"/>
      <c r="D474" s="16"/>
      <c r="E474" s="16"/>
      <c r="F474" s="16"/>
      <c r="G474" s="16"/>
      <c r="H474" s="16"/>
      <c r="I474" s="16"/>
      <c r="J474" s="146"/>
      <c r="K474" s="146"/>
      <c r="L474" s="146"/>
      <c r="M474" s="146"/>
      <c r="N474" s="146"/>
      <c r="O474" s="146"/>
      <c r="P474" s="146"/>
      <c r="Q474" s="146"/>
      <c r="R474" s="146"/>
      <c r="S474" s="146"/>
      <c r="T474" s="146"/>
      <c r="U474" s="146"/>
      <c r="V474" s="146"/>
      <c r="W474" s="146"/>
      <c r="X474" s="146"/>
      <c r="Y474" s="146"/>
      <c r="Z474" s="146"/>
    </row>
    <row r="475" ht="15.75" customHeight="1">
      <c r="A475" s="16"/>
      <c r="B475" s="305"/>
      <c r="C475" s="16"/>
      <c r="D475" s="16"/>
      <c r="E475" s="16"/>
      <c r="F475" s="16"/>
      <c r="G475" s="16"/>
      <c r="H475" s="16"/>
      <c r="I475" s="16"/>
      <c r="J475" s="146"/>
      <c r="K475" s="146"/>
      <c r="L475" s="146"/>
      <c r="M475" s="146"/>
      <c r="N475" s="146"/>
      <c r="O475" s="146"/>
      <c r="P475" s="146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</row>
    <row r="476" ht="15.75" customHeight="1">
      <c r="A476" s="16"/>
      <c r="B476" s="305"/>
      <c r="C476" s="16"/>
      <c r="D476" s="16"/>
      <c r="E476" s="16"/>
      <c r="F476" s="16"/>
      <c r="G476" s="16"/>
      <c r="H476" s="16"/>
      <c r="I476" s="16"/>
      <c r="J476" s="146"/>
      <c r="K476" s="146"/>
      <c r="L476" s="146"/>
      <c r="M476" s="146"/>
      <c r="N476" s="146"/>
      <c r="O476" s="146"/>
      <c r="P476" s="146"/>
      <c r="Q476" s="146"/>
      <c r="R476" s="146"/>
      <c r="S476" s="146"/>
      <c r="T476" s="146"/>
      <c r="U476" s="146"/>
      <c r="V476" s="146"/>
      <c r="W476" s="146"/>
      <c r="X476" s="146"/>
      <c r="Y476" s="146"/>
      <c r="Z476" s="146"/>
    </row>
    <row r="477" ht="15.75" customHeight="1">
      <c r="A477" s="16"/>
      <c r="B477" s="305"/>
      <c r="C477" s="16"/>
      <c r="D477" s="16"/>
      <c r="E477" s="16"/>
      <c r="F477" s="16"/>
      <c r="G477" s="16"/>
      <c r="H477" s="16"/>
      <c r="I477" s="16"/>
      <c r="J477" s="146"/>
      <c r="K477" s="146"/>
      <c r="L477" s="146"/>
      <c r="M477" s="146"/>
      <c r="N477" s="146"/>
      <c r="O477" s="146"/>
      <c r="P477" s="146"/>
      <c r="Q477" s="146"/>
      <c r="R477" s="146"/>
      <c r="S477" s="146"/>
      <c r="T477" s="146"/>
      <c r="U477" s="146"/>
      <c r="V477" s="146"/>
      <c r="W477" s="146"/>
      <c r="X477" s="146"/>
      <c r="Y477" s="146"/>
      <c r="Z477" s="146"/>
    </row>
    <row r="478" ht="15.75" customHeight="1">
      <c r="A478" s="16"/>
      <c r="B478" s="305"/>
      <c r="C478" s="16"/>
      <c r="D478" s="16"/>
      <c r="E478" s="16"/>
      <c r="F478" s="16"/>
      <c r="G478" s="16"/>
      <c r="H478" s="16"/>
      <c r="I478" s="16"/>
      <c r="J478" s="146"/>
      <c r="K478" s="146"/>
      <c r="L478" s="146"/>
      <c r="M478" s="146"/>
      <c r="N478" s="146"/>
      <c r="O478" s="146"/>
      <c r="P478" s="146"/>
      <c r="Q478" s="146"/>
      <c r="R478" s="146"/>
      <c r="S478" s="146"/>
      <c r="T478" s="146"/>
      <c r="U478" s="146"/>
      <c r="V478" s="146"/>
      <c r="W478" s="146"/>
      <c r="X478" s="146"/>
      <c r="Y478" s="146"/>
      <c r="Z478" s="146"/>
    </row>
    <row r="479" ht="15.75" customHeight="1">
      <c r="A479" s="16"/>
      <c r="B479" s="305"/>
      <c r="C479" s="16"/>
      <c r="D479" s="16"/>
      <c r="E479" s="16"/>
      <c r="F479" s="16"/>
      <c r="G479" s="16"/>
      <c r="H479" s="16"/>
      <c r="I479" s="16"/>
      <c r="J479" s="146"/>
      <c r="K479" s="146"/>
      <c r="L479" s="146"/>
      <c r="M479" s="146"/>
      <c r="N479" s="146"/>
      <c r="O479" s="146"/>
      <c r="P479" s="146"/>
      <c r="Q479" s="146"/>
      <c r="R479" s="146"/>
      <c r="S479" s="146"/>
      <c r="T479" s="146"/>
      <c r="U479" s="146"/>
      <c r="V479" s="146"/>
      <c r="W479" s="146"/>
      <c r="X479" s="146"/>
      <c r="Y479" s="146"/>
      <c r="Z479" s="146"/>
    </row>
    <row r="480" ht="15.75" customHeight="1">
      <c r="A480" s="16"/>
      <c r="B480" s="305"/>
      <c r="C480" s="16"/>
      <c r="D480" s="16"/>
      <c r="E480" s="16"/>
      <c r="F480" s="16"/>
      <c r="G480" s="16"/>
      <c r="H480" s="16"/>
      <c r="I480" s="16"/>
      <c r="J480" s="146"/>
      <c r="K480" s="146"/>
      <c r="L480" s="146"/>
      <c r="M480" s="146"/>
      <c r="N480" s="146"/>
      <c r="O480" s="146"/>
      <c r="P480" s="146"/>
      <c r="Q480" s="146"/>
      <c r="R480" s="146"/>
      <c r="S480" s="146"/>
      <c r="T480" s="146"/>
      <c r="U480" s="146"/>
      <c r="V480" s="146"/>
      <c r="W480" s="146"/>
      <c r="X480" s="146"/>
      <c r="Y480" s="146"/>
      <c r="Z480" s="146"/>
    </row>
    <row r="481" ht="15.75" customHeight="1">
      <c r="A481" s="16"/>
      <c r="B481" s="305"/>
      <c r="C481" s="16"/>
      <c r="D481" s="16"/>
      <c r="E481" s="16"/>
      <c r="F481" s="16"/>
      <c r="G481" s="16"/>
      <c r="H481" s="16"/>
      <c r="I481" s="16"/>
      <c r="J481" s="146"/>
      <c r="K481" s="146"/>
      <c r="L481" s="146"/>
      <c r="M481" s="146"/>
      <c r="N481" s="146"/>
      <c r="O481" s="146"/>
      <c r="P481" s="146"/>
      <c r="Q481" s="146"/>
      <c r="R481" s="146"/>
      <c r="S481" s="146"/>
      <c r="T481" s="146"/>
      <c r="U481" s="146"/>
      <c r="V481" s="146"/>
      <c r="W481" s="146"/>
      <c r="X481" s="146"/>
      <c r="Y481" s="146"/>
      <c r="Z481" s="146"/>
    </row>
    <row r="482" ht="15.75" customHeight="1">
      <c r="A482" s="16"/>
      <c r="B482" s="305"/>
      <c r="C482" s="16"/>
      <c r="D482" s="16"/>
      <c r="E482" s="16"/>
      <c r="F482" s="16"/>
      <c r="G482" s="16"/>
      <c r="H482" s="16"/>
      <c r="I482" s="16"/>
      <c r="J482" s="146"/>
      <c r="K482" s="146"/>
      <c r="L482" s="146"/>
      <c r="M482" s="146"/>
      <c r="N482" s="146"/>
      <c r="O482" s="146"/>
      <c r="P482" s="146"/>
      <c r="Q482" s="146"/>
      <c r="R482" s="146"/>
      <c r="S482" s="146"/>
      <c r="T482" s="146"/>
      <c r="U482" s="146"/>
      <c r="V482" s="146"/>
      <c r="W482" s="146"/>
      <c r="X482" s="146"/>
      <c r="Y482" s="146"/>
      <c r="Z482" s="146"/>
    </row>
    <row r="483" ht="15.75" customHeight="1">
      <c r="A483" s="16"/>
      <c r="B483" s="305"/>
      <c r="C483" s="16"/>
      <c r="D483" s="16"/>
      <c r="E483" s="16"/>
      <c r="F483" s="16"/>
      <c r="G483" s="16"/>
      <c r="H483" s="16"/>
      <c r="I483" s="16"/>
      <c r="J483" s="146"/>
      <c r="K483" s="146"/>
      <c r="L483" s="146"/>
      <c r="M483" s="146"/>
      <c r="N483" s="146"/>
      <c r="O483" s="146"/>
      <c r="P483" s="146"/>
      <c r="Q483" s="146"/>
      <c r="R483" s="146"/>
      <c r="S483" s="146"/>
      <c r="T483" s="146"/>
      <c r="U483" s="146"/>
      <c r="V483" s="146"/>
      <c r="W483" s="146"/>
      <c r="X483" s="146"/>
      <c r="Y483" s="146"/>
      <c r="Z483" s="146"/>
    </row>
    <row r="484" ht="15.75" customHeight="1">
      <c r="A484" s="16"/>
      <c r="B484" s="305"/>
      <c r="C484" s="16"/>
      <c r="D484" s="16"/>
      <c r="E484" s="16"/>
      <c r="F484" s="16"/>
      <c r="G484" s="16"/>
      <c r="H484" s="16"/>
      <c r="I484" s="16"/>
      <c r="J484" s="146"/>
      <c r="K484" s="146"/>
      <c r="L484" s="146"/>
      <c r="M484" s="146"/>
      <c r="N484" s="146"/>
      <c r="O484" s="146"/>
      <c r="P484" s="146"/>
      <c r="Q484" s="146"/>
      <c r="R484" s="146"/>
      <c r="S484" s="146"/>
      <c r="T484" s="146"/>
      <c r="U484" s="146"/>
      <c r="V484" s="146"/>
      <c r="W484" s="146"/>
      <c r="X484" s="146"/>
      <c r="Y484" s="146"/>
      <c r="Z484" s="146"/>
    </row>
    <row r="485" ht="15.75" customHeight="1">
      <c r="A485" s="16"/>
      <c r="B485" s="305"/>
      <c r="C485" s="16"/>
      <c r="D485" s="16"/>
      <c r="E485" s="16"/>
      <c r="F485" s="16"/>
      <c r="G485" s="16"/>
      <c r="H485" s="16"/>
      <c r="I485" s="1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</row>
    <row r="486" ht="15.75" customHeight="1">
      <c r="A486" s="16"/>
      <c r="B486" s="305"/>
      <c r="C486" s="16"/>
      <c r="D486" s="16"/>
      <c r="E486" s="16"/>
      <c r="F486" s="16"/>
      <c r="G486" s="16"/>
      <c r="H486" s="16"/>
      <c r="I486" s="16"/>
      <c r="J486" s="146"/>
      <c r="K486" s="146"/>
      <c r="L486" s="146"/>
      <c r="M486" s="146"/>
      <c r="N486" s="146"/>
      <c r="O486" s="146"/>
      <c r="P486" s="146"/>
      <c r="Q486" s="146"/>
      <c r="R486" s="146"/>
      <c r="S486" s="146"/>
      <c r="T486" s="146"/>
      <c r="U486" s="146"/>
      <c r="V486" s="146"/>
      <c r="W486" s="146"/>
      <c r="X486" s="146"/>
      <c r="Y486" s="146"/>
      <c r="Z486" s="146"/>
    </row>
    <row r="487" ht="15.75" customHeight="1">
      <c r="A487" s="16"/>
      <c r="B487" s="305"/>
      <c r="C487" s="16"/>
      <c r="D487" s="16"/>
      <c r="E487" s="16"/>
      <c r="F487" s="16"/>
      <c r="G487" s="16"/>
      <c r="H487" s="16"/>
      <c r="I487" s="16"/>
      <c r="J487" s="146"/>
      <c r="K487" s="146"/>
      <c r="L487" s="146"/>
      <c r="M487" s="146"/>
      <c r="N487" s="146"/>
      <c r="O487" s="146"/>
      <c r="P487" s="146"/>
      <c r="Q487" s="146"/>
      <c r="R487" s="146"/>
      <c r="S487" s="146"/>
      <c r="T487" s="146"/>
      <c r="U487" s="146"/>
      <c r="V487" s="146"/>
      <c r="W487" s="146"/>
      <c r="X487" s="146"/>
      <c r="Y487" s="146"/>
      <c r="Z487" s="146"/>
    </row>
    <row r="488" ht="15.75" customHeight="1">
      <c r="A488" s="16"/>
      <c r="B488" s="305"/>
      <c r="C488" s="16"/>
      <c r="D488" s="16"/>
      <c r="E488" s="16"/>
      <c r="F488" s="16"/>
      <c r="G488" s="16"/>
      <c r="H488" s="16"/>
      <c r="I488" s="16"/>
      <c r="J488" s="146"/>
      <c r="K488" s="146"/>
      <c r="L488" s="146"/>
      <c r="M488" s="146"/>
      <c r="N488" s="146"/>
      <c r="O488" s="146"/>
      <c r="P488" s="146"/>
      <c r="Q488" s="146"/>
      <c r="R488" s="146"/>
      <c r="S488" s="146"/>
      <c r="T488" s="146"/>
      <c r="U488" s="146"/>
      <c r="V488" s="146"/>
      <c r="W488" s="146"/>
      <c r="X488" s="146"/>
      <c r="Y488" s="146"/>
      <c r="Z488" s="146"/>
    </row>
    <row r="489" ht="15.75" customHeight="1">
      <c r="A489" s="16"/>
      <c r="B489" s="305"/>
      <c r="C489" s="16"/>
      <c r="D489" s="16"/>
      <c r="E489" s="16"/>
      <c r="F489" s="16"/>
      <c r="G489" s="16"/>
      <c r="H489" s="16"/>
      <c r="I489" s="16"/>
      <c r="J489" s="146"/>
      <c r="K489" s="146"/>
      <c r="L489" s="146"/>
      <c r="M489" s="146"/>
      <c r="N489" s="146"/>
      <c r="O489" s="146"/>
      <c r="P489" s="146"/>
      <c r="Q489" s="146"/>
      <c r="R489" s="146"/>
      <c r="S489" s="146"/>
      <c r="T489" s="146"/>
      <c r="U489" s="146"/>
      <c r="V489" s="146"/>
      <c r="W489" s="146"/>
      <c r="X489" s="146"/>
      <c r="Y489" s="146"/>
      <c r="Z489" s="146"/>
    </row>
    <row r="490" ht="15.75" customHeight="1">
      <c r="A490" s="16"/>
      <c r="B490" s="305"/>
      <c r="C490" s="16"/>
      <c r="D490" s="16"/>
      <c r="E490" s="16"/>
      <c r="F490" s="16"/>
      <c r="G490" s="16"/>
      <c r="H490" s="16"/>
      <c r="I490" s="16"/>
      <c r="J490" s="146"/>
      <c r="K490" s="146"/>
      <c r="L490" s="146"/>
      <c r="M490" s="146"/>
      <c r="N490" s="146"/>
      <c r="O490" s="146"/>
      <c r="P490" s="146"/>
      <c r="Q490" s="146"/>
      <c r="R490" s="146"/>
      <c r="S490" s="146"/>
      <c r="T490" s="146"/>
      <c r="U490" s="146"/>
      <c r="V490" s="146"/>
      <c r="W490" s="146"/>
      <c r="X490" s="146"/>
      <c r="Y490" s="146"/>
      <c r="Z490" s="146"/>
    </row>
    <row r="491" ht="15.75" customHeight="1">
      <c r="A491" s="16"/>
      <c r="B491" s="305"/>
      <c r="C491" s="16"/>
      <c r="D491" s="16"/>
      <c r="E491" s="16"/>
      <c r="F491" s="16"/>
      <c r="G491" s="16"/>
      <c r="H491" s="16"/>
      <c r="I491" s="16"/>
      <c r="J491" s="146"/>
      <c r="K491" s="146"/>
      <c r="L491" s="146"/>
      <c r="M491" s="146"/>
      <c r="N491" s="146"/>
      <c r="O491" s="146"/>
      <c r="P491" s="146"/>
      <c r="Q491" s="146"/>
      <c r="R491" s="146"/>
      <c r="S491" s="146"/>
      <c r="T491" s="146"/>
      <c r="U491" s="146"/>
      <c r="V491" s="146"/>
      <c r="W491" s="146"/>
      <c r="X491" s="146"/>
      <c r="Y491" s="146"/>
      <c r="Z491" s="146"/>
    </row>
    <row r="492" ht="15.75" customHeight="1">
      <c r="A492" s="16"/>
      <c r="B492" s="305"/>
      <c r="C492" s="16"/>
      <c r="D492" s="16"/>
      <c r="E492" s="16"/>
      <c r="F492" s="16"/>
      <c r="G492" s="16"/>
      <c r="H492" s="16"/>
      <c r="I492" s="16"/>
      <c r="J492" s="146"/>
      <c r="K492" s="146"/>
      <c r="L492" s="146"/>
      <c r="M492" s="146"/>
      <c r="N492" s="146"/>
      <c r="O492" s="146"/>
      <c r="P492" s="146"/>
      <c r="Q492" s="146"/>
      <c r="R492" s="146"/>
      <c r="S492" s="146"/>
      <c r="T492" s="146"/>
      <c r="U492" s="146"/>
      <c r="V492" s="146"/>
      <c r="W492" s="146"/>
      <c r="X492" s="146"/>
      <c r="Y492" s="146"/>
      <c r="Z492" s="146"/>
    </row>
    <row r="493" ht="15.75" customHeight="1">
      <c r="A493" s="16"/>
      <c r="B493" s="305"/>
      <c r="C493" s="16"/>
      <c r="D493" s="16"/>
      <c r="E493" s="16"/>
      <c r="F493" s="16"/>
      <c r="G493" s="16"/>
      <c r="H493" s="16"/>
      <c r="I493" s="16"/>
      <c r="J493" s="146"/>
      <c r="K493" s="146"/>
      <c r="L493" s="146"/>
      <c r="M493" s="146"/>
      <c r="N493" s="146"/>
      <c r="O493" s="146"/>
      <c r="P493" s="146"/>
      <c r="Q493" s="146"/>
      <c r="R493" s="146"/>
      <c r="S493" s="146"/>
      <c r="T493" s="146"/>
      <c r="U493" s="146"/>
      <c r="V493" s="146"/>
      <c r="W493" s="146"/>
      <c r="X493" s="146"/>
      <c r="Y493" s="146"/>
      <c r="Z493" s="146"/>
    </row>
    <row r="494" ht="15.75" customHeight="1">
      <c r="A494" s="16"/>
      <c r="B494" s="305"/>
      <c r="C494" s="16"/>
      <c r="D494" s="16"/>
      <c r="E494" s="16"/>
      <c r="F494" s="16"/>
      <c r="G494" s="16"/>
      <c r="H494" s="16"/>
      <c r="I494" s="16"/>
      <c r="J494" s="146"/>
      <c r="K494" s="146"/>
      <c r="L494" s="146"/>
      <c r="M494" s="146"/>
      <c r="N494" s="146"/>
      <c r="O494" s="146"/>
      <c r="P494" s="146"/>
      <c r="Q494" s="146"/>
      <c r="R494" s="146"/>
      <c r="S494" s="146"/>
      <c r="T494" s="146"/>
      <c r="U494" s="146"/>
      <c r="V494" s="146"/>
      <c r="W494" s="146"/>
      <c r="X494" s="146"/>
      <c r="Y494" s="146"/>
      <c r="Z494" s="146"/>
    </row>
    <row r="495" ht="15.75" customHeight="1">
      <c r="A495" s="16"/>
      <c r="B495" s="305"/>
      <c r="C495" s="16"/>
      <c r="D495" s="16"/>
      <c r="E495" s="16"/>
      <c r="F495" s="16"/>
      <c r="G495" s="16"/>
      <c r="H495" s="16"/>
      <c r="I495" s="16"/>
      <c r="J495" s="146"/>
      <c r="K495" s="146"/>
      <c r="L495" s="146"/>
      <c r="M495" s="146"/>
      <c r="N495" s="146"/>
      <c r="O495" s="146"/>
      <c r="P495" s="146"/>
      <c r="Q495" s="146"/>
      <c r="R495" s="146"/>
      <c r="S495" s="146"/>
      <c r="T495" s="146"/>
      <c r="U495" s="146"/>
      <c r="V495" s="146"/>
      <c r="W495" s="146"/>
      <c r="X495" s="146"/>
      <c r="Y495" s="146"/>
      <c r="Z495" s="146"/>
    </row>
    <row r="496" ht="15.75" customHeight="1">
      <c r="A496" s="16"/>
      <c r="B496" s="305"/>
      <c r="C496" s="16"/>
      <c r="D496" s="16"/>
      <c r="E496" s="16"/>
      <c r="F496" s="16"/>
      <c r="G496" s="16"/>
      <c r="H496" s="16"/>
      <c r="I496" s="16"/>
      <c r="J496" s="146"/>
      <c r="K496" s="146"/>
      <c r="L496" s="146"/>
      <c r="M496" s="146"/>
      <c r="N496" s="146"/>
      <c r="O496" s="146"/>
      <c r="P496" s="146"/>
      <c r="Q496" s="146"/>
      <c r="R496" s="146"/>
      <c r="S496" s="146"/>
      <c r="T496" s="146"/>
      <c r="U496" s="146"/>
      <c r="V496" s="146"/>
      <c r="W496" s="146"/>
      <c r="X496" s="146"/>
      <c r="Y496" s="146"/>
      <c r="Z496" s="146"/>
    </row>
    <row r="497" ht="15.75" customHeight="1">
      <c r="A497" s="16"/>
      <c r="B497" s="305"/>
      <c r="C497" s="16"/>
      <c r="D497" s="16"/>
      <c r="E497" s="16"/>
      <c r="F497" s="16"/>
      <c r="G497" s="16"/>
      <c r="H497" s="16"/>
      <c r="I497" s="16"/>
      <c r="J497" s="146"/>
      <c r="K497" s="146"/>
      <c r="L497" s="146"/>
      <c r="M497" s="146"/>
      <c r="N497" s="146"/>
      <c r="O497" s="146"/>
      <c r="P497" s="146"/>
      <c r="Q497" s="146"/>
      <c r="R497" s="146"/>
      <c r="S497" s="146"/>
      <c r="T497" s="146"/>
      <c r="U497" s="146"/>
      <c r="V497" s="146"/>
      <c r="W497" s="146"/>
      <c r="X497" s="146"/>
      <c r="Y497" s="146"/>
      <c r="Z497" s="146"/>
    </row>
    <row r="498" ht="15.75" customHeight="1">
      <c r="A498" s="16"/>
      <c r="B498" s="305"/>
      <c r="C498" s="16"/>
      <c r="D498" s="16"/>
      <c r="E498" s="16"/>
      <c r="F498" s="16"/>
      <c r="G498" s="16"/>
      <c r="H498" s="16"/>
      <c r="I498" s="16"/>
      <c r="J498" s="146"/>
      <c r="K498" s="146"/>
      <c r="L498" s="146"/>
      <c r="M498" s="146"/>
      <c r="N498" s="146"/>
      <c r="O498" s="146"/>
      <c r="P498" s="146"/>
      <c r="Q498" s="146"/>
      <c r="R498" s="146"/>
      <c r="S498" s="146"/>
      <c r="T498" s="146"/>
      <c r="U498" s="146"/>
      <c r="V498" s="146"/>
      <c r="W498" s="146"/>
      <c r="X498" s="146"/>
      <c r="Y498" s="146"/>
      <c r="Z498" s="146"/>
    </row>
    <row r="499" ht="15.75" customHeight="1">
      <c r="A499" s="16"/>
      <c r="B499" s="305"/>
      <c r="C499" s="16"/>
      <c r="D499" s="16"/>
      <c r="E499" s="16"/>
      <c r="F499" s="16"/>
      <c r="G499" s="16"/>
      <c r="H499" s="16"/>
      <c r="I499" s="16"/>
      <c r="J499" s="146"/>
      <c r="K499" s="146"/>
      <c r="L499" s="146"/>
      <c r="M499" s="146"/>
      <c r="N499" s="146"/>
      <c r="O499" s="146"/>
      <c r="P499" s="146"/>
      <c r="Q499" s="146"/>
      <c r="R499" s="146"/>
      <c r="S499" s="146"/>
      <c r="T499" s="146"/>
      <c r="U499" s="146"/>
      <c r="V499" s="146"/>
      <c r="W499" s="146"/>
      <c r="X499" s="146"/>
      <c r="Y499" s="146"/>
      <c r="Z499" s="146"/>
    </row>
    <row r="500" ht="15.75" customHeight="1">
      <c r="A500" s="16"/>
      <c r="B500" s="305"/>
      <c r="C500" s="16"/>
      <c r="D500" s="16"/>
      <c r="E500" s="16"/>
      <c r="F500" s="16"/>
      <c r="G500" s="16"/>
      <c r="H500" s="16"/>
      <c r="I500" s="16"/>
      <c r="J500" s="146"/>
      <c r="K500" s="146"/>
      <c r="L500" s="146"/>
      <c r="M500" s="146"/>
      <c r="N500" s="146"/>
      <c r="O500" s="146"/>
      <c r="P500" s="146"/>
      <c r="Q500" s="146"/>
      <c r="R500" s="146"/>
      <c r="S500" s="146"/>
      <c r="T500" s="146"/>
      <c r="U500" s="146"/>
      <c r="V500" s="146"/>
      <c r="W500" s="146"/>
      <c r="X500" s="146"/>
      <c r="Y500" s="146"/>
      <c r="Z500" s="146"/>
    </row>
    <row r="501" ht="15.75" customHeight="1">
      <c r="A501" s="16"/>
      <c r="B501" s="305"/>
      <c r="C501" s="16"/>
      <c r="D501" s="16"/>
      <c r="E501" s="16"/>
      <c r="F501" s="16"/>
      <c r="G501" s="16"/>
      <c r="H501" s="16"/>
      <c r="I501" s="16"/>
      <c r="J501" s="146"/>
      <c r="K501" s="146"/>
      <c r="L501" s="146"/>
      <c r="M501" s="146"/>
      <c r="N501" s="146"/>
      <c r="O501" s="146"/>
      <c r="P501" s="146"/>
      <c r="Q501" s="146"/>
      <c r="R501" s="146"/>
      <c r="S501" s="146"/>
      <c r="T501" s="146"/>
      <c r="U501" s="146"/>
      <c r="V501" s="146"/>
      <c r="W501" s="146"/>
      <c r="X501" s="146"/>
      <c r="Y501" s="146"/>
      <c r="Z501" s="146"/>
    </row>
    <row r="502" ht="15.75" customHeight="1">
      <c r="A502" s="16"/>
      <c r="B502" s="305"/>
      <c r="C502" s="16"/>
      <c r="D502" s="16"/>
      <c r="E502" s="16"/>
      <c r="F502" s="16"/>
      <c r="G502" s="16"/>
      <c r="H502" s="16"/>
      <c r="I502" s="16"/>
      <c r="J502" s="146"/>
      <c r="K502" s="146"/>
      <c r="L502" s="146"/>
      <c r="M502" s="146"/>
      <c r="N502" s="146"/>
      <c r="O502" s="146"/>
      <c r="P502" s="146"/>
      <c r="Q502" s="146"/>
      <c r="R502" s="146"/>
      <c r="S502" s="146"/>
      <c r="T502" s="146"/>
      <c r="U502" s="146"/>
      <c r="V502" s="146"/>
      <c r="W502" s="146"/>
      <c r="X502" s="146"/>
      <c r="Y502" s="146"/>
      <c r="Z502" s="146"/>
    </row>
    <row r="503" ht="15.75" customHeight="1">
      <c r="A503" s="16"/>
      <c r="B503" s="305"/>
      <c r="C503" s="16"/>
      <c r="D503" s="16"/>
      <c r="E503" s="16"/>
      <c r="F503" s="16"/>
      <c r="G503" s="16"/>
      <c r="H503" s="16"/>
      <c r="I503" s="16"/>
      <c r="J503" s="146"/>
      <c r="K503" s="146"/>
      <c r="L503" s="146"/>
      <c r="M503" s="146"/>
      <c r="N503" s="146"/>
      <c r="O503" s="146"/>
      <c r="P503" s="146"/>
      <c r="Q503" s="146"/>
      <c r="R503" s="146"/>
      <c r="S503" s="146"/>
      <c r="T503" s="146"/>
      <c r="U503" s="146"/>
      <c r="V503" s="146"/>
      <c r="W503" s="146"/>
      <c r="X503" s="146"/>
      <c r="Y503" s="146"/>
      <c r="Z503" s="146"/>
    </row>
    <row r="504" ht="15.75" customHeight="1">
      <c r="A504" s="16"/>
      <c r="B504" s="305"/>
      <c r="C504" s="16"/>
      <c r="D504" s="16"/>
      <c r="E504" s="16"/>
      <c r="F504" s="16"/>
      <c r="G504" s="16"/>
      <c r="H504" s="16"/>
      <c r="I504" s="16"/>
      <c r="J504" s="146"/>
      <c r="K504" s="146"/>
      <c r="L504" s="146"/>
      <c r="M504" s="146"/>
      <c r="N504" s="146"/>
      <c r="O504" s="146"/>
      <c r="P504" s="146"/>
      <c r="Q504" s="146"/>
      <c r="R504" s="146"/>
      <c r="S504" s="146"/>
      <c r="T504" s="146"/>
      <c r="U504" s="146"/>
      <c r="V504" s="146"/>
      <c r="W504" s="146"/>
      <c r="X504" s="146"/>
      <c r="Y504" s="146"/>
      <c r="Z504" s="146"/>
    </row>
    <row r="505" ht="15.75" customHeight="1">
      <c r="A505" s="16"/>
      <c r="B505" s="305"/>
      <c r="C505" s="16"/>
      <c r="D505" s="16"/>
      <c r="E505" s="16"/>
      <c r="F505" s="16"/>
      <c r="G505" s="16"/>
      <c r="H505" s="16"/>
      <c r="I505" s="16"/>
      <c r="J505" s="146"/>
      <c r="K505" s="146"/>
      <c r="L505" s="146"/>
      <c r="M505" s="146"/>
      <c r="N505" s="146"/>
      <c r="O505" s="146"/>
      <c r="P505" s="146"/>
      <c r="Q505" s="146"/>
      <c r="R505" s="146"/>
      <c r="S505" s="146"/>
      <c r="T505" s="146"/>
      <c r="U505" s="146"/>
      <c r="V505" s="146"/>
      <c r="W505" s="146"/>
      <c r="X505" s="146"/>
      <c r="Y505" s="146"/>
      <c r="Z505" s="146"/>
    </row>
    <row r="506" ht="15.75" customHeight="1">
      <c r="A506" s="16"/>
      <c r="B506" s="305"/>
      <c r="C506" s="16"/>
      <c r="D506" s="16"/>
      <c r="E506" s="16"/>
      <c r="F506" s="16"/>
      <c r="G506" s="16"/>
      <c r="H506" s="16"/>
      <c r="I506" s="16"/>
      <c r="J506" s="146"/>
      <c r="K506" s="146"/>
      <c r="L506" s="146"/>
      <c r="M506" s="146"/>
      <c r="N506" s="146"/>
      <c r="O506" s="146"/>
      <c r="P506" s="146"/>
      <c r="Q506" s="146"/>
      <c r="R506" s="146"/>
      <c r="S506" s="146"/>
      <c r="T506" s="146"/>
      <c r="U506" s="146"/>
      <c r="V506" s="146"/>
      <c r="W506" s="146"/>
      <c r="X506" s="146"/>
      <c r="Y506" s="146"/>
      <c r="Z506" s="146"/>
    </row>
    <row r="507" ht="15.75" customHeight="1">
      <c r="A507" s="16"/>
      <c r="B507" s="305"/>
      <c r="C507" s="16"/>
      <c r="D507" s="16"/>
      <c r="E507" s="16"/>
      <c r="F507" s="16"/>
      <c r="G507" s="16"/>
      <c r="H507" s="16"/>
      <c r="I507" s="16"/>
      <c r="J507" s="146"/>
      <c r="K507" s="146"/>
      <c r="L507" s="146"/>
      <c r="M507" s="146"/>
      <c r="N507" s="146"/>
      <c r="O507" s="146"/>
      <c r="P507" s="146"/>
      <c r="Q507" s="146"/>
      <c r="R507" s="146"/>
      <c r="S507" s="146"/>
      <c r="T507" s="146"/>
      <c r="U507" s="146"/>
      <c r="V507" s="146"/>
      <c r="W507" s="146"/>
      <c r="X507" s="146"/>
      <c r="Y507" s="146"/>
      <c r="Z507" s="146"/>
    </row>
    <row r="508" ht="15.75" customHeight="1">
      <c r="A508" s="16"/>
      <c r="B508" s="305"/>
      <c r="C508" s="16"/>
      <c r="D508" s="16"/>
      <c r="E508" s="16"/>
      <c r="F508" s="16"/>
      <c r="G508" s="16"/>
      <c r="H508" s="16"/>
      <c r="I508" s="1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</row>
    <row r="509" ht="15.75" customHeight="1">
      <c r="A509" s="16"/>
      <c r="B509" s="305"/>
      <c r="C509" s="16"/>
      <c r="D509" s="16"/>
      <c r="E509" s="16"/>
      <c r="F509" s="16"/>
      <c r="G509" s="16"/>
      <c r="H509" s="16"/>
      <c r="I509" s="16"/>
      <c r="J509" s="146"/>
      <c r="K509" s="146"/>
      <c r="L509" s="146"/>
      <c r="M509" s="146"/>
      <c r="N509" s="146"/>
      <c r="O509" s="146"/>
      <c r="P509" s="146"/>
      <c r="Q509" s="146"/>
      <c r="R509" s="146"/>
      <c r="S509" s="146"/>
      <c r="T509" s="146"/>
      <c r="U509" s="146"/>
      <c r="V509" s="146"/>
      <c r="W509" s="146"/>
      <c r="X509" s="146"/>
      <c r="Y509" s="146"/>
      <c r="Z509" s="146"/>
    </row>
    <row r="510" ht="15.75" customHeight="1">
      <c r="A510" s="16"/>
      <c r="B510" s="305"/>
      <c r="C510" s="16"/>
      <c r="D510" s="16"/>
      <c r="E510" s="16"/>
      <c r="F510" s="16"/>
      <c r="G510" s="16"/>
      <c r="H510" s="16"/>
      <c r="I510" s="16"/>
      <c r="J510" s="146"/>
      <c r="K510" s="146"/>
      <c r="L510" s="146"/>
      <c r="M510" s="146"/>
      <c r="N510" s="146"/>
      <c r="O510" s="146"/>
      <c r="P510" s="146"/>
      <c r="Q510" s="146"/>
      <c r="R510" s="146"/>
      <c r="S510" s="146"/>
      <c r="T510" s="146"/>
      <c r="U510" s="146"/>
      <c r="V510" s="146"/>
      <c r="W510" s="146"/>
      <c r="X510" s="146"/>
      <c r="Y510" s="146"/>
      <c r="Z510" s="146"/>
    </row>
    <row r="511" ht="15.75" customHeight="1">
      <c r="A511" s="16"/>
      <c r="B511" s="305"/>
      <c r="C511" s="16"/>
      <c r="D511" s="16"/>
      <c r="E511" s="16"/>
      <c r="F511" s="16"/>
      <c r="G511" s="16"/>
      <c r="H511" s="16"/>
      <c r="I511" s="16"/>
      <c r="J511" s="146"/>
      <c r="K511" s="146"/>
      <c r="L511" s="146"/>
      <c r="M511" s="146"/>
      <c r="N511" s="146"/>
      <c r="O511" s="146"/>
      <c r="P511" s="146"/>
      <c r="Q511" s="146"/>
      <c r="R511" s="146"/>
      <c r="S511" s="146"/>
      <c r="T511" s="146"/>
      <c r="U511" s="146"/>
      <c r="V511" s="146"/>
      <c r="W511" s="146"/>
      <c r="X511" s="146"/>
      <c r="Y511" s="146"/>
      <c r="Z511" s="146"/>
    </row>
    <row r="512" ht="15.75" customHeight="1">
      <c r="A512" s="16"/>
      <c r="B512" s="305"/>
      <c r="C512" s="16"/>
      <c r="D512" s="16"/>
      <c r="E512" s="16"/>
      <c r="F512" s="16"/>
      <c r="G512" s="16"/>
      <c r="H512" s="16"/>
      <c r="I512" s="16"/>
      <c r="J512" s="146"/>
      <c r="K512" s="146"/>
      <c r="L512" s="146"/>
      <c r="M512" s="146"/>
      <c r="N512" s="146"/>
      <c r="O512" s="146"/>
      <c r="P512" s="146"/>
      <c r="Q512" s="146"/>
      <c r="R512" s="146"/>
      <c r="S512" s="146"/>
      <c r="T512" s="146"/>
      <c r="U512" s="146"/>
      <c r="V512" s="146"/>
      <c r="W512" s="146"/>
      <c r="X512" s="146"/>
      <c r="Y512" s="146"/>
      <c r="Z512" s="146"/>
    </row>
    <row r="513" ht="15.75" customHeight="1">
      <c r="A513" s="16"/>
      <c r="B513" s="305"/>
      <c r="C513" s="16"/>
      <c r="D513" s="16"/>
      <c r="E513" s="16"/>
      <c r="F513" s="16"/>
      <c r="G513" s="16"/>
      <c r="H513" s="16"/>
      <c r="I513" s="16"/>
      <c r="J513" s="146"/>
      <c r="K513" s="146"/>
      <c r="L513" s="146"/>
      <c r="M513" s="146"/>
      <c r="N513" s="146"/>
      <c r="O513" s="146"/>
      <c r="P513" s="146"/>
      <c r="Q513" s="146"/>
      <c r="R513" s="146"/>
      <c r="S513" s="146"/>
      <c r="T513" s="146"/>
      <c r="U513" s="146"/>
      <c r="V513" s="146"/>
      <c r="W513" s="146"/>
      <c r="X513" s="146"/>
      <c r="Y513" s="146"/>
      <c r="Z513" s="146"/>
    </row>
    <row r="514" ht="15.75" customHeight="1">
      <c r="A514" s="16"/>
      <c r="B514" s="305"/>
      <c r="C514" s="16"/>
      <c r="D514" s="16"/>
      <c r="E514" s="16"/>
      <c r="F514" s="16"/>
      <c r="G514" s="16"/>
      <c r="H514" s="16"/>
      <c r="I514" s="16"/>
      <c r="J514" s="146"/>
      <c r="K514" s="146"/>
      <c r="L514" s="146"/>
      <c r="M514" s="146"/>
      <c r="N514" s="146"/>
      <c r="O514" s="146"/>
      <c r="P514" s="146"/>
      <c r="Q514" s="146"/>
      <c r="R514" s="146"/>
      <c r="S514" s="146"/>
      <c r="T514" s="146"/>
      <c r="U514" s="146"/>
      <c r="V514" s="146"/>
      <c r="W514" s="146"/>
      <c r="X514" s="146"/>
      <c r="Y514" s="146"/>
      <c r="Z514" s="146"/>
    </row>
    <row r="515" ht="15.75" customHeight="1">
      <c r="A515" s="16"/>
      <c r="B515" s="305"/>
      <c r="C515" s="16"/>
      <c r="D515" s="16"/>
      <c r="E515" s="16"/>
      <c r="F515" s="16"/>
      <c r="G515" s="16"/>
      <c r="H515" s="16"/>
      <c r="I515" s="16"/>
      <c r="J515" s="146"/>
      <c r="K515" s="146"/>
      <c r="L515" s="146"/>
      <c r="M515" s="146"/>
      <c r="N515" s="146"/>
      <c r="O515" s="146"/>
      <c r="P515" s="146"/>
      <c r="Q515" s="146"/>
      <c r="R515" s="146"/>
      <c r="S515" s="146"/>
      <c r="T515" s="146"/>
      <c r="U515" s="146"/>
      <c r="V515" s="146"/>
      <c r="W515" s="146"/>
      <c r="X515" s="146"/>
      <c r="Y515" s="146"/>
      <c r="Z515" s="146"/>
    </row>
    <row r="516" ht="15.75" customHeight="1">
      <c r="A516" s="16"/>
      <c r="B516" s="305"/>
      <c r="C516" s="16"/>
      <c r="D516" s="16"/>
      <c r="E516" s="16"/>
      <c r="F516" s="16"/>
      <c r="G516" s="16"/>
      <c r="H516" s="16"/>
      <c r="I516" s="16"/>
      <c r="J516" s="146"/>
      <c r="K516" s="146"/>
      <c r="L516" s="146"/>
      <c r="M516" s="146"/>
      <c r="N516" s="146"/>
      <c r="O516" s="146"/>
      <c r="P516" s="146"/>
      <c r="Q516" s="146"/>
      <c r="R516" s="146"/>
      <c r="S516" s="146"/>
      <c r="T516" s="146"/>
      <c r="U516" s="146"/>
      <c r="V516" s="146"/>
      <c r="W516" s="146"/>
      <c r="X516" s="146"/>
      <c r="Y516" s="146"/>
      <c r="Z516" s="146"/>
    </row>
    <row r="517" ht="15.75" customHeight="1">
      <c r="A517" s="16"/>
      <c r="B517" s="305"/>
      <c r="C517" s="16"/>
      <c r="D517" s="16"/>
      <c r="E517" s="16"/>
      <c r="F517" s="16"/>
      <c r="G517" s="16"/>
      <c r="H517" s="16"/>
      <c r="I517" s="16"/>
      <c r="J517" s="146"/>
      <c r="K517" s="146"/>
      <c r="L517" s="146"/>
      <c r="M517" s="146"/>
      <c r="N517" s="146"/>
      <c r="O517" s="146"/>
      <c r="P517" s="146"/>
      <c r="Q517" s="146"/>
      <c r="R517" s="146"/>
      <c r="S517" s="146"/>
      <c r="T517" s="146"/>
      <c r="U517" s="146"/>
      <c r="V517" s="146"/>
      <c r="W517" s="146"/>
      <c r="X517" s="146"/>
      <c r="Y517" s="146"/>
      <c r="Z517" s="146"/>
    </row>
    <row r="518" ht="15.75" customHeight="1">
      <c r="A518" s="16"/>
      <c r="B518" s="305"/>
      <c r="C518" s="16"/>
      <c r="D518" s="16"/>
      <c r="E518" s="16"/>
      <c r="F518" s="16"/>
      <c r="G518" s="16"/>
      <c r="H518" s="16"/>
      <c r="I518" s="1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</row>
    <row r="519" ht="15.75" customHeight="1">
      <c r="A519" s="16"/>
      <c r="B519" s="305"/>
      <c r="C519" s="16"/>
      <c r="D519" s="16"/>
      <c r="E519" s="16"/>
      <c r="F519" s="16"/>
      <c r="G519" s="16"/>
      <c r="H519" s="16"/>
      <c r="I519" s="16"/>
      <c r="J519" s="146"/>
      <c r="K519" s="146"/>
      <c r="L519" s="146"/>
      <c r="M519" s="146"/>
      <c r="N519" s="146"/>
      <c r="O519" s="146"/>
      <c r="P519" s="146"/>
      <c r="Q519" s="146"/>
      <c r="R519" s="146"/>
      <c r="S519" s="146"/>
      <c r="T519" s="146"/>
      <c r="U519" s="146"/>
      <c r="V519" s="146"/>
      <c r="W519" s="146"/>
      <c r="X519" s="146"/>
      <c r="Y519" s="146"/>
      <c r="Z519" s="146"/>
    </row>
    <row r="520" ht="15.75" customHeight="1">
      <c r="A520" s="16"/>
      <c r="B520" s="305"/>
      <c r="C520" s="16"/>
      <c r="D520" s="16"/>
      <c r="E520" s="16"/>
      <c r="F520" s="16"/>
      <c r="G520" s="16"/>
      <c r="H520" s="16"/>
      <c r="I520" s="16"/>
      <c r="J520" s="146"/>
      <c r="K520" s="146"/>
      <c r="L520" s="146"/>
      <c r="M520" s="146"/>
      <c r="N520" s="146"/>
      <c r="O520" s="146"/>
      <c r="P520" s="146"/>
      <c r="Q520" s="146"/>
      <c r="R520" s="146"/>
      <c r="S520" s="146"/>
      <c r="T520" s="146"/>
      <c r="U520" s="146"/>
      <c r="V520" s="146"/>
      <c r="W520" s="146"/>
      <c r="X520" s="146"/>
      <c r="Y520" s="146"/>
      <c r="Z520" s="146"/>
    </row>
    <row r="521" ht="15.75" customHeight="1">
      <c r="A521" s="16"/>
      <c r="B521" s="305"/>
      <c r="C521" s="16"/>
      <c r="D521" s="16"/>
      <c r="E521" s="16"/>
      <c r="F521" s="16"/>
      <c r="G521" s="16"/>
      <c r="H521" s="16"/>
      <c r="I521" s="16"/>
      <c r="J521" s="146"/>
      <c r="K521" s="146"/>
      <c r="L521" s="146"/>
      <c r="M521" s="146"/>
      <c r="N521" s="146"/>
      <c r="O521" s="146"/>
      <c r="P521" s="146"/>
      <c r="Q521" s="146"/>
      <c r="R521" s="146"/>
      <c r="S521" s="146"/>
      <c r="T521" s="146"/>
      <c r="U521" s="146"/>
      <c r="V521" s="146"/>
      <c r="W521" s="146"/>
      <c r="X521" s="146"/>
      <c r="Y521" s="146"/>
      <c r="Z521" s="146"/>
    </row>
    <row r="522" ht="15.75" customHeight="1">
      <c r="A522" s="16"/>
      <c r="B522" s="305"/>
      <c r="C522" s="16"/>
      <c r="D522" s="16"/>
      <c r="E522" s="16"/>
      <c r="F522" s="16"/>
      <c r="G522" s="16"/>
      <c r="H522" s="16"/>
      <c r="I522" s="16"/>
      <c r="J522" s="146"/>
      <c r="K522" s="146"/>
      <c r="L522" s="146"/>
      <c r="M522" s="146"/>
      <c r="N522" s="146"/>
      <c r="O522" s="146"/>
      <c r="P522" s="146"/>
      <c r="Q522" s="146"/>
      <c r="R522" s="146"/>
      <c r="S522" s="146"/>
      <c r="T522" s="146"/>
      <c r="U522" s="146"/>
      <c r="V522" s="146"/>
      <c r="W522" s="146"/>
      <c r="X522" s="146"/>
      <c r="Y522" s="146"/>
      <c r="Z522" s="146"/>
    </row>
    <row r="523" ht="15.75" customHeight="1">
      <c r="A523" s="16"/>
      <c r="B523" s="305"/>
      <c r="C523" s="16"/>
      <c r="D523" s="16"/>
      <c r="E523" s="16"/>
      <c r="F523" s="16"/>
      <c r="G523" s="16"/>
      <c r="H523" s="16"/>
      <c r="I523" s="16"/>
      <c r="J523" s="146"/>
      <c r="K523" s="146"/>
      <c r="L523" s="146"/>
      <c r="M523" s="146"/>
      <c r="N523" s="146"/>
      <c r="O523" s="146"/>
      <c r="P523" s="146"/>
      <c r="Q523" s="146"/>
      <c r="R523" s="146"/>
      <c r="S523" s="146"/>
      <c r="T523" s="146"/>
      <c r="U523" s="146"/>
      <c r="V523" s="146"/>
      <c r="W523" s="146"/>
      <c r="X523" s="146"/>
      <c r="Y523" s="146"/>
      <c r="Z523" s="146"/>
    </row>
    <row r="524" ht="15.75" customHeight="1">
      <c r="A524" s="16"/>
      <c r="B524" s="305"/>
      <c r="C524" s="16"/>
      <c r="D524" s="16"/>
      <c r="E524" s="16"/>
      <c r="F524" s="16"/>
      <c r="G524" s="16"/>
      <c r="H524" s="16"/>
      <c r="I524" s="16"/>
      <c r="J524" s="146"/>
      <c r="K524" s="146"/>
      <c r="L524" s="146"/>
      <c r="M524" s="146"/>
      <c r="N524" s="146"/>
      <c r="O524" s="146"/>
      <c r="P524" s="146"/>
      <c r="Q524" s="146"/>
      <c r="R524" s="146"/>
      <c r="S524" s="146"/>
      <c r="T524" s="146"/>
      <c r="U524" s="146"/>
      <c r="V524" s="146"/>
      <c r="W524" s="146"/>
      <c r="X524" s="146"/>
      <c r="Y524" s="146"/>
      <c r="Z524" s="146"/>
    </row>
    <row r="525" ht="15.75" customHeight="1">
      <c r="A525" s="16"/>
      <c r="B525" s="305"/>
      <c r="C525" s="16"/>
      <c r="D525" s="16"/>
      <c r="E525" s="16"/>
      <c r="F525" s="16"/>
      <c r="G525" s="16"/>
      <c r="H525" s="16"/>
      <c r="I525" s="16"/>
      <c r="J525" s="146"/>
      <c r="K525" s="146"/>
      <c r="L525" s="146"/>
      <c r="M525" s="146"/>
      <c r="N525" s="146"/>
      <c r="O525" s="146"/>
      <c r="P525" s="146"/>
      <c r="Q525" s="146"/>
      <c r="R525" s="146"/>
      <c r="S525" s="146"/>
      <c r="T525" s="146"/>
      <c r="U525" s="146"/>
      <c r="V525" s="146"/>
      <c r="W525" s="146"/>
      <c r="X525" s="146"/>
      <c r="Y525" s="146"/>
      <c r="Z525" s="146"/>
    </row>
    <row r="526" ht="15.75" customHeight="1">
      <c r="A526" s="16"/>
      <c r="B526" s="305"/>
      <c r="C526" s="16"/>
      <c r="D526" s="16"/>
      <c r="E526" s="16"/>
      <c r="F526" s="16"/>
      <c r="G526" s="16"/>
      <c r="H526" s="16"/>
      <c r="I526" s="16"/>
      <c r="J526" s="146"/>
      <c r="K526" s="146"/>
      <c r="L526" s="146"/>
      <c r="M526" s="146"/>
      <c r="N526" s="146"/>
      <c r="O526" s="146"/>
      <c r="P526" s="146"/>
      <c r="Q526" s="146"/>
      <c r="R526" s="146"/>
      <c r="S526" s="146"/>
      <c r="T526" s="146"/>
      <c r="U526" s="146"/>
      <c r="V526" s="146"/>
      <c r="W526" s="146"/>
      <c r="X526" s="146"/>
      <c r="Y526" s="146"/>
      <c r="Z526" s="146"/>
    </row>
    <row r="527" ht="15.75" customHeight="1">
      <c r="A527" s="16"/>
      <c r="B527" s="305"/>
      <c r="C527" s="16"/>
      <c r="D527" s="16"/>
      <c r="E527" s="16"/>
      <c r="F527" s="16"/>
      <c r="G527" s="16"/>
      <c r="H527" s="16"/>
      <c r="I527" s="16"/>
      <c r="J527" s="146"/>
      <c r="K527" s="146"/>
      <c r="L527" s="146"/>
      <c r="M527" s="146"/>
      <c r="N527" s="146"/>
      <c r="O527" s="146"/>
      <c r="P527" s="146"/>
      <c r="Q527" s="146"/>
      <c r="R527" s="146"/>
      <c r="S527" s="146"/>
      <c r="T527" s="146"/>
      <c r="U527" s="146"/>
      <c r="V527" s="146"/>
      <c r="W527" s="146"/>
      <c r="X527" s="146"/>
      <c r="Y527" s="146"/>
      <c r="Z527" s="146"/>
    </row>
    <row r="528" ht="15.75" customHeight="1">
      <c r="A528" s="16"/>
      <c r="B528" s="305"/>
      <c r="C528" s="16"/>
      <c r="D528" s="16"/>
      <c r="E528" s="16"/>
      <c r="F528" s="16"/>
      <c r="G528" s="16"/>
      <c r="H528" s="16"/>
      <c r="I528" s="1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</row>
    <row r="529" ht="15.75" customHeight="1">
      <c r="A529" s="16"/>
      <c r="B529" s="305"/>
      <c r="C529" s="16"/>
      <c r="D529" s="16"/>
      <c r="E529" s="16"/>
      <c r="F529" s="16"/>
      <c r="G529" s="16"/>
      <c r="H529" s="16"/>
      <c r="I529" s="16"/>
      <c r="J529" s="146"/>
      <c r="K529" s="146"/>
      <c r="L529" s="146"/>
      <c r="M529" s="146"/>
      <c r="N529" s="146"/>
      <c r="O529" s="146"/>
      <c r="P529" s="146"/>
      <c r="Q529" s="146"/>
      <c r="R529" s="146"/>
      <c r="S529" s="146"/>
      <c r="T529" s="146"/>
      <c r="U529" s="146"/>
      <c r="V529" s="146"/>
      <c r="W529" s="146"/>
      <c r="X529" s="146"/>
      <c r="Y529" s="146"/>
      <c r="Z529" s="146"/>
    </row>
    <row r="530" ht="15.75" customHeight="1">
      <c r="A530" s="16"/>
      <c r="B530" s="305"/>
      <c r="C530" s="16"/>
      <c r="D530" s="16"/>
      <c r="E530" s="16"/>
      <c r="F530" s="16"/>
      <c r="G530" s="16"/>
      <c r="H530" s="16"/>
      <c r="I530" s="16"/>
      <c r="J530" s="146"/>
      <c r="K530" s="146"/>
      <c r="L530" s="146"/>
      <c r="M530" s="146"/>
      <c r="N530" s="146"/>
      <c r="O530" s="146"/>
      <c r="P530" s="146"/>
      <c r="Q530" s="146"/>
      <c r="R530" s="146"/>
      <c r="S530" s="146"/>
      <c r="T530" s="146"/>
      <c r="U530" s="146"/>
      <c r="V530" s="146"/>
      <c r="W530" s="146"/>
      <c r="X530" s="146"/>
      <c r="Y530" s="146"/>
      <c r="Z530" s="146"/>
    </row>
    <row r="531" ht="15.75" customHeight="1">
      <c r="A531" s="16"/>
      <c r="B531" s="305"/>
      <c r="C531" s="16"/>
      <c r="D531" s="16"/>
      <c r="E531" s="16"/>
      <c r="F531" s="16"/>
      <c r="G531" s="16"/>
      <c r="H531" s="16"/>
      <c r="I531" s="16"/>
      <c r="J531" s="146"/>
      <c r="K531" s="146"/>
      <c r="L531" s="146"/>
      <c r="M531" s="146"/>
      <c r="N531" s="146"/>
      <c r="O531" s="146"/>
      <c r="P531" s="146"/>
      <c r="Q531" s="146"/>
      <c r="R531" s="146"/>
      <c r="S531" s="146"/>
      <c r="T531" s="146"/>
      <c r="U531" s="146"/>
      <c r="V531" s="146"/>
      <c r="W531" s="146"/>
      <c r="X531" s="146"/>
      <c r="Y531" s="146"/>
      <c r="Z531" s="146"/>
    </row>
    <row r="532" ht="15.75" customHeight="1">
      <c r="A532" s="16"/>
      <c r="B532" s="305"/>
      <c r="C532" s="16"/>
      <c r="D532" s="16"/>
      <c r="E532" s="16"/>
      <c r="F532" s="16"/>
      <c r="G532" s="16"/>
      <c r="H532" s="16"/>
      <c r="I532" s="16"/>
      <c r="J532" s="146"/>
      <c r="K532" s="146"/>
      <c r="L532" s="146"/>
      <c r="M532" s="146"/>
      <c r="N532" s="146"/>
      <c r="O532" s="146"/>
      <c r="P532" s="146"/>
      <c r="Q532" s="146"/>
      <c r="R532" s="146"/>
      <c r="S532" s="146"/>
      <c r="T532" s="146"/>
      <c r="U532" s="146"/>
      <c r="V532" s="146"/>
      <c r="W532" s="146"/>
      <c r="X532" s="146"/>
      <c r="Y532" s="146"/>
      <c r="Z532" s="146"/>
    </row>
    <row r="533" ht="15.75" customHeight="1">
      <c r="A533" s="16"/>
      <c r="B533" s="305"/>
      <c r="C533" s="16"/>
      <c r="D533" s="16"/>
      <c r="E533" s="16"/>
      <c r="F533" s="16"/>
      <c r="G533" s="16"/>
      <c r="H533" s="16"/>
      <c r="I533" s="16"/>
      <c r="J533" s="146"/>
      <c r="K533" s="146"/>
      <c r="L533" s="146"/>
      <c r="M533" s="146"/>
      <c r="N533" s="146"/>
      <c r="O533" s="146"/>
      <c r="P533" s="146"/>
      <c r="Q533" s="146"/>
      <c r="R533" s="146"/>
      <c r="S533" s="146"/>
      <c r="T533" s="146"/>
      <c r="U533" s="146"/>
      <c r="V533" s="146"/>
      <c r="W533" s="146"/>
      <c r="X533" s="146"/>
      <c r="Y533" s="146"/>
      <c r="Z533" s="146"/>
    </row>
    <row r="534" ht="15.75" customHeight="1">
      <c r="A534" s="16"/>
      <c r="B534" s="305"/>
      <c r="C534" s="16"/>
      <c r="D534" s="16"/>
      <c r="E534" s="16"/>
      <c r="F534" s="16"/>
      <c r="G534" s="16"/>
      <c r="H534" s="16"/>
      <c r="I534" s="16"/>
      <c r="J534" s="146"/>
      <c r="K534" s="146"/>
      <c r="L534" s="146"/>
      <c r="M534" s="146"/>
      <c r="N534" s="146"/>
      <c r="O534" s="146"/>
      <c r="P534" s="146"/>
      <c r="Q534" s="146"/>
      <c r="R534" s="146"/>
      <c r="S534" s="146"/>
      <c r="T534" s="146"/>
      <c r="U534" s="146"/>
      <c r="V534" s="146"/>
      <c r="W534" s="146"/>
      <c r="X534" s="146"/>
      <c r="Y534" s="146"/>
      <c r="Z534" s="146"/>
    </row>
    <row r="535" ht="15.75" customHeight="1">
      <c r="A535" s="16"/>
      <c r="B535" s="305"/>
      <c r="C535" s="16"/>
      <c r="D535" s="16"/>
      <c r="E535" s="16"/>
      <c r="F535" s="16"/>
      <c r="G535" s="16"/>
      <c r="H535" s="16"/>
      <c r="I535" s="16"/>
      <c r="J535" s="146"/>
      <c r="K535" s="146"/>
      <c r="L535" s="146"/>
      <c r="M535" s="146"/>
      <c r="N535" s="146"/>
      <c r="O535" s="146"/>
      <c r="P535" s="146"/>
      <c r="Q535" s="146"/>
      <c r="R535" s="146"/>
      <c r="S535" s="146"/>
      <c r="T535" s="146"/>
      <c r="U535" s="146"/>
      <c r="V535" s="146"/>
      <c r="W535" s="146"/>
      <c r="X535" s="146"/>
      <c r="Y535" s="146"/>
      <c r="Z535" s="146"/>
    </row>
    <row r="536" ht="15.75" customHeight="1">
      <c r="A536" s="16"/>
      <c r="B536" s="305"/>
      <c r="C536" s="16"/>
      <c r="D536" s="16"/>
      <c r="E536" s="16"/>
      <c r="F536" s="16"/>
      <c r="G536" s="16"/>
      <c r="H536" s="16"/>
      <c r="I536" s="16"/>
      <c r="J536" s="146"/>
      <c r="K536" s="146"/>
      <c r="L536" s="146"/>
      <c r="M536" s="146"/>
      <c r="N536" s="146"/>
      <c r="O536" s="146"/>
      <c r="P536" s="146"/>
      <c r="Q536" s="146"/>
      <c r="R536" s="146"/>
      <c r="S536" s="146"/>
      <c r="T536" s="146"/>
      <c r="U536" s="146"/>
      <c r="V536" s="146"/>
      <c r="W536" s="146"/>
      <c r="X536" s="146"/>
      <c r="Y536" s="146"/>
      <c r="Z536" s="146"/>
    </row>
    <row r="537" ht="15.75" customHeight="1">
      <c r="A537" s="16"/>
      <c r="B537" s="305"/>
      <c r="C537" s="16"/>
      <c r="D537" s="16"/>
      <c r="E537" s="16"/>
      <c r="F537" s="16"/>
      <c r="G537" s="16"/>
      <c r="H537" s="16"/>
      <c r="I537" s="16"/>
      <c r="J537" s="146"/>
      <c r="K537" s="146"/>
      <c r="L537" s="146"/>
      <c r="M537" s="146"/>
      <c r="N537" s="146"/>
      <c r="O537" s="146"/>
      <c r="P537" s="146"/>
      <c r="Q537" s="146"/>
      <c r="R537" s="146"/>
      <c r="S537" s="146"/>
      <c r="T537" s="146"/>
      <c r="U537" s="146"/>
      <c r="V537" s="146"/>
      <c r="W537" s="146"/>
      <c r="X537" s="146"/>
      <c r="Y537" s="146"/>
      <c r="Z537" s="146"/>
    </row>
    <row r="538" ht="15.75" customHeight="1">
      <c r="A538" s="16"/>
      <c r="B538" s="305"/>
      <c r="C538" s="16"/>
      <c r="D538" s="16"/>
      <c r="E538" s="16"/>
      <c r="F538" s="16"/>
      <c r="G538" s="16"/>
      <c r="H538" s="16"/>
      <c r="I538" s="16"/>
      <c r="J538" s="146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46"/>
      <c r="V538" s="146"/>
      <c r="W538" s="146"/>
      <c r="X538" s="146"/>
      <c r="Y538" s="146"/>
      <c r="Z538" s="146"/>
    </row>
    <row r="539" ht="15.75" customHeight="1">
      <c r="A539" s="16"/>
      <c r="B539" s="305"/>
      <c r="C539" s="16"/>
      <c r="D539" s="16"/>
      <c r="E539" s="16"/>
      <c r="F539" s="16"/>
      <c r="G539" s="16"/>
      <c r="H539" s="16"/>
      <c r="I539" s="16"/>
      <c r="J539" s="146"/>
      <c r="K539" s="146"/>
      <c r="L539" s="146"/>
      <c r="M539" s="146"/>
      <c r="N539" s="146"/>
      <c r="O539" s="146"/>
      <c r="P539" s="146"/>
      <c r="Q539" s="146"/>
      <c r="R539" s="146"/>
      <c r="S539" s="146"/>
      <c r="T539" s="146"/>
      <c r="U539" s="146"/>
      <c r="V539" s="146"/>
      <c r="W539" s="146"/>
      <c r="X539" s="146"/>
      <c r="Y539" s="146"/>
      <c r="Z539" s="146"/>
    </row>
    <row r="540" ht="15.75" customHeight="1">
      <c r="A540" s="16"/>
      <c r="B540" s="305"/>
      <c r="C540" s="16"/>
      <c r="D540" s="16"/>
      <c r="E540" s="16"/>
      <c r="F540" s="16"/>
      <c r="G540" s="16"/>
      <c r="H540" s="16"/>
      <c r="I540" s="16"/>
      <c r="J540" s="146"/>
      <c r="K540" s="146"/>
      <c r="L540" s="146"/>
      <c r="M540" s="146"/>
      <c r="N540" s="146"/>
      <c r="O540" s="146"/>
      <c r="P540" s="146"/>
      <c r="Q540" s="146"/>
      <c r="R540" s="146"/>
      <c r="S540" s="146"/>
      <c r="T540" s="146"/>
      <c r="U540" s="146"/>
      <c r="V540" s="146"/>
      <c r="W540" s="146"/>
      <c r="X540" s="146"/>
      <c r="Y540" s="146"/>
      <c r="Z540" s="146"/>
    </row>
    <row r="541" ht="15.75" customHeight="1">
      <c r="A541" s="16"/>
      <c r="B541" s="305"/>
      <c r="C541" s="16"/>
      <c r="D541" s="16"/>
      <c r="E541" s="16"/>
      <c r="F541" s="16"/>
      <c r="G541" s="16"/>
      <c r="H541" s="16"/>
      <c r="I541" s="16"/>
      <c r="J541" s="146"/>
      <c r="K541" s="146"/>
      <c r="L541" s="146"/>
      <c r="M541" s="146"/>
      <c r="N541" s="146"/>
      <c r="O541" s="146"/>
      <c r="P541" s="146"/>
      <c r="Q541" s="146"/>
      <c r="R541" s="146"/>
      <c r="S541" s="146"/>
      <c r="T541" s="146"/>
      <c r="U541" s="146"/>
      <c r="V541" s="146"/>
      <c r="W541" s="146"/>
      <c r="X541" s="146"/>
      <c r="Y541" s="146"/>
      <c r="Z541" s="146"/>
    </row>
    <row r="542" ht="15.75" customHeight="1">
      <c r="A542" s="16"/>
      <c r="B542" s="305"/>
      <c r="C542" s="16"/>
      <c r="D542" s="16"/>
      <c r="E542" s="16"/>
      <c r="F542" s="16"/>
      <c r="G542" s="16"/>
      <c r="H542" s="16"/>
      <c r="I542" s="16"/>
      <c r="J542" s="146"/>
      <c r="K542" s="146"/>
      <c r="L542" s="146"/>
      <c r="M542" s="146"/>
      <c r="N542" s="146"/>
      <c r="O542" s="146"/>
      <c r="P542" s="146"/>
      <c r="Q542" s="146"/>
      <c r="R542" s="146"/>
      <c r="S542" s="146"/>
      <c r="T542" s="146"/>
      <c r="U542" s="146"/>
      <c r="V542" s="146"/>
      <c r="W542" s="146"/>
      <c r="X542" s="146"/>
      <c r="Y542" s="146"/>
      <c r="Z542" s="146"/>
    </row>
    <row r="543" ht="15.75" customHeight="1">
      <c r="A543" s="16"/>
      <c r="B543" s="305"/>
      <c r="C543" s="16"/>
      <c r="D543" s="16"/>
      <c r="E543" s="16"/>
      <c r="F543" s="16"/>
      <c r="G543" s="16"/>
      <c r="H543" s="16"/>
      <c r="I543" s="16"/>
      <c r="J543" s="146"/>
      <c r="K543" s="146"/>
      <c r="L543" s="146"/>
      <c r="M543" s="146"/>
      <c r="N543" s="146"/>
      <c r="O543" s="146"/>
      <c r="P543" s="146"/>
      <c r="Q543" s="146"/>
      <c r="R543" s="146"/>
      <c r="S543" s="146"/>
      <c r="T543" s="146"/>
      <c r="U543" s="146"/>
      <c r="V543" s="146"/>
      <c r="W543" s="146"/>
      <c r="X543" s="146"/>
      <c r="Y543" s="146"/>
      <c r="Z543" s="146"/>
    </row>
    <row r="544" ht="15.75" customHeight="1">
      <c r="A544" s="16"/>
      <c r="B544" s="305"/>
      <c r="C544" s="16"/>
      <c r="D544" s="16"/>
      <c r="E544" s="16"/>
      <c r="F544" s="16"/>
      <c r="G544" s="16"/>
      <c r="H544" s="16"/>
      <c r="I544" s="16"/>
      <c r="J544" s="146"/>
      <c r="K544" s="146"/>
      <c r="L544" s="146"/>
      <c r="M544" s="146"/>
      <c r="N544" s="146"/>
      <c r="O544" s="146"/>
      <c r="P544" s="146"/>
      <c r="Q544" s="146"/>
      <c r="R544" s="146"/>
      <c r="S544" s="146"/>
      <c r="T544" s="146"/>
      <c r="U544" s="146"/>
      <c r="V544" s="146"/>
      <c r="W544" s="146"/>
      <c r="X544" s="146"/>
      <c r="Y544" s="146"/>
      <c r="Z544" s="146"/>
    </row>
    <row r="545" ht="15.75" customHeight="1">
      <c r="A545" s="16"/>
      <c r="B545" s="305"/>
      <c r="C545" s="16"/>
      <c r="D545" s="16"/>
      <c r="E545" s="16"/>
      <c r="F545" s="16"/>
      <c r="G545" s="16"/>
      <c r="H545" s="16"/>
      <c r="I545" s="16"/>
      <c r="J545" s="146"/>
      <c r="K545" s="146"/>
      <c r="L545" s="146"/>
      <c r="M545" s="146"/>
      <c r="N545" s="146"/>
      <c r="O545" s="146"/>
      <c r="P545" s="146"/>
      <c r="Q545" s="146"/>
      <c r="R545" s="146"/>
      <c r="S545" s="146"/>
      <c r="T545" s="146"/>
      <c r="U545" s="146"/>
      <c r="V545" s="146"/>
      <c r="W545" s="146"/>
      <c r="X545" s="146"/>
      <c r="Y545" s="146"/>
      <c r="Z545" s="146"/>
    </row>
    <row r="546" ht="15.75" customHeight="1">
      <c r="A546" s="16"/>
      <c r="B546" s="305"/>
      <c r="C546" s="16"/>
      <c r="D546" s="16"/>
      <c r="E546" s="16"/>
      <c r="F546" s="16"/>
      <c r="G546" s="16"/>
      <c r="H546" s="16"/>
      <c r="I546" s="16"/>
      <c r="J546" s="146"/>
      <c r="K546" s="146"/>
      <c r="L546" s="146"/>
      <c r="M546" s="146"/>
      <c r="N546" s="146"/>
      <c r="O546" s="146"/>
      <c r="P546" s="146"/>
      <c r="Q546" s="146"/>
      <c r="R546" s="146"/>
      <c r="S546" s="146"/>
      <c r="T546" s="146"/>
      <c r="U546" s="146"/>
      <c r="V546" s="146"/>
      <c r="W546" s="146"/>
      <c r="X546" s="146"/>
      <c r="Y546" s="146"/>
      <c r="Z546" s="146"/>
    </row>
    <row r="547" ht="15.75" customHeight="1">
      <c r="A547" s="16"/>
      <c r="B547" s="305"/>
      <c r="C547" s="16"/>
      <c r="D547" s="16"/>
      <c r="E547" s="16"/>
      <c r="F547" s="16"/>
      <c r="G547" s="16"/>
      <c r="H547" s="16"/>
      <c r="I547" s="16"/>
      <c r="J547" s="146"/>
      <c r="K547" s="146"/>
      <c r="L547" s="146"/>
      <c r="M547" s="146"/>
      <c r="N547" s="146"/>
      <c r="O547" s="146"/>
      <c r="P547" s="146"/>
      <c r="Q547" s="146"/>
      <c r="R547" s="146"/>
      <c r="S547" s="146"/>
      <c r="T547" s="146"/>
      <c r="U547" s="146"/>
      <c r="V547" s="146"/>
      <c r="W547" s="146"/>
      <c r="X547" s="146"/>
      <c r="Y547" s="146"/>
      <c r="Z547" s="146"/>
    </row>
    <row r="548" ht="15.75" customHeight="1">
      <c r="A548" s="16"/>
      <c r="B548" s="305"/>
      <c r="C548" s="16"/>
      <c r="D548" s="16"/>
      <c r="E548" s="16"/>
      <c r="F548" s="16"/>
      <c r="G548" s="16"/>
      <c r="H548" s="16"/>
      <c r="I548" s="1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</row>
    <row r="549" ht="15.75" customHeight="1">
      <c r="A549" s="16"/>
      <c r="B549" s="305"/>
      <c r="C549" s="16"/>
      <c r="D549" s="16"/>
      <c r="E549" s="16"/>
      <c r="F549" s="16"/>
      <c r="G549" s="16"/>
      <c r="H549" s="16"/>
      <c r="I549" s="16"/>
      <c r="J549" s="146"/>
      <c r="K549" s="146"/>
      <c r="L549" s="146"/>
      <c r="M549" s="146"/>
      <c r="N549" s="146"/>
      <c r="O549" s="146"/>
      <c r="P549" s="146"/>
      <c r="Q549" s="146"/>
      <c r="R549" s="146"/>
      <c r="S549" s="146"/>
      <c r="T549" s="146"/>
      <c r="U549" s="146"/>
      <c r="V549" s="146"/>
      <c r="W549" s="146"/>
      <c r="X549" s="146"/>
      <c r="Y549" s="146"/>
      <c r="Z549" s="146"/>
    </row>
    <row r="550" ht="15.75" customHeight="1">
      <c r="A550" s="16"/>
      <c r="B550" s="305"/>
      <c r="C550" s="16"/>
      <c r="D550" s="16"/>
      <c r="E550" s="16"/>
      <c r="F550" s="16"/>
      <c r="G550" s="16"/>
      <c r="H550" s="16"/>
      <c r="I550" s="16"/>
      <c r="J550" s="146"/>
      <c r="K550" s="146"/>
      <c r="L550" s="146"/>
      <c r="M550" s="146"/>
      <c r="N550" s="146"/>
      <c r="O550" s="146"/>
      <c r="P550" s="146"/>
      <c r="Q550" s="146"/>
      <c r="R550" s="146"/>
      <c r="S550" s="146"/>
      <c r="T550" s="146"/>
      <c r="U550" s="146"/>
      <c r="V550" s="146"/>
      <c r="W550" s="146"/>
      <c r="X550" s="146"/>
      <c r="Y550" s="146"/>
      <c r="Z550" s="146"/>
    </row>
    <row r="551" ht="15.75" customHeight="1">
      <c r="A551" s="16"/>
      <c r="B551" s="305"/>
      <c r="C551" s="16"/>
      <c r="D551" s="16"/>
      <c r="E551" s="16"/>
      <c r="F551" s="16"/>
      <c r="G551" s="16"/>
      <c r="H551" s="16"/>
      <c r="I551" s="16"/>
      <c r="J551" s="146"/>
      <c r="K551" s="146"/>
      <c r="L551" s="146"/>
      <c r="M551" s="146"/>
      <c r="N551" s="146"/>
      <c r="O551" s="146"/>
      <c r="P551" s="146"/>
      <c r="Q551" s="146"/>
      <c r="R551" s="146"/>
      <c r="S551" s="146"/>
      <c r="T551" s="146"/>
      <c r="U551" s="146"/>
      <c r="V551" s="146"/>
      <c r="W551" s="146"/>
      <c r="X551" s="146"/>
      <c r="Y551" s="146"/>
      <c r="Z551" s="146"/>
    </row>
    <row r="552" ht="15.75" customHeight="1">
      <c r="A552" s="16"/>
      <c r="B552" s="305"/>
      <c r="C552" s="16"/>
      <c r="D552" s="16"/>
      <c r="E552" s="16"/>
      <c r="F552" s="16"/>
      <c r="G552" s="16"/>
      <c r="H552" s="16"/>
      <c r="I552" s="16"/>
      <c r="J552" s="146"/>
      <c r="K552" s="146"/>
      <c r="L552" s="146"/>
      <c r="M552" s="146"/>
      <c r="N552" s="146"/>
      <c r="O552" s="146"/>
      <c r="P552" s="146"/>
      <c r="Q552" s="146"/>
      <c r="R552" s="146"/>
      <c r="S552" s="146"/>
      <c r="T552" s="146"/>
      <c r="U552" s="146"/>
      <c r="V552" s="146"/>
      <c r="W552" s="146"/>
      <c r="X552" s="146"/>
      <c r="Y552" s="146"/>
      <c r="Z552" s="146"/>
    </row>
    <row r="553" ht="15.75" customHeight="1">
      <c r="A553" s="16"/>
      <c r="B553" s="305"/>
      <c r="C553" s="16"/>
      <c r="D553" s="16"/>
      <c r="E553" s="16"/>
      <c r="F553" s="16"/>
      <c r="G553" s="16"/>
      <c r="H553" s="16"/>
      <c r="I553" s="16"/>
      <c r="J553" s="146"/>
      <c r="K553" s="146"/>
      <c r="L553" s="146"/>
      <c r="M553" s="146"/>
      <c r="N553" s="146"/>
      <c r="O553" s="146"/>
      <c r="P553" s="146"/>
      <c r="Q553" s="146"/>
      <c r="R553" s="146"/>
      <c r="S553" s="146"/>
      <c r="T553" s="146"/>
      <c r="U553" s="146"/>
      <c r="V553" s="146"/>
      <c r="W553" s="146"/>
      <c r="X553" s="146"/>
      <c r="Y553" s="146"/>
      <c r="Z553" s="146"/>
    </row>
    <row r="554" ht="15.75" customHeight="1">
      <c r="A554" s="16"/>
      <c r="B554" s="305"/>
      <c r="C554" s="16"/>
      <c r="D554" s="16"/>
      <c r="E554" s="16"/>
      <c r="F554" s="16"/>
      <c r="G554" s="16"/>
      <c r="H554" s="16"/>
      <c r="I554" s="16"/>
      <c r="J554" s="146"/>
      <c r="K554" s="146"/>
      <c r="L554" s="146"/>
      <c r="M554" s="146"/>
      <c r="N554" s="146"/>
      <c r="O554" s="146"/>
      <c r="P554" s="146"/>
      <c r="Q554" s="146"/>
      <c r="R554" s="146"/>
      <c r="S554" s="146"/>
      <c r="T554" s="146"/>
      <c r="U554" s="146"/>
      <c r="V554" s="146"/>
      <c r="W554" s="146"/>
      <c r="X554" s="146"/>
      <c r="Y554" s="146"/>
      <c r="Z554" s="146"/>
    </row>
    <row r="555" ht="15.75" customHeight="1">
      <c r="A555" s="16"/>
      <c r="B555" s="305"/>
      <c r="C555" s="16"/>
      <c r="D555" s="16"/>
      <c r="E555" s="16"/>
      <c r="F555" s="16"/>
      <c r="G555" s="16"/>
      <c r="H555" s="16"/>
      <c r="I555" s="16"/>
      <c r="J555" s="146"/>
      <c r="K555" s="146"/>
      <c r="L555" s="146"/>
      <c r="M555" s="146"/>
      <c r="N555" s="146"/>
      <c r="O555" s="146"/>
      <c r="P555" s="146"/>
      <c r="Q555" s="146"/>
      <c r="R555" s="146"/>
      <c r="S555" s="146"/>
      <c r="T555" s="146"/>
      <c r="U555" s="146"/>
      <c r="V555" s="146"/>
      <c r="W555" s="146"/>
      <c r="X555" s="146"/>
      <c r="Y555" s="146"/>
      <c r="Z555" s="146"/>
    </row>
    <row r="556" ht="15.75" customHeight="1">
      <c r="A556" s="16"/>
      <c r="B556" s="305"/>
      <c r="C556" s="16"/>
      <c r="D556" s="16"/>
      <c r="E556" s="16"/>
      <c r="F556" s="16"/>
      <c r="G556" s="16"/>
      <c r="H556" s="16"/>
      <c r="I556" s="16"/>
      <c r="J556" s="146"/>
      <c r="K556" s="146"/>
      <c r="L556" s="146"/>
      <c r="M556" s="146"/>
      <c r="N556" s="146"/>
      <c r="O556" s="146"/>
      <c r="P556" s="146"/>
      <c r="Q556" s="146"/>
      <c r="R556" s="146"/>
      <c r="S556" s="146"/>
      <c r="T556" s="146"/>
      <c r="U556" s="146"/>
      <c r="V556" s="146"/>
      <c r="W556" s="146"/>
      <c r="X556" s="146"/>
      <c r="Y556" s="146"/>
      <c r="Z556" s="146"/>
    </row>
    <row r="557" ht="15.75" customHeight="1">
      <c r="A557" s="16"/>
      <c r="B557" s="305"/>
      <c r="C557" s="16"/>
      <c r="D557" s="16"/>
      <c r="E557" s="16"/>
      <c r="F557" s="16"/>
      <c r="G557" s="16"/>
      <c r="H557" s="16"/>
      <c r="I557" s="16"/>
      <c r="J557" s="146"/>
      <c r="K557" s="146"/>
      <c r="L557" s="146"/>
      <c r="M557" s="146"/>
      <c r="N557" s="146"/>
      <c r="O557" s="146"/>
      <c r="P557" s="146"/>
      <c r="Q557" s="146"/>
      <c r="R557" s="146"/>
      <c r="S557" s="146"/>
      <c r="T557" s="146"/>
      <c r="U557" s="146"/>
      <c r="V557" s="146"/>
      <c r="W557" s="146"/>
      <c r="X557" s="146"/>
      <c r="Y557" s="146"/>
      <c r="Z557" s="146"/>
    </row>
    <row r="558" ht="15.75" customHeight="1">
      <c r="A558" s="16"/>
      <c r="B558" s="305"/>
      <c r="C558" s="16"/>
      <c r="D558" s="16"/>
      <c r="E558" s="16"/>
      <c r="F558" s="16"/>
      <c r="G558" s="16"/>
      <c r="H558" s="16"/>
      <c r="I558" s="16"/>
      <c r="J558" s="146"/>
      <c r="K558" s="146"/>
      <c r="L558" s="146"/>
      <c r="M558" s="146"/>
      <c r="N558" s="146"/>
      <c r="O558" s="146"/>
      <c r="P558" s="146"/>
      <c r="Q558" s="146"/>
      <c r="R558" s="146"/>
      <c r="S558" s="146"/>
      <c r="T558" s="146"/>
      <c r="U558" s="146"/>
      <c r="V558" s="146"/>
      <c r="W558" s="146"/>
      <c r="X558" s="146"/>
      <c r="Y558" s="146"/>
      <c r="Z558" s="146"/>
    </row>
    <row r="559" ht="15.75" customHeight="1">
      <c r="A559" s="16"/>
      <c r="B559" s="305"/>
      <c r="C559" s="16"/>
      <c r="D559" s="16"/>
      <c r="E559" s="16"/>
      <c r="F559" s="16"/>
      <c r="G559" s="16"/>
      <c r="H559" s="16"/>
      <c r="I559" s="16"/>
      <c r="J559" s="146"/>
      <c r="K559" s="146"/>
      <c r="L559" s="146"/>
      <c r="M559" s="146"/>
      <c r="N559" s="146"/>
      <c r="O559" s="146"/>
      <c r="P559" s="146"/>
      <c r="Q559" s="146"/>
      <c r="R559" s="146"/>
      <c r="S559" s="146"/>
      <c r="T559" s="146"/>
      <c r="U559" s="146"/>
      <c r="V559" s="146"/>
      <c r="W559" s="146"/>
      <c r="X559" s="146"/>
      <c r="Y559" s="146"/>
      <c r="Z559" s="146"/>
    </row>
    <row r="560" ht="15.75" customHeight="1">
      <c r="A560" s="16"/>
      <c r="B560" s="305"/>
      <c r="C560" s="16"/>
      <c r="D560" s="16"/>
      <c r="E560" s="16"/>
      <c r="F560" s="16"/>
      <c r="G560" s="16"/>
      <c r="H560" s="16"/>
      <c r="I560" s="16"/>
      <c r="J560" s="146"/>
      <c r="K560" s="146"/>
      <c r="L560" s="146"/>
      <c r="M560" s="146"/>
      <c r="N560" s="146"/>
      <c r="O560" s="146"/>
      <c r="P560" s="146"/>
      <c r="Q560" s="146"/>
      <c r="R560" s="146"/>
      <c r="S560" s="146"/>
      <c r="T560" s="146"/>
      <c r="U560" s="146"/>
      <c r="V560" s="146"/>
      <c r="W560" s="146"/>
      <c r="X560" s="146"/>
      <c r="Y560" s="146"/>
      <c r="Z560" s="146"/>
    </row>
    <row r="561" ht="15.75" customHeight="1">
      <c r="A561" s="16"/>
      <c r="B561" s="305"/>
      <c r="C561" s="16"/>
      <c r="D561" s="16"/>
      <c r="E561" s="16"/>
      <c r="F561" s="16"/>
      <c r="G561" s="16"/>
      <c r="H561" s="16"/>
      <c r="I561" s="16"/>
      <c r="J561" s="146"/>
      <c r="K561" s="146"/>
      <c r="L561" s="146"/>
      <c r="M561" s="146"/>
      <c r="N561" s="146"/>
      <c r="O561" s="146"/>
      <c r="P561" s="146"/>
      <c r="Q561" s="146"/>
      <c r="R561" s="146"/>
      <c r="S561" s="146"/>
      <c r="T561" s="146"/>
      <c r="U561" s="146"/>
      <c r="V561" s="146"/>
      <c r="W561" s="146"/>
      <c r="X561" s="146"/>
      <c r="Y561" s="146"/>
      <c r="Z561" s="146"/>
    </row>
    <row r="562" ht="15.75" customHeight="1">
      <c r="A562" s="16"/>
      <c r="B562" s="305"/>
      <c r="C562" s="16"/>
      <c r="D562" s="16"/>
      <c r="E562" s="16"/>
      <c r="F562" s="16"/>
      <c r="G562" s="16"/>
      <c r="H562" s="16"/>
      <c r="I562" s="16"/>
      <c r="J562" s="146"/>
      <c r="K562" s="146"/>
      <c r="L562" s="146"/>
      <c r="M562" s="146"/>
      <c r="N562" s="146"/>
      <c r="O562" s="146"/>
      <c r="P562" s="146"/>
      <c r="Q562" s="146"/>
      <c r="R562" s="146"/>
      <c r="S562" s="146"/>
      <c r="T562" s="146"/>
      <c r="U562" s="146"/>
      <c r="V562" s="146"/>
      <c r="W562" s="146"/>
      <c r="X562" s="146"/>
      <c r="Y562" s="146"/>
      <c r="Z562" s="146"/>
    </row>
    <row r="563" ht="15.75" customHeight="1">
      <c r="A563" s="16"/>
      <c r="B563" s="305"/>
      <c r="C563" s="16"/>
      <c r="D563" s="16"/>
      <c r="E563" s="16"/>
      <c r="F563" s="16"/>
      <c r="G563" s="16"/>
      <c r="H563" s="16"/>
      <c r="I563" s="16"/>
      <c r="J563" s="146"/>
      <c r="K563" s="146"/>
      <c r="L563" s="146"/>
      <c r="M563" s="146"/>
      <c r="N563" s="146"/>
      <c r="O563" s="146"/>
      <c r="P563" s="146"/>
      <c r="Q563" s="146"/>
      <c r="R563" s="146"/>
      <c r="S563" s="146"/>
      <c r="T563" s="146"/>
      <c r="U563" s="146"/>
      <c r="V563" s="146"/>
      <c r="W563" s="146"/>
      <c r="X563" s="146"/>
      <c r="Y563" s="146"/>
      <c r="Z563" s="146"/>
    </row>
    <row r="564" ht="15.75" customHeight="1">
      <c r="A564" s="16"/>
      <c r="B564" s="305"/>
      <c r="C564" s="16"/>
      <c r="D564" s="16"/>
      <c r="E564" s="16"/>
      <c r="F564" s="16"/>
      <c r="G564" s="16"/>
      <c r="H564" s="16"/>
      <c r="I564" s="16"/>
      <c r="J564" s="146"/>
      <c r="K564" s="146"/>
      <c r="L564" s="146"/>
      <c r="M564" s="146"/>
      <c r="N564" s="146"/>
      <c r="O564" s="146"/>
      <c r="P564" s="146"/>
      <c r="Q564" s="146"/>
      <c r="R564" s="146"/>
      <c r="S564" s="146"/>
      <c r="T564" s="146"/>
      <c r="U564" s="146"/>
      <c r="V564" s="146"/>
      <c r="W564" s="146"/>
      <c r="X564" s="146"/>
      <c r="Y564" s="146"/>
      <c r="Z564" s="146"/>
    </row>
    <row r="565" ht="15.75" customHeight="1">
      <c r="A565" s="16"/>
      <c r="B565" s="305"/>
      <c r="C565" s="16"/>
      <c r="D565" s="16"/>
      <c r="E565" s="16"/>
      <c r="F565" s="16"/>
      <c r="G565" s="16"/>
      <c r="H565" s="16"/>
      <c r="I565" s="16"/>
      <c r="J565" s="146"/>
      <c r="K565" s="146"/>
      <c r="L565" s="146"/>
      <c r="M565" s="146"/>
      <c r="N565" s="146"/>
      <c r="O565" s="146"/>
      <c r="P565" s="146"/>
      <c r="Q565" s="146"/>
      <c r="R565" s="146"/>
      <c r="S565" s="146"/>
      <c r="T565" s="146"/>
      <c r="U565" s="146"/>
      <c r="V565" s="146"/>
      <c r="W565" s="146"/>
      <c r="X565" s="146"/>
      <c r="Y565" s="146"/>
      <c r="Z565" s="146"/>
    </row>
    <row r="566" ht="15.75" customHeight="1">
      <c r="A566" s="16"/>
      <c r="B566" s="305"/>
      <c r="C566" s="16"/>
      <c r="D566" s="16"/>
      <c r="E566" s="16"/>
      <c r="F566" s="16"/>
      <c r="G566" s="16"/>
      <c r="H566" s="16"/>
      <c r="I566" s="16"/>
      <c r="J566" s="146"/>
      <c r="K566" s="146"/>
      <c r="L566" s="146"/>
      <c r="M566" s="146"/>
      <c r="N566" s="146"/>
      <c r="O566" s="146"/>
      <c r="P566" s="146"/>
      <c r="Q566" s="146"/>
      <c r="R566" s="146"/>
      <c r="S566" s="146"/>
      <c r="T566" s="146"/>
      <c r="U566" s="146"/>
      <c r="V566" s="146"/>
      <c r="W566" s="146"/>
      <c r="X566" s="146"/>
      <c r="Y566" s="146"/>
      <c r="Z566" s="146"/>
    </row>
    <row r="567" ht="15.75" customHeight="1">
      <c r="A567" s="16"/>
      <c r="B567" s="305"/>
      <c r="C567" s="16"/>
      <c r="D567" s="16"/>
      <c r="E567" s="16"/>
      <c r="F567" s="16"/>
      <c r="G567" s="16"/>
      <c r="H567" s="16"/>
      <c r="I567" s="16"/>
      <c r="J567" s="146"/>
      <c r="K567" s="146"/>
      <c r="L567" s="146"/>
      <c r="M567" s="146"/>
      <c r="N567" s="146"/>
      <c r="O567" s="146"/>
      <c r="P567" s="146"/>
      <c r="Q567" s="146"/>
      <c r="R567" s="146"/>
      <c r="S567" s="146"/>
      <c r="T567" s="146"/>
      <c r="U567" s="146"/>
      <c r="V567" s="146"/>
      <c r="W567" s="146"/>
      <c r="X567" s="146"/>
      <c r="Y567" s="146"/>
      <c r="Z567" s="146"/>
    </row>
    <row r="568" ht="15.75" customHeight="1">
      <c r="A568" s="16"/>
      <c r="B568" s="305"/>
      <c r="C568" s="16"/>
      <c r="D568" s="16"/>
      <c r="E568" s="16"/>
      <c r="F568" s="16"/>
      <c r="G568" s="16"/>
      <c r="H568" s="16"/>
      <c r="I568" s="1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46"/>
      <c r="U568" s="146"/>
      <c r="V568" s="146"/>
      <c r="W568" s="146"/>
      <c r="X568" s="146"/>
      <c r="Y568" s="146"/>
      <c r="Z568" s="146"/>
    </row>
    <row r="569" ht="15.75" customHeight="1">
      <c r="A569" s="16"/>
      <c r="B569" s="305"/>
      <c r="C569" s="16"/>
      <c r="D569" s="16"/>
      <c r="E569" s="16"/>
      <c r="F569" s="16"/>
      <c r="G569" s="16"/>
      <c r="H569" s="16"/>
      <c r="I569" s="16"/>
      <c r="J569" s="146"/>
      <c r="K569" s="146"/>
      <c r="L569" s="146"/>
      <c r="M569" s="146"/>
      <c r="N569" s="146"/>
      <c r="O569" s="146"/>
      <c r="P569" s="146"/>
      <c r="Q569" s="146"/>
      <c r="R569" s="146"/>
      <c r="S569" s="146"/>
      <c r="T569" s="146"/>
      <c r="U569" s="146"/>
      <c r="V569" s="146"/>
      <c r="W569" s="146"/>
      <c r="X569" s="146"/>
      <c r="Y569" s="146"/>
      <c r="Z569" s="146"/>
    </row>
    <row r="570" ht="15.75" customHeight="1">
      <c r="A570" s="16"/>
      <c r="B570" s="305"/>
      <c r="C570" s="16"/>
      <c r="D570" s="16"/>
      <c r="E570" s="16"/>
      <c r="F570" s="16"/>
      <c r="G570" s="16"/>
      <c r="H570" s="16"/>
      <c r="I570" s="16"/>
      <c r="J570" s="146"/>
      <c r="K570" s="146"/>
      <c r="L570" s="146"/>
      <c r="M570" s="146"/>
      <c r="N570" s="146"/>
      <c r="O570" s="146"/>
      <c r="P570" s="146"/>
      <c r="Q570" s="146"/>
      <c r="R570" s="146"/>
      <c r="S570" s="146"/>
      <c r="T570" s="146"/>
      <c r="U570" s="146"/>
      <c r="V570" s="146"/>
      <c r="W570" s="146"/>
      <c r="X570" s="146"/>
      <c r="Y570" s="146"/>
      <c r="Z570" s="146"/>
    </row>
    <row r="571" ht="15.75" customHeight="1">
      <c r="A571" s="16"/>
      <c r="B571" s="305"/>
      <c r="C571" s="16"/>
      <c r="D571" s="16"/>
      <c r="E571" s="16"/>
      <c r="F571" s="16"/>
      <c r="G571" s="16"/>
      <c r="H571" s="16"/>
      <c r="I571" s="16"/>
      <c r="J571" s="146"/>
      <c r="K571" s="146"/>
      <c r="L571" s="146"/>
      <c r="M571" s="146"/>
      <c r="N571" s="146"/>
      <c r="O571" s="146"/>
      <c r="P571" s="146"/>
      <c r="Q571" s="146"/>
      <c r="R571" s="146"/>
      <c r="S571" s="146"/>
      <c r="T571" s="146"/>
      <c r="U571" s="146"/>
      <c r="V571" s="146"/>
      <c r="W571" s="146"/>
      <c r="X571" s="146"/>
      <c r="Y571" s="146"/>
      <c r="Z571" s="146"/>
    </row>
    <row r="572" ht="15.75" customHeight="1">
      <c r="A572" s="16"/>
      <c r="B572" s="305"/>
      <c r="C572" s="16"/>
      <c r="D572" s="16"/>
      <c r="E572" s="16"/>
      <c r="F572" s="16"/>
      <c r="G572" s="16"/>
      <c r="H572" s="16"/>
      <c r="I572" s="16"/>
      <c r="J572" s="146"/>
      <c r="K572" s="146"/>
      <c r="L572" s="146"/>
      <c r="M572" s="146"/>
      <c r="N572" s="146"/>
      <c r="O572" s="146"/>
      <c r="P572" s="146"/>
      <c r="Q572" s="146"/>
      <c r="R572" s="146"/>
      <c r="S572" s="146"/>
      <c r="T572" s="146"/>
      <c r="U572" s="146"/>
      <c r="V572" s="146"/>
      <c r="W572" s="146"/>
      <c r="X572" s="146"/>
      <c r="Y572" s="146"/>
      <c r="Z572" s="146"/>
    </row>
    <row r="573" ht="15.75" customHeight="1">
      <c r="A573" s="16"/>
      <c r="B573" s="305"/>
      <c r="C573" s="16"/>
      <c r="D573" s="16"/>
      <c r="E573" s="16"/>
      <c r="F573" s="16"/>
      <c r="G573" s="16"/>
      <c r="H573" s="16"/>
      <c r="I573" s="16"/>
      <c r="J573" s="146"/>
      <c r="K573" s="146"/>
      <c r="L573" s="146"/>
      <c r="M573" s="146"/>
      <c r="N573" s="146"/>
      <c r="O573" s="146"/>
      <c r="P573" s="146"/>
      <c r="Q573" s="146"/>
      <c r="R573" s="146"/>
      <c r="S573" s="146"/>
      <c r="T573" s="146"/>
      <c r="U573" s="146"/>
      <c r="V573" s="146"/>
      <c r="W573" s="146"/>
      <c r="X573" s="146"/>
      <c r="Y573" s="146"/>
      <c r="Z573" s="146"/>
    </row>
    <row r="574" ht="15.75" customHeight="1">
      <c r="A574" s="16"/>
      <c r="B574" s="305"/>
      <c r="C574" s="16"/>
      <c r="D574" s="16"/>
      <c r="E574" s="16"/>
      <c r="F574" s="16"/>
      <c r="G574" s="16"/>
      <c r="H574" s="16"/>
      <c r="I574" s="16"/>
      <c r="J574" s="146"/>
      <c r="K574" s="146"/>
      <c r="L574" s="146"/>
      <c r="M574" s="146"/>
      <c r="N574" s="146"/>
      <c r="O574" s="146"/>
      <c r="P574" s="146"/>
      <c r="Q574" s="146"/>
      <c r="R574" s="146"/>
      <c r="S574" s="146"/>
      <c r="T574" s="146"/>
      <c r="U574" s="146"/>
      <c r="V574" s="146"/>
      <c r="W574" s="146"/>
      <c r="X574" s="146"/>
      <c r="Y574" s="146"/>
      <c r="Z574" s="146"/>
    </row>
    <row r="575" ht="15.75" customHeight="1">
      <c r="A575" s="16"/>
      <c r="B575" s="305"/>
      <c r="C575" s="16"/>
      <c r="D575" s="16"/>
      <c r="E575" s="16"/>
      <c r="F575" s="16"/>
      <c r="G575" s="16"/>
      <c r="H575" s="16"/>
      <c r="I575" s="16"/>
      <c r="J575" s="146"/>
      <c r="K575" s="146"/>
      <c r="L575" s="146"/>
      <c r="M575" s="146"/>
      <c r="N575" s="146"/>
      <c r="O575" s="146"/>
      <c r="P575" s="146"/>
      <c r="Q575" s="146"/>
      <c r="R575" s="146"/>
      <c r="S575" s="146"/>
      <c r="T575" s="146"/>
      <c r="U575" s="146"/>
      <c r="V575" s="146"/>
      <c r="W575" s="146"/>
      <c r="X575" s="146"/>
      <c r="Y575" s="146"/>
      <c r="Z575" s="146"/>
    </row>
    <row r="576" ht="15.75" customHeight="1">
      <c r="A576" s="16"/>
      <c r="B576" s="305"/>
      <c r="C576" s="16"/>
      <c r="D576" s="16"/>
      <c r="E576" s="16"/>
      <c r="F576" s="16"/>
      <c r="G576" s="16"/>
      <c r="H576" s="16"/>
      <c r="I576" s="16"/>
      <c r="J576" s="146"/>
      <c r="K576" s="146"/>
      <c r="L576" s="146"/>
      <c r="M576" s="146"/>
      <c r="N576" s="146"/>
      <c r="O576" s="146"/>
      <c r="P576" s="146"/>
      <c r="Q576" s="146"/>
      <c r="R576" s="146"/>
      <c r="S576" s="146"/>
      <c r="T576" s="146"/>
      <c r="U576" s="146"/>
      <c r="V576" s="146"/>
      <c r="W576" s="146"/>
      <c r="X576" s="146"/>
      <c r="Y576" s="146"/>
      <c r="Z576" s="146"/>
    </row>
    <row r="577" ht="15.75" customHeight="1">
      <c r="A577" s="16"/>
      <c r="B577" s="305"/>
      <c r="C577" s="16"/>
      <c r="D577" s="16"/>
      <c r="E577" s="16"/>
      <c r="F577" s="16"/>
      <c r="G577" s="16"/>
      <c r="H577" s="16"/>
      <c r="I577" s="16"/>
      <c r="J577" s="146"/>
      <c r="K577" s="146"/>
      <c r="L577" s="146"/>
      <c r="M577" s="146"/>
      <c r="N577" s="146"/>
      <c r="O577" s="146"/>
      <c r="P577" s="146"/>
      <c r="Q577" s="146"/>
      <c r="R577" s="146"/>
      <c r="S577" s="146"/>
      <c r="T577" s="146"/>
      <c r="U577" s="146"/>
      <c r="V577" s="146"/>
      <c r="W577" s="146"/>
      <c r="X577" s="146"/>
      <c r="Y577" s="146"/>
      <c r="Z577" s="146"/>
    </row>
    <row r="578" ht="15.75" customHeight="1">
      <c r="A578" s="16"/>
      <c r="B578" s="305"/>
      <c r="C578" s="16"/>
      <c r="D578" s="16"/>
      <c r="E578" s="16"/>
      <c r="F578" s="16"/>
      <c r="G578" s="16"/>
      <c r="H578" s="16"/>
      <c r="I578" s="1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</row>
    <row r="579" ht="15.75" customHeight="1">
      <c r="A579" s="16"/>
      <c r="B579" s="305"/>
      <c r="C579" s="16"/>
      <c r="D579" s="16"/>
      <c r="E579" s="16"/>
      <c r="F579" s="16"/>
      <c r="G579" s="16"/>
      <c r="H579" s="16"/>
      <c r="I579" s="16"/>
      <c r="J579" s="146"/>
      <c r="K579" s="146"/>
      <c r="L579" s="146"/>
      <c r="M579" s="146"/>
      <c r="N579" s="146"/>
      <c r="O579" s="146"/>
      <c r="P579" s="146"/>
      <c r="Q579" s="146"/>
      <c r="R579" s="146"/>
      <c r="S579" s="146"/>
      <c r="T579" s="146"/>
      <c r="U579" s="146"/>
      <c r="V579" s="146"/>
      <c r="W579" s="146"/>
      <c r="X579" s="146"/>
      <c r="Y579" s="146"/>
      <c r="Z579" s="146"/>
    </row>
    <row r="580" ht="15.75" customHeight="1">
      <c r="A580" s="16"/>
      <c r="B580" s="305"/>
      <c r="C580" s="16"/>
      <c r="D580" s="16"/>
      <c r="E580" s="16"/>
      <c r="F580" s="16"/>
      <c r="G580" s="16"/>
      <c r="H580" s="16"/>
      <c r="I580" s="16"/>
      <c r="J580" s="146"/>
      <c r="K580" s="146"/>
      <c r="L580" s="146"/>
      <c r="M580" s="146"/>
      <c r="N580" s="146"/>
      <c r="O580" s="146"/>
      <c r="P580" s="146"/>
      <c r="Q580" s="146"/>
      <c r="R580" s="146"/>
      <c r="S580" s="146"/>
      <c r="T580" s="146"/>
      <c r="U580" s="146"/>
      <c r="V580" s="146"/>
      <c r="W580" s="146"/>
      <c r="X580" s="146"/>
      <c r="Y580" s="146"/>
      <c r="Z580" s="146"/>
    </row>
    <row r="581" ht="15.75" customHeight="1">
      <c r="A581" s="16"/>
      <c r="B581" s="305"/>
      <c r="C581" s="16"/>
      <c r="D581" s="16"/>
      <c r="E581" s="16"/>
      <c r="F581" s="16"/>
      <c r="G581" s="16"/>
      <c r="H581" s="16"/>
      <c r="I581" s="16"/>
      <c r="J581" s="146"/>
      <c r="K581" s="146"/>
      <c r="L581" s="146"/>
      <c r="M581" s="146"/>
      <c r="N581" s="146"/>
      <c r="O581" s="146"/>
      <c r="P581" s="146"/>
      <c r="Q581" s="146"/>
      <c r="R581" s="146"/>
      <c r="S581" s="146"/>
      <c r="T581" s="146"/>
      <c r="U581" s="146"/>
      <c r="V581" s="146"/>
      <c r="W581" s="146"/>
      <c r="X581" s="146"/>
      <c r="Y581" s="146"/>
      <c r="Z581" s="146"/>
    </row>
    <row r="582" ht="15.75" customHeight="1">
      <c r="A582" s="16"/>
      <c r="B582" s="305"/>
      <c r="C582" s="16"/>
      <c r="D582" s="16"/>
      <c r="E582" s="16"/>
      <c r="F582" s="16"/>
      <c r="G582" s="16"/>
      <c r="H582" s="16"/>
      <c r="I582" s="16"/>
      <c r="J582" s="146"/>
      <c r="K582" s="146"/>
      <c r="L582" s="146"/>
      <c r="M582" s="146"/>
      <c r="N582" s="146"/>
      <c r="O582" s="146"/>
      <c r="P582" s="146"/>
      <c r="Q582" s="146"/>
      <c r="R582" s="146"/>
      <c r="S582" s="146"/>
      <c r="T582" s="146"/>
      <c r="U582" s="146"/>
      <c r="V582" s="146"/>
      <c r="W582" s="146"/>
      <c r="X582" s="146"/>
      <c r="Y582" s="146"/>
      <c r="Z582" s="146"/>
    </row>
    <row r="583" ht="15.75" customHeight="1">
      <c r="A583" s="16"/>
      <c r="B583" s="305"/>
      <c r="C583" s="16"/>
      <c r="D583" s="16"/>
      <c r="E583" s="16"/>
      <c r="F583" s="16"/>
      <c r="G583" s="16"/>
      <c r="H583" s="16"/>
      <c r="I583" s="16"/>
      <c r="J583" s="146"/>
      <c r="K583" s="146"/>
      <c r="L583" s="146"/>
      <c r="M583" s="146"/>
      <c r="N583" s="146"/>
      <c r="O583" s="146"/>
      <c r="P583" s="146"/>
      <c r="Q583" s="146"/>
      <c r="R583" s="146"/>
      <c r="S583" s="146"/>
      <c r="T583" s="146"/>
      <c r="U583" s="146"/>
      <c r="V583" s="146"/>
      <c r="W583" s="146"/>
      <c r="X583" s="146"/>
      <c r="Y583" s="146"/>
      <c r="Z583" s="146"/>
    </row>
    <row r="584" ht="15.75" customHeight="1">
      <c r="A584" s="16"/>
      <c r="B584" s="305"/>
      <c r="C584" s="16"/>
      <c r="D584" s="16"/>
      <c r="E584" s="16"/>
      <c r="F584" s="16"/>
      <c r="G584" s="16"/>
      <c r="H584" s="16"/>
      <c r="I584" s="16"/>
      <c r="J584" s="146"/>
      <c r="K584" s="146"/>
      <c r="L584" s="146"/>
      <c r="M584" s="146"/>
      <c r="N584" s="146"/>
      <c r="O584" s="146"/>
      <c r="P584" s="146"/>
      <c r="Q584" s="146"/>
      <c r="R584" s="146"/>
      <c r="S584" s="146"/>
      <c r="T584" s="146"/>
      <c r="U584" s="146"/>
      <c r="V584" s="146"/>
      <c r="W584" s="146"/>
      <c r="X584" s="146"/>
      <c r="Y584" s="146"/>
      <c r="Z584" s="146"/>
    </row>
    <row r="585" ht="15.75" customHeight="1">
      <c r="A585" s="16"/>
      <c r="B585" s="305"/>
      <c r="C585" s="16"/>
      <c r="D585" s="16"/>
      <c r="E585" s="16"/>
      <c r="F585" s="16"/>
      <c r="G585" s="16"/>
      <c r="H585" s="16"/>
      <c r="I585" s="16"/>
      <c r="J585" s="146"/>
      <c r="K585" s="146"/>
      <c r="L585" s="146"/>
      <c r="M585" s="146"/>
      <c r="N585" s="146"/>
      <c r="O585" s="146"/>
      <c r="P585" s="146"/>
      <c r="Q585" s="146"/>
      <c r="R585" s="146"/>
      <c r="S585" s="146"/>
      <c r="T585" s="146"/>
      <c r="U585" s="146"/>
      <c r="V585" s="146"/>
      <c r="W585" s="146"/>
      <c r="X585" s="146"/>
      <c r="Y585" s="146"/>
      <c r="Z585" s="146"/>
    </row>
    <row r="586" ht="15.75" customHeight="1">
      <c r="A586" s="16"/>
      <c r="B586" s="305"/>
      <c r="C586" s="16"/>
      <c r="D586" s="16"/>
      <c r="E586" s="16"/>
      <c r="F586" s="16"/>
      <c r="G586" s="16"/>
      <c r="H586" s="16"/>
      <c r="I586" s="16"/>
      <c r="J586" s="146"/>
      <c r="K586" s="146"/>
      <c r="L586" s="146"/>
      <c r="M586" s="146"/>
      <c r="N586" s="146"/>
      <c r="O586" s="146"/>
      <c r="P586" s="146"/>
      <c r="Q586" s="146"/>
      <c r="R586" s="146"/>
      <c r="S586" s="146"/>
      <c r="T586" s="146"/>
      <c r="U586" s="146"/>
      <c r="V586" s="146"/>
      <c r="W586" s="146"/>
      <c r="X586" s="146"/>
      <c r="Y586" s="146"/>
      <c r="Z586" s="146"/>
    </row>
    <row r="587" ht="15.75" customHeight="1">
      <c r="A587" s="16"/>
      <c r="B587" s="305"/>
      <c r="C587" s="16"/>
      <c r="D587" s="16"/>
      <c r="E587" s="16"/>
      <c r="F587" s="16"/>
      <c r="G587" s="16"/>
      <c r="H587" s="16"/>
      <c r="I587" s="16"/>
      <c r="J587" s="146"/>
      <c r="K587" s="146"/>
      <c r="L587" s="146"/>
      <c r="M587" s="146"/>
      <c r="N587" s="146"/>
      <c r="O587" s="146"/>
      <c r="P587" s="146"/>
      <c r="Q587" s="146"/>
      <c r="R587" s="146"/>
      <c r="S587" s="146"/>
      <c r="T587" s="146"/>
      <c r="U587" s="146"/>
      <c r="V587" s="146"/>
      <c r="W587" s="146"/>
      <c r="X587" s="146"/>
      <c r="Y587" s="146"/>
      <c r="Z587" s="146"/>
    </row>
    <row r="588" ht="15.75" customHeight="1">
      <c r="A588" s="16"/>
      <c r="B588" s="305"/>
      <c r="C588" s="16"/>
      <c r="D588" s="16"/>
      <c r="E588" s="16"/>
      <c r="F588" s="16"/>
      <c r="G588" s="16"/>
      <c r="H588" s="16"/>
      <c r="I588" s="1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</row>
    <row r="589" ht="15.75" customHeight="1">
      <c r="A589" s="16"/>
      <c r="B589" s="305"/>
      <c r="C589" s="16"/>
      <c r="D589" s="16"/>
      <c r="E589" s="16"/>
      <c r="F589" s="16"/>
      <c r="G589" s="16"/>
      <c r="H589" s="16"/>
      <c r="I589" s="16"/>
      <c r="J589" s="146"/>
      <c r="K589" s="146"/>
      <c r="L589" s="146"/>
      <c r="M589" s="146"/>
      <c r="N589" s="146"/>
      <c r="O589" s="146"/>
      <c r="P589" s="146"/>
      <c r="Q589" s="146"/>
      <c r="R589" s="146"/>
      <c r="S589" s="146"/>
      <c r="T589" s="146"/>
      <c r="U589" s="146"/>
      <c r="V589" s="146"/>
      <c r="W589" s="146"/>
      <c r="X589" s="146"/>
      <c r="Y589" s="146"/>
      <c r="Z589" s="146"/>
    </row>
    <row r="590" ht="15.75" customHeight="1">
      <c r="A590" s="16"/>
      <c r="B590" s="305"/>
      <c r="C590" s="16"/>
      <c r="D590" s="16"/>
      <c r="E590" s="16"/>
      <c r="F590" s="16"/>
      <c r="G590" s="16"/>
      <c r="H590" s="16"/>
      <c r="I590" s="16"/>
      <c r="J590" s="146"/>
      <c r="K590" s="146"/>
      <c r="L590" s="146"/>
      <c r="M590" s="146"/>
      <c r="N590" s="146"/>
      <c r="O590" s="146"/>
      <c r="P590" s="146"/>
      <c r="Q590" s="146"/>
      <c r="R590" s="146"/>
      <c r="S590" s="146"/>
      <c r="T590" s="146"/>
      <c r="U590" s="146"/>
      <c r="V590" s="146"/>
      <c r="W590" s="146"/>
      <c r="X590" s="146"/>
      <c r="Y590" s="146"/>
      <c r="Z590" s="146"/>
    </row>
    <row r="591" ht="15.75" customHeight="1">
      <c r="A591" s="16"/>
      <c r="B591" s="305"/>
      <c r="C591" s="16"/>
      <c r="D591" s="16"/>
      <c r="E591" s="16"/>
      <c r="F591" s="16"/>
      <c r="G591" s="16"/>
      <c r="H591" s="16"/>
      <c r="I591" s="16"/>
      <c r="J591" s="146"/>
      <c r="K591" s="146"/>
      <c r="L591" s="146"/>
      <c r="M591" s="146"/>
      <c r="N591" s="146"/>
      <c r="O591" s="146"/>
      <c r="P591" s="146"/>
      <c r="Q591" s="146"/>
      <c r="R591" s="146"/>
      <c r="S591" s="146"/>
      <c r="T591" s="146"/>
      <c r="U591" s="146"/>
      <c r="V591" s="146"/>
      <c r="W591" s="146"/>
      <c r="X591" s="146"/>
      <c r="Y591" s="146"/>
      <c r="Z591" s="146"/>
    </row>
    <row r="592" ht="15.75" customHeight="1">
      <c r="A592" s="16"/>
      <c r="B592" s="305"/>
      <c r="C592" s="16"/>
      <c r="D592" s="16"/>
      <c r="E592" s="16"/>
      <c r="F592" s="16"/>
      <c r="G592" s="16"/>
      <c r="H592" s="16"/>
      <c r="I592" s="16"/>
      <c r="J592" s="146"/>
      <c r="K592" s="146"/>
      <c r="L592" s="146"/>
      <c r="M592" s="146"/>
      <c r="N592" s="146"/>
      <c r="O592" s="146"/>
      <c r="P592" s="146"/>
      <c r="Q592" s="146"/>
      <c r="R592" s="146"/>
      <c r="S592" s="146"/>
      <c r="T592" s="146"/>
      <c r="U592" s="146"/>
      <c r="V592" s="146"/>
      <c r="W592" s="146"/>
      <c r="X592" s="146"/>
      <c r="Y592" s="146"/>
      <c r="Z592" s="146"/>
    </row>
    <row r="593" ht="15.75" customHeight="1">
      <c r="A593" s="16"/>
      <c r="B593" s="305"/>
      <c r="C593" s="16"/>
      <c r="D593" s="16"/>
      <c r="E593" s="16"/>
      <c r="F593" s="16"/>
      <c r="G593" s="16"/>
      <c r="H593" s="16"/>
      <c r="I593" s="16"/>
      <c r="J593" s="146"/>
      <c r="K593" s="146"/>
      <c r="L593" s="146"/>
      <c r="M593" s="146"/>
      <c r="N593" s="146"/>
      <c r="O593" s="146"/>
      <c r="P593" s="146"/>
      <c r="Q593" s="146"/>
      <c r="R593" s="146"/>
      <c r="S593" s="146"/>
      <c r="T593" s="146"/>
      <c r="U593" s="146"/>
      <c r="V593" s="146"/>
      <c r="W593" s="146"/>
      <c r="X593" s="146"/>
      <c r="Y593" s="146"/>
      <c r="Z593" s="146"/>
    </row>
    <row r="594" ht="15.75" customHeight="1">
      <c r="A594" s="16"/>
      <c r="B594" s="305"/>
      <c r="C594" s="16"/>
      <c r="D594" s="16"/>
      <c r="E594" s="16"/>
      <c r="F594" s="16"/>
      <c r="G594" s="16"/>
      <c r="H594" s="16"/>
      <c r="I594" s="16"/>
      <c r="J594" s="146"/>
      <c r="K594" s="146"/>
      <c r="L594" s="146"/>
      <c r="M594" s="146"/>
      <c r="N594" s="146"/>
      <c r="O594" s="146"/>
      <c r="P594" s="146"/>
      <c r="Q594" s="146"/>
      <c r="R594" s="146"/>
      <c r="S594" s="146"/>
      <c r="T594" s="146"/>
      <c r="U594" s="146"/>
      <c r="V594" s="146"/>
      <c r="W594" s="146"/>
      <c r="X594" s="146"/>
      <c r="Y594" s="146"/>
      <c r="Z594" s="146"/>
    </row>
    <row r="595" ht="15.75" customHeight="1">
      <c r="A595" s="16"/>
      <c r="B595" s="305"/>
      <c r="C595" s="16"/>
      <c r="D595" s="16"/>
      <c r="E595" s="16"/>
      <c r="F595" s="16"/>
      <c r="G595" s="16"/>
      <c r="H595" s="16"/>
      <c r="I595" s="16"/>
      <c r="J595" s="146"/>
      <c r="K595" s="146"/>
      <c r="L595" s="146"/>
      <c r="M595" s="146"/>
      <c r="N595" s="146"/>
      <c r="O595" s="146"/>
      <c r="P595" s="146"/>
      <c r="Q595" s="146"/>
      <c r="R595" s="146"/>
      <c r="S595" s="146"/>
      <c r="T595" s="146"/>
      <c r="U595" s="146"/>
      <c r="V595" s="146"/>
      <c r="W595" s="146"/>
      <c r="X595" s="146"/>
      <c r="Y595" s="146"/>
      <c r="Z595" s="146"/>
    </row>
    <row r="596" ht="15.75" customHeight="1">
      <c r="A596" s="16"/>
      <c r="B596" s="305"/>
      <c r="C596" s="16"/>
      <c r="D596" s="16"/>
      <c r="E596" s="16"/>
      <c r="F596" s="16"/>
      <c r="G596" s="16"/>
      <c r="H596" s="16"/>
      <c r="I596" s="16"/>
      <c r="J596" s="146"/>
      <c r="K596" s="146"/>
      <c r="L596" s="146"/>
      <c r="M596" s="146"/>
      <c r="N596" s="146"/>
      <c r="O596" s="146"/>
      <c r="P596" s="146"/>
      <c r="Q596" s="146"/>
      <c r="R596" s="146"/>
      <c r="S596" s="146"/>
      <c r="T596" s="146"/>
      <c r="U596" s="146"/>
      <c r="V596" s="146"/>
      <c r="W596" s="146"/>
      <c r="X596" s="146"/>
      <c r="Y596" s="146"/>
      <c r="Z596" s="146"/>
    </row>
    <row r="597" ht="15.75" customHeight="1">
      <c r="A597" s="16"/>
      <c r="B597" s="305"/>
      <c r="C597" s="16"/>
      <c r="D597" s="16"/>
      <c r="E597" s="16"/>
      <c r="F597" s="16"/>
      <c r="G597" s="16"/>
      <c r="H597" s="16"/>
      <c r="I597" s="16"/>
      <c r="J597" s="146"/>
      <c r="K597" s="146"/>
      <c r="L597" s="146"/>
      <c r="M597" s="146"/>
      <c r="N597" s="146"/>
      <c r="O597" s="146"/>
      <c r="P597" s="146"/>
      <c r="Q597" s="146"/>
      <c r="R597" s="146"/>
      <c r="S597" s="146"/>
      <c r="T597" s="146"/>
      <c r="U597" s="146"/>
      <c r="V597" s="146"/>
      <c r="W597" s="146"/>
      <c r="X597" s="146"/>
      <c r="Y597" s="146"/>
      <c r="Z597" s="146"/>
    </row>
    <row r="598" ht="15.75" customHeight="1">
      <c r="A598" s="16"/>
      <c r="B598" s="305"/>
      <c r="C598" s="16"/>
      <c r="D598" s="16"/>
      <c r="E598" s="16"/>
      <c r="F598" s="16"/>
      <c r="G598" s="16"/>
      <c r="H598" s="16"/>
      <c r="I598" s="16"/>
      <c r="J598" s="146"/>
      <c r="K598" s="146"/>
      <c r="L598" s="146"/>
      <c r="M598" s="146"/>
      <c r="N598" s="146"/>
      <c r="O598" s="146"/>
      <c r="P598" s="146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</row>
    <row r="599" ht="15.75" customHeight="1">
      <c r="A599" s="16"/>
      <c r="B599" s="305"/>
      <c r="C599" s="16"/>
      <c r="D599" s="16"/>
      <c r="E599" s="16"/>
      <c r="F599" s="16"/>
      <c r="G599" s="16"/>
      <c r="H599" s="16"/>
      <c r="I599" s="16"/>
      <c r="J599" s="146"/>
      <c r="K599" s="146"/>
      <c r="L599" s="146"/>
      <c r="M599" s="146"/>
      <c r="N599" s="146"/>
      <c r="O599" s="146"/>
      <c r="P599" s="146"/>
      <c r="Q599" s="146"/>
      <c r="R599" s="146"/>
      <c r="S599" s="146"/>
      <c r="T599" s="146"/>
      <c r="U599" s="146"/>
      <c r="V599" s="146"/>
      <c r="W599" s="146"/>
      <c r="X599" s="146"/>
      <c r="Y599" s="146"/>
      <c r="Z599" s="146"/>
    </row>
    <row r="600" ht="15.75" customHeight="1">
      <c r="A600" s="16"/>
      <c r="B600" s="305"/>
      <c r="C600" s="16"/>
      <c r="D600" s="16"/>
      <c r="E600" s="16"/>
      <c r="F600" s="16"/>
      <c r="G600" s="16"/>
      <c r="H600" s="16"/>
      <c r="I600" s="16"/>
      <c r="J600" s="146"/>
      <c r="K600" s="146"/>
      <c r="L600" s="146"/>
      <c r="M600" s="146"/>
      <c r="N600" s="146"/>
      <c r="O600" s="146"/>
      <c r="P600" s="146"/>
      <c r="Q600" s="146"/>
      <c r="R600" s="146"/>
      <c r="S600" s="146"/>
      <c r="T600" s="146"/>
      <c r="U600" s="146"/>
      <c r="V600" s="146"/>
      <c r="W600" s="146"/>
      <c r="X600" s="146"/>
      <c r="Y600" s="146"/>
      <c r="Z600" s="146"/>
    </row>
    <row r="601" ht="15.75" customHeight="1">
      <c r="A601" s="16"/>
      <c r="B601" s="305"/>
      <c r="C601" s="16"/>
      <c r="D601" s="16"/>
      <c r="E601" s="16"/>
      <c r="F601" s="16"/>
      <c r="G601" s="16"/>
      <c r="H601" s="16"/>
      <c r="I601" s="16"/>
      <c r="J601" s="146"/>
      <c r="K601" s="146"/>
      <c r="L601" s="146"/>
      <c r="M601" s="146"/>
      <c r="N601" s="146"/>
      <c r="O601" s="146"/>
      <c r="P601" s="146"/>
      <c r="Q601" s="146"/>
      <c r="R601" s="146"/>
      <c r="S601" s="146"/>
      <c r="T601" s="146"/>
      <c r="U601" s="146"/>
      <c r="V601" s="146"/>
      <c r="W601" s="146"/>
      <c r="X601" s="146"/>
      <c r="Y601" s="146"/>
      <c r="Z601" s="146"/>
    </row>
    <row r="602" ht="15.75" customHeight="1">
      <c r="A602" s="16"/>
      <c r="B602" s="305"/>
      <c r="C602" s="16"/>
      <c r="D602" s="16"/>
      <c r="E602" s="16"/>
      <c r="F602" s="16"/>
      <c r="G602" s="16"/>
      <c r="H602" s="16"/>
      <c r="I602" s="16"/>
      <c r="J602" s="146"/>
      <c r="K602" s="146"/>
      <c r="L602" s="146"/>
      <c r="M602" s="146"/>
      <c r="N602" s="146"/>
      <c r="O602" s="146"/>
      <c r="P602" s="146"/>
      <c r="Q602" s="146"/>
      <c r="R602" s="146"/>
      <c r="S602" s="146"/>
      <c r="T602" s="146"/>
      <c r="U602" s="146"/>
      <c r="V602" s="146"/>
      <c r="W602" s="146"/>
      <c r="X602" s="146"/>
      <c r="Y602" s="146"/>
      <c r="Z602" s="146"/>
    </row>
    <row r="603" ht="15.75" customHeight="1">
      <c r="A603" s="16"/>
      <c r="B603" s="305"/>
      <c r="C603" s="16"/>
      <c r="D603" s="16"/>
      <c r="E603" s="16"/>
      <c r="F603" s="16"/>
      <c r="G603" s="16"/>
      <c r="H603" s="16"/>
      <c r="I603" s="16"/>
      <c r="J603" s="146"/>
      <c r="K603" s="146"/>
      <c r="L603" s="146"/>
      <c r="M603" s="146"/>
      <c r="N603" s="146"/>
      <c r="O603" s="146"/>
      <c r="P603" s="146"/>
      <c r="Q603" s="146"/>
      <c r="R603" s="146"/>
      <c r="S603" s="146"/>
      <c r="T603" s="146"/>
      <c r="U603" s="146"/>
      <c r="V603" s="146"/>
      <c r="W603" s="146"/>
      <c r="X603" s="146"/>
      <c r="Y603" s="146"/>
      <c r="Z603" s="146"/>
    </row>
    <row r="604" ht="15.75" customHeight="1">
      <c r="A604" s="16"/>
      <c r="B604" s="305"/>
      <c r="C604" s="16"/>
      <c r="D604" s="16"/>
      <c r="E604" s="16"/>
      <c r="F604" s="16"/>
      <c r="G604" s="16"/>
      <c r="H604" s="16"/>
      <c r="I604" s="16"/>
      <c r="J604" s="146"/>
      <c r="K604" s="146"/>
      <c r="L604" s="146"/>
      <c r="M604" s="146"/>
      <c r="N604" s="146"/>
      <c r="O604" s="146"/>
      <c r="P604" s="146"/>
      <c r="Q604" s="146"/>
      <c r="R604" s="146"/>
      <c r="S604" s="146"/>
      <c r="T604" s="146"/>
      <c r="U604" s="146"/>
      <c r="V604" s="146"/>
      <c r="W604" s="146"/>
      <c r="X604" s="146"/>
      <c r="Y604" s="146"/>
      <c r="Z604" s="146"/>
    </row>
    <row r="605" ht="15.75" customHeight="1">
      <c r="A605" s="16"/>
      <c r="B605" s="305"/>
      <c r="C605" s="16"/>
      <c r="D605" s="16"/>
      <c r="E605" s="16"/>
      <c r="F605" s="16"/>
      <c r="G605" s="16"/>
      <c r="H605" s="16"/>
      <c r="I605" s="16"/>
      <c r="J605" s="146"/>
      <c r="K605" s="146"/>
      <c r="L605" s="146"/>
      <c r="M605" s="146"/>
      <c r="N605" s="146"/>
      <c r="O605" s="146"/>
      <c r="P605" s="146"/>
      <c r="Q605" s="146"/>
      <c r="R605" s="146"/>
      <c r="S605" s="146"/>
      <c r="T605" s="146"/>
      <c r="U605" s="146"/>
      <c r="V605" s="146"/>
      <c r="W605" s="146"/>
      <c r="X605" s="146"/>
      <c r="Y605" s="146"/>
      <c r="Z605" s="146"/>
    </row>
    <row r="606" ht="15.75" customHeight="1">
      <c r="A606" s="16"/>
      <c r="B606" s="305"/>
      <c r="C606" s="16"/>
      <c r="D606" s="16"/>
      <c r="E606" s="16"/>
      <c r="F606" s="16"/>
      <c r="G606" s="16"/>
      <c r="H606" s="16"/>
      <c r="I606" s="16"/>
      <c r="J606" s="146"/>
      <c r="K606" s="146"/>
      <c r="L606" s="146"/>
      <c r="M606" s="146"/>
      <c r="N606" s="146"/>
      <c r="O606" s="146"/>
      <c r="P606" s="146"/>
      <c r="Q606" s="146"/>
      <c r="R606" s="146"/>
      <c r="S606" s="146"/>
      <c r="T606" s="146"/>
      <c r="U606" s="146"/>
      <c r="V606" s="146"/>
      <c r="W606" s="146"/>
      <c r="X606" s="146"/>
      <c r="Y606" s="146"/>
      <c r="Z606" s="146"/>
    </row>
    <row r="607" ht="15.75" customHeight="1">
      <c r="A607" s="16"/>
      <c r="B607" s="305"/>
      <c r="C607" s="16"/>
      <c r="D607" s="16"/>
      <c r="E607" s="16"/>
      <c r="F607" s="16"/>
      <c r="G607" s="16"/>
      <c r="H607" s="16"/>
      <c r="I607" s="16"/>
      <c r="J607" s="146"/>
      <c r="K607" s="146"/>
      <c r="L607" s="146"/>
      <c r="M607" s="146"/>
      <c r="N607" s="146"/>
      <c r="O607" s="146"/>
      <c r="P607" s="146"/>
      <c r="Q607" s="146"/>
      <c r="R607" s="146"/>
      <c r="S607" s="146"/>
      <c r="T607" s="146"/>
      <c r="U607" s="146"/>
      <c r="V607" s="146"/>
      <c r="W607" s="146"/>
      <c r="X607" s="146"/>
      <c r="Y607" s="146"/>
      <c r="Z607" s="146"/>
    </row>
    <row r="608" ht="15.75" customHeight="1">
      <c r="A608" s="16"/>
      <c r="B608" s="305"/>
      <c r="C608" s="16"/>
      <c r="D608" s="16"/>
      <c r="E608" s="16"/>
      <c r="F608" s="16"/>
      <c r="G608" s="16"/>
      <c r="H608" s="16"/>
      <c r="I608" s="1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</row>
    <row r="609" ht="15.75" customHeight="1">
      <c r="A609" s="16"/>
      <c r="B609" s="305"/>
      <c r="C609" s="16"/>
      <c r="D609" s="16"/>
      <c r="E609" s="16"/>
      <c r="F609" s="16"/>
      <c r="G609" s="16"/>
      <c r="H609" s="16"/>
      <c r="I609" s="16"/>
      <c r="J609" s="146"/>
      <c r="K609" s="146"/>
      <c r="L609" s="146"/>
      <c r="M609" s="146"/>
      <c r="N609" s="146"/>
      <c r="O609" s="146"/>
      <c r="P609" s="146"/>
      <c r="Q609" s="146"/>
      <c r="R609" s="146"/>
      <c r="S609" s="146"/>
      <c r="T609" s="146"/>
      <c r="U609" s="146"/>
      <c r="V609" s="146"/>
      <c r="W609" s="146"/>
      <c r="X609" s="146"/>
      <c r="Y609" s="146"/>
      <c r="Z609" s="146"/>
    </row>
    <row r="610" ht="15.75" customHeight="1">
      <c r="A610" s="16"/>
      <c r="B610" s="305"/>
      <c r="C610" s="16"/>
      <c r="D610" s="16"/>
      <c r="E610" s="16"/>
      <c r="F610" s="16"/>
      <c r="G610" s="16"/>
      <c r="H610" s="16"/>
      <c r="I610" s="16"/>
      <c r="J610" s="146"/>
      <c r="K610" s="146"/>
      <c r="L610" s="146"/>
      <c r="M610" s="146"/>
      <c r="N610" s="146"/>
      <c r="O610" s="146"/>
      <c r="P610" s="146"/>
      <c r="Q610" s="146"/>
      <c r="R610" s="146"/>
      <c r="S610" s="146"/>
      <c r="T610" s="146"/>
      <c r="U610" s="146"/>
      <c r="V610" s="146"/>
      <c r="W610" s="146"/>
      <c r="X610" s="146"/>
      <c r="Y610" s="146"/>
      <c r="Z610" s="146"/>
    </row>
    <row r="611" ht="15.75" customHeight="1">
      <c r="A611" s="16"/>
      <c r="B611" s="305"/>
      <c r="C611" s="16"/>
      <c r="D611" s="16"/>
      <c r="E611" s="16"/>
      <c r="F611" s="16"/>
      <c r="G611" s="16"/>
      <c r="H611" s="16"/>
      <c r="I611" s="16"/>
      <c r="J611" s="146"/>
      <c r="K611" s="146"/>
      <c r="L611" s="146"/>
      <c r="M611" s="146"/>
      <c r="N611" s="146"/>
      <c r="O611" s="146"/>
      <c r="P611" s="146"/>
      <c r="Q611" s="146"/>
      <c r="R611" s="146"/>
      <c r="S611" s="146"/>
      <c r="T611" s="146"/>
      <c r="U611" s="146"/>
      <c r="V611" s="146"/>
      <c r="W611" s="146"/>
      <c r="X611" s="146"/>
      <c r="Y611" s="146"/>
      <c r="Z611" s="146"/>
    </row>
    <row r="612" ht="15.75" customHeight="1">
      <c r="A612" s="16"/>
      <c r="B612" s="305"/>
      <c r="C612" s="16"/>
      <c r="D612" s="16"/>
      <c r="E612" s="16"/>
      <c r="F612" s="16"/>
      <c r="G612" s="16"/>
      <c r="H612" s="16"/>
      <c r="I612" s="16"/>
      <c r="J612" s="146"/>
      <c r="K612" s="146"/>
      <c r="L612" s="146"/>
      <c r="M612" s="146"/>
      <c r="N612" s="146"/>
      <c r="O612" s="146"/>
      <c r="P612" s="146"/>
      <c r="Q612" s="146"/>
      <c r="R612" s="146"/>
      <c r="S612" s="146"/>
      <c r="T612" s="146"/>
      <c r="U612" s="146"/>
      <c r="V612" s="146"/>
      <c r="W612" s="146"/>
      <c r="X612" s="146"/>
      <c r="Y612" s="146"/>
      <c r="Z612" s="146"/>
    </row>
    <row r="613" ht="15.75" customHeight="1">
      <c r="A613" s="16"/>
      <c r="B613" s="305"/>
      <c r="C613" s="16"/>
      <c r="D613" s="16"/>
      <c r="E613" s="16"/>
      <c r="F613" s="16"/>
      <c r="G613" s="16"/>
      <c r="H613" s="16"/>
      <c r="I613" s="16"/>
      <c r="J613" s="146"/>
      <c r="K613" s="146"/>
      <c r="L613" s="146"/>
      <c r="M613" s="146"/>
      <c r="N613" s="146"/>
      <c r="O613" s="146"/>
      <c r="P613" s="146"/>
      <c r="Q613" s="146"/>
      <c r="R613" s="146"/>
      <c r="S613" s="146"/>
      <c r="T613" s="146"/>
      <c r="U613" s="146"/>
      <c r="V613" s="146"/>
      <c r="W613" s="146"/>
      <c r="X613" s="146"/>
      <c r="Y613" s="146"/>
      <c r="Z613" s="146"/>
    </row>
    <row r="614" ht="15.75" customHeight="1">
      <c r="A614" s="16"/>
      <c r="B614" s="305"/>
      <c r="C614" s="16"/>
      <c r="D614" s="16"/>
      <c r="E614" s="16"/>
      <c r="F614" s="16"/>
      <c r="G614" s="16"/>
      <c r="H614" s="16"/>
      <c r="I614" s="16"/>
      <c r="J614" s="146"/>
      <c r="K614" s="146"/>
      <c r="L614" s="146"/>
      <c r="M614" s="146"/>
      <c r="N614" s="146"/>
      <c r="O614" s="146"/>
      <c r="P614" s="146"/>
      <c r="Q614" s="146"/>
      <c r="R614" s="146"/>
      <c r="S614" s="146"/>
      <c r="T614" s="146"/>
      <c r="U614" s="146"/>
      <c r="V614" s="146"/>
      <c r="W614" s="146"/>
      <c r="X614" s="146"/>
      <c r="Y614" s="146"/>
      <c r="Z614" s="146"/>
    </row>
    <row r="615" ht="15.75" customHeight="1">
      <c r="A615" s="16"/>
      <c r="B615" s="305"/>
      <c r="C615" s="16"/>
      <c r="D615" s="16"/>
      <c r="E615" s="16"/>
      <c r="F615" s="16"/>
      <c r="G615" s="16"/>
      <c r="H615" s="16"/>
      <c r="I615" s="16"/>
      <c r="J615" s="146"/>
      <c r="K615" s="146"/>
      <c r="L615" s="146"/>
      <c r="M615" s="146"/>
      <c r="N615" s="146"/>
      <c r="O615" s="146"/>
      <c r="P615" s="146"/>
      <c r="Q615" s="146"/>
      <c r="R615" s="146"/>
      <c r="S615" s="146"/>
      <c r="T615" s="146"/>
      <c r="U615" s="146"/>
      <c r="V615" s="146"/>
      <c r="W615" s="146"/>
      <c r="X615" s="146"/>
      <c r="Y615" s="146"/>
      <c r="Z615" s="146"/>
    </row>
    <row r="616" ht="15.75" customHeight="1">
      <c r="A616" s="16"/>
      <c r="B616" s="305"/>
      <c r="C616" s="16"/>
      <c r="D616" s="16"/>
      <c r="E616" s="16"/>
      <c r="F616" s="16"/>
      <c r="G616" s="16"/>
      <c r="H616" s="16"/>
      <c r="I616" s="16"/>
      <c r="J616" s="146"/>
      <c r="K616" s="146"/>
      <c r="L616" s="146"/>
      <c r="M616" s="146"/>
      <c r="N616" s="146"/>
      <c r="O616" s="146"/>
      <c r="P616" s="146"/>
      <c r="Q616" s="146"/>
      <c r="R616" s="146"/>
      <c r="S616" s="146"/>
      <c r="T616" s="146"/>
      <c r="U616" s="146"/>
      <c r="V616" s="146"/>
      <c r="W616" s="146"/>
      <c r="X616" s="146"/>
      <c r="Y616" s="146"/>
      <c r="Z616" s="146"/>
    </row>
    <row r="617" ht="15.75" customHeight="1">
      <c r="A617" s="16"/>
      <c r="B617" s="305"/>
      <c r="C617" s="16"/>
      <c r="D617" s="16"/>
      <c r="E617" s="16"/>
      <c r="F617" s="16"/>
      <c r="G617" s="16"/>
      <c r="H617" s="16"/>
      <c r="I617" s="16"/>
      <c r="J617" s="146"/>
      <c r="K617" s="146"/>
      <c r="L617" s="146"/>
      <c r="M617" s="146"/>
      <c r="N617" s="146"/>
      <c r="O617" s="146"/>
      <c r="P617" s="146"/>
      <c r="Q617" s="146"/>
      <c r="R617" s="146"/>
      <c r="S617" s="146"/>
      <c r="T617" s="146"/>
      <c r="U617" s="146"/>
      <c r="V617" s="146"/>
      <c r="W617" s="146"/>
      <c r="X617" s="146"/>
      <c r="Y617" s="146"/>
      <c r="Z617" s="146"/>
    </row>
    <row r="618" ht="15.75" customHeight="1">
      <c r="A618" s="16"/>
      <c r="B618" s="305"/>
      <c r="C618" s="16"/>
      <c r="D618" s="16"/>
      <c r="E618" s="16"/>
      <c r="F618" s="16"/>
      <c r="G618" s="16"/>
      <c r="H618" s="16"/>
      <c r="I618" s="16"/>
      <c r="J618" s="146"/>
      <c r="K618" s="146"/>
      <c r="L618" s="146"/>
      <c r="M618" s="146"/>
      <c r="N618" s="146"/>
      <c r="O618" s="146"/>
      <c r="P618" s="146"/>
      <c r="Q618" s="146"/>
      <c r="R618" s="146"/>
      <c r="S618" s="146"/>
      <c r="T618" s="146"/>
      <c r="U618" s="146"/>
      <c r="V618" s="146"/>
      <c r="W618" s="146"/>
      <c r="X618" s="146"/>
      <c r="Y618" s="146"/>
      <c r="Z618" s="146"/>
    </row>
    <row r="619" ht="15.75" customHeight="1">
      <c r="A619" s="16"/>
      <c r="B619" s="305"/>
      <c r="C619" s="16"/>
      <c r="D619" s="16"/>
      <c r="E619" s="16"/>
      <c r="F619" s="16"/>
      <c r="G619" s="16"/>
      <c r="H619" s="16"/>
      <c r="I619" s="16"/>
      <c r="J619" s="146"/>
      <c r="K619" s="146"/>
      <c r="L619" s="146"/>
      <c r="M619" s="146"/>
      <c r="N619" s="146"/>
      <c r="O619" s="146"/>
      <c r="P619" s="146"/>
      <c r="Q619" s="146"/>
      <c r="R619" s="146"/>
      <c r="S619" s="146"/>
      <c r="T619" s="146"/>
      <c r="U619" s="146"/>
      <c r="V619" s="146"/>
      <c r="W619" s="146"/>
      <c r="X619" s="146"/>
      <c r="Y619" s="146"/>
      <c r="Z619" s="146"/>
    </row>
    <row r="620" ht="15.75" customHeight="1">
      <c r="A620" s="16"/>
      <c r="B620" s="305"/>
      <c r="C620" s="16"/>
      <c r="D620" s="16"/>
      <c r="E620" s="16"/>
      <c r="F620" s="16"/>
      <c r="G620" s="16"/>
      <c r="H620" s="16"/>
      <c r="I620" s="16"/>
      <c r="J620" s="146"/>
      <c r="K620" s="146"/>
      <c r="L620" s="146"/>
      <c r="M620" s="146"/>
      <c r="N620" s="146"/>
      <c r="O620" s="146"/>
      <c r="P620" s="146"/>
      <c r="Q620" s="146"/>
      <c r="R620" s="146"/>
      <c r="S620" s="146"/>
      <c r="T620" s="146"/>
      <c r="U620" s="146"/>
      <c r="V620" s="146"/>
      <c r="W620" s="146"/>
      <c r="X620" s="146"/>
      <c r="Y620" s="146"/>
      <c r="Z620" s="146"/>
    </row>
    <row r="621" ht="15.75" customHeight="1">
      <c r="A621" s="16"/>
      <c r="B621" s="305"/>
      <c r="C621" s="16"/>
      <c r="D621" s="16"/>
      <c r="E621" s="16"/>
      <c r="F621" s="16"/>
      <c r="G621" s="16"/>
      <c r="H621" s="16"/>
      <c r="I621" s="16"/>
      <c r="J621" s="146"/>
      <c r="K621" s="146"/>
      <c r="L621" s="146"/>
      <c r="M621" s="146"/>
      <c r="N621" s="146"/>
      <c r="O621" s="146"/>
      <c r="P621" s="146"/>
      <c r="Q621" s="146"/>
      <c r="R621" s="146"/>
      <c r="S621" s="146"/>
      <c r="T621" s="146"/>
      <c r="U621" s="146"/>
      <c r="V621" s="146"/>
      <c r="W621" s="146"/>
      <c r="X621" s="146"/>
      <c r="Y621" s="146"/>
      <c r="Z621" s="146"/>
    </row>
    <row r="622" ht="15.75" customHeight="1">
      <c r="A622" s="16"/>
      <c r="B622" s="305"/>
      <c r="C622" s="16"/>
      <c r="D622" s="16"/>
      <c r="E622" s="16"/>
      <c r="F622" s="16"/>
      <c r="G622" s="16"/>
      <c r="H622" s="16"/>
      <c r="I622" s="16"/>
      <c r="J622" s="146"/>
      <c r="K622" s="146"/>
      <c r="L622" s="146"/>
      <c r="M622" s="146"/>
      <c r="N622" s="146"/>
      <c r="O622" s="146"/>
      <c r="P622" s="146"/>
      <c r="Q622" s="146"/>
      <c r="R622" s="146"/>
      <c r="S622" s="146"/>
      <c r="T622" s="146"/>
      <c r="U622" s="146"/>
      <c r="V622" s="146"/>
      <c r="W622" s="146"/>
      <c r="X622" s="146"/>
      <c r="Y622" s="146"/>
      <c r="Z622" s="146"/>
    </row>
    <row r="623" ht="15.75" customHeight="1">
      <c r="A623" s="16"/>
      <c r="B623" s="305"/>
      <c r="C623" s="16"/>
      <c r="D623" s="16"/>
      <c r="E623" s="16"/>
      <c r="F623" s="16"/>
      <c r="G623" s="16"/>
      <c r="H623" s="16"/>
      <c r="I623" s="16"/>
      <c r="J623" s="146"/>
      <c r="K623" s="146"/>
      <c r="L623" s="146"/>
      <c r="M623" s="146"/>
      <c r="N623" s="146"/>
      <c r="O623" s="146"/>
      <c r="P623" s="146"/>
      <c r="Q623" s="146"/>
      <c r="R623" s="146"/>
      <c r="S623" s="146"/>
      <c r="T623" s="146"/>
      <c r="U623" s="146"/>
      <c r="V623" s="146"/>
      <c r="W623" s="146"/>
      <c r="X623" s="146"/>
      <c r="Y623" s="146"/>
      <c r="Z623" s="146"/>
    </row>
    <row r="624" ht="15.75" customHeight="1">
      <c r="A624" s="16"/>
      <c r="B624" s="305"/>
      <c r="C624" s="16"/>
      <c r="D624" s="16"/>
      <c r="E624" s="16"/>
      <c r="F624" s="16"/>
      <c r="G624" s="16"/>
      <c r="H624" s="16"/>
      <c r="I624" s="16"/>
      <c r="J624" s="146"/>
      <c r="K624" s="146"/>
      <c r="L624" s="146"/>
      <c r="M624" s="146"/>
      <c r="N624" s="146"/>
      <c r="O624" s="146"/>
      <c r="P624" s="146"/>
      <c r="Q624" s="146"/>
      <c r="R624" s="146"/>
      <c r="S624" s="146"/>
      <c r="T624" s="146"/>
      <c r="U624" s="146"/>
      <c r="V624" s="146"/>
      <c r="W624" s="146"/>
      <c r="X624" s="146"/>
      <c r="Y624" s="146"/>
      <c r="Z624" s="146"/>
    </row>
    <row r="625" ht="15.75" customHeight="1">
      <c r="A625" s="16"/>
      <c r="B625" s="305"/>
      <c r="C625" s="16"/>
      <c r="D625" s="16"/>
      <c r="E625" s="16"/>
      <c r="F625" s="16"/>
      <c r="G625" s="16"/>
      <c r="H625" s="16"/>
      <c r="I625" s="16"/>
      <c r="J625" s="146"/>
      <c r="K625" s="146"/>
      <c r="L625" s="146"/>
      <c r="M625" s="146"/>
      <c r="N625" s="146"/>
      <c r="O625" s="146"/>
      <c r="P625" s="146"/>
      <c r="Q625" s="146"/>
      <c r="R625" s="146"/>
      <c r="S625" s="146"/>
      <c r="T625" s="146"/>
      <c r="U625" s="146"/>
      <c r="V625" s="146"/>
      <c r="W625" s="146"/>
      <c r="X625" s="146"/>
      <c r="Y625" s="146"/>
      <c r="Z625" s="146"/>
    </row>
    <row r="626" ht="15.75" customHeight="1">
      <c r="A626" s="16"/>
      <c r="B626" s="305"/>
      <c r="C626" s="16"/>
      <c r="D626" s="16"/>
      <c r="E626" s="16"/>
      <c r="F626" s="16"/>
      <c r="G626" s="16"/>
      <c r="H626" s="16"/>
      <c r="I626" s="16"/>
      <c r="J626" s="146"/>
      <c r="K626" s="146"/>
      <c r="L626" s="146"/>
      <c r="M626" s="146"/>
      <c r="N626" s="146"/>
      <c r="O626" s="146"/>
      <c r="P626" s="146"/>
      <c r="Q626" s="146"/>
      <c r="R626" s="146"/>
      <c r="S626" s="146"/>
      <c r="T626" s="146"/>
      <c r="U626" s="146"/>
      <c r="V626" s="146"/>
      <c r="W626" s="146"/>
      <c r="X626" s="146"/>
      <c r="Y626" s="146"/>
      <c r="Z626" s="146"/>
    </row>
    <row r="627" ht="15.75" customHeight="1">
      <c r="A627" s="16"/>
      <c r="B627" s="305"/>
      <c r="C627" s="16"/>
      <c r="D627" s="16"/>
      <c r="E627" s="16"/>
      <c r="F627" s="16"/>
      <c r="G627" s="16"/>
      <c r="H627" s="16"/>
      <c r="I627" s="16"/>
      <c r="J627" s="146"/>
      <c r="K627" s="146"/>
      <c r="L627" s="146"/>
      <c r="M627" s="146"/>
      <c r="N627" s="146"/>
      <c r="O627" s="146"/>
      <c r="P627" s="146"/>
      <c r="Q627" s="146"/>
      <c r="R627" s="146"/>
      <c r="S627" s="146"/>
      <c r="T627" s="146"/>
      <c r="U627" s="146"/>
      <c r="V627" s="146"/>
      <c r="W627" s="146"/>
      <c r="X627" s="146"/>
      <c r="Y627" s="146"/>
      <c r="Z627" s="146"/>
    </row>
    <row r="628" ht="15.75" customHeight="1">
      <c r="A628" s="16"/>
      <c r="B628" s="305"/>
      <c r="C628" s="16"/>
      <c r="D628" s="16"/>
      <c r="E628" s="16"/>
      <c r="F628" s="16"/>
      <c r="G628" s="16"/>
      <c r="H628" s="16"/>
      <c r="I628" s="16"/>
      <c r="J628" s="146"/>
      <c r="K628" s="146"/>
      <c r="L628" s="146"/>
      <c r="M628" s="146"/>
      <c r="N628" s="146"/>
      <c r="O628" s="146"/>
      <c r="P628" s="146"/>
      <c r="Q628" s="146"/>
      <c r="R628" s="146"/>
      <c r="S628" s="146"/>
      <c r="T628" s="146"/>
      <c r="U628" s="146"/>
      <c r="V628" s="146"/>
      <c r="W628" s="146"/>
      <c r="X628" s="146"/>
      <c r="Y628" s="146"/>
      <c r="Z628" s="146"/>
    </row>
    <row r="629" ht="15.75" customHeight="1">
      <c r="A629" s="16"/>
      <c r="B629" s="305"/>
      <c r="C629" s="16"/>
      <c r="D629" s="16"/>
      <c r="E629" s="16"/>
      <c r="F629" s="16"/>
      <c r="G629" s="16"/>
      <c r="H629" s="16"/>
      <c r="I629" s="16"/>
      <c r="J629" s="146"/>
      <c r="K629" s="146"/>
      <c r="L629" s="146"/>
      <c r="M629" s="146"/>
      <c r="N629" s="146"/>
      <c r="O629" s="146"/>
      <c r="P629" s="146"/>
      <c r="Q629" s="146"/>
      <c r="R629" s="146"/>
      <c r="S629" s="146"/>
      <c r="T629" s="146"/>
      <c r="U629" s="146"/>
      <c r="V629" s="146"/>
      <c r="W629" s="146"/>
      <c r="X629" s="146"/>
      <c r="Y629" s="146"/>
      <c r="Z629" s="146"/>
    </row>
    <row r="630" ht="15.75" customHeight="1">
      <c r="A630" s="16"/>
      <c r="B630" s="305"/>
      <c r="C630" s="16"/>
      <c r="D630" s="16"/>
      <c r="E630" s="16"/>
      <c r="F630" s="16"/>
      <c r="G630" s="16"/>
      <c r="H630" s="16"/>
      <c r="I630" s="16"/>
      <c r="J630" s="146"/>
      <c r="K630" s="146"/>
      <c r="L630" s="146"/>
      <c r="M630" s="146"/>
      <c r="N630" s="146"/>
      <c r="O630" s="146"/>
      <c r="P630" s="146"/>
      <c r="Q630" s="146"/>
      <c r="R630" s="146"/>
      <c r="S630" s="146"/>
      <c r="T630" s="146"/>
      <c r="U630" s="146"/>
      <c r="V630" s="146"/>
      <c r="W630" s="146"/>
      <c r="X630" s="146"/>
      <c r="Y630" s="146"/>
      <c r="Z630" s="146"/>
    </row>
    <row r="631" ht="15.75" customHeight="1">
      <c r="A631" s="16"/>
      <c r="B631" s="305"/>
      <c r="C631" s="16"/>
      <c r="D631" s="16"/>
      <c r="E631" s="16"/>
      <c r="F631" s="16"/>
      <c r="G631" s="16"/>
      <c r="H631" s="16"/>
      <c r="I631" s="16"/>
      <c r="J631" s="146"/>
      <c r="K631" s="146"/>
      <c r="L631" s="146"/>
      <c r="M631" s="146"/>
      <c r="N631" s="146"/>
      <c r="O631" s="146"/>
      <c r="P631" s="146"/>
      <c r="Q631" s="146"/>
      <c r="R631" s="146"/>
      <c r="S631" s="146"/>
      <c r="T631" s="146"/>
      <c r="U631" s="146"/>
      <c r="V631" s="146"/>
      <c r="W631" s="146"/>
      <c r="X631" s="146"/>
      <c r="Y631" s="146"/>
      <c r="Z631" s="146"/>
    </row>
    <row r="632" ht="15.75" customHeight="1">
      <c r="A632" s="16"/>
      <c r="B632" s="305"/>
      <c r="C632" s="16"/>
      <c r="D632" s="16"/>
      <c r="E632" s="16"/>
      <c r="F632" s="16"/>
      <c r="G632" s="16"/>
      <c r="H632" s="16"/>
      <c r="I632" s="16"/>
      <c r="J632" s="146"/>
      <c r="K632" s="146"/>
      <c r="L632" s="146"/>
      <c r="M632" s="146"/>
      <c r="N632" s="146"/>
      <c r="O632" s="146"/>
      <c r="P632" s="146"/>
      <c r="Q632" s="146"/>
      <c r="R632" s="146"/>
      <c r="S632" s="146"/>
      <c r="T632" s="146"/>
      <c r="U632" s="146"/>
      <c r="V632" s="146"/>
      <c r="W632" s="146"/>
      <c r="X632" s="146"/>
      <c r="Y632" s="146"/>
      <c r="Z632" s="146"/>
    </row>
    <row r="633" ht="15.75" customHeight="1">
      <c r="A633" s="16"/>
      <c r="B633" s="305"/>
      <c r="C633" s="16"/>
      <c r="D633" s="16"/>
      <c r="E633" s="16"/>
      <c r="F633" s="16"/>
      <c r="G633" s="16"/>
      <c r="H633" s="16"/>
      <c r="I633" s="16"/>
      <c r="J633" s="146"/>
      <c r="K633" s="146"/>
      <c r="L633" s="146"/>
      <c r="M633" s="146"/>
      <c r="N633" s="146"/>
      <c r="O633" s="146"/>
      <c r="P633" s="146"/>
      <c r="Q633" s="146"/>
      <c r="R633" s="146"/>
      <c r="S633" s="146"/>
      <c r="T633" s="146"/>
      <c r="U633" s="146"/>
      <c r="V633" s="146"/>
      <c r="W633" s="146"/>
      <c r="X633" s="146"/>
      <c r="Y633" s="146"/>
      <c r="Z633" s="146"/>
    </row>
    <row r="634" ht="15.75" customHeight="1">
      <c r="A634" s="16"/>
      <c r="B634" s="305"/>
      <c r="C634" s="16"/>
      <c r="D634" s="16"/>
      <c r="E634" s="16"/>
      <c r="F634" s="16"/>
      <c r="G634" s="16"/>
      <c r="H634" s="16"/>
      <c r="I634" s="16"/>
      <c r="J634" s="146"/>
      <c r="K634" s="146"/>
      <c r="L634" s="146"/>
      <c r="M634" s="146"/>
      <c r="N634" s="146"/>
      <c r="O634" s="146"/>
      <c r="P634" s="146"/>
      <c r="Q634" s="146"/>
      <c r="R634" s="146"/>
      <c r="S634" s="146"/>
      <c r="T634" s="146"/>
      <c r="U634" s="146"/>
      <c r="V634" s="146"/>
      <c r="W634" s="146"/>
      <c r="X634" s="146"/>
      <c r="Y634" s="146"/>
      <c r="Z634" s="146"/>
    </row>
    <row r="635" ht="15.75" customHeight="1">
      <c r="A635" s="16"/>
      <c r="B635" s="305"/>
      <c r="C635" s="16"/>
      <c r="D635" s="16"/>
      <c r="E635" s="16"/>
      <c r="F635" s="16"/>
      <c r="G635" s="16"/>
      <c r="H635" s="16"/>
      <c r="I635" s="16"/>
      <c r="J635" s="146"/>
      <c r="K635" s="146"/>
      <c r="L635" s="146"/>
      <c r="M635" s="146"/>
      <c r="N635" s="146"/>
      <c r="O635" s="146"/>
      <c r="P635" s="146"/>
      <c r="Q635" s="146"/>
      <c r="R635" s="146"/>
      <c r="S635" s="146"/>
      <c r="T635" s="146"/>
      <c r="U635" s="146"/>
      <c r="V635" s="146"/>
      <c r="W635" s="146"/>
      <c r="X635" s="146"/>
      <c r="Y635" s="146"/>
      <c r="Z635" s="146"/>
    </row>
    <row r="636" ht="15.75" customHeight="1">
      <c r="A636" s="16"/>
      <c r="B636" s="305"/>
      <c r="C636" s="16"/>
      <c r="D636" s="16"/>
      <c r="E636" s="16"/>
      <c r="F636" s="16"/>
      <c r="G636" s="16"/>
      <c r="H636" s="16"/>
      <c r="I636" s="16"/>
      <c r="J636" s="146"/>
      <c r="K636" s="146"/>
      <c r="L636" s="146"/>
      <c r="M636" s="146"/>
      <c r="N636" s="146"/>
      <c r="O636" s="146"/>
      <c r="P636" s="146"/>
      <c r="Q636" s="146"/>
      <c r="R636" s="146"/>
      <c r="S636" s="146"/>
      <c r="T636" s="146"/>
      <c r="U636" s="146"/>
      <c r="V636" s="146"/>
      <c r="W636" s="146"/>
      <c r="X636" s="146"/>
      <c r="Y636" s="146"/>
      <c r="Z636" s="146"/>
    </row>
    <row r="637" ht="15.75" customHeight="1">
      <c r="A637" s="16"/>
      <c r="B637" s="305"/>
      <c r="C637" s="16"/>
      <c r="D637" s="16"/>
      <c r="E637" s="16"/>
      <c r="F637" s="16"/>
      <c r="G637" s="16"/>
      <c r="H637" s="16"/>
      <c r="I637" s="16"/>
      <c r="J637" s="146"/>
      <c r="K637" s="146"/>
      <c r="L637" s="146"/>
      <c r="M637" s="146"/>
      <c r="N637" s="146"/>
      <c r="O637" s="146"/>
      <c r="P637" s="146"/>
      <c r="Q637" s="146"/>
      <c r="R637" s="146"/>
      <c r="S637" s="146"/>
      <c r="T637" s="146"/>
      <c r="U637" s="146"/>
      <c r="V637" s="146"/>
      <c r="W637" s="146"/>
      <c r="X637" s="146"/>
      <c r="Y637" s="146"/>
      <c r="Z637" s="146"/>
    </row>
    <row r="638" ht="15.75" customHeight="1">
      <c r="A638" s="16"/>
      <c r="B638" s="305"/>
      <c r="C638" s="16"/>
      <c r="D638" s="16"/>
      <c r="E638" s="16"/>
      <c r="F638" s="16"/>
      <c r="G638" s="16"/>
      <c r="H638" s="16"/>
      <c r="I638" s="16"/>
      <c r="J638" s="146"/>
      <c r="K638" s="146"/>
      <c r="L638" s="146"/>
      <c r="M638" s="146"/>
      <c r="N638" s="146"/>
      <c r="O638" s="146"/>
      <c r="P638" s="146"/>
      <c r="Q638" s="146"/>
      <c r="R638" s="146"/>
      <c r="S638" s="146"/>
      <c r="T638" s="146"/>
      <c r="U638" s="146"/>
      <c r="V638" s="146"/>
      <c r="W638" s="146"/>
      <c r="X638" s="146"/>
      <c r="Y638" s="146"/>
      <c r="Z638" s="146"/>
    </row>
    <row r="639" ht="15.75" customHeight="1">
      <c r="A639" s="16"/>
      <c r="B639" s="305"/>
      <c r="C639" s="16"/>
      <c r="D639" s="16"/>
      <c r="E639" s="16"/>
      <c r="F639" s="16"/>
      <c r="G639" s="16"/>
      <c r="H639" s="16"/>
      <c r="I639" s="16"/>
      <c r="J639" s="146"/>
      <c r="K639" s="146"/>
      <c r="L639" s="146"/>
      <c r="M639" s="146"/>
      <c r="N639" s="146"/>
      <c r="O639" s="146"/>
      <c r="P639" s="146"/>
      <c r="Q639" s="146"/>
      <c r="R639" s="146"/>
      <c r="S639" s="146"/>
      <c r="T639" s="146"/>
      <c r="U639" s="146"/>
      <c r="V639" s="146"/>
      <c r="W639" s="146"/>
      <c r="X639" s="146"/>
      <c r="Y639" s="146"/>
      <c r="Z639" s="146"/>
    </row>
    <row r="640" ht="15.75" customHeight="1">
      <c r="A640" s="16"/>
      <c r="B640" s="305"/>
      <c r="C640" s="16"/>
      <c r="D640" s="16"/>
      <c r="E640" s="16"/>
      <c r="F640" s="16"/>
      <c r="G640" s="16"/>
      <c r="H640" s="16"/>
      <c r="I640" s="16"/>
      <c r="J640" s="146"/>
      <c r="K640" s="146"/>
      <c r="L640" s="146"/>
      <c r="M640" s="146"/>
      <c r="N640" s="146"/>
      <c r="O640" s="146"/>
      <c r="P640" s="146"/>
      <c r="Q640" s="146"/>
      <c r="R640" s="146"/>
      <c r="S640" s="146"/>
      <c r="T640" s="146"/>
      <c r="U640" s="146"/>
      <c r="V640" s="146"/>
      <c r="W640" s="146"/>
      <c r="X640" s="146"/>
      <c r="Y640" s="146"/>
      <c r="Z640" s="146"/>
    </row>
    <row r="641" ht="15.75" customHeight="1">
      <c r="A641" s="16"/>
      <c r="B641" s="305"/>
      <c r="C641" s="16"/>
      <c r="D641" s="16"/>
      <c r="E641" s="16"/>
      <c r="F641" s="16"/>
      <c r="G641" s="16"/>
      <c r="H641" s="16"/>
      <c r="I641" s="16"/>
      <c r="J641" s="146"/>
      <c r="K641" s="146"/>
      <c r="L641" s="146"/>
      <c r="M641" s="146"/>
      <c r="N641" s="146"/>
      <c r="O641" s="146"/>
      <c r="P641" s="146"/>
      <c r="Q641" s="146"/>
      <c r="R641" s="146"/>
      <c r="S641" s="146"/>
      <c r="T641" s="146"/>
      <c r="U641" s="146"/>
      <c r="V641" s="146"/>
      <c r="W641" s="146"/>
      <c r="X641" s="146"/>
      <c r="Y641" s="146"/>
      <c r="Z641" s="146"/>
    </row>
    <row r="642" ht="15.75" customHeight="1">
      <c r="A642" s="16"/>
      <c r="B642" s="305"/>
      <c r="C642" s="16"/>
      <c r="D642" s="16"/>
      <c r="E642" s="16"/>
      <c r="F642" s="16"/>
      <c r="G642" s="16"/>
      <c r="H642" s="16"/>
      <c r="I642" s="16"/>
      <c r="J642" s="146"/>
      <c r="K642" s="146"/>
      <c r="L642" s="146"/>
      <c r="M642" s="146"/>
      <c r="N642" s="146"/>
      <c r="O642" s="146"/>
      <c r="P642" s="146"/>
      <c r="Q642" s="146"/>
      <c r="R642" s="146"/>
      <c r="S642" s="146"/>
      <c r="T642" s="146"/>
      <c r="U642" s="146"/>
      <c r="V642" s="146"/>
      <c r="W642" s="146"/>
      <c r="X642" s="146"/>
      <c r="Y642" s="146"/>
      <c r="Z642" s="146"/>
    </row>
    <row r="643" ht="15.75" customHeight="1">
      <c r="A643" s="16"/>
      <c r="B643" s="305"/>
      <c r="C643" s="16"/>
      <c r="D643" s="16"/>
      <c r="E643" s="16"/>
      <c r="F643" s="16"/>
      <c r="G643" s="16"/>
      <c r="H643" s="16"/>
      <c r="I643" s="16"/>
      <c r="J643" s="146"/>
      <c r="K643" s="146"/>
      <c r="L643" s="146"/>
      <c r="M643" s="146"/>
      <c r="N643" s="146"/>
      <c r="O643" s="146"/>
      <c r="P643" s="146"/>
      <c r="Q643" s="146"/>
      <c r="R643" s="146"/>
      <c r="S643" s="146"/>
      <c r="T643" s="146"/>
      <c r="U643" s="146"/>
      <c r="V643" s="146"/>
      <c r="W643" s="146"/>
      <c r="X643" s="146"/>
      <c r="Y643" s="146"/>
      <c r="Z643" s="146"/>
    </row>
    <row r="644" ht="15.75" customHeight="1">
      <c r="A644" s="16"/>
      <c r="B644" s="305"/>
      <c r="C644" s="16"/>
      <c r="D644" s="16"/>
      <c r="E644" s="16"/>
      <c r="F644" s="16"/>
      <c r="G644" s="16"/>
      <c r="H644" s="16"/>
      <c r="I644" s="16"/>
      <c r="J644" s="146"/>
      <c r="K644" s="146"/>
      <c r="L644" s="146"/>
      <c r="M644" s="146"/>
      <c r="N644" s="146"/>
      <c r="O644" s="146"/>
      <c r="P644" s="146"/>
      <c r="Q644" s="146"/>
      <c r="R644" s="146"/>
      <c r="S644" s="146"/>
      <c r="T644" s="146"/>
      <c r="U644" s="146"/>
      <c r="V644" s="146"/>
      <c r="W644" s="146"/>
      <c r="X644" s="146"/>
      <c r="Y644" s="146"/>
      <c r="Z644" s="146"/>
    </row>
    <row r="645" ht="15.75" customHeight="1">
      <c r="A645" s="16"/>
      <c r="B645" s="305"/>
      <c r="C645" s="16"/>
      <c r="D645" s="16"/>
      <c r="E645" s="16"/>
      <c r="F645" s="16"/>
      <c r="G645" s="16"/>
      <c r="H645" s="16"/>
      <c r="I645" s="16"/>
      <c r="J645" s="146"/>
      <c r="K645" s="146"/>
      <c r="L645" s="146"/>
      <c r="M645" s="146"/>
      <c r="N645" s="146"/>
      <c r="O645" s="146"/>
      <c r="P645" s="146"/>
      <c r="Q645" s="146"/>
      <c r="R645" s="146"/>
      <c r="S645" s="146"/>
      <c r="T645" s="146"/>
      <c r="U645" s="146"/>
      <c r="V645" s="146"/>
      <c r="W645" s="146"/>
      <c r="X645" s="146"/>
      <c r="Y645" s="146"/>
      <c r="Z645" s="146"/>
    </row>
    <row r="646" ht="15.75" customHeight="1">
      <c r="A646" s="16"/>
      <c r="B646" s="305"/>
      <c r="C646" s="16"/>
      <c r="D646" s="16"/>
      <c r="E646" s="16"/>
      <c r="F646" s="16"/>
      <c r="G646" s="16"/>
      <c r="H646" s="16"/>
      <c r="I646" s="16"/>
      <c r="J646" s="146"/>
      <c r="K646" s="146"/>
      <c r="L646" s="146"/>
      <c r="M646" s="146"/>
      <c r="N646" s="146"/>
      <c r="O646" s="146"/>
      <c r="P646" s="146"/>
      <c r="Q646" s="146"/>
      <c r="R646" s="146"/>
      <c r="S646" s="146"/>
      <c r="T646" s="146"/>
      <c r="U646" s="146"/>
      <c r="V646" s="146"/>
      <c r="W646" s="146"/>
      <c r="X646" s="146"/>
      <c r="Y646" s="146"/>
      <c r="Z646" s="146"/>
    </row>
    <row r="647" ht="15.75" customHeight="1">
      <c r="A647" s="16"/>
      <c r="B647" s="305"/>
      <c r="C647" s="16"/>
      <c r="D647" s="16"/>
      <c r="E647" s="16"/>
      <c r="F647" s="16"/>
      <c r="G647" s="16"/>
      <c r="H647" s="16"/>
      <c r="I647" s="16"/>
      <c r="J647" s="146"/>
      <c r="K647" s="146"/>
      <c r="L647" s="146"/>
      <c r="M647" s="146"/>
      <c r="N647" s="146"/>
      <c r="O647" s="146"/>
      <c r="P647" s="146"/>
      <c r="Q647" s="146"/>
      <c r="R647" s="146"/>
      <c r="S647" s="146"/>
      <c r="T647" s="146"/>
      <c r="U647" s="146"/>
      <c r="V647" s="146"/>
      <c r="W647" s="146"/>
      <c r="X647" s="146"/>
      <c r="Y647" s="146"/>
      <c r="Z647" s="146"/>
    </row>
    <row r="648" ht="15.75" customHeight="1">
      <c r="A648" s="16"/>
      <c r="B648" s="305"/>
      <c r="C648" s="16"/>
      <c r="D648" s="16"/>
      <c r="E648" s="16"/>
      <c r="F648" s="16"/>
      <c r="G648" s="16"/>
      <c r="H648" s="16"/>
      <c r="I648" s="16"/>
      <c r="J648" s="146"/>
      <c r="K648" s="146"/>
      <c r="L648" s="146"/>
      <c r="M648" s="146"/>
      <c r="N648" s="146"/>
      <c r="O648" s="146"/>
      <c r="P648" s="146"/>
      <c r="Q648" s="146"/>
      <c r="R648" s="146"/>
      <c r="S648" s="146"/>
      <c r="T648" s="146"/>
      <c r="U648" s="146"/>
      <c r="V648" s="146"/>
      <c r="W648" s="146"/>
      <c r="X648" s="146"/>
      <c r="Y648" s="146"/>
      <c r="Z648" s="146"/>
    </row>
    <row r="649" ht="15.75" customHeight="1">
      <c r="A649" s="16"/>
      <c r="B649" s="305"/>
      <c r="C649" s="16"/>
      <c r="D649" s="16"/>
      <c r="E649" s="16"/>
      <c r="F649" s="16"/>
      <c r="G649" s="16"/>
      <c r="H649" s="16"/>
      <c r="I649" s="16"/>
      <c r="J649" s="146"/>
      <c r="K649" s="146"/>
      <c r="L649" s="146"/>
      <c r="M649" s="146"/>
      <c r="N649" s="146"/>
      <c r="O649" s="146"/>
      <c r="P649" s="146"/>
      <c r="Q649" s="146"/>
      <c r="R649" s="146"/>
      <c r="S649" s="146"/>
      <c r="T649" s="146"/>
      <c r="U649" s="146"/>
      <c r="V649" s="146"/>
      <c r="W649" s="146"/>
      <c r="X649" s="146"/>
      <c r="Y649" s="146"/>
      <c r="Z649" s="146"/>
    </row>
    <row r="650" ht="15.75" customHeight="1">
      <c r="A650" s="16"/>
      <c r="B650" s="305"/>
      <c r="C650" s="16"/>
      <c r="D650" s="16"/>
      <c r="E650" s="16"/>
      <c r="F650" s="16"/>
      <c r="G650" s="16"/>
      <c r="H650" s="16"/>
      <c r="I650" s="16"/>
      <c r="J650" s="146"/>
      <c r="K650" s="146"/>
      <c r="L650" s="146"/>
      <c r="M650" s="146"/>
      <c r="N650" s="146"/>
      <c r="O650" s="146"/>
      <c r="P650" s="146"/>
      <c r="Q650" s="146"/>
      <c r="R650" s="146"/>
      <c r="S650" s="146"/>
      <c r="T650" s="146"/>
      <c r="U650" s="146"/>
      <c r="V650" s="146"/>
      <c r="W650" s="146"/>
      <c r="X650" s="146"/>
      <c r="Y650" s="146"/>
      <c r="Z650" s="146"/>
    </row>
    <row r="651" ht="15.75" customHeight="1">
      <c r="A651" s="16"/>
      <c r="B651" s="305"/>
      <c r="C651" s="16"/>
      <c r="D651" s="16"/>
      <c r="E651" s="16"/>
      <c r="F651" s="16"/>
      <c r="G651" s="16"/>
      <c r="H651" s="16"/>
      <c r="I651" s="16"/>
      <c r="J651" s="146"/>
      <c r="K651" s="146"/>
      <c r="L651" s="146"/>
      <c r="M651" s="146"/>
      <c r="N651" s="146"/>
      <c r="O651" s="146"/>
      <c r="P651" s="146"/>
      <c r="Q651" s="146"/>
      <c r="R651" s="146"/>
      <c r="S651" s="146"/>
      <c r="T651" s="146"/>
      <c r="U651" s="146"/>
      <c r="V651" s="146"/>
      <c r="W651" s="146"/>
      <c r="X651" s="146"/>
      <c r="Y651" s="146"/>
      <c r="Z651" s="146"/>
    </row>
    <row r="652" ht="15.75" customHeight="1">
      <c r="A652" s="16"/>
      <c r="B652" s="305"/>
      <c r="C652" s="16"/>
      <c r="D652" s="16"/>
      <c r="E652" s="16"/>
      <c r="F652" s="16"/>
      <c r="G652" s="16"/>
      <c r="H652" s="16"/>
      <c r="I652" s="16"/>
      <c r="J652" s="146"/>
      <c r="K652" s="146"/>
      <c r="L652" s="146"/>
      <c r="M652" s="146"/>
      <c r="N652" s="146"/>
      <c r="O652" s="146"/>
      <c r="P652" s="146"/>
      <c r="Q652" s="146"/>
      <c r="R652" s="146"/>
      <c r="S652" s="146"/>
      <c r="T652" s="146"/>
      <c r="U652" s="146"/>
      <c r="V652" s="146"/>
      <c r="W652" s="146"/>
      <c r="X652" s="146"/>
      <c r="Y652" s="146"/>
      <c r="Z652" s="146"/>
    </row>
    <row r="653" ht="15.75" customHeight="1">
      <c r="A653" s="16"/>
      <c r="B653" s="305"/>
      <c r="C653" s="16"/>
      <c r="D653" s="16"/>
      <c r="E653" s="16"/>
      <c r="F653" s="16"/>
      <c r="G653" s="16"/>
      <c r="H653" s="16"/>
      <c r="I653" s="16"/>
      <c r="J653" s="146"/>
      <c r="K653" s="146"/>
      <c r="L653" s="146"/>
      <c r="M653" s="146"/>
      <c r="N653" s="146"/>
      <c r="O653" s="146"/>
      <c r="P653" s="146"/>
      <c r="Q653" s="146"/>
      <c r="R653" s="146"/>
      <c r="S653" s="146"/>
      <c r="T653" s="146"/>
      <c r="U653" s="146"/>
      <c r="V653" s="146"/>
      <c r="W653" s="146"/>
      <c r="X653" s="146"/>
      <c r="Y653" s="146"/>
      <c r="Z653" s="146"/>
    </row>
    <row r="654" ht="15.75" customHeight="1">
      <c r="A654" s="16"/>
      <c r="B654" s="305"/>
      <c r="C654" s="16"/>
      <c r="D654" s="16"/>
      <c r="E654" s="16"/>
      <c r="F654" s="16"/>
      <c r="G654" s="16"/>
      <c r="H654" s="16"/>
      <c r="I654" s="16"/>
      <c r="J654" s="146"/>
      <c r="K654" s="146"/>
      <c r="L654" s="146"/>
      <c r="M654" s="146"/>
      <c r="N654" s="146"/>
      <c r="O654" s="146"/>
      <c r="P654" s="146"/>
      <c r="Q654" s="146"/>
      <c r="R654" s="146"/>
      <c r="S654" s="146"/>
      <c r="T654" s="146"/>
      <c r="U654" s="146"/>
      <c r="V654" s="146"/>
      <c r="W654" s="146"/>
      <c r="X654" s="146"/>
      <c r="Y654" s="146"/>
      <c r="Z654" s="146"/>
    </row>
    <row r="655" ht="15.75" customHeight="1">
      <c r="A655" s="16"/>
      <c r="B655" s="305"/>
      <c r="C655" s="16"/>
      <c r="D655" s="16"/>
      <c r="E655" s="16"/>
      <c r="F655" s="16"/>
      <c r="G655" s="16"/>
      <c r="H655" s="16"/>
      <c r="I655" s="16"/>
      <c r="J655" s="146"/>
      <c r="K655" s="146"/>
      <c r="L655" s="146"/>
      <c r="M655" s="146"/>
      <c r="N655" s="146"/>
      <c r="O655" s="146"/>
      <c r="P655" s="146"/>
      <c r="Q655" s="146"/>
      <c r="R655" s="146"/>
      <c r="S655" s="146"/>
      <c r="T655" s="146"/>
      <c r="U655" s="146"/>
      <c r="V655" s="146"/>
      <c r="W655" s="146"/>
      <c r="X655" s="146"/>
      <c r="Y655" s="146"/>
      <c r="Z655" s="146"/>
    </row>
    <row r="656" ht="15.75" customHeight="1">
      <c r="A656" s="16"/>
      <c r="B656" s="305"/>
      <c r="C656" s="16"/>
      <c r="D656" s="16"/>
      <c r="E656" s="16"/>
      <c r="F656" s="16"/>
      <c r="G656" s="16"/>
      <c r="H656" s="16"/>
      <c r="I656" s="16"/>
      <c r="J656" s="146"/>
      <c r="K656" s="146"/>
      <c r="L656" s="146"/>
      <c r="M656" s="146"/>
      <c r="N656" s="146"/>
      <c r="O656" s="146"/>
      <c r="P656" s="146"/>
      <c r="Q656" s="146"/>
      <c r="R656" s="146"/>
      <c r="S656" s="146"/>
      <c r="T656" s="146"/>
      <c r="U656" s="146"/>
      <c r="V656" s="146"/>
      <c r="W656" s="146"/>
      <c r="X656" s="146"/>
      <c r="Y656" s="146"/>
      <c r="Z656" s="146"/>
    </row>
    <row r="657" ht="15.75" customHeight="1">
      <c r="A657" s="16"/>
      <c r="B657" s="305"/>
      <c r="C657" s="16"/>
      <c r="D657" s="16"/>
      <c r="E657" s="16"/>
      <c r="F657" s="16"/>
      <c r="G657" s="16"/>
      <c r="H657" s="16"/>
      <c r="I657" s="16"/>
      <c r="J657" s="146"/>
      <c r="K657" s="146"/>
      <c r="L657" s="146"/>
      <c r="M657" s="146"/>
      <c r="N657" s="146"/>
      <c r="O657" s="146"/>
      <c r="P657" s="146"/>
      <c r="Q657" s="146"/>
      <c r="R657" s="146"/>
      <c r="S657" s="146"/>
      <c r="T657" s="146"/>
      <c r="U657" s="146"/>
      <c r="V657" s="146"/>
      <c r="W657" s="146"/>
      <c r="X657" s="146"/>
      <c r="Y657" s="146"/>
      <c r="Z657" s="146"/>
    </row>
    <row r="658" ht="15.75" customHeight="1">
      <c r="A658" s="16"/>
      <c r="B658" s="305"/>
      <c r="C658" s="16"/>
      <c r="D658" s="16"/>
      <c r="E658" s="16"/>
      <c r="F658" s="16"/>
      <c r="G658" s="16"/>
      <c r="H658" s="16"/>
      <c r="I658" s="16"/>
      <c r="J658" s="146"/>
      <c r="K658" s="146"/>
      <c r="L658" s="146"/>
      <c r="M658" s="146"/>
      <c r="N658" s="146"/>
      <c r="O658" s="146"/>
      <c r="P658" s="146"/>
      <c r="Q658" s="146"/>
      <c r="R658" s="146"/>
      <c r="S658" s="146"/>
      <c r="T658" s="146"/>
      <c r="U658" s="146"/>
      <c r="V658" s="146"/>
      <c r="W658" s="146"/>
      <c r="X658" s="146"/>
      <c r="Y658" s="146"/>
      <c r="Z658" s="146"/>
    </row>
    <row r="659" ht="15.75" customHeight="1">
      <c r="A659" s="16"/>
      <c r="B659" s="305"/>
      <c r="C659" s="16"/>
      <c r="D659" s="16"/>
      <c r="E659" s="16"/>
      <c r="F659" s="16"/>
      <c r="G659" s="16"/>
      <c r="H659" s="16"/>
      <c r="I659" s="16"/>
      <c r="J659" s="146"/>
      <c r="K659" s="146"/>
      <c r="L659" s="146"/>
      <c r="M659" s="146"/>
      <c r="N659" s="146"/>
      <c r="O659" s="146"/>
      <c r="P659" s="146"/>
      <c r="Q659" s="146"/>
      <c r="R659" s="146"/>
      <c r="S659" s="146"/>
      <c r="T659" s="146"/>
      <c r="U659" s="146"/>
      <c r="V659" s="146"/>
      <c r="W659" s="146"/>
      <c r="X659" s="146"/>
      <c r="Y659" s="146"/>
      <c r="Z659" s="146"/>
    </row>
    <row r="660" ht="15.75" customHeight="1">
      <c r="A660" s="16"/>
      <c r="B660" s="305"/>
      <c r="C660" s="16"/>
      <c r="D660" s="16"/>
      <c r="E660" s="16"/>
      <c r="F660" s="16"/>
      <c r="G660" s="16"/>
      <c r="H660" s="16"/>
      <c r="I660" s="16"/>
      <c r="J660" s="146"/>
      <c r="K660" s="146"/>
      <c r="L660" s="146"/>
      <c r="M660" s="146"/>
      <c r="N660" s="146"/>
      <c r="O660" s="146"/>
      <c r="P660" s="146"/>
      <c r="Q660" s="146"/>
      <c r="R660" s="146"/>
      <c r="S660" s="146"/>
      <c r="T660" s="146"/>
      <c r="U660" s="146"/>
      <c r="V660" s="146"/>
      <c r="W660" s="146"/>
      <c r="X660" s="146"/>
      <c r="Y660" s="146"/>
      <c r="Z660" s="146"/>
    </row>
    <row r="661" ht="15.75" customHeight="1">
      <c r="A661" s="16"/>
      <c r="B661" s="305"/>
      <c r="C661" s="16"/>
      <c r="D661" s="16"/>
      <c r="E661" s="16"/>
      <c r="F661" s="16"/>
      <c r="G661" s="16"/>
      <c r="H661" s="16"/>
      <c r="I661" s="16"/>
      <c r="J661" s="146"/>
      <c r="K661" s="146"/>
      <c r="L661" s="146"/>
      <c r="M661" s="146"/>
      <c r="N661" s="146"/>
      <c r="O661" s="146"/>
      <c r="P661" s="146"/>
      <c r="Q661" s="146"/>
      <c r="R661" s="146"/>
      <c r="S661" s="146"/>
      <c r="T661" s="146"/>
      <c r="U661" s="146"/>
      <c r="V661" s="146"/>
      <c r="W661" s="146"/>
      <c r="X661" s="146"/>
      <c r="Y661" s="146"/>
      <c r="Z661" s="146"/>
    </row>
    <row r="662" ht="15.75" customHeight="1">
      <c r="A662" s="16"/>
      <c r="B662" s="305"/>
      <c r="C662" s="16"/>
      <c r="D662" s="16"/>
      <c r="E662" s="16"/>
      <c r="F662" s="16"/>
      <c r="G662" s="16"/>
      <c r="H662" s="16"/>
      <c r="I662" s="16"/>
      <c r="J662" s="146"/>
      <c r="K662" s="146"/>
      <c r="L662" s="146"/>
      <c r="M662" s="146"/>
      <c r="N662" s="146"/>
      <c r="O662" s="146"/>
      <c r="P662" s="146"/>
      <c r="Q662" s="146"/>
      <c r="R662" s="146"/>
      <c r="S662" s="146"/>
      <c r="T662" s="146"/>
      <c r="U662" s="146"/>
      <c r="V662" s="146"/>
      <c r="W662" s="146"/>
      <c r="X662" s="146"/>
      <c r="Y662" s="146"/>
      <c r="Z662" s="146"/>
    </row>
    <row r="663" ht="15.75" customHeight="1">
      <c r="A663" s="16"/>
      <c r="B663" s="305"/>
      <c r="C663" s="16"/>
      <c r="D663" s="16"/>
      <c r="E663" s="16"/>
      <c r="F663" s="16"/>
      <c r="G663" s="16"/>
      <c r="H663" s="16"/>
      <c r="I663" s="16"/>
      <c r="J663" s="146"/>
      <c r="K663" s="146"/>
      <c r="L663" s="146"/>
      <c r="M663" s="146"/>
      <c r="N663" s="146"/>
      <c r="O663" s="146"/>
      <c r="P663" s="146"/>
      <c r="Q663" s="146"/>
      <c r="R663" s="146"/>
      <c r="S663" s="146"/>
      <c r="T663" s="146"/>
      <c r="U663" s="146"/>
      <c r="V663" s="146"/>
      <c r="W663" s="146"/>
      <c r="X663" s="146"/>
      <c r="Y663" s="146"/>
      <c r="Z663" s="146"/>
    </row>
    <row r="664" ht="15.75" customHeight="1">
      <c r="A664" s="16"/>
      <c r="B664" s="305"/>
      <c r="C664" s="16"/>
      <c r="D664" s="16"/>
      <c r="E664" s="16"/>
      <c r="F664" s="16"/>
      <c r="G664" s="16"/>
      <c r="H664" s="16"/>
      <c r="I664" s="16"/>
      <c r="J664" s="146"/>
      <c r="K664" s="146"/>
      <c r="L664" s="146"/>
      <c r="M664" s="146"/>
      <c r="N664" s="146"/>
      <c r="O664" s="146"/>
      <c r="P664" s="146"/>
      <c r="Q664" s="146"/>
      <c r="R664" s="146"/>
      <c r="S664" s="146"/>
      <c r="T664" s="146"/>
      <c r="U664" s="146"/>
      <c r="V664" s="146"/>
      <c r="W664" s="146"/>
      <c r="X664" s="146"/>
      <c r="Y664" s="146"/>
      <c r="Z664" s="146"/>
    </row>
    <row r="665" ht="15.75" customHeight="1">
      <c r="A665" s="16"/>
      <c r="B665" s="305"/>
      <c r="C665" s="16"/>
      <c r="D665" s="16"/>
      <c r="E665" s="16"/>
      <c r="F665" s="16"/>
      <c r="G665" s="16"/>
      <c r="H665" s="16"/>
      <c r="I665" s="16"/>
      <c r="J665" s="146"/>
      <c r="K665" s="146"/>
      <c r="L665" s="146"/>
      <c r="M665" s="146"/>
      <c r="N665" s="146"/>
      <c r="O665" s="146"/>
      <c r="P665" s="146"/>
      <c r="Q665" s="146"/>
      <c r="R665" s="146"/>
      <c r="S665" s="146"/>
      <c r="T665" s="146"/>
      <c r="U665" s="146"/>
      <c r="V665" s="146"/>
      <c r="W665" s="146"/>
      <c r="X665" s="146"/>
      <c r="Y665" s="146"/>
      <c r="Z665" s="146"/>
    </row>
    <row r="666" ht="15.75" customHeight="1">
      <c r="A666" s="16"/>
      <c r="B666" s="305"/>
      <c r="C666" s="16"/>
      <c r="D666" s="16"/>
      <c r="E666" s="16"/>
      <c r="F666" s="16"/>
      <c r="G666" s="16"/>
      <c r="H666" s="16"/>
      <c r="I666" s="16"/>
      <c r="J666" s="146"/>
      <c r="K666" s="146"/>
      <c r="L666" s="146"/>
      <c r="M666" s="146"/>
      <c r="N666" s="146"/>
      <c r="O666" s="146"/>
      <c r="P666" s="146"/>
      <c r="Q666" s="146"/>
      <c r="R666" s="146"/>
      <c r="S666" s="146"/>
      <c r="T666" s="146"/>
      <c r="U666" s="146"/>
      <c r="V666" s="146"/>
      <c r="W666" s="146"/>
      <c r="X666" s="146"/>
      <c r="Y666" s="146"/>
      <c r="Z666" s="146"/>
    </row>
    <row r="667" ht="15.75" customHeight="1">
      <c r="A667" s="16"/>
      <c r="B667" s="305"/>
      <c r="C667" s="16"/>
      <c r="D667" s="16"/>
      <c r="E667" s="16"/>
      <c r="F667" s="16"/>
      <c r="G667" s="16"/>
      <c r="H667" s="16"/>
      <c r="I667" s="16"/>
      <c r="J667" s="146"/>
      <c r="K667" s="146"/>
      <c r="L667" s="146"/>
      <c r="M667" s="146"/>
      <c r="N667" s="146"/>
      <c r="O667" s="146"/>
      <c r="P667" s="146"/>
      <c r="Q667" s="146"/>
      <c r="R667" s="146"/>
      <c r="S667" s="146"/>
      <c r="T667" s="146"/>
      <c r="U667" s="146"/>
      <c r="V667" s="146"/>
      <c r="W667" s="146"/>
      <c r="X667" s="146"/>
      <c r="Y667" s="146"/>
      <c r="Z667" s="146"/>
    </row>
    <row r="668" ht="15.75" customHeight="1">
      <c r="A668" s="16"/>
      <c r="B668" s="305"/>
      <c r="C668" s="16"/>
      <c r="D668" s="16"/>
      <c r="E668" s="16"/>
      <c r="F668" s="16"/>
      <c r="G668" s="16"/>
      <c r="H668" s="16"/>
      <c r="I668" s="16"/>
      <c r="J668" s="146"/>
      <c r="K668" s="146"/>
      <c r="L668" s="146"/>
      <c r="M668" s="146"/>
      <c r="N668" s="146"/>
      <c r="O668" s="146"/>
      <c r="P668" s="146"/>
      <c r="Q668" s="146"/>
      <c r="R668" s="146"/>
      <c r="S668" s="146"/>
      <c r="T668" s="146"/>
      <c r="U668" s="146"/>
      <c r="V668" s="146"/>
      <c r="W668" s="146"/>
      <c r="X668" s="146"/>
      <c r="Y668" s="146"/>
      <c r="Z668" s="146"/>
    </row>
    <row r="669" ht="15.75" customHeight="1">
      <c r="A669" s="16"/>
      <c r="B669" s="305"/>
      <c r="C669" s="16"/>
      <c r="D669" s="16"/>
      <c r="E669" s="16"/>
      <c r="F669" s="16"/>
      <c r="G669" s="16"/>
      <c r="H669" s="16"/>
      <c r="I669" s="16"/>
      <c r="J669" s="146"/>
      <c r="K669" s="146"/>
      <c r="L669" s="146"/>
      <c r="M669" s="146"/>
      <c r="N669" s="146"/>
      <c r="O669" s="146"/>
      <c r="P669" s="146"/>
      <c r="Q669" s="146"/>
      <c r="R669" s="146"/>
      <c r="S669" s="146"/>
      <c r="T669" s="146"/>
      <c r="U669" s="146"/>
      <c r="V669" s="146"/>
      <c r="W669" s="146"/>
      <c r="X669" s="146"/>
      <c r="Y669" s="146"/>
      <c r="Z669" s="146"/>
    </row>
    <row r="670" ht="15.75" customHeight="1">
      <c r="A670" s="16"/>
      <c r="B670" s="305"/>
      <c r="C670" s="16"/>
      <c r="D670" s="16"/>
      <c r="E670" s="16"/>
      <c r="F670" s="16"/>
      <c r="G670" s="16"/>
      <c r="H670" s="16"/>
      <c r="I670" s="16"/>
      <c r="J670" s="146"/>
      <c r="K670" s="146"/>
      <c r="L670" s="146"/>
      <c r="M670" s="146"/>
      <c r="N670" s="146"/>
      <c r="O670" s="146"/>
      <c r="P670" s="146"/>
      <c r="Q670" s="146"/>
      <c r="R670" s="146"/>
      <c r="S670" s="146"/>
      <c r="T670" s="146"/>
      <c r="U670" s="146"/>
      <c r="V670" s="146"/>
      <c r="W670" s="146"/>
      <c r="X670" s="146"/>
      <c r="Y670" s="146"/>
      <c r="Z670" s="146"/>
    </row>
    <row r="671" ht="15.75" customHeight="1">
      <c r="A671" s="16"/>
      <c r="B671" s="305"/>
      <c r="C671" s="16"/>
      <c r="D671" s="16"/>
      <c r="E671" s="16"/>
      <c r="F671" s="16"/>
      <c r="G671" s="16"/>
      <c r="H671" s="16"/>
      <c r="I671" s="16"/>
      <c r="J671" s="146"/>
      <c r="K671" s="146"/>
      <c r="L671" s="146"/>
      <c r="M671" s="146"/>
      <c r="N671" s="146"/>
      <c r="O671" s="146"/>
      <c r="P671" s="146"/>
      <c r="Q671" s="146"/>
      <c r="R671" s="146"/>
      <c r="S671" s="146"/>
      <c r="T671" s="146"/>
      <c r="U671" s="146"/>
      <c r="V671" s="146"/>
      <c r="W671" s="146"/>
      <c r="X671" s="146"/>
      <c r="Y671" s="146"/>
      <c r="Z671" s="146"/>
    </row>
    <row r="672" ht="15.75" customHeight="1">
      <c r="A672" s="16"/>
      <c r="B672" s="305"/>
      <c r="C672" s="16"/>
      <c r="D672" s="16"/>
      <c r="E672" s="16"/>
      <c r="F672" s="16"/>
      <c r="G672" s="16"/>
      <c r="H672" s="16"/>
      <c r="I672" s="16"/>
      <c r="J672" s="146"/>
      <c r="K672" s="146"/>
      <c r="L672" s="146"/>
      <c r="M672" s="146"/>
      <c r="N672" s="146"/>
      <c r="O672" s="146"/>
      <c r="P672" s="146"/>
      <c r="Q672" s="146"/>
      <c r="R672" s="146"/>
      <c r="S672" s="146"/>
      <c r="T672" s="146"/>
      <c r="U672" s="146"/>
      <c r="V672" s="146"/>
      <c r="W672" s="146"/>
      <c r="X672" s="146"/>
      <c r="Y672" s="146"/>
      <c r="Z672" s="146"/>
    </row>
    <row r="673" ht="15.75" customHeight="1">
      <c r="A673" s="16"/>
      <c r="B673" s="305"/>
      <c r="C673" s="16"/>
      <c r="D673" s="16"/>
      <c r="E673" s="16"/>
      <c r="F673" s="16"/>
      <c r="G673" s="16"/>
      <c r="H673" s="16"/>
      <c r="I673" s="16"/>
      <c r="J673" s="146"/>
      <c r="K673" s="146"/>
      <c r="L673" s="146"/>
      <c r="M673" s="146"/>
      <c r="N673" s="146"/>
      <c r="O673" s="146"/>
      <c r="P673" s="146"/>
      <c r="Q673" s="146"/>
      <c r="R673" s="146"/>
      <c r="S673" s="146"/>
      <c r="T673" s="146"/>
      <c r="U673" s="146"/>
      <c r="V673" s="146"/>
      <c r="W673" s="146"/>
      <c r="X673" s="146"/>
      <c r="Y673" s="146"/>
      <c r="Z673" s="146"/>
    </row>
    <row r="674" ht="15.75" customHeight="1">
      <c r="A674" s="16"/>
      <c r="B674" s="305"/>
      <c r="C674" s="16"/>
      <c r="D674" s="16"/>
      <c r="E674" s="16"/>
      <c r="F674" s="16"/>
      <c r="G674" s="16"/>
      <c r="H674" s="16"/>
      <c r="I674" s="16"/>
      <c r="J674" s="146"/>
      <c r="K674" s="146"/>
      <c r="L674" s="146"/>
      <c r="M674" s="146"/>
      <c r="N674" s="146"/>
      <c r="O674" s="146"/>
      <c r="P674" s="146"/>
      <c r="Q674" s="146"/>
      <c r="R674" s="146"/>
      <c r="S674" s="146"/>
      <c r="T674" s="146"/>
      <c r="U674" s="146"/>
      <c r="V674" s="146"/>
      <c r="W674" s="146"/>
      <c r="X674" s="146"/>
      <c r="Y674" s="146"/>
      <c r="Z674" s="146"/>
    </row>
    <row r="675" ht="15.75" customHeight="1">
      <c r="A675" s="16"/>
      <c r="B675" s="305"/>
      <c r="C675" s="16"/>
      <c r="D675" s="16"/>
      <c r="E675" s="16"/>
      <c r="F675" s="16"/>
      <c r="G675" s="16"/>
      <c r="H675" s="16"/>
      <c r="I675" s="16"/>
      <c r="J675" s="146"/>
      <c r="K675" s="146"/>
      <c r="L675" s="146"/>
      <c r="M675" s="146"/>
      <c r="N675" s="146"/>
      <c r="O675" s="146"/>
      <c r="P675" s="146"/>
      <c r="Q675" s="146"/>
      <c r="R675" s="146"/>
      <c r="S675" s="146"/>
      <c r="T675" s="146"/>
      <c r="U675" s="146"/>
      <c r="V675" s="146"/>
      <c r="W675" s="146"/>
      <c r="X675" s="146"/>
      <c r="Y675" s="146"/>
      <c r="Z675" s="146"/>
    </row>
    <row r="676" ht="15.75" customHeight="1">
      <c r="A676" s="16"/>
      <c r="B676" s="305"/>
      <c r="C676" s="16"/>
      <c r="D676" s="16"/>
      <c r="E676" s="16"/>
      <c r="F676" s="16"/>
      <c r="G676" s="16"/>
      <c r="H676" s="16"/>
      <c r="I676" s="16"/>
      <c r="J676" s="146"/>
      <c r="K676" s="146"/>
      <c r="L676" s="146"/>
      <c r="M676" s="146"/>
      <c r="N676" s="146"/>
      <c r="O676" s="146"/>
      <c r="P676" s="146"/>
      <c r="Q676" s="146"/>
      <c r="R676" s="146"/>
      <c r="S676" s="146"/>
      <c r="T676" s="146"/>
      <c r="U676" s="146"/>
      <c r="V676" s="146"/>
      <c r="W676" s="146"/>
      <c r="X676" s="146"/>
      <c r="Y676" s="146"/>
      <c r="Z676" s="146"/>
    </row>
    <row r="677" ht="15.75" customHeight="1">
      <c r="A677" s="16"/>
      <c r="B677" s="305"/>
      <c r="C677" s="16"/>
      <c r="D677" s="16"/>
      <c r="E677" s="16"/>
      <c r="F677" s="16"/>
      <c r="G677" s="16"/>
      <c r="H677" s="16"/>
      <c r="I677" s="16"/>
      <c r="J677" s="146"/>
      <c r="K677" s="146"/>
      <c r="L677" s="146"/>
      <c r="M677" s="146"/>
      <c r="N677" s="146"/>
      <c r="O677" s="146"/>
      <c r="P677" s="146"/>
      <c r="Q677" s="146"/>
      <c r="R677" s="146"/>
      <c r="S677" s="146"/>
      <c r="T677" s="146"/>
      <c r="U677" s="146"/>
      <c r="V677" s="146"/>
      <c r="W677" s="146"/>
      <c r="X677" s="146"/>
      <c r="Y677" s="146"/>
      <c r="Z677" s="146"/>
    </row>
    <row r="678" ht="15.75" customHeight="1">
      <c r="A678" s="16"/>
      <c r="B678" s="305"/>
      <c r="C678" s="16"/>
      <c r="D678" s="16"/>
      <c r="E678" s="16"/>
      <c r="F678" s="16"/>
      <c r="G678" s="16"/>
      <c r="H678" s="16"/>
      <c r="I678" s="16"/>
      <c r="J678" s="146"/>
      <c r="K678" s="146"/>
      <c r="L678" s="146"/>
      <c r="M678" s="146"/>
      <c r="N678" s="146"/>
      <c r="O678" s="146"/>
      <c r="P678" s="146"/>
      <c r="Q678" s="146"/>
      <c r="R678" s="146"/>
      <c r="S678" s="146"/>
      <c r="T678" s="146"/>
      <c r="U678" s="146"/>
      <c r="V678" s="146"/>
      <c r="W678" s="146"/>
      <c r="X678" s="146"/>
      <c r="Y678" s="146"/>
      <c r="Z678" s="146"/>
    </row>
    <row r="679" ht="15.75" customHeight="1">
      <c r="A679" s="16"/>
      <c r="B679" s="305"/>
      <c r="C679" s="16"/>
      <c r="D679" s="16"/>
      <c r="E679" s="16"/>
      <c r="F679" s="16"/>
      <c r="G679" s="16"/>
      <c r="H679" s="16"/>
      <c r="I679" s="16"/>
      <c r="J679" s="146"/>
      <c r="K679" s="146"/>
      <c r="L679" s="146"/>
      <c r="M679" s="146"/>
      <c r="N679" s="146"/>
      <c r="O679" s="146"/>
      <c r="P679" s="146"/>
      <c r="Q679" s="146"/>
      <c r="R679" s="146"/>
      <c r="S679" s="146"/>
      <c r="T679" s="146"/>
      <c r="U679" s="146"/>
      <c r="V679" s="146"/>
      <c r="W679" s="146"/>
      <c r="X679" s="146"/>
      <c r="Y679" s="146"/>
      <c r="Z679" s="146"/>
    </row>
    <row r="680" ht="15.75" customHeight="1">
      <c r="A680" s="16"/>
      <c r="B680" s="305"/>
      <c r="C680" s="16"/>
      <c r="D680" s="16"/>
      <c r="E680" s="16"/>
      <c r="F680" s="16"/>
      <c r="G680" s="16"/>
      <c r="H680" s="16"/>
      <c r="I680" s="16"/>
      <c r="J680" s="146"/>
      <c r="K680" s="146"/>
      <c r="L680" s="146"/>
      <c r="M680" s="146"/>
      <c r="N680" s="146"/>
      <c r="O680" s="146"/>
      <c r="P680" s="146"/>
      <c r="Q680" s="146"/>
      <c r="R680" s="146"/>
      <c r="S680" s="146"/>
      <c r="T680" s="146"/>
      <c r="U680" s="146"/>
      <c r="V680" s="146"/>
      <c r="W680" s="146"/>
      <c r="X680" s="146"/>
      <c r="Y680" s="146"/>
      <c r="Z680" s="146"/>
    </row>
    <row r="681" ht="15.75" customHeight="1">
      <c r="A681" s="16"/>
      <c r="B681" s="305"/>
      <c r="C681" s="16"/>
      <c r="D681" s="16"/>
      <c r="E681" s="16"/>
      <c r="F681" s="16"/>
      <c r="G681" s="16"/>
      <c r="H681" s="16"/>
      <c r="I681" s="16"/>
      <c r="J681" s="146"/>
      <c r="K681" s="146"/>
      <c r="L681" s="146"/>
      <c r="M681" s="146"/>
      <c r="N681" s="146"/>
      <c r="O681" s="146"/>
      <c r="P681" s="146"/>
      <c r="Q681" s="146"/>
      <c r="R681" s="146"/>
      <c r="S681" s="146"/>
      <c r="T681" s="146"/>
      <c r="U681" s="146"/>
      <c r="V681" s="146"/>
      <c r="W681" s="146"/>
      <c r="X681" s="146"/>
      <c r="Y681" s="146"/>
      <c r="Z681" s="146"/>
    </row>
    <row r="682" ht="15.75" customHeight="1">
      <c r="A682" s="16"/>
      <c r="B682" s="305"/>
      <c r="C682" s="16"/>
      <c r="D682" s="16"/>
      <c r="E682" s="16"/>
      <c r="F682" s="16"/>
      <c r="G682" s="16"/>
      <c r="H682" s="16"/>
      <c r="I682" s="16"/>
      <c r="J682" s="146"/>
      <c r="K682" s="146"/>
      <c r="L682" s="146"/>
      <c r="M682" s="146"/>
      <c r="N682" s="146"/>
      <c r="O682" s="146"/>
      <c r="P682" s="146"/>
      <c r="Q682" s="146"/>
      <c r="R682" s="146"/>
      <c r="S682" s="146"/>
      <c r="T682" s="146"/>
      <c r="U682" s="146"/>
      <c r="V682" s="146"/>
      <c r="W682" s="146"/>
      <c r="X682" s="146"/>
      <c r="Y682" s="146"/>
      <c r="Z682" s="146"/>
    </row>
    <row r="683" ht="15.75" customHeight="1">
      <c r="A683" s="16"/>
      <c r="B683" s="305"/>
      <c r="C683" s="16"/>
      <c r="D683" s="16"/>
      <c r="E683" s="16"/>
      <c r="F683" s="16"/>
      <c r="G683" s="16"/>
      <c r="H683" s="16"/>
      <c r="I683" s="16"/>
      <c r="J683" s="146"/>
      <c r="K683" s="146"/>
      <c r="L683" s="146"/>
      <c r="M683" s="146"/>
      <c r="N683" s="146"/>
      <c r="O683" s="146"/>
      <c r="P683" s="146"/>
      <c r="Q683" s="146"/>
      <c r="R683" s="146"/>
      <c r="S683" s="146"/>
      <c r="T683" s="146"/>
      <c r="U683" s="146"/>
      <c r="V683" s="146"/>
      <c r="W683" s="146"/>
      <c r="X683" s="146"/>
      <c r="Y683" s="146"/>
      <c r="Z683" s="146"/>
    </row>
    <row r="684" ht="15.75" customHeight="1">
      <c r="A684" s="16"/>
      <c r="B684" s="305"/>
      <c r="C684" s="16"/>
      <c r="D684" s="16"/>
      <c r="E684" s="16"/>
      <c r="F684" s="16"/>
      <c r="G684" s="16"/>
      <c r="H684" s="16"/>
      <c r="I684" s="16"/>
      <c r="J684" s="146"/>
      <c r="K684" s="146"/>
      <c r="L684" s="146"/>
      <c r="M684" s="146"/>
      <c r="N684" s="146"/>
      <c r="O684" s="146"/>
      <c r="P684" s="146"/>
      <c r="Q684" s="146"/>
      <c r="R684" s="146"/>
      <c r="S684" s="146"/>
      <c r="T684" s="146"/>
      <c r="U684" s="146"/>
      <c r="V684" s="146"/>
      <c r="W684" s="146"/>
      <c r="X684" s="146"/>
      <c r="Y684" s="146"/>
      <c r="Z684" s="146"/>
    </row>
    <row r="685" ht="15.75" customHeight="1">
      <c r="A685" s="16"/>
      <c r="B685" s="305"/>
      <c r="C685" s="16"/>
      <c r="D685" s="16"/>
      <c r="E685" s="16"/>
      <c r="F685" s="16"/>
      <c r="G685" s="16"/>
      <c r="H685" s="16"/>
      <c r="I685" s="16"/>
      <c r="J685" s="146"/>
      <c r="K685" s="146"/>
      <c r="L685" s="146"/>
      <c r="M685" s="146"/>
      <c r="N685" s="146"/>
      <c r="O685" s="146"/>
      <c r="P685" s="146"/>
      <c r="Q685" s="146"/>
      <c r="R685" s="146"/>
      <c r="S685" s="146"/>
      <c r="T685" s="146"/>
      <c r="U685" s="146"/>
      <c r="V685" s="146"/>
      <c r="W685" s="146"/>
      <c r="X685" s="146"/>
      <c r="Y685" s="146"/>
      <c r="Z685" s="146"/>
    </row>
    <row r="686" ht="15.75" customHeight="1">
      <c r="A686" s="16"/>
      <c r="B686" s="305"/>
      <c r="C686" s="16"/>
      <c r="D686" s="16"/>
      <c r="E686" s="16"/>
      <c r="F686" s="16"/>
      <c r="G686" s="16"/>
      <c r="H686" s="16"/>
      <c r="I686" s="16"/>
      <c r="J686" s="146"/>
      <c r="K686" s="146"/>
      <c r="L686" s="146"/>
      <c r="M686" s="146"/>
      <c r="N686" s="146"/>
      <c r="O686" s="146"/>
      <c r="P686" s="146"/>
      <c r="Q686" s="146"/>
      <c r="R686" s="146"/>
      <c r="S686" s="146"/>
      <c r="T686" s="146"/>
      <c r="U686" s="146"/>
      <c r="V686" s="146"/>
      <c r="W686" s="146"/>
      <c r="X686" s="146"/>
      <c r="Y686" s="146"/>
      <c r="Z686" s="146"/>
    </row>
    <row r="687" ht="15.75" customHeight="1">
      <c r="A687" s="16"/>
      <c r="B687" s="305"/>
      <c r="C687" s="16"/>
      <c r="D687" s="16"/>
      <c r="E687" s="16"/>
      <c r="F687" s="16"/>
      <c r="G687" s="16"/>
      <c r="H687" s="16"/>
      <c r="I687" s="16"/>
      <c r="J687" s="146"/>
      <c r="K687" s="146"/>
      <c r="L687" s="146"/>
      <c r="M687" s="146"/>
      <c r="N687" s="146"/>
      <c r="O687" s="146"/>
      <c r="P687" s="146"/>
      <c r="Q687" s="146"/>
      <c r="R687" s="146"/>
      <c r="S687" s="146"/>
      <c r="T687" s="146"/>
      <c r="U687" s="146"/>
      <c r="V687" s="146"/>
      <c r="W687" s="146"/>
      <c r="X687" s="146"/>
      <c r="Y687" s="146"/>
      <c r="Z687" s="146"/>
    </row>
    <row r="688" ht="15.75" customHeight="1">
      <c r="A688" s="16"/>
      <c r="B688" s="305"/>
      <c r="C688" s="16"/>
      <c r="D688" s="16"/>
      <c r="E688" s="16"/>
      <c r="F688" s="16"/>
      <c r="G688" s="16"/>
      <c r="H688" s="16"/>
      <c r="I688" s="16"/>
      <c r="J688" s="146"/>
      <c r="K688" s="146"/>
      <c r="L688" s="146"/>
      <c r="M688" s="146"/>
      <c r="N688" s="146"/>
      <c r="O688" s="146"/>
      <c r="P688" s="146"/>
      <c r="Q688" s="146"/>
      <c r="R688" s="146"/>
      <c r="S688" s="146"/>
      <c r="T688" s="146"/>
      <c r="U688" s="146"/>
      <c r="V688" s="146"/>
      <c r="W688" s="146"/>
      <c r="X688" s="146"/>
      <c r="Y688" s="146"/>
      <c r="Z688" s="146"/>
    </row>
    <row r="689" ht="15.75" customHeight="1">
      <c r="A689" s="16"/>
      <c r="B689" s="305"/>
      <c r="C689" s="16"/>
      <c r="D689" s="16"/>
      <c r="E689" s="16"/>
      <c r="F689" s="16"/>
      <c r="G689" s="16"/>
      <c r="H689" s="16"/>
      <c r="I689" s="16"/>
      <c r="J689" s="146"/>
      <c r="K689" s="146"/>
      <c r="L689" s="146"/>
      <c r="M689" s="146"/>
      <c r="N689" s="146"/>
      <c r="O689" s="146"/>
      <c r="P689" s="146"/>
      <c r="Q689" s="146"/>
      <c r="R689" s="146"/>
      <c r="S689" s="146"/>
      <c r="T689" s="146"/>
      <c r="U689" s="146"/>
      <c r="V689" s="146"/>
      <c r="W689" s="146"/>
      <c r="X689" s="146"/>
      <c r="Y689" s="146"/>
      <c r="Z689" s="146"/>
    </row>
    <row r="690" ht="15.75" customHeight="1">
      <c r="A690" s="16"/>
      <c r="B690" s="305"/>
      <c r="C690" s="16"/>
      <c r="D690" s="16"/>
      <c r="E690" s="16"/>
      <c r="F690" s="16"/>
      <c r="G690" s="16"/>
      <c r="H690" s="16"/>
      <c r="I690" s="16"/>
      <c r="J690" s="146"/>
      <c r="K690" s="146"/>
      <c r="L690" s="146"/>
      <c r="M690" s="146"/>
      <c r="N690" s="146"/>
      <c r="O690" s="146"/>
      <c r="P690" s="146"/>
      <c r="Q690" s="146"/>
      <c r="R690" s="146"/>
      <c r="S690" s="146"/>
      <c r="T690" s="146"/>
      <c r="U690" s="146"/>
      <c r="V690" s="146"/>
      <c r="W690" s="146"/>
      <c r="X690" s="146"/>
      <c r="Y690" s="146"/>
      <c r="Z690" s="146"/>
    </row>
    <row r="691" ht="15.75" customHeight="1">
      <c r="A691" s="16"/>
      <c r="B691" s="305"/>
      <c r="C691" s="16"/>
      <c r="D691" s="16"/>
      <c r="E691" s="16"/>
      <c r="F691" s="16"/>
      <c r="G691" s="16"/>
      <c r="H691" s="16"/>
      <c r="I691" s="16"/>
      <c r="J691" s="146"/>
      <c r="K691" s="146"/>
      <c r="L691" s="146"/>
      <c r="M691" s="146"/>
      <c r="N691" s="146"/>
      <c r="O691" s="146"/>
      <c r="P691" s="146"/>
      <c r="Q691" s="146"/>
      <c r="R691" s="146"/>
      <c r="S691" s="146"/>
      <c r="T691" s="146"/>
      <c r="U691" s="146"/>
      <c r="V691" s="146"/>
      <c r="W691" s="146"/>
      <c r="X691" s="146"/>
      <c r="Y691" s="146"/>
      <c r="Z691" s="146"/>
    </row>
    <row r="692" ht="15.75" customHeight="1">
      <c r="A692" s="16"/>
      <c r="B692" s="305"/>
      <c r="C692" s="16"/>
      <c r="D692" s="16"/>
      <c r="E692" s="16"/>
      <c r="F692" s="16"/>
      <c r="G692" s="16"/>
      <c r="H692" s="16"/>
      <c r="I692" s="16"/>
      <c r="J692" s="146"/>
      <c r="K692" s="146"/>
      <c r="L692" s="146"/>
      <c r="M692" s="146"/>
      <c r="N692" s="146"/>
      <c r="O692" s="146"/>
      <c r="P692" s="146"/>
      <c r="Q692" s="146"/>
      <c r="R692" s="146"/>
      <c r="S692" s="146"/>
      <c r="T692" s="146"/>
      <c r="U692" s="146"/>
      <c r="V692" s="146"/>
      <c r="W692" s="146"/>
      <c r="X692" s="146"/>
      <c r="Y692" s="146"/>
      <c r="Z692" s="146"/>
    </row>
    <row r="693" ht="15.75" customHeight="1">
      <c r="A693" s="16"/>
      <c r="B693" s="305"/>
      <c r="C693" s="16"/>
      <c r="D693" s="16"/>
      <c r="E693" s="16"/>
      <c r="F693" s="16"/>
      <c r="G693" s="16"/>
      <c r="H693" s="16"/>
      <c r="I693" s="16"/>
      <c r="J693" s="146"/>
      <c r="K693" s="146"/>
      <c r="L693" s="146"/>
      <c r="M693" s="146"/>
      <c r="N693" s="146"/>
      <c r="O693" s="146"/>
      <c r="P693" s="146"/>
      <c r="Q693" s="146"/>
      <c r="R693" s="146"/>
      <c r="S693" s="146"/>
      <c r="T693" s="146"/>
      <c r="U693" s="146"/>
      <c r="V693" s="146"/>
      <c r="W693" s="146"/>
      <c r="X693" s="146"/>
      <c r="Y693" s="146"/>
      <c r="Z693" s="146"/>
    </row>
    <row r="694" ht="15.75" customHeight="1">
      <c r="A694" s="16"/>
      <c r="B694" s="305"/>
      <c r="C694" s="16"/>
      <c r="D694" s="16"/>
      <c r="E694" s="16"/>
      <c r="F694" s="16"/>
      <c r="G694" s="16"/>
      <c r="H694" s="16"/>
      <c r="I694" s="16"/>
      <c r="J694" s="146"/>
      <c r="K694" s="146"/>
      <c r="L694" s="146"/>
      <c r="M694" s="146"/>
      <c r="N694" s="146"/>
      <c r="O694" s="146"/>
      <c r="P694" s="146"/>
      <c r="Q694" s="146"/>
      <c r="R694" s="146"/>
      <c r="S694" s="146"/>
      <c r="T694" s="146"/>
      <c r="U694" s="146"/>
      <c r="V694" s="146"/>
      <c r="W694" s="146"/>
      <c r="X694" s="146"/>
      <c r="Y694" s="146"/>
      <c r="Z694" s="146"/>
    </row>
    <row r="695" ht="15.75" customHeight="1">
      <c r="A695" s="16"/>
      <c r="B695" s="305"/>
      <c r="C695" s="16"/>
      <c r="D695" s="16"/>
      <c r="E695" s="16"/>
      <c r="F695" s="16"/>
      <c r="G695" s="16"/>
      <c r="H695" s="16"/>
      <c r="I695" s="16"/>
      <c r="J695" s="146"/>
      <c r="K695" s="146"/>
      <c r="L695" s="146"/>
      <c r="M695" s="146"/>
      <c r="N695" s="146"/>
      <c r="O695" s="146"/>
      <c r="P695" s="146"/>
      <c r="Q695" s="146"/>
      <c r="R695" s="146"/>
      <c r="S695" s="146"/>
      <c r="T695" s="146"/>
      <c r="U695" s="146"/>
      <c r="V695" s="146"/>
      <c r="W695" s="146"/>
      <c r="X695" s="146"/>
      <c r="Y695" s="146"/>
      <c r="Z695" s="146"/>
    </row>
    <row r="696" ht="15.75" customHeight="1">
      <c r="A696" s="16"/>
      <c r="B696" s="305"/>
      <c r="C696" s="16"/>
      <c r="D696" s="16"/>
      <c r="E696" s="16"/>
      <c r="F696" s="16"/>
      <c r="G696" s="16"/>
      <c r="H696" s="16"/>
      <c r="I696" s="16"/>
      <c r="J696" s="146"/>
      <c r="K696" s="146"/>
      <c r="L696" s="146"/>
      <c r="M696" s="146"/>
      <c r="N696" s="146"/>
      <c r="O696" s="146"/>
      <c r="P696" s="146"/>
      <c r="Q696" s="146"/>
      <c r="R696" s="146"/>
      <c r="S696" s="146"/>
      <c r="T696" s="146"/>
      <c r="U696" s="146"/>
      <c r="V696" s="146"/>
      <c r="W696" s="146"/>
      <c r="X696" s="146"/>
      <c r="Y696" s="146"/>
      <c r="Z696" s="146"/>
    </row>
    <row r="697" ht="15.75" customHeight="1">
      <c r="A697" s="16"/>
      <c r="B697" s="305"/>
      <c r="C697" s="16"/>
      <c r="D697" s="16"/>
      <c r="E697" s="16"/>
      <c r="F697" s="16"/>
      <c r="G697" s="16"/>
      <c r="H697" s="16"/>
      <c r="I697" s="16"/>
      <c r="J697" s="146"/>
      <c r="K697" s="146"/>
      <c r="L697" s="146"/>
      <c r="M697" s="146"/>
      <c r="N697" s="146"/>
      <c r="O697" s="146"/>
      <c r="P697" s="146"/>
      <c r="Q697" s="146"/>
      <c r="R697" s="146"/>
      <c r="S697" s="146"/>
      <c r="T697" s="146"/>
      <c r="U697" s="146"/>
      <c r="V697" s="146"/>
      <c r="W697" s="146"/>
      <c r="X697" s="146"/>
      <c r="Y697" s="146"/>
      <c r="Z697" s="146"/>
    </row>
    <row r="698" ht="15.75" customHeight="1">
      <c r="A698" s="16"/>
      <c r="B698" s="305"/>
      <c r="C698" s="16"/>
      <c r="D698" s="16"/>
      <c r="E698" s="16"/>
      <c r="F698" s="16"/>
      <c r="G698" s="16"/>
      <c r="H698" s="16"/>
      <c r="I698" s="16"/>
      <c r="J698" s="146"/>
      <c r="K698" s="146"/>
      <c r="L698" s="146"/>
      <c r="M698" s="146"/>
      <c r="N698" s="146"/>
      <c r="O698" s="146"/>
      <c r="P698" s="146"/>
      <c r="Q698" s="146"/>
      <c r="R698" s="146"/>
      <c r="S698" s="146"/>
      <c r="T698" s="146"/>
      <c r="U698" s="146"/>
      <c r="V698" s="146"/>
      <c r="W698" s="146"/>
      <c r="X698" s="146"/>
      <c r="Y698" s="146"/>
      <c r="Z698" s="146"/>
    </row>
    <row r="699" ht="15.75" customHeight="1">
      <c r="A699" s="16"/>
      <c r="B699" s="305"/>
      <c r="C699" s="16"/>
      <c r="D699" s="16"/>
      <c r="E699" s="16"/>
      <c r="F699" s="16"/>
      <c r="G699" s="16"/>
      <c r="H699" s="16"/>
      <c r="I699" s="16"/>
      <c r="J699" s="146"/>
      <c r="K699" s="146"/>
      <c r="L699" s="146"/>
      <c r="M699" s="146"/>
      <c r="N699" s="146"/>
      <c r="O699" s="146"/>
      <c r="P699" s="146"/>
      <c r="Q699" s="146"/>
      <c r="R699" s="146"/>
      <c r="S699" s="146"/>
      <c r="T699" s="146"/>
      <c r="U699" s="146"/>
      <c r="V699" s="146"/>
      <c r="W699" s="146"/>
      <c r="X699" s="146"/>
      <c r="Y699" s="146"/>
      <c r="Z699" s="146"/>
    </row>
    <row r="700" ht="15.75" customHeight="1">
      <c r="A700" s="16"/>
      <c r="B700" s="305"/>
      <c r="C700" s="16"/>
      <c r="D700" s="16"/>
      <c r="E700" s="16"/>
      <c r="F700" s="16"/>
      <c r="G700" s="16"/>
      <c r="H700" s="16"/>
      <c r="I700" s="16"/>
      <c r="J700" s="146"/>
      <c r="K700" s="146"/>
      <c r="L700" s="146"/>
      <c r="M700" s="146"/>
      <c r="N700" s="146"/>
      <c r="O700" s="146"/>
      <c r="P700" s="146"/>
      <c r="Q700" s="146"/>
      <c r="R700" s="146"/>
      <c r="S700" s="146"/>
      <c r="T700" s="146"/>
      <c r="U700" s="146"/>
      <c r="V700" s="146"/>
      <c r="W700" s="146"/>
      <c r="X700" s="146"/>
      <c r="Y700" s="146"/>
      <c r="Z700" s="146"/>
    </row>
    <row r="701" ht="15.75" customHeight="1">
      <c r="A701" s="16"/>
      <c r="B701" s="305"/>
      <c r="C701" s="16"/>
      <c r="D701" s="16"/>
      <c r="E701" s="16"/>
      <c r="F701" s="16"/>
      <c r="G701" s="16"/>
      <c r="H701" s="16"/>
      <c r="I701" s="16"/>
      <c r="J701" s="146"/>
      <c r="K701" s="146"/>
      <c r="L701" s="146"/>
      <c r="M701" s="146"/>
      <c r="N701" s="146"/>
      <c r="O701" s="146"/>
      <c r="P701" s="146"/>
      <c r="Q701" s="146"/>
      <c r="R701" s="146"/>
      <c r="S701" s="146"/>
      <c r="T701" s="146"/>
      <c r="U701" s="146"/>
      <c r="V701" s="146"/>
      <c r="W701" s="146"/>
      <c r="X701" s="146"/>
      <c r="Y701" s="146"/>
      <c r="Z701" s="146"/>
    </row>
    <row r="702" ht="15.75" customHeight="1">
      <c r="A702" s="16"/>
      <c r="B702" s="305"/>
      <c r="C702" s="16"/>
      <c r="D702" s="16"/>
      <c r="E702" s="16"/>
      <c r="F702" s="16"/>
      <c r="G702" s="16"/>
      <c r="H702" s="16"/>
      <c r="I702" s="16"/>
      <c r="J702" s="146"/>
      <c r="K702" s="146"/>
      <c r="L702" s="146"/>
      <c r="M702" s="146"/>
      <c r="N702" s="146"/>
      <c r="O702" s="146"/>
      <c r="P702" s="146"/>
      <c r="Q702" s="146"/>
      <c r="R702" s="146"/>
      <c r="S702" s="146"/>
      <c r="T702" s="146"/>
      <c r="U702" s="146"/>
      <c r="V702" s="146"/>
      <c r="W702" s="146"/>
      <c r="X702" s="146"/>
      <c r="Y702" s="146"/>
      <c r="Z702" s="146"/>
    </row>
    <row r="703" ht="15.75" customHeight="1">
      <c r="A703" s="16"/>
      <c r="B703" s="305"/>
      <c r="C703" s="16"/>
      <c r="D703" s="16"/>
      <c r="E703" s="16"/>
      <c r="F703" s="16"/>
      <c r="G703" s="16"/>
      <c r="H703" s="16"/>
      <c r="I703" s="16"/>
      <c r="J703" s="146"/>
      <c r="K703" s="146"/>
      <c r="L703" s="146"/>
      <c r="M703" s="146"/>
      <c r="N703" s="146"/>
      <c r="O703" s="146"/>
      <c r="P703" s="146"/>
      <c r="Q703" s="146"/>
      <c r="R703" s="146"/>
      <c r="S703" s="146"/>
      <c r="T703" s="146"/>
      <c r="U703" s="146"/>
      <c r="V703" s="146"/>
      <c r="W703" s="146"/>
      <c r="X703" s="146"/>
      <c r="Y703" s="146"/>
      <c r="Z703" s="146"/>
    </row>
    <row r="704" ht="15.75" customHeight="1">
      <c r="A704" s="16"/>
      <c r="B704" s="305"/>
      <c r="C704" s="16"/>
      <c r="D704" s="16"/>
      <c r="E704" s="16"/>
      <c r="F704" s="16"/>
      <c r="G704" s="16"/>
      <c r="H704" s="16"/>
      <c r="I704" s="16"/>
      <c r="J704" s="146"/>
      <c r="K704" s="146"/>
      <c r="L704" s="146"/>
      <c r="M704" s="146"/>
      <c r="N704" s="146"/>
      <c r="O704" s="146"/>
      <c r="P704" s="146"/>
      <c r="Q704" s="146"/>
      <c r="R704" s="146"/>
      <c r="S704" s="146"/>
      <c r="T704" s="146"/>
      <c r="U704" s="146"/>
      <c r="V704" s="146"/>
      <c r="W704" s="146"/>
      <c r="X704" s="146"/>
      <c r="Y704" s="146"/>
      <c r="Z704" s="146"/>
    </row>
    <row r="705" ht="15.75" customHeight="1">
      <c r="A705" s="16"/>
      <c r="B705" s="305"/>
      <c r="C705" s="16"/>
      <c r="D705" s="16"/>
      <c r="E705" s="16"/>
      <c r="F705" s="16"/>
      <c r="G705" s="16"/>
      <c r="H705" s="16"/>
      <c r="I705" s="16"/>
      <c r="J705" s="146"/>
      <c r="K705" s="146"/>
      <c r="L705" s="146"/>
      <c r="M705" s="146"/>
      <c r="N705" s="146"/>
      <c r="O705" s="146"/>
      <c r="P705" s="146"/>
      <c r="Q705" s="146"/>
      <c r="R705" s="146"/>
      <c r="S705" s="146"/>
      <c r="T705" s="146"/>
      <c r="U705" s="146"/>
      <c r="V705" s="146"/>
      <c r="W705" s="146"/>
      <c r="X705" s="146"/>
      <c r="Y705" s="146"/>
      <c r="Z705" s="146"/>
    </row>
    <row r="706" ht="15.75" customHeight="1">
      <c r="A706" s="16"/>
      <c r="B706" s="305"/>
      <c r="C706" s="16"/>
      <c r="D706" s="16"/>
      <c r="E706" s="16"/>
      <c r="F706" s="16"/>
      <c r="G706" s="16"/>
      <c r="H706" s="16"/>
      <c r="I706" s="16"/>
      <c r="J706" s="146"/>
      <c r="K706" s="146"/>
      <c r="L706" s="146"/>
      <c r="M706" s="146"/>
      <c r="N706" s="146"/>
      <c r="O706" s="146"/>
      <c r="P706" s="146"/>
      <c r="Q706" s="146"/>
      <c r="R706" s="146"/>
      <c r="S706" s="146"/>
      <c r="T706" s="146"/>
      <c r="U706" s="146"/>
      <c r="V706" s="146"/>
      <c r="W706" s="146"/>
      <c r="X706" s="146"/>
      <c r="Y706" s="146"/>
      <c r="Z706" s="146"/>
    </row>
    <row r="707" ht="15.75" customHeight="1">
      <c r="A707" s="16"/>
      <c r="B707" s="305"/>
      <c r="C707" s="16"/>
      <c r="D707" s="16"/>
      <c r="E707" s="16"/>
      <c r="F707" s="16"/>
      <c r="G707" s="16"/>
      <c r="H707" s="16"/>
      <c r="I707" s="16"/>
      <c r="J707" s="146"/>
      <c r="K707" s="146"/>
      <c r="L707" s="146"/>
      <c r="M707" s="146"/>
      <c r="N707" s="146"/>
      <c r="O707" s="146"/>
      <c r="P707" s="146"/>
      <c r="Q707" s="146"/>
      <c r="R707" s="146"/>
      <c r="S707" s="146"/>
      <c r="T707" s="146"/>
      <c r="U707" s="146"/>
      <c r="V707" s="146"/>
      <c r="W707" s="146"/>
      <c r="X707" s="146"/>
      <c r="Y707" s="146"/>
      <c r="Z707" s="146"/>
    </row>
    <row r="708" ht="15.75" customHeight="1">
      <c r="A708" s="16"/>
      <c r="B708" s="305"/>
      <c r="C708" s="16"/>
      <c r="D708" s="16"/>
      <c r="E708" s="16"/>
      <c r="F708" s="16"/>
      <c r="G708" s="16"/>
      <c r="H708" s="16"/>
      <c r="I708" s="16"/>
      <c r="J708" s="146"/>
      <c r="K708" s="146"/>
      <c r="L708" s="146"/>
      <c r="M708" s="146"/>
      <c r="N708" s="146"/>
      <c r="O708" s="146"/>
      <c r="P708" s="146"/>
      <c r="Q708" s="146"/>
      <c r="R708" s="146"/>
      <c r="S708" s="146"/>
      <c r="T708" s="146"/>
      <c r="U708" s="146"/>
      <c r="V708" s="146"/>
      <c r="W708" s="146"/>
      <c r="X708" s="146"/>
      <c r="Y708" s="146"/>
      <c r="Z708" s="146"/>
    </row>
    <row r="709" ht="15.75" customHeight="1">
      <c r="A709" s="16"/>
      <c r="B709" s="305"/>
      <c r="C709" s="16"/>
      <c r="D709" s="16"/>
      <c r="E709" s="16"/>
      <c r="F709" s="16"/>
      <c r="G709" s="16"/>
      <c r="H709" s="16"/>
      <c r="I709" s="16"/>
      <c r="J709" s="146"/>
      <c r="K709" s="146"/>
      <c r="L709" s="146"/>
      <c r="M709" s="146"/>
      <c r="N709" s="146"/>
      <c r="O709" s="146"/>
      <c r="P709" s="146"/>
      <c r="Q709" s="146"/>
      <c r="R709" s="146"/>
      <c r="S709" s="146"/>
      <c r="T709" s="146"/>
      <c r="U709" s="146"/>
      <c r="V709" s="146"/>
      <c r="W709" s="146"/>
      <c r="X709" s="146"/>
      <c r="Y709" s="146"/>
      <c r="Z709" s="146"/>
    </row>
    <row r="710" ht="15.75" customHeight="1">
      <c r="A710" s="16"/>
      <c r="B710" s="305"/>
      <c r="C710" s="16"/>
      <c r="D710" s="16"/>
      <c r="E710" s="16"/>
      <c r="F710" s="16"/>
      <c r="G710" s="16"/>
      <c r="H710" s="16"/>
      <c r="I710" s="16"/>
      <c r="J710" s="146"/>
      <c r="K710" s="146"/>
      <c r="L710" s="146"/>
      <c r="M710" s="146"/>
      <c r="N710" s="146"/>
      <c r="O710" s="146"/>
      <c r="P710" s="146"/>
      <c r="Q710" s="146"/>
      <c r="R710" s="146"/>
      <c r="S710" s="146"/>
      <c r="T710" s="146"/>
      <c r="U710" s="146"/>
      <c r="V710" s="146"/>
      <c r="W710" s="146"/>
      <c r="X710" s="146"/>
      <c r="Y710" s="146"/>
      <c r="Z710" s="146"/>
    </row>
    <row r="711" ht="15.75" customHeight="1">
      <c r="A711" s="16"/>
      <c r="B711" s="305"/>
      <c r="C711" s="16"/>
      <c r="D711" s="16"/>
      <c r="E711" s="16"/>
      <c r="F711" s="16"/>
      <c r="G711" s="16"/>
      <c r="H711" s="16"/>
      <c r="I711" s="16"/>
      <c r="J711" s="146"/>
      <c r="K711" s="146"/>
      <c r="L711" s="146"/>
      <c r="M711" s="146"/>
      <c r="N711" s="146"/>
      <c r="O711" s="146"/>
      <c r="P711" s="146"/>
      <c r="Q711" s="146"/>
      <c r="R711" s="146"/>
      <c r="S711" s="146"/>
      <c r="T711" s="146"/>
      <c r="U711" s="146"/>
      <c r="V711" s="146"/>
      <c r="W711" s="146"/>
      <c r="X711" s="146"/>
      <c r="Y711" s="146"/>
      <c r="Z711" s="146"/>
    </row>
    <row r="712" ht="15.75" customHeight="1">
      <c r="A712" s="16"/>
      <c r="B712" s="305"/>
      <c r="C712" s="16"/>
      <c r="D712" s="16"/>
      <c r="E712" s="16"/>
      <c r="F712" s="16"/>
      <c r="G712" s="16"/>
      <c r="H712" s="16"/>
      <c r="I712" s="16"/>
      <c r="J712" s="146"/>
      <c r="K712" s="146"/>
      <c r="L712" s="146"/>
      <c r="M712" s="146"/>
      <c r="N712" s="146"/>
      <c r="O712" s="146"/>
      <c r="P712" s="146"/>
      <c r="Q712" s="146"/>
      <c r="R712" s="146"/>
      <c r="S712" s="146"/>
      <c r="T712" s="146"/>
      <c r="U712" s="146"/>
      <c r="V712" s="146"/>
      <c r="W712" s="146"/>
      <c r="X712" s="146"/>
      <c r="Y712" s="146"/>
      <c r="Z712" s="146"/>
    </row>
    <row r="713" ht="15.75" customHeight="1">
      <c r="A713" s="16"/>
      <c r="B713" s="305"/>
      <c r="C713" s="16"/>
      <c r="D713" s="16"/>
      <c r="E713" s="16"/>
      <c r="F713" s="16"/>
      <c r="G713" s="16"/>
      <c r="H713" s="16"/>
      <c r="I713" s="16"/>
      <c r="J713" s="146"/>
      <c r="K713" s="146"/>
      <c r="L713" s="146"/>
      <c r="M713" s="146"/>
      <c r="N713" s="146"/>
      <c r="O713" s="146"/>
      <c r="P713" s="146"/>
      <c r="Q713" s="146"/>
      <c r="R713" s="146"/>
      <c r="S713" s="146"/>
      <c r="T713" s="146"/>
      <c r="U713" s="146"/>
      <c r="V713" s="146"/>
      <c r="W713" s="146"/>
      <c r="X713" s="146"/>
      <c r="Y713" s="146"/>
      <c r="Z713" s="146"/>
    </row>
    <row r="714" ht="15.75" customHeight="1">
      <c r="A714" s="16"/>
      <c r="B714" s="305"/>
      <c r="C714" s="16"/>
      <c r="D714" s="16"/>
      <c r="E714" s="16"/>
      <c r="F714" s="16"/>
      <c r="G714" s="16"/>
      <c r="H714" s="16"/>
      <c r="I714" s="16"/>
      <c r="J714" s="146"/>
      <c r="K714" s="146"/>
      <c r="L714" s="146"/>
      <c r="M714" s="146"/>
      <c r="N714" s="146"/>
      <c r="O714" s="146"/>
      <c r="P714" s="146"/>
      <c r="Q714" s="146"/>
      <c r="R714" s="146"/>
      <c r="S714" s="146"/>
      <c r="T714" s="146"/>
      <c r="U714" s="146"/>
      <c r="V714" s="146"/>
      <c r="W714" s="146"/>
      <c r="X714" s="146"/>
      <c r="Y714" s="146"/>
      <c r="Z714" s="146"/>
    </row>
    <row r="715" ht="15.75" customHeight="1">
      <c r="A715" s="16"/>
      <c r="B715" s="305"/>
      <c r="C715" s="16"/>
      <c r="D715" s="16"/>
      <c r="E715" s="16"/>
      <c r="F715" s="16"/>
      <c r="G715" s="16"/>
      <c r="H715" s="16"/>
      <c r="I715" s="16"/>
      <c r="J715" s="146"/>
      <c r="K715" s="146"/>
      <c r="L715" s="146"/>
      <c r="M715" s="146"/>
      <c r="N715" s="146"/>
      <c r="O715" s="146"/>
      <c r="P715" s="146"/>
      <c r="Q715" s="146"/>
      <c r="R715" s="146"/>
      <c r="S715" s="146"/>
      <c r="T715" s="146"/>
      <c r="U715" s="146"/>
      <c r="V715" s="146"/>
      <c r="W715" s="146"/>
      <c r="X715" s="146"/>
      <c r="Y715" s="146"/>
      <c r="Z715" s="146"/>
    </row>
    <row r="716" ht="15.75" customHeight="1">
      <c r="A716" s="16"/>
      <c r="B716" s="305"/>
      <c r="C716" s="16"/>
      <c r="D716" s="16"/>
      <c r="E716" s="16"/>
      <c r="F716" s="16"/>
      <c r="G716" s="16"/>
      <c r="H716" s="16"/>
      <c r="I716" s="16"/>
      <c r="J716" s="146"/>
      <c r="K716" s="146"/>
      <c r="L716" s="146"/>
      <c r="M716" s="146"/>
      <c r="N716" s="146"/>
      <c r="O716" s="146"/>
      <c r="P716" s="146"/>
      <c r="Q716" s="146"/>
      <c r="R716" s="146"/>
      <c r="S716" s="146"/>
      <c r="T716" s="146"/>
      <c r="U716" s="146"/>
      <c r="V716" s="146"/>
      <c r="W716" s="146"/>
      <c r="X716" s="146"/>
      <c r="Y716" s="146"/>
      <c r="Z716" s="146"/>
    </row>
    <row r="717" ht="15.75" customHeight="1">
      <c r="A717" s="16"/>
      <c r="B717" s="305"/>
      <c r="C717" s="16"/>
      <c r="D717" s="16"/>
      <c r="E717" s="16"/>
      <c r="F717" s="16"/>
      <c r="G717" s="16"/>
      <c r="H717" s="16"/>
      <c r="I717" s="16"/>
      <c r="J717" s="146"/>
      <c r="K717" s="146"/>
      <c r="L717" s="146"/>
      <c r="M717" s="146"/>
      <c r="N717" s="146"/>
      <c r="O717" s="146"/>
      <c r="P717" s="146"/>
      <c r="Q717" s="146"/>
      <c r="R717" s="146"/>
      <c r="S717" s="146"/>
      <c r="T717" s="146"/>
      <c r="U717" s="146"/>
      <c r="V717" s="146"/>
      <c r="W717" s="146"/>
      <c r="X717" s="146"/>
      <c r="Y717" s="146"/>
      <c r="Z717" s="146"/>
    </row>
    <row r="718" ht="15.75" customHeight="1">
      <c r="A718" s="16"/>
      <c r="B718" s="305"/>
      <c r="C718" s="16"/>
      <c r="D718" s="16"/>
      <c r="E718" s="16"/>
      <c r="F718" s="16"/>
      <c r="G718" s="16"/>
      <c r="H718" s="16"/>
      <c r="I718" s="16"/>
      <c r="J718" s="146"/>
      <c r="K718" s="146"/>
      <c r="L718" s="146"/>
      <c r="M718" s="146"/>
      <c r="N718" s="146"/>
      <c r="O718" s="146"/>
      <c r="P718" s="146"/>
      <c r="Q718" s="146"/>
      <c r="R718" s="146"/>
      <c r="S718" s="146"/>
      <c r="T718" s="146"/>
      <c r="U718" s="146"/>
      <c r="V718" s="146"/>
      <c r="W718" s="146"/>
      <c r="X718" s="146"/>
      <c r="Y718" s="146"/>
      <c r="Z718" s="146"/>
    </row>
    <row r="719" ht="15.75" customHeight="1">
      <c r="A719" s="16"/>
      <c r="B719" s="305"/>
      <c r="C719" s="16"/>
      <c r="D719" s="16"/>
      <c r="E719" s="16"/>
      <c r="F719" s="16"/>
      <c r="G719" s="16"/>
      <c r="H719" s="16"/>
      <c r="I719" s="16"/>
      <c r="J719" s="146"/>
      <c r="K719" s="146"/>
      <c r="L719" s="146"/>
      <c r="M719" s="146"/>
      <c r="N719" s="146"/>
      <c r="O719" s="146"/>
      <c r="P719" s="146"/>
      <c r="Q719" s="146"/>
      <c r="R719" s="146"/>
      <c r="S719" s="146"/>
      <c r="T719" s="146"/>
      <c r="U719" s="146"/>
      <c r="V719" s="146"/>
      <c r="W719" s="146"/>
      <c r="X719" s="146"/>
      <c r="Y719" s="146"/>
      <c r="Z719" s="146"/>
    </row>
    <row r="720" ht="15.75" customHeight="1">
      <c r="A720" s="16"/>
      <c r="B720" s="305"/>
      <c r="C720" s="16"/>
      <c r="D720" s="16"/>
      <c r="E720" s="16"/>
      <c r="F720" s="16"/>
      <c r="G720" s="16"/>
      <c r="H720" s="16"/>
      <c r="I720" s="16"/>
      <c r="J720" s="146"/>
      <c r="K720" s="146"/>
      <c r="L720" s="146"/>
      <c r="M720" s="146"/>
      <c r="N720" s="146"/>
      <c r="O720" s="146"/>
      <c r="P720" s="146"/>
      <c r="Q720" s="146"/>
      <c r="R720" s="146"/>
      <c r="S720" s="146"/>
      <c r="T720" s="146"/>
      <c r="U720" s="146"/>
      <c r="V720" s="146"/>
      <c r="W720" s="146"/>
      <c r="X720" s="146"/>
      <c r="Y720" s="146"/>
      <c r="Z720" s="146"/>
    </row>
    <row r="721" ht="15.75" customHeight="1">
      <c r="A721" s="16"/>
      <c r="B721" s="305"/>
      <c r="C721" s="16"/>
      <c r="D721" s="16"/>
      <c r="E721" s="16"/>
      <c r="F721" s="16"/>
      <c r="G721" s="16"/>
      <c r="H721" s="16"/>
      <c r="I721" s="16"/>
      <c r="J721" s="146"/>
      <c r="K721" s="146"/>
      <c r="L721" s="146"/>
      <c r="M721" s="146"/>
      <c r="N721" s="146"/>
      <c r="O721" s="146"/>
      <c r="P721" s="146"/>
      <c r="Q721" s="146"/>
      <c r="R721" s="146"/>
      <c r="S721" s="146"/>
      <c r="T721" s="146"/>
      <c r="U721" s="146"/>
      <c r="V721" s="146"/>
      <c r="W721" s="146"/>
      <c r="X721" s="146"/>
      <c r="Y721" s="146"/>
      <c r="Z721" s="146"/>
    </row>
    <row r="722" ht="15.75" customHeight="1">
      <c r="A722" s="16"/>
      <c r="B722" s="305"/>
      <c r="C722" s="16"/>
      <c r="D722" s="16"/>
      <c r="E722" s="16"/>
      <c r="F722" s="16"/>
      <c r="G722" s="16"/>
      <c r="H722" s="16"/>
      <c r="I722" s="16"/>
      <c r="J722" s="146"/>
      <c r="K722" s="146"/>
      <c r="L722" s="146"/>
      <c r="M722" s="146"/>
      <c r="N722" s="146"/>
      <c r="O722" s="146"/>
      <c r="P722" s="146"/>
      <c r="Q722" s="146"/>
      <c r="R722" s="146"/>
      <c r="S722" s="146"/>
      <c r="T722" s="146"/>
      <c r="U722" s="146"/>
      <c r="V722" s="146"/>
      <c r="W722" s="146"/>
      <c r="X722" s="146"/>
      <c r="Y722" s="146"/>
      <c r="Z722" s="146"/>
    </row>
    <row r="723" ht="15.75" customHeight="1">
      <c r="A723" s="16"/>
      <c r="B723" s="305"/>
      <c r="C723" s="16"/>
      <c r="D723" s="16"/>
      <c r="E723" s="16"/>
      <c r="F723" s="16"/>
      <c r="G723" s="16"/>
      <c r="H723" s="16"/>
      <c r="I723" s="16"/>
      <c r="J723" s="146"/>
      <c r="K723" s="146"/>
      <c r="L723" s="146"/>
      <c r="M723" s="146"/>
      <c r="N723" s="146"/>
      <c r="O723" s="146"/>
      <c r="P723" s="146"/>
      <c r="Q723" s="146"/>
      <c r="R723" s="146"/>
      <c r="S723" s="146"/>
      <c r="T723" s="146"/>
      <c r="U723" s="146"/>
      <c r="V723" s="146"/>
      <c r="W723" s="146"/>
      <c r="X723" s="146"/>
      <c r="Y723" s="146"/>
      <c r="Z723" s="146"/>
    </row>
    <row r="724" ht="15.75" customHeight="1">
      <c r="A724" s="16"/>
      <c r="B724" s="305"/>
      <c r="C724" s="16"/>
      <c r="D724" s="16"/>
      <c r="E724" s="16"/>
      <c r="F724" s="16"/>
      <c r="G724" s="16"/>
      <c r="H724" s="16"/>
      <c r="I724" s="16"/>
      <c r="J724" s="146"/>
      <c r="K724" s="146"/>
      <c r="L724" s="146"/>
      <c r="M724" s="146"/>
      <c r="N724" s="146"/>
      <c r="O724" s="146"/>
      <c r="P724" s="146"/>
      <c r="Q724" s="146"/>
      <c r="R724" s="146"/>
      <c r="S724" s="146"/>
      <c r="T724" s="146"/>
      <c r="U724" s="146"/>
      <c r="V724" s="146"/>
      <c r="W724" s="146"/>
      <c r="X724" s="146"/>
      <c r="Y724" s="146"/>
      <c r="Z724" s="146"/>
    </row>
    <row r="725" ht="15.75" customHeight="1">
      <c r="A725" s="16"/>
      <c r="B725" s="305"/>
      <c r="C725" s="16"/>
      <c r="D725" s="16"/>
      <c r="E725" s="16"/>
      <c r="F725" s="16"/>
      <c r="G725" s="16"/>
      <c r="H725" s="16"/>
      <c r="I725" s="16"/>
      <c r="J725" s="146"/>
      <c r="K725" s="146"/>
      <c r="L725" s="146"/>
      <c r="M725" s="146"/>
      <c r="N725" s="146"/>
      <c r="O725" s="146"/>
      <c r="P725" s="146"/>
      <c r="Q725" s="146"/>
      <c r="R725" s="146"/>
      <c r="S725" s="146"/>
      <c r="T725" s="146"/>
      <c r="U725" s="146"/>
      <c r="V725" s="146"/>
      <c r="W725" s="146"/>
      <c r="X725" s="146"/>
      <c r="Y725" s="146"/>
      <c r="Z725" s="146"/>
    </row>
    <row r="726" ht="15.75" customHeight="1">
      <c r="A726" s="16"/>
      <c r="B726" s="305"/>
      <c r="C726" s="16"/>
      <c r="D726" s="16"/>
      <c r="E726" s="16"/>
      <c r="F726" s="16"/>
      <c r="G726" s="16"/>
      <c r="H726" s="16"/>
      <c r="I726" s="16"/>
      <c r="J726" s="146"/>
      <c r="K726" s="146"/>
      <c r="L726" s="146"/>
      <c r="M726" s="146"/>
      <c r="N726" s="146"/>
      <c r="O726" s="146"/>
      <c r="P726" s="146"/>
      <c r="Q726" s="146"/>
      <c r="R726" s="146"/>
      <c r="S726" s="146"/>
      <c r="T726" s="146"/>
      <c r="U726" s="146"/>
      <c r="V726" s="146"/>
      <c r="W726" s="146"/>
      <c r="X726" s="146"/>
      <c r="Y726" s="146"/>
      <c r="Z726" s="146"/>
    </row>
    <row r="727" ht="15.75" customHeight="1">
      <c r="A727" s="16"/>
      <c r="B727" s="305"/>
      <c r="C727" s="16"/>
      <c r="D727" s="16"/>
      <c r="E727" s="16"/>
      <c r="F727" s="16"/>
      <c r="G727" s="16"/>
      <c r="H727" s="16"/>
      <c r="I727" s="16"/>
      <c r="J727" s="146"/>
      <c r="K727" s="146"/>
      <c r="L727" s="146"/>
      <c r="M727" s="146"/>
      <c r="N727" s="146"/>
      <c r="O727" s="146"/>
      <c r="P727" s="146"/>
      <c r="Q727" s="146"/>
      <c r="R727" s="146"/>
      <c r="S727" s="146"/>
      <c r="T727" s="146"/>
      <c r="U727" s="146"/>
      <c r="V727" s="146"/>
      <c r="W727" s="146"/>
      <c r="X727" s="146"/>
      <c r="Y727" s="146"/>
      <c r="Z727" s="146"/>
    </row>
    <row r="728" ht="15.75" customHeight="1">
      <c r="A728" s="16"/>
      <c r="B728" s="305"/>
      <c r="C728" s="16"/>
      <c r="D728" s="16"/>
      <c r="E728" s="16"/>
      <c r="F728" s="16"/>
      <c r="G728" s="16"/>
      <c r="H728" s="16"/>
      <c r="I728" s="16"/>
      <c r="J728" s="146"/>
      <c r="K728" s="146"/>
      <c r="L728" s="146"/>
      <c r="M728" s="146"/>
      <c r="N728" s="146"/>
      <c r="O728" s="146"/>
      <c r="P728" s="146"/>
      <c r="Q728" s="146"/>
      <c r="R728" s="146"/>
      <c r="S728" s="146"/>
      <c r="T728" s="146"/>
      <c r="U728" s="146"/>
      <c r="V728" s="146"/>
      <c r="W728" s="146"/>
      <c r="X728" s="146"/>
      <c r="Y728" s="146"/>
      <c r="Z728" s="146"/>
    </row>
    <row r="729" ht="15.75" customHeight="1">
      <c r="A729" s="16"/>
      <c r="B729" s="305"/>
      <c r="C729" s="16"/>
      <c r="D729" s="16"/>
      <c r="E729" s="16"/>
      <c r="F729" s="16"/>
      <c r="G729" s="16"/>
      <c r="H729" s="16"/>
      <c r="I729" s="16"/>
      <c r="J729" s="146"/>
      <c r="K729" s="146"/>
      <c r="L729" s="146"/>
      <c r="M729" s="146"/>
      <c r="N729" s="146"/>
      <c r="O729" s="146"/>
      <c r="P729" s="146"/>
      <c r="Q729" s="146"/>
      <c r="R729" s="146"/>
      <c r="S729" s="146"/>
      <c r="T729" s="146"/>
      <c r="U729" s="146"/>
      <c r="V729" s="146"/>
      <c r="W729" s="146"/>
      <c r="X729" s="146"/>
      <c r="Y729" s="146"/>
      <c r="Z729" s="146"/>
    </row>
    <row r="730" ht="15.75" customHeight="1">
      <c r="A730" s="16"/>
      <c r="B730" s="305"/>
      <c r="C730" s="16"/>
      <c r="D730" s="16"/>
      <c r="E730" s="16"/>
      <c r="F730" s="16"/>
      <c r="G730" s="16"/>
      <c r="H730" s="16"/>
      <c r="I730" s="16"/>
      <c r="J730" s="146"/>
      <c r="K730" s="146"/>
      <c r="L730" s="146"/>
      <c r="M730" s="146"/>
      <c r="N730" s="146"/>
      <c r="O730" s="146"/>
      <c r="P730" s="146"/>
      <c r="Q730" s="146"/>
      <c r="R730" s="146"/>
      <c r="S730" s="146"/>
      <c r="T730" s="146"/>
      <c r="U730" s="146"/>
      <c r="V730" s="146"/>
      <c r="W730" s="146"/>
      <c r="X730" s="146"/>
      <c r="Y730" s="146"/>
      <c r="Z730" s="146"/>
    </row>
    <row r="731" ht="15.75" customHeight="1">
      <c r="A731" s="16"/>
      <c r="B731" s="305"/>
      <c r="C731" s="16"/>
      <c r="D731" s="16"/>
      <c r="E731" s="16"/>
      <c r="F731" s="16"/>
      <c r="G731" s="16"/>
      <c r="H731" s="16"/>
      <c r="I731" s="16"/>
      <c r="J731" s="146"/>
      <c r="K731" s="146"/>
      <c r="L731" s="146"/>
      <c r="M731" s="146"/>
      <c r="N731" s="146"/>
      <c r="O731" s="146"/>
      <c r="P731" s="146"/>
      <c r="Q731" s="146"/>
      <c r="R731" s="146"/>
      <c r="S731" s="146"/>
      <c r="T731" s="146"/>
      <c r="U731" s="146"/>
      <c r="V731" s="146"/>
      <c r="W731" s="146"/>
      <c r="X731" s="146"/>
      <c r="Y731" s="146"/>
      <c r="Z731" s="146"/>
    </row>
    <row r="732" ht="15.75" customHeight="1">
      <c r="A732" s="16"/>
      <c r="B732" s="305"/>
      <c r="C732" s="16"/>
      <c r="D732" s="16"/>
      <c r="E732" s="16"/>
      <c r="F732" s="16"/>
      <c r="G732" s="16"/>
      <c r="H732" s="16"/>
      <c r="I732" s="16"/>
      <c r="J732" s="146"/>
      <c r="K732" s="146"/>
      <c r="L732" s="146"/>
      <c r="M732" s="146"/>
      <c r="N732" s="146"/>
      <c r="O732" s="146"/>
      <c r="P732" s="146"/>
      <c r="Q732" s="146"/>
      <c r="R732" s="146"/>
      <c r="S732" s="146"/>
      <c r="T732" s="146"/>
      <c r="U732" s="146"/>
      <c r="V732" s="146"/>
      <c r="W732" s="146"/>
      <c r="X732" s="146"/>
      <c r="Y732" s="146"/>
      <c r="Z732" s="146"/>
    </row>
    <row r="733" ht="15.75" customHeight="1">
      <c r="A733" s="16"/>
      <c r="B733" s="305"/>
      <c r="C733" s="16"/>
      <c r="D733" s="16"/>
      <c r="E733" s="16"/>
      <c r="F733" s="16"/>
      <c r="G733" s="16"/>
      <c r="H733" s="16"/>
      <c r="I733" s="16"/>
      <c r="J733" s="146"/>
      <c r="K733" s="146"/>
      <c r="L733" s="146"/>
      <c r="M733" s="146"/>
      <c r="N733" s="146"/>
      <c r="O733" s="146"/>
      <c r="P733" s="146"/>
      <c r="Q733" s="146"/>
      <c r="R733" s="146"/>
      <c r="S733" s="146"/>
      <c r="T733" s="146"/>
      <c r="U733" s="146"/>
      <c r="V733" s="146"/>
      <c r="W733" s="146"/>
      <c r="X733" s="146"/>
      <c r="Y733" s="146"/>
      <c r="Z733" s="146"/>
    </row>
    <row r="734" ht="15.75" customHeight="1">
      <c r="A734" s="16"/>
      <c r="B734" s="305"/>
      <c r="C734" s="16"/>
      <c r="D734" s="16"/>
      <c r="E734" s="16"/>
      <c r="F734" s="16"/>
      <c r="G734" s="16"/>
      <c r="H734" s="16"/>
      <c r="I734" s="16"/>
      <c r="J734" s="146"/>
      <c r="K734" s="146"/>
      <c r="L734" s="146"/>
      <c r="M734" s="146"/>
      <c r="N734" s="146"/>
      <c r="O734" s="146"/>
      <c r="P734" s="146"/>
      <c r="Q734" s="146"/>
      <c r="R734" s="146"/>
      <c r="S734" s="146"/>
      <c r="T734" s="146"/>
      <c r="U734" s="146"/>
      <c r="V734" s="146"/>
      <c r="W734" s="146"/>
      <c r="X734" s="146"/>
      <c r="Y734" s="146"/>
      <c r="Z734" s="146"/>
    </row>
    <row r="735" ht="15.75" customHeight="1">
      <c r="A735" s="16"/>
      <c r="B735" s="305"/>
      <c r="C735" s="16"/>
      <c r="D735" s="16"/>
      <c r="E735" s="16"/>
      <c r="F735" s="16"/>
      <c r="G735" s="16"/>
      <c r="H735" s="16"/>
      <c r="I735" s="16"/>
      <c r="J735" s="146"/>
      <c r="K735" s="146"/>
      <c r="L735" s="146"/>
      <c r="M735" s="146"/>
      <c r="N735" s="146"/>
      <c r="O735" s="146"/>
      <c r="P735" s="146"/>
      <c r="Q735" s="146"/>
      <c r="R735" s="146"/>
      <c r="S735" s="146"/>
      <c r="T735" s="146"/>
      <c r="U735" s="146"/>
      <c r="V735" s="146"/>
      <c r="W735" s="146"/>
      <c r="X735" s="146"/>
      <c r="Y735" s="146"/>
      <c r="Z735" s="146"/>
    </row>
    <row r="736" ht="15.75" customHeight="1">
      <c r="A736" s="16"/>
      <c r="B736" s="305"/>
      <c r="C736" s="16"/>
      <c r="D736" s="16"/>
      <c r="E736" s="16"/>
      <c r="F736" s="16"/>
      <c r="G736" s="16"/>
      <c r="H736" s="16"/>
      <c r="I736" s="16"/>
      <c r="J736" s="146"/>
      <c r="K736" s="146"/>
      <c r="L736" s="146"/>
      <c r="M736" s="146"/>
      <c r="N736" s="146"/>
      <c r="O736" s="146"/>
      <c r="P736" s="146"/>
      <c r="Q736" s="146"/>
      <c r="R736" s="146"/>
      <c r="S736" s="146"/>
      <c r="T736" s="146"/>
      <c r="U736" s="146"/>
      <c r="V736" s="146"/>
      <c r="W736" s="146"/>
      <c r="X736" s="146"/>
      <c r="Y736" s="146"/>
      <c r="Z736" s="146"/>
    </row>
    <row r="737" ht="15.75" customHeight="1">
      <c r="A737" s="16"/>
      <c r="B737" s="305"/>
      <c r="C737" s="16"/>
      <c r="D737" s="16"/>
      <c r="E737" s="16"/>
      <c r="F737" s="16"/>
      <c r="G737" s="16"/>
      <c r="H737" s="16"/>
      <c r="I737" s="16"/>
      <c r="J737" s="146"/>
      <c r="K737" s="146"/>
      <c r="L737" s="146"/>
      <c r="M737" s="146"/>
      <c r="N737" s="146"/>
      <c r="O737" s="146"/>
      <c r="P737" s="146"/>
      <c r="Q737" s="146"/>
      <c r="R737" s="146"/>
      <c r="S737" s="146"/>
      <c r="T737" s="146"/>
      <c r="U737" s="146"/>
      <c r="V737" s="146"/>
      <c r="W737" s="146"/>
      <c r="X737" s="146"/>
      <c r="Y737" s="146"/>
      <c r="Z737" s="146"/>
    </row>
    <row r="738" ht="15.75" customHeight="1">
      <c r="A738" s="16"/>
      <c r="B738" s="305"/>
      <c r="C738" s="16"/>
      <c r="D738" s="16"/>
      <c r="E738" s="16"/>
      <c r="F738" s="16"/>
      <c r="G738" s="16"/>
      <c r="H738" s="16"/>
      <c r="I738" s="16"/>
      <c r="J738" s="146"/>
      <c r="K738" s="146"/>
      <c r="L738" s="146"/>
      <c r="M738" s="146"/>
      <c r="N738" s="146"/>
      <c r="O738" s="146"/>
      <c r="P738" s="146"/>
      <c r="Q738" s="146"/>
      <c r="R738" s="146"/>
      <c r="S738" s="146"/>
      <c r="T738" s="146"/>
      <c r="U738" s="146"/>
      <c r="V738" s="146"/>
      <c r="W738" s="146"/>
      <c r="X738" s="146"/>
      <c r="Y738" s="146"/>
      <c r="Z738" s="146"/>
    </row>
    <row r="739" ht="15.75" customHeight="1">
      <c r="A739" s="16"/>
      <c r="B739" s="305"/>
      <c r="C739" s="16"/>
      <c r="D739" s="16"/>
      <c r="E739" s="16"/>
      <c r="F739" s="16"/>
      <c r="G739" s="16"/>
      <c r="H739" s="16"/>
      <c r="I739" s="16"/>
      <c r="J739" s="146"/>
      <c r="K739" s="146"/>
      <c r="L739" s="146"/>
      <c r="M739" s="146"/>
      <c r="N739" s="146"/>
      <c r="O739" s="146"/>
      <c r="P739" s="146"/>
      <c r="Q739" s="146"/>
      <c r="R739" s="146"/>
      <c r="S739" s="146"/>
      <c r="T739" s="146"/>
      <c r="U739" s="146"/>
      <c r="V739" s="146"/>
      <c r="W739" s="146"/>
      <c r="X739" s="146"/>
      <c r="Y739" s="146"/>
      <c r="Z739" s="146"/>
    </row>
    <row r="740" ht="15.75" customHeight="1">
      <c r="A740" s="16"/>
      <c r="B740" s="305"/>
      <c r="C740" s="16"/>
      <c r="D740" s="16"/>
      <c r="E740" s="16"/>
      <c r="F740" s="16"/>
      <c r="G740" s="16"/>
      <c r="H740" s="16"/>
      <c r="I740" s="16"/>
      <c r="J740" s="146"/>
      <c r="K740" s="146"/>
      <c r="L740" s="146"/>
      <c r="M740" s="146"/>
      <c r="N740" s="146"/>
      <c r="O740" s="146"/>
      <c r="P740" s="146"/>
      <c r="Q740" s="146"/>
      <c r="R740" s="146"/>
      <c r="S740" s="146"/>
      <c r="T740" s="146"/>
      <c r="U740" s="146"/>
      <c r="V740" s="146"/>
      <c r="W740" s="146"/>
      <c r="X740" s="146"/>
      <c r="Y740" s="146"/>
      <c r="Z740" s="146"/>
    </row>
    <row r="741" ht="15.75" customHeight="1">
      <c r="A741" s="16"/>
      <c r="B741" s="305"/>
      <c r="C741" s="16"/>
      <c r="D741" s="16"/>
      <c r="E741" s="16"/>
      <c r="F741" s="16"/>
      <c r="G741" s="16"/>
      <c r="H741" s="16"/>
      <c r="I741" s="16"/>
      <c r="J741" s="146"/>
      <c r="K741" s="146"/>
      <c r="L741" s="146"/>
      <c r="M741" s="146"/>
      <c r="N741" s="146"/>
      <c r="O741" s="146"/>
      <c r="P741" s="146"/>
      <c r="Q741" s="146"/>
      <c r="R741" s="146"/>
      <c r="S741" s="146"/>
      <c r="T741" s="146"/>
      <c r="U741" s="146"/>
      <c r="V741" s="146"/>
      <c r="W741" s="146"/>
      <c r="X741" s="146"/>
      <c r="Y741" s="146"/>
      <c r="Z741" s="146"/>
    </row>
    <row r="742" ht="15.75" customHeight="1">
      <c r="A742" s="16"/>
      <c r="B742" s="305"/>
      <c r="C742" s="16"/>
      <c r="D742" s="16"/>
      <c r="E742" s="16"/>
      <c r="F742" s="16"/>
      <c r="G742" s="16"/>
      <c r="H742" s="16"/>
      <c r="I742" s="16"/>
      <c r="J742" s="146"/>
      <c r="K742" s="146"/>
      <c r="L742" s="146"/>
      <c r="M742" s="146"/>
      <c r="N742" s="146"/>
      <c r="O742" s="146"/>
      <c r="P742" s="146"/>
      <c r="Q742" s="146"/>
      <c r="R742" s="146"/>
      <c r="S742" s="146"/>
      <c r="T742" s="146"/>
      <c r="U742" s="146"/>
      <c r="V742" s="146"/>
      <c r="W742" s="146"/>
      <c r="X742" s="146"/>
      <c r="Y742" s="146"/>
      <c r="Z742" s="146"/>
    </row>
    <row r="743" ht="15.75" customHeight="1">
      <c r="A743" s="16"/>
      <c r="B743" s="305"/>
      <c r="C743" s="16"/>
      <c r="D743" s="16"/>
      <c r="E743" s="16"/>
      <c r="F743" s="16"/>
      <c r="G743" s="16"/>
      <c r="H743" s="16"/>
      <c r="I743" s="16"/>
      <c r="J743" s="146"/>
      <c r="K743" s="146"/>
      <c r="L743" s="146"/>
      <c r="M743" s="146"/>
      <c r="N743" s="146"/>
      <c r="O743" s="146"/>
      <c r="P743" s="146"/>
      <c r="Q743" s="146"/>
      <c r="R743" s="146"/>
      <c r="S743" s="146"/>
      <c r="T743" s="146"/>
      <c r="U743" s="146"/>
      <c r="V743" s="146"/>
      <c r="W743" s="146"/>
      <c r="X743" s="146"/>
      <c r="Y743" s="146"/>
      <c r="Z743" s="146"/>
    </row>
    <row r="744" ht="15.75" customHeight="1">
      <c r="A744" s="16"/>
      <c r="B744" s="305"/>
      <c r="C744" s="16"/>
      <c r="D744" s="16"/>
      <c r="E744" s="16"/>
      <c r="F744" s="16"/>
      <c r="G744" s="16"/>
      <c r="H744" s="16"/>
      <c r="I744" s="16"/>
      <c r="J744" s="146"/>
      <c r="K744" s="146"/>
      <c r="L744" s="146"/>
      <c r="M744" s="146"/>
      <c r="N744" s="146"/>
      <c r="O744" s="146"/>
      <c r="P744" s="146"/>
      <c r="Q744" s="146"/>
      <c r="R744" s="146"/>
      <c r="S744" s="146"/>
      <c r="T744" s="146"/>
      <c r="U744" s="146"/>
      <c r="V744" s="146"/>
      <c r="W744" s="146"/>
      <c r="X744" s="146"/>
      <c r="Y744" s="146"/>
      <c r="Z744" s="146"/>
    </row>
    <row r="745" ht="15.75" customHeight="1">
      <c r="A745" s="16"/>
      <c r="B745" s="305"/>
      <c r="C745" s="16"/>
      <c r="D745" s="16"/>
      <c r="E745" s="16"/>
      <c r="F745" s="16"/>
      <c r="G745" s="16"/>
      <c r="H745" s="16"/>
      <c r="I745" s="16"/>
      <c r="J745" s="146"/>
      <c r="K745" s="146"/>
      <c r="L745" s="146"/>
      <c r="M745" s="146"/>
      <c r="N745" s="146"/>
      <c r="O745" s="146"/>
      <c r="P745" s="146"/>
      <c r="Q745" s="146"/>
      <c r="R745" s="146"/>
      <c r="S745" s="146"/>
      <c r="T745" s="146"/>
      <c r="U745" s="146"/>
      <c r="V745" s="146"/>
      <c r="W745" s="146"/>
      <c r="X745" s="146"/>
      <c r="Y745" s="146"/>
      <c r="Z745" s="146"/>
    </row>
    <row r="746" ht="15.75" customHeight="1">
      <c r="A746" s="16"/>
      <c r="B746" s="305"/>
      <c r="C746" s="16"/>
      <c r="D746" s="16"/>
      <c r="E746" s="16"/>
      <c r="F746" s="16"/>
      <c r="G746" s="16"/>
      <c r="H746" s="16"/>
      <c r="I746" s="16"/>
      <c r="J746" s="146"/>
      <c r="K746" s="146"/>
      <c r="L746" s="146"/>
      <c r="M746" s="146"/>
      <c r="N746" s="146"/>
      <c r="O746" s="146"/>
      <c r="P746" s="146"/>
      <c r="Q746" s="146"/>
      <c r="R746" s="146"/>
      <c r="S746" s="146"/>
      <c r="T746" s="146"/>
      <c r="U746" s="146"/>
      <c r="V746" s="146"/>
      <c r="W746" s="146"/>
      <c r="X746" s="146"/>
      <c r="Y746" s="146"/>
      <c r="Z746" s="146"/>
    </row>
    <row r="747" ht="15.75" customHeight="1">
      <c r="A747" s="16"/>
      <c r="B747" s="305"/>
      <c r="C747" s="16"/>
      <c r="D747" s="16"/>
      <c r="E747" s="16"/>
      <c r="F747" s="16"/>
      <c r="G747" s="16"/>
      <c r="H747" s="16"/>
      <c r="I747" s="16"/>
      <c r="J747" s="146"/>
      <c r="K747" s="146"/>
      <c r="L747" s="146"/>
      <c r="M747" s="146"/>
      <c r="N747" s="146"/>
      <c r="O747" s="146"/>
      <c r="P747" s="146"/>
      <c r="Q747" s="146"/>
      <c r="R747" s="146"/>
      <c r="S747" s="146"/>
      <c r="T747" s="146"/>
      <c r="U747" s="146"/>
      <c r="V747" s="146"/>
      <c r="W747" s="146"/>
      <c r="X747" s="146"/>
      <c r="Y747" s="146"/>
      <c r="Z747" s="146"/>
    </row>
    <row r="748" ht="15.75" customHeight="1">
      <c r="A748" s="16"/>
      <c r="B748" s="305"/>
      <c r="C748" s="16"/>
      <c r="D748" s="16"/>
      <c r="E748" s="16"/>
      <c r="F748" s="16"/>
      <c r="G748" s="16"/>
      <c r="H748" s="16"/>
      <c r="I748" s="16"/>
      <c r="J748" s="146"/>
      <c r="K748" s="146"/>
      <c r="L748" s="146"/>
      <c r="M748" s="146"/>
      <c r="N748" s="146"/>
      <c r="O748" s="146"/>
      <c r="P748" s="146"/>
      <c r="Q748" s="146"/>
      <c r="R748" s="146"/>
      <c r="S748" s="146"/>
      <c r="T748" s="146"/>
      <c r="U748" s="146"/>
      <c r="V748" s="146"/>
      <c r="W748" s="146"/>
      <c r="X748" s="146"/>
      <c r="Y748" s="146"/>
      <c r="Z748" s="146"/>
    </row>
    <row r="749" ht="15.75" customHeight="1">
      <c r="A749" s="16"/>
      <c r="B749" s="305"/>
      <c r="C749" s="16"/>
      <c r="D749" s="16"/>
      <c r="E749" s="16"/>
      <c r="F749" s="16"/>
      <c r="G749" s="16"/>
      <c r="H749" s="16"/>
      <c r="I749" s="16"/>
      <c r="J749" s="146"/>
      <c r="K749" s="146"/>
      <c r="L749" s="146"/>
      <c r="M749" s="146"/>
      <c r="N749" s="146"/>
      <c r="O749" s="146"/>
      <c r="P749" s="146"/>
      <c r="Q749" s="146"/>
      <c r="R749" s="146"/>
      <c r="S749" s="146"/>
      <c r="T749" s="146"/>
      <c r="U749" s="146"/>
      <c r="V749" s="146"/>
      <c r="W749" s="146"/>
      <c r="X749" s="146"/>
      <c r="Y749" s="146"/>
      <c r="Z749" s="146"/>
    </row>
    <row r="750" ht="15.75" customHeight="1">
      <c r="A750" s="16"/>
      <c r="B750" s="305"/>
      <c r="C750" s="16"/>
      <c r="D750" s="16"/>
      <c r="E750" s="16"/>
      <c r="F750" s="16"/>
      <c r="G750" s="16"/>
      <c r="H750" s="16"/>
      <c r="I750" s="16"/>
      <c r="J750" s="146"/>
      <c r="K750" s="146"/>
      <c r="L750" s="146"/>
      <c r="M750" s="146"/>
      <c r="N750" s="146"/>
      <c r="O750" s="146"/>
      <c r="P750" s="146"/>
      <c r="Q750" s="146"/>
      <c r="R750" s="146"/>
      <c r="S750" s="146"/>
      <c r="T750" s="146"/>
      <c r="U750" s="146"/>
      <c r="V750" s="146"/>
      <c r="W750" s="146"/>
      <c r="X750" s="146"/>
      <c r="Y750" s="146"/>
      <c r="Z750" s="146"/>
    </row>
    <row r="751" ht="15.75" customHeight="1">
      <c r="A751" s="16"/>
      <c r="B751" s="305"/>
      <c r="C751" s="16"/>
      <c r="D751" s="16"/>
      <c r="E751" s="16"/>
      <c r="F751" s="16"/>
      <c r="G751" s="16"/>
      <c r="H751" s="16"/>
      <c r="I751" s="16"/>
      <c r="J751" s="146"/>
      <c r="K751" s="146"/>
      <c r="L751" s="146"/>
      <c r="M751" s="146"/>
      <c r="N751" s="146"/>
      <c r="O751" s="146"/>
      <c r="P751" s="146"/>
      <c r="Q751" s="146"/>
      <c r="R751" s="146"/>
      <c r="S751" s="146"/>
      <c r="T751" s="146"/>
      <c r="U751" s="146"/>
      <c r="V751" s="146"/>
      <c r="W751" s="146"/>
      <c r="X751" s="146"/>
      <c r="Y751" s="146"/>
      <c r="Z751" s="146"/>
    </row>
    <row r="752" ht="15.75" customHeight="1">
      <c r="A752" s="16"/>
      <c r="B752" s="305"/>
      <c r="C752" s="16"/>
      <c r="D752" s="16"/>
      <c r="E752" s="16"/>
      <c r="F752" s="16"/>
      <c r="G752" s="16"/>
      <c r="H752" s="16"/>
      <c r="I752" s="16"/>
      <c r="J752" s="146"/>
      <c r="K752" s="146"/>
      <c r="L752" s="146"/>
      <c r="M752" s="146"/>
      <c r="N752" s="146"/>
      <c r="O752" s="146"/>
      <c r="P752" s="146"/>
      <c r="Q752" s="146"/>
      <c r="R752" s="146"/>
      <c r="S752" s="146"/>
      <c r="T752" s="146"/>
      <c r="U752" s="146"/>
      <c r="V752" s="146"/>
      <c r="W752" s="146"/>
      <c r="X752" s="146"/>
      <c r="Y752" s="146"/>
      <c r="Z752" s="146"/>
    </row>
    <row r="753" ht="15.75" customHeight="1">
      <c r="A753" s="16"/>
      <c r="B753" s="305"/>
      <c r="C753" s="16"/>
      <c r="D753" s="16"/>
      <c r="E753" s="16"/>
      <c r="F753" s="16"/>
      <c r="G753" s="16"/>
      <c r="H753" s="16"/>
      <c r="I753" s="16"/>
      <c r="J753" s="146"/>
      <c r="K753" s="146"/>
      <c r="L753" s="146"/>
      <c r="M753" s="146"/>
      <c r="N753" s="146"/>
      <c r="O753" s="146"/>
      <c r="P753" s="146"/>
      <c r="Q753" s="146"/>
      <c r="R753" s="146"/>
      <c r="S753" s="146"/>
      <c r="T753" s="146"/>
      <c r="U753" s="146"/>
      <c r="V753" s="146"/>
      <c r="W753" s="146"/>
      <c r="X753" s="146"/>
      <c r="Y753" s="146"/>
      <c r="Z753" s="146"/>
    </row>
    <row r="754" ht="15.75" customHeight="1">
      <c r="A754" s="16"/>
      <c r="B754" s="305"/>
      <c r="C754" s="16"/>
      <c r="D754" s="16"/>
      <c r="E754" s="16"/>
      <c r="F754" s="16"/>
      <c r="G754" s="16"/>
      <c r="H754" s="16"/>
      <c r="I754" s="16"/>
      <c r="J754" s="146"/>
      <c r="K754" s="146"/>
      <c r="L754" s="146"/>
      <c r="M754" s="146"/>
      <c r="N754" s="146"/>
      <c r="O754" s="146"/>
      <c r="P754" s="146"/>
      <c r="Q754" s="146"/>
      <c r="R754" s="146"/>
      <c r="S754" s="146"/>
      <c r="T754" s="146"/>
      <c r="U754" s="146"/>
      <c r="V754" s="146"/>
      <c r="W754" s="146"/>
      <c r="X754" s="146"/>
      <c r="Y754" s="146"/>
      <c r="Z754" s="146"/>
    </row>
    <row r="755" ht="15.75" customHeight="1">
      <c r="A755" s="16"/>
      <c r="B755" s="305"/>
      <c r="C755" s="16"/>
      <c r="D755" s="16"/>
      <c r="E755" s="16"/>
      <c r="F755" s="16"/>
      <c r="G755" s="16"/>
      <c r="H755" s="16"/>
      <c r="I755" s="16"/>
      <c r="J755" s="146"/>
      <c r="K755" s="146"/>
      <c r="L755" s="146"/>
      <c r="M755" s="146"/>
      <c r="N755" s="146"/>
      <c r="O755" s="146"/>
      <c r="P755" s="146"/>
      <c r="Q755" s="146"/>
      <c r="R755" s="146"/>
      <c r="S755" s="146"/>
      <c r="T755" s="146"/>
      <c r="U755" s="146"/>
      <c r="V755" s="146"/>
      <c r="W755" s="146"/>
      <c r="X755" s="146"/>
      <c r="Y755" s="146"/>
      <c r="Z755" s="146"/>
    </row>
    <row r="756" ht="15.75" customHeight="1">
      <c r="A756" s="16"/>
      <c r="B756" s="305"/>
      <c r="C756" s="16"/>
      <c r="D756" s="16"/>
      <c r="E756" s="16"/>
      <c r="F756" s="16"/>
      <c r="G756" s="16"/>
      <c r="H756" s="16"/>
      <c r="I756" s="16"/>
      <c r="J756" s="146"/>
      <c r="K756" s="146"/>
      <c r="L756" s="146"/>
      <c r="M756" s="146"/>
      <c r="N756" s="146"/>
      <c r="O756" s="146"/>
      <c r="P756" s="146"/>
      <c r="Q756" s="146"/>
      <c r="R756" s="146"/>
      <c r="S756" s="146"/>
      <c r="T756" s="146"/>
      <c r="U756" s="146"/>
      <c r="V756" s="146"/>
      <c r="W756" s="146"/>
      <c r="X756" s="146"/>
      <c r="Y756" s="146"/>
      <c r="Z756" s="146"/>
    </row>
    <row r="757" ht="15.75" customHeight="1">
      <c r="A757" s="16"/>
      <c r="B757" s="305"/>
      <c r="C757" s="16"/>
      <c r="D757" s="16"/>
      <c r="E757" s="16"/>
      <c r="F757" s="16"/>
      <c r="G757" s="16"/>
      <c r="H757" s="16"/>
      <c r="I757" s="16"/>
      <c r="J757" s="146"/>
      <c r="K757" s="146"/>
      <c r="L757" s="146"/>
      <c r="M757" s="146"/>
      <c r="N757" s="146"/>
      <c r="O757" s="146"/>
      <c r="P757" s="146"/>
      <c r="Q757" s="146"/>
      <c r="R757" s="146"/>
      <c r="S757" s="146"/>
      <c r="T757" s="146"/>
      <c r="U757" s="146"/>
      <c r="V757" s="146"/>
      <c r="W757" s="146"/>
      <c r="X757" s="146"/>
      <c r="Y757" s="146"/>
      <c r="Z757" s="146"/>
    </row>
    <row r="758" ht="15.75" customHeight="1">
      <c r="A758" s="16"/>
      <c r="B758" s="305"/>
      <c r="C758" s="16"/>
      <c r="D758" s="16"/>
      <c r="E758" s="16"/>
      <c r="F758" s="16"/>
      <c r="G758" s="16"/>
      <c r="H758" s="16"/>
      <c r="I758" s="16"/>
      <c r="J758" s="146"/>
      <c r="K758" s="146"/>
      <c r="L758" s="146"/>
      <c r="M758" s="146"/>
      <c r="N758" s="146"/>
      <c r="O758" s="146"/>
      <c r="P758" s="146"/>
      <c r="Q758" s="146"/>
      <c r="R758" s="146"/>
      <c r="S758" s="146"/>
      <c r="T758" s="146"/>
      <c r="U758" s="146"/>
      <c r="V758" s="146"/>
      <c r="W758" s="146"/>
      <c r="X758" s="146"/>
      <c r="Y758" s="146"/>
      <c r="Z758" s="146"/>
    </row>
    <row r="759" ht="15.75" customHeight="1">
      <c r="A759" s="16"/>
      <c r="B759" s="305"/>
      <c r="C759" s="16"/>
      <c r="D759" s="16"/>
      <c r="E759" s="16"/>
      <c r="F759" s="16"/>
      <c r="G759" s="16"/>
      <c r="H759" s="16"/>
      <c r="I759" s="16"/>
      <c r="J759" s="146"/>
      <c r="K759" s="146"/>
      <c r="L759" s="146"/>
      <c r="M759" s="146"/>
      <c r="N759" s="146"/>
      <c r="O759" s="146"/>
      <c r="P759" s="146"/>
      <c r="Q759" s="146"/>
      <c r="R759" s="146"/>
      <c r="S759" s="146"/>
      <c r="T759" s="146"/>
      <c r="U759" s="146"/>
      <c r="V759" s="146"/>
      <c r="W759" s="146"/>
      <c r="X759" s="146"/>
      <c r="Y759" s="146"/>
      <c r="Z759" s="146"/>
    </row>
    <row r="760" ht="15.75" customHeight="1">
      <c r="A760" s="16"/>
      <c r="B760" s="305"/>
      <c r="C760" s="16"/>
      <c r="D760" s="16"/>
      <c r="E760" s="16"/>
      <c r="F760" s="16"/>
      <c r="G760" s="16"/>
      <c r="H760" s="16"/>
      <c r="I760" s="16"/>
      <c r="J760" s="146"/>
      <c r="K760" s="146"/>
      <c r="L760" s="146"/>
      <c r="M760" s="146"/>
      <c r="N760" s="146"/>
      <c r="O760" s="146"/>
      <c r="P760" s="146"/>
      <c r="Q760" s="146"/>
      <c r="R760" s="146"/>
      <c r="S760" s="146"/>
      <c r="T760" s="146"/>
      <c r="U760" s="146"/>
      <c r="V760" s="146"/>
      <c r="W760" s="146"/>
      <c r="X760" s="146"/>
      <c r="Y760" s="146"/>
      <c r="Z760" s="146"/>
    </row>
    <row r="761" ht="15.75" customHeight="1">
      <c r="A761" s="16"/>
      <c r="B761" s="305"/>
      <c r="C761" s="16"/>
      <c r="D761" s="16"/>
      <c r="E761" s="16"/>
      <c r="F761" s="16"/>
      <c r="G761" s="16"/>
      <c r="H761" s="16"/>
      <c r="I761" s="16"/>
      <c r="J761" s="146"/>
      <c r="K761" s="146"/>
      <c r="L761" s="146"/>
      <c r="M761" s="146"/>
      <c r="N761" s="146"/>
      <c r="O761" s="146"/>
      <c r="P761" s="146"/>
      <c r="Q761" s="146"/>
      <c r="R761" s="146"/>
      <c r="S761" s="146"/>
      <c r="T761" s="146"/>
      <c r="U761" s="146"/>
      <c r="V761" s="146"/>
      <c r="W761" s="146"/>
      <c r="X761" s="146"/>
      <c r="Y761" s="146"/>
      <c r="Z761" s="146"/>
    </row>
    <row r="762" ht="15.75" customHeight="1">
      <c r="A762" s="16"/>
      <c r="B762" s="305"/>
      <c r="C762" s="16"/>
      <c r="D762" s="16"/>
      <c r="E762" s="16"/>
      <c r="F762" s="16"/>
      <c r="G762" s="16"/>
      <c r="H762" s="16"/>
      <c r="I762" s="16"/>
      <c r="J762" s="146"/>
      <c r="K762" s="146"/>
      <c r="L762" s="146"/>
      <c r="M762" s="146"/>
      <c r="N762" s="146"/>
      <c r="O762" s="146"/>
      <c r="P762" s="146"/>
      <c r="Q762" s="146"/>
      <c r="R762" s="146"/>
      <c r="S762" s="146"/>
      <c r="T762" s="146"/>
      <c r="U762" s="146"/>
      <c r="V762" s="146"/>
      <c r="W762" s="146"/>
      <c r="X762" s="146"/>
      <c r="Y762" s="146"/>
      <c r="Z762" s="146"/>
    </row>
    <row r="763" ht="15.75" customHeight="1">
      <c r="A763" s="16"/>
      <c r="B763" s="305"/>
      <c r="C763" s="16"/>
      <c r="D763" s="16"/>
      <c r="E763" s="16"/>
      <c r="F763" s="16"/>
      <c r="G763" s="16"/>
      <c r="H763" s="16"/>
      <c r="I763" s="16"/>
      <c r="J763" s="146"/>
      <c r="K763" s="146"/>
      <c r="L763" s="146"/>
      <c r="M763" s="146"/>
      <c r="N763" s="146"/>
      <c r="O763" s="146"/>
      <c r="P763" s="146"/>
      <c r="Q763" s="146"/>
      <c r="R763" s="146"/>
      <c r="S763" s="146"/>
      <c r="T763" s="146"/>
      <c r="U763" s="146"/>
      <c r="V763" s="146"/>
      <c r="W763" s="146"/>
      <c r="X763" s="146"/>
      <c r="Y763" s="146"/>
      <c r="Z763" s="146"/>
    </row>
    <row r="764" ht="15.75" customHeight="1">
      <c r="A764" s="16"/>
      <c r="B764" s="305"/>
      <c r="C764" s="16"/>
      <c r="D764" s="16"/>
      <c r="E764" s="16"/>
      <c r="F764" s="16"/>
      <c r="G764" s="16"/>
      <c r="H764" s="16"/>
      <c r="I764" s="16"/>
      <c r="J764" s="146"/>
      <c r="K764" s="146"/>
      <c r="L764" s="146"/>
      <c r="M764" s="146"/>
      <c r="N764" s="146"/>
      <c r="O764" s="146"/>
      <c r="P764" s="146"/>
      <c r="Q764" s="146"/>
      <c r="R764" s="146"/>
      <c r="S764" s="146"/>
      <c r="T764" s="146"/>
      <c r="U764" s="146"/>
      <c r="V764" s="146"/>
      <c r="W764" s="146"/>
      <c r="X764" s="146"/>
      <c r="Y764" s="146"/>
      <c r="Z764" s="146"/>
    </row>
    <row r="765" ht="15.75" customHeight="1">
      <c r="A765" s="16"/>
      <c r="B765" s="305"/>
      <c r="C765" s="16"/>
      <c r="D765" s="16"/>
      <c r="E765" s="16"/>
      <c r="F765" s="16"/>
      <c r="G765" s="16"/>
      <c r="H765" s="16"/>
      <c r="I765" s="16"/>
      <c r="J765" s="146"/>
      <c r="K765" s="146"/>
      <c r="L765" s="146"/>
      <c r="M765" s="146"/>
      <c r="N765" s="146"/>
      <c r="O765" s="146"/>
      <c r="P765" s="146"/>
      <c r="Q765" s="146"/>
      <c r="R765" s="146"/>
      <c r="S765" s="146"/>
      <c r="T765" s="146"/>
      <c r="U765" s="146"/>
      <c r="V765" s="146"/>
      <c r="W765" s="146"/>
      <c r="X765" s="146"/>
      <c r="Y765" s="146"/>
      <c r="Z765" s="146"/>
    </row>
    <row r="766" ht="15.75" customHeight="1">
      <c r="A766" s="16"/>
      <c r="B766" s="305"/>
      <c r="C766" s="16"/>
      <c r="D766" s="16"/>
      <c r="E766" s="16"/>
      <c r="F766" s="16"/>
      <c r="G766" s="16"/>
      <c r="H766" s="16"/>
      <c r="I766" s="16"/>
      <c r="J766" s="146"/>
      <c r="K766" s="146"/>
      <c r="L766" s="146"/>
      <c r="M766" s="146"/>
      <c r="N766" s="146"/>
      <c r="O766" s="146"/>
      <c r="P766" s="146"/>
      <c r="Q766" s="146"/>
      <c r="R766" s="146"/>
      <c r="S766" s="146"/>
      <c r="T766" s="146"/>
      <c r="U766" s="146"/>
      <c r="V766" s="146"/>
      <c r="W766" s="146"/>
      <c r="X766" s="146"/>
      <c r="Y766" s="146"/>
      <c r="Z766" s="146"/>
    </row>
    <row r="767" ht="15.75" customHeight="1">
      <c r="A767" s="16"/>
      <c r="B767" s="305"/>
      <c r="C767" s="16"/>
      <c r="D767" s="16"/>
      <c r="E767" s="16"/>
      <c r="F767" s="16"/>
      <c r="G767" s="16"/>
      <c r="H767" s="16"/>
      <c r="I767" s="16"/>
      <c r="J767" s="146"/>
      <c r="K767" s="146"/>
      <c r="L767" s="146"/>
      <c r="M767" s="146"/>
      <c r="N767" s="146"/>
      <c r="O767" s="146"/>
      <c r="P767" s="146"/>
      <c r="Q767" s="146"/>
      <c r="R767" s="146"/>
      <c r="S767" s="146"/>
      <c r="T767" s="146"/>
      <c r="U767" s="146"/>
      <c r="V767" s="146"/>
      <c r="W767" s="146"/>
      <c r="X767" s="146"/>
      <c r="Y767" s="146"/>
      <c r="Z767" s="146"/>
    </row>
    <row r="768" ht="15.75" customHeight="1">
      <c r="A768" s="16"/>
      <c r="B768" s="305"/>
      <c r="C768" s="16"/>
      <c r="D768" s="16"/>
      <c r="E768" s="16"/>
      <c r="F768" s="16"/>
      <c r="G768" s="16"/>
      <c r="H768" s="16"/>
      <c r="I768" s="16"/>
      <c r="J768" s="146"/>
      <c r="K768" s="146"/>
      <c r="L768" s="146"/>
      <c r="M768" s="146"/>
      <c r="N768" s="146"/>
      <c r="O768" s="146"/>
      <c r="P768" s="146"/>
      <c r="Q768" s="146"/>
      <c r="R768" s="146"/>
      <c r="S768" s="146"/>
      <c r="T768" s="146"/>
      <c r="U768" s="146"/>
      <c r="V768" s="146"/>
      <c r="W768" s="146"/>
      <c r="X768" s="146"/>
      <c r="Y768" s="146"/>
      <c r="Z768" s="146"/>
    </row>
    <row r="769" ht="15.75" customHeight="1">
      <c r="A769" s="16"/>
      <c r="B769" s="305"/>
      <c r="C769" s="16"/>
      <c r="D769" s="16"/>
      <c r="E769" s="16"/>
      <c r="F769" s="16"/>
      <c r="G769" s="16"/>
      <c r="H769" s="16"/>
      <c r="I769" s="16"/>
      <c r="J769" s="146"/>
      <c r="K769" s="146"/>
      <c r="L769" s="146"/>
      <c r="M769" s="146"/>
      <c r="N769" s="146"/>
      <c r="O769" s="146"/>
      <c r="P769" s="146"/>
      <c r="Q769" s="146"/>
      <c r="R769" s="146"/>
      <c r="S769" s="146"/>
      <c r="T769" s="146"/>
      <c r="U769" s="146"/>
      <c r="V769" s="146"/>
      <c r="W769" s="146"/>
      <c r="X769" s="146"/>
      <c r="Y769" s="146"/>
      <c r="Z769" s="146"/>
    </row>
    <row r="770" ht="15.75" customHeight="1">
      <c r="A770" s="16"/>
      <c r="B770" s="305"/>
      <c r="C770" s="16"/>
      <c r="D770" s="16"/>
      <c r="E770" s="16"/>
      <c r="F770" s="16"/>
      <c r="G770" s="16"/>
      <c r="H770" s="16"/>
      <c r="I770" s="16"/>
      <c r="J770" s="146"/>
      <c r="K770" s="146"/>
      <c r="L770" s="146"/>
      <c r="M770" s="146"/>
      <c r="N770" s="146"/>
      <c r="O770" s="146"/>
      <c r="P770" s="146"/>
      <c r="Q770" s="146"/>
      <c r="R770" s="146"/>
      <c r="S770" s="146"/>
      <c r="T770" s="146"/>
      <c r="U770" s="146"/>
      <c r="V770" s="146"/>
      <c r="W770" s="146"/>
      <c r="X770" s="146"/>
      <c r="Y770" s="146"/>
      <c r="Z770" s="146"/>
    </row>
    <row r="771" ht="15.75" customHeight="1">
      <c r="A771" s="16"/>
      <c r="B771" s="305"/>
      <c r="C771" s="16"/>
      <c r="D771" s="16"/>
      <c r="E771" s="16"/>
      <c r="F771" s="16"/>
      <c r="G771" s="16"/>
      <c r="H771" s="16"/>
      <c r="I771" s="16"/>
      <c r="J771" s="146"/>
      <c r="K771" s="146"/>
      <c r="L771" s="146"/>
      <c r="M771" s="146"/>
      <c r="N771" s="146"/>
      <c r="O771" s="146"/>
      <c r="P771" s="146"/>
      <c r="Q771" s="146"/>
      <c r="R771" s="146"/>
      <c r="S771" s="146"/>
      <c r="T771" s="146"/>
      <c r="U771" s="146"/>
      <c r="V771" s="146"/>
      <c r="W771" s="146"/>
      <c r="X771" s="146"/>
      <c r="Y771" s="146"/>
      <c r="Z771" s="146"/>
    </row>
    <row r="772" ht="15.75" customHeight="1">
      <c r="A772" s="16"/>
      <c r="B772" s="305"/>
      <c r="C772" s="16"/>
      <c r="D772" s="16"/>
      <c r="E772" s="16"/>
      <c r="F772" s="16"/>
      <c r="G772" s="16"/>
      <c r="H772" s="16"/>
      <c r="I772" s="16"/>
      <c r="J772" s="146"/>
      <c r="K772" s="146"/>
      <c r="L772" s="146"/>
      <c r="M772" s="146"/>
      <c r="N772" s="146"/>
      <c r="O772" s="146"/>
      <c r="P772" s="146"/>
      <c r="Q772" s="146"/>
      <c r="R772" s="146"/>
      <c r="S772" s="146"/>
      <c r="T772" s="146"/>
      <c r="U772" s="146"/>
      <c r="V772" s="146"/>
      <c r="W772" s="146"/>
      <c r="X772" s="146"/>
      <c r="Y772" s="146"/>
      <c r="Z772" s="146"/>
    </row>
    <row r="773" ht="15.75" customHeight="1">
      <c r="A773" s="16"/>
      <c r="B773" s="305"/>
      <c r="C773" s="16"/>
      <c r="D773" s="16"/>
      <c r="E773" s="16"/>
      <c r="F773" s="16"/>
      <c r="G773" s="16"/>
      <c r="H773" s="16"/>
      <c r="I773" s="16"/>
      <c r="J773" s="146"/>
      <c r="K773" s="146"/>
      <c r="L773" s="146"/>
      <c r="M773" s="146"/>
      <c r="N773" s="146"/>
      <c r="O773" s="146"/>
      <c r="P773" s="146"/>
      <c r="Q773" s="146"/>
      <c r="R773" s="146"/>
      <c r="S773" s="146"/>
      <c r="T773" s="146"/>
      <c r="U773" s="146"/>
      <c r="V773" s="146"/>
      <c r="W773" s="146"/>
      <c r="X773" s="146"/>
      <c r="Y773" s="146"/>
      <c r="Z773" s="146"/>
    </row>
    <row r="774" ht="15.75" customHeight="1">
      <c r="A774" s="16"/>
      <c r="B774" s="305"/>
      <c r="C774" s="16"/>
      <c r="D774" s="16"/>
      <c r="E774" s="16"/>
      <c r="F774" s="16"/>
      <c r="G774" s="16"/>
      <c r="H774" s="16"/>
      <c r="I774" s="16"/>
      <c r="J774" s="146"/>
      <c r="K774" s="146"/>
      <c r="L774" s="146"/>
      <c r="M774" s="146"/>
      <c r="N774" s="146"/>
      <c r="O774" s="146"/>
      <c r="P774" s="146"/>
      <c r="Q774" s="146"/>
      <c r="R774" s="146"/>
      <c r="S774" s="146"/>
      <c r="T774" s="146"/>
      <c r="U774" s="146"/>
      <c r="V774" s="146"/>
      <c r="W774" s="146"/>
      <c r="X774" s="146"/>
      <c r="Y774" s="146"/>
      <c r="Z774" s="146"/>
    </row>
    <row r="775" ht="15.75" customHeight="1">
      <c r="A775" s="16"/>
      <c r="B775" s="305"/>
      <c r="C775" s="16"/>
      <c r="D775" s="16"/>
      <c r="E775" s="16"/>
      <c r="F775" s="16"/>
      <c r="G775" s="16"/>
      <c r="H775" s="16"/>
      <c r="I775" s="16"/>
      <c r="J775" s="146"/>
      <c r="K775" s="146"/>
      <c r="L775" s="146"/>
      <c r="M775" s="146"/>
      <c r="N775" s="146"/>
      <c r="O775" s="146"/>
      <c r="P775" s="146"/>
      <c r="Q775" s="146"/>
      <c r="R775" s="146"/>
      <c r="S775" s="146"/>
      <c r="T775" s="146"/>
      <c r="U775" s="146"/>
      <c r="V775" s="146"/>
      <c r="W775" s="146"/>
      <c r="X775" s="146"/>
      <c r="Y775" s="146"/>
      <c r="Z775" s="146"/>
    </row>
    <row r="776" ht="15.75" customHeight="1">
      <c r="A776" s="16"/>
      <c r="B776" s="305"/>
      <c r="C776" s="16"/>
      <c r="D776" s="16"/>
      <c r="E776" s="16"/>
      <c r="F776" s="16"/>
      <c r="G776" s="16"/>
      <c r="H776" s="16"/>
      <c r="I776" s="16"/>
      <c r="J776" s="146"/>
      <c r="K776" s="146"/>
      <c r="L776" s="146"/>
      <c r="M776" s="146"/>
      <c r="N776" s="146"/>
      <c r="O776" s="146"/>
      <c r="P776" s="146"/>
      <c r="Q776" s="146"/>
      <c r="R776" s="146"/>
      <c r="S776" s="146"/>
      <c r="T776" s="146"/>
      <c r="U776" s="146"/>
      <c r="V776" s="146"/>
      <c r="W776" s="146"/>
      <c r="X776" s="146"/>
      <c r="Y776" s="146"/>
      <c r="Z776" s="146"/>
    </row>
    <row r="777" ht="15.75" customHeight="1">
      <c r="A777" s="16"/>
      <c r="B777" s="305"/>
      <c r="C777" s="16"/>
      <c r="D777" s="16"/>
      <c r="E777" s="16"/>
      <c r="F777" s="16"/>
      <c r="G777" s="16"/>
      <c r="H777" s="16"/>
      <c r="I777" s="16"/>
      <c r="J777" s="146"/>
      <c r="K777" s="146"/>
      <c r="L777" s="146"/>
      <c r="M777" s="146"/>
      <c r="N777" s="146"/>
      <c r="O777" s="146"/>
      <c r="P777" s="146"/>
      <c r="Q777" s="146"/>
      <c r="R777" s="146"/>
      <c r="S777" s="146"/>
      <c r="T777" s="146"/>
      <c r="U777" s="146"/>
      <c r="V777" s="146"/>
      <c r="W777" s="146"/>
      <c r="X777" s="146"/>
      <c r="Y777" s="146"/>
      <c r="Z777" s="146"/>
    </row>
    <row r="778" ht="15.75" customHeight="1">
      <c r="A778" s="16"/>
      <c r="B778" s="305"/>
      <c r="C778" s="16"/>
      <c r="D778" s="16"/>
      <c r="E778" s="16"/>
      <c r="F778" s="16"/>
      <c r="G778" s="16"/>
      <c r="H778" s="16"/>
      <c r="I778" s="16"/>
      <c r="J778" s="146"/>
      <c r="K778" s="146"/>
      <c r="L778" s="146"/>
      <c r="M778" s="146"/>
      <c r="N778" s="146"/>
      <c r="O778" s="146"/>
      <c r="P778" s="146"/>
      <c r="Q778" s="146"/>
      <c r="R778" s="146"/>
      <c r="S778" s="146"/>
      <c r="T778" s="146"/>
      <c r="U778" s="146"/>
      <c r="V778" s="146"/>
      <c r="W778" s="146"/>
      <c r="X778" s="146"/>
      <c r="Y778" s="146"/>
      <c r="Z778" s="146"/>
    </row>
    <row r="779" ht="15.75" customHeight="1">
      <c r="A779" s="16"/>
      <c r="B779" s="305"/>
      <c r="C779" s="16"/>
      <c r="D779" s="16"/>
      <c r="E779" s="16"/>
      <c r="F779" s="16"/>
      <c r="G779" s="16"/>
      <c r="H779" s="16"/>
      <c r="I779" s="16"/>
      <c r="J779" s="146"/>
      <c r="K779" s="146"/>
      <c r="L779" s="146"/>
      <c r="M779" s="146"/>
      <c r="N779" s="146"/>
      <c r="O779" s="146"/>
      <c r="P779" s="146"/>
      <c r="Q779" s="146"/>
      <c r="R779" s="146"/>
      <c r="S779" s="146"/>
      <c r="T779" s="146"/>
      <c r="U779" s="146"/>
      <c r="V779" s="146"/>
      <c r="W779" s="146"/>
      <c r="X779" s="146"/>
      <c r="Y779" s="146"/>
      <c r="Z779" s="146"/>
    </row>
    <row r="780" ht="15.75" customHeight="1">
      <c r="A780" s="16"/>
      <c r="B780" s="305"/>
      <c r="C780" s="16"/>
      <c r="D780" s="16"/>
      <c r="E780" s="16"/>
      <c r="F780" s="16"/>
      <c r="G780" s="16"/>
      <c r="H780" s="16"/>
      <c r="I780" s="16"/>
      <c r="J780" s="146"/>
      <c r="K780" s="146"/>
      <c r="L780" s="146"/>
      <c r="M780" s="146"/>
      <c r="N780" s="146"/>
      <c r="O780" s="146"/>
      <c r="P780" s="146"/>
      <c r="Q780" s="146"/>
      <c r="R780" s="146"/>
      <c r="S780" s="146"/>
      <c r="T780" s="146"/>
      <c r="U780" s="146"/>
      <c r="V780" s="146"/>
      <c r="W780" s="146"/>
      <c r="X780" s="146"/>
      <c r="Y780" s="146"/>
      <c r="Z780" s="146"/>
    </row>
    <row r="781" ht="15.75" customHeight="1">
      <c r="A781" s="16"/>
      <c r="B781" s="305"/>
      <c r="C781" s="16"/>
      <c r="D781" s="16"/>
      <c r="E781" s="16"/>
      <c r="F781" s="16"/>
      <c r="G781" s="16"/>
      <c r="H781" s="16"/>
      <c r="I781" s="16"/>
      <c r="J781" s="146"/>
      <c r="K781" s="146"/>
      <c r="L781" s="146"/>
      <c r="M781" s="146"/>
      <c r="N781" s="146"/>
      <c r="O781" s="146"/>
      <c r="P781" s="146"/>
      <c r="Q781" s="146"/>
      <c r="R781" s="146"/>
      <c r="S781" s="146"/>
      <c r="T781" s="146"/>
      <c r="U781" s="146"/>
      <c r="V781" s="146"/>
      <c r="W781" s="146"/>
      <c r="X781" s="146"/>
      <c r="Y781" s="146"/>
      <c r="Z781" s="146"/>
    </row>
    <row r="782" ht="15.75" customHeight="1">
      <c r="A782" s="16"/>
      <c r="B782" s="305"/>
      <c r="C782" s="16"/>
      <c r="D782" s="16"/>
      <c r="E782" s="16"/>
      <c r="F782" s="16"/>
      <c r="G782" s="16"/>
      <c r="H782" s="16"/>
      <c r="I782" s="16"/>
      <c r="J782" s="146"/>
      <c r="K782" s="146"/>
      <c r="L782" s="146"/>
      <c r="M782" s="146"/>
      <c r="N782" s="146"/>
      <c r="O782" s="146"/>
      <c r="P782" s="146"/>
      <c r="Q782" s="146"/>
      <c r="R782" s="146"/>
      <c r="S782" s="146"/>
      <c r="T782" s="146"/>
      <c r="U782" s="146"/>
      <c r="V782" s="146"/>
      <c r="W782" s="146"/>
      <c r="X782" s="146"/>
      <c r="Y782" s="146"/>
      <c r="Z782" s="146"/>
    </row>
    <row r="783" ht="15.75" customHeight="1">
      <c r="A783" s="16"/>
      <c r="B783" s="305"/>
      <c r="C783" s="16"/>
      <c r="D783" s="16"/>
      <c r="E783" s="16"/>
      <c r="F783" s="16"/>
      <c r="G783" s="16"/>
      <c r="H783" s="16"/>
      <c r="I783" s="16"/>
      <c r="J783" s="146"/>
      <c r="K783" s="146"/>
      <c r="L783" s="146"/>
      <c r="M783" s="146"/>
      <c r="N783" s="146"/>
      <c r="O783" s="146"/>
      <c r="P783" s="146"/>
      <c r="Q783" s="146"/>
      <c r="R783" s="146"/>
      <c r="S783" s="146"/>
      <c r="T783" s="146"/>
      <c r="U783" s="146"/>
      <c r="V783" s="146"/>
      <c r="W783" s="146"/>
      <c r="X783" s="146"/>
      <c r="Y783" s="146"/>
      <c r="Z783" s="146"/>
    </row>
    <row r="784" ht="15.75" customHeight="1">
      <c r="A784" s="16"/>
      <c r="B784" s="305"/>
      <c r="C784" s="16"/>
      <c r="D784" s="16"/>
      <c r="E784" s="16"/>
      <c r="F784" s="16"/>
      <c r="G784" s="16"/>
      <c r="H784" s="16"/>
      <c r="I784" s="16"/>
      <c r="J784" s="146"/>
      <c r="K784" s="146"/>
      <c r="L784" s="146"/>
      <c r="M784" s="146"/>
      <c r="N784" s="146"/>
      <c r="O784" s="146"/>
      <c r="P784" s="146"/>
      <c r="Q784" s="146"/>
      <c r="R784" s="146"/>
      <c r="S784" s="146"/>
      <c r="T784" s="146"/>
      <c r="U784" s="146"/>
      <c r="V784" s="146"/>
      <c r="W784" s="146"/>
      <c r="X784" s="146"/>
      <c r="Y784" s="146"/>
      <c r="Z784" s="146"/>
    </row>
    <row r="785" ht="15.75" customHeight="1">
      <c r="A785" s="16"/>
      <c r="B785" s="305"/>
      <c r="C785" s="16"/>
      <c r="D785" s="16"/>
      <c r="E785" s="16"/>
      <c r="F785" s="16"/>
      <c r="G785" s="16"/>
      <c r="H785" s="16"/>
      <c r="I785" s="16"/>
      <c r="J785" s="146"/>
      <c r="K785" s="146"/>
      <c r="L785" s="146"/>
      <c r="M785" s="146"/>
      <c r="N785" s="146"/>
      <c r="O785" s="146"/>
      <c r="P785" s="146"/>
      <c r="Q785" s="146"/>
      <c r="R785" s="146"/>
      <c r="S785" s="146"/>
      <c r="T785" s="146"/>
      <c r="U785" s="146"/>
      <c r="V785" s="146"/>
      <c r="W785" s="146"/>
      <c r="X785" s="146"/>
      <c r="Y785" s="146"/>
      <c r="Z785" s="146"/>
    </row>
    <row r="786" ht="15.75" customHeight="1">
      <c r="A786" s="16"/>
      <c r="B786" s="305"/>
      <c r="C786" s="16"/>
      <c r="D786" s="16"/>
      <c r="E786" s="16"/>
      <c r="F786" s="16"/>
      <c r="G786" s="16"/>
      <c r="H786" s="16"/>
      <c r="I786" s="16"/>
      <c r="J786" s="146"/>
      <c r="K786" s="146"/>
      <c r="L786" s="146"/>
      <c r="M786" s="146"/>
      <c r="N786" s="146"/>
      <c r="O786" s="146"/>
      <c r="P786" s="146"/>
      <c r="Q786" s="146"/>
      <c r="R786" s="146"/>
      <c r="S786" s="146"/>
      <c r="T786" s="146"/>
      <c r="U786" s="146"/>
      <c r="V786" s="146"/>
      <c r="W786" s="146"/>
      <c r="X786" s="146"/>
      <c r="Y786" s="146"/>
      <c r="Z786" s="146"/>
    </row>
    <row r="787" ht="15.75" customHeight="1">
      <c r="A787" s="16"/>
      <c r="B787" s="305"/>
      <c r="C787" s="16"/>
      <c r="D787" s="16"/>
      <c r="E787" s="16"/>
      <c r="F787" s="16"/>
      <c r="G787" s="16"/>
      <c r="H787" s="16"/>
      <c r="I787" s="16"/>
      <c r="J787" s="146"/>
      <c r="K787" s="146"/>
      <c r="L787" s="146"/>
      <c r="M787" s="146"/>
      <c r="N787" s="146"/>
      <c r="O787" s="146"/>
      <c r="P787" s="146"/>
      <c r="Q787" s="146"/>
      <c r="R787" s="146"/>
      <c r="S787" s="146"/>
      <c r="T787" s="146"/>
      <c r="U787" s="146"/>
      <c r="V787" s="146"/>
      <c r="W787" s="146"/>
      <c r="X787" s="146"/>
      <c r="Y787" s="146"/>
      <c r="Z787" s="146"/>
    </row>
    <row r="788" ht="15.75" customHeight="1">
      <c r="A788" s="16"/>
      <c r="B788" s="305"/>
      <c r="C788" s="16"/>
      <c r="D788" s="16"/>
      <c r="E788" s="16"/>
      <c r="F788" s="16"/>
      <c r="G788" s="16"/>
      <c r="H788" s="16"/>
      <c r="I788" s="16"/>
      <c r="J788" s="146"/>
      <c r="K788" s="146"/>
      <c r="L788" s="146"/>
      <c r="M788" s="146"/>
      <c r="N788" s="146"/>
      <c r="O788" s="146"/>
      <c r="P788" s="146"/>
      <c r="Q788" s="146"/>
      <c r="R788" s="146"/>
      <c r="S788" s="146"/>
      <c r="T788" s="146"/>
      <c r="U788" s="146"/>
      <c r="V788" s="146"/>
      <c r="W788" s="146"/>
      <c r="X788" s="146"/>
      <c r="Y788" s="146"/>
      <c r="Z788" s="146"/>
    </row>
    <row r="789" ht="15.75" customHeight="1">
      <c r="A789" s="16"/>
      <c r="B789" s="305"/>
      <c r="C789" s="16"/>
      <c r="D789" s="16"/>
      <c r="E789" s="16"/>
      <c r="F789" s="16"/>
      <c r="G789" s="16"/>
      <c r="H789" s="16"/>
      <c r="I789" s="16"/>
      <c r="J789" s="146"/>
      <c r="K789" s="146"/>
      <c r="L789" s="146"/>
      <c r="M789" s="146"/>
      <c r="N789" s="146"/>
      <c r="O789" s="146"/>
      <c r="P789" s="146"/>
      <c r="Q789" s="146"/>
      <c r="R789" s="146"/>
      <c r="S789" s="146"/>
      <c r="T789" s="146"/>
      <c r="U789" s="146"/>
      <c r="V789" s="146"/>
      <c r="W789" s="146"/>
      <c r="X789" s="146"/>
      <c r="Y789" s="146"/>
      <c r="Z789" s="146"/>
    </row>
    <row r="790" ht="15.75" customHeight="1">
      <c r="A790" s="16"/>
      <c r="B790" s="305"/>
      <c r="C790" s="16"/>
      <c r="D790" s="16"/>
      <c r="E790" s="16"/>
      <c r="F790" s="16"/>
      <c r="G790" s="16"/>
      <c r="H790" s="16"/>
      <c r="I790" s="16"/>
      <c r="J790" s="146"/>
      <c r="K790" s="146"/>
      <c r="L790" s="146"/>
      <c r="M790" s="146"/>
      <c r="N790" s="146"/>
      <c r="O790" s="146"/>
      <c r="P790" s="146"/>
      <c r="Q790" s="146"/>
      <c r="R790" s="146"/>
      <c r="S790" s="146"/>
      <c r="T790" s="146"/>
      <c r="U790" s="146"/>
      <c r="V790" s="146"/>
      <c r="W790" s="146"/>
      <c r="X790" s="146"/>
      <c r="Y790" s="146"/>
      <c r="Z790" s="146"/>
    </row>
    <row r="791" ht="15.75" customHeight="1">
      <c r="A791" s="16"/>
      <c r="B791" s="305"/>
      <c r="C791" s="16"/>
      <c r="D791" s="16"/>
      <c r="E791" s="16"/>
      <c r="F791" s="16"/>
      <c r="G791" s="16"/>
      <c r="H791" s="16"/>
      <c r="I791" s="16"/>
      <c r="J791" s="146"/>
      <c r="K791" s="146"/>
      <c r="L791" s="146"/>
      <c r="M791" s="146"/>
      <c r="N791" s="146"/>
      <c r="O791" s="146"/>
      <c r="P791" s="146"/>
      <c r="Q791" s="146"/>
      <c r="R791" s="146"/>
      <c r="S791" s="146"/>
      <c r="T791" s="146"/>
      <c r="U791" s="146"/>
      <c r="V791" s="146"/>
      <c r="W791" s="146"/>
      <c r="X791" s="146"/>
      <c r="Y791" s="146"/>
      <c r="Z791" s="146"/>
    </row>
    <row r="792" ht="15.75" customHeight="1">
      <c r="A792" s="16"/>
      <c r="B792" s="305"/>
      <c r="C792" s="16"/>
      <c r="D792" s="16"/>
      <c r="E792" s="16"/>
      <c r="F792" s="16"/>
      <c r="G792" s="16"/>
      <c r="H792" s="16"/>
      <c r="I792" s="16"/>
      <c r="J792" s="146"/>
      <c r="K792" s="146"/>
      <c r="L792" s="146"/>
      <c r="M792" s="146"/>
      <c r="N792" s="146"/>
      <c r="O792" s="146"/>
      <c r="P792" s="146"/>
      <c r="Q792" s="146"/>
      <c r="R792" s="146"/>
      <c r="S792" s="146"/>
      <c r="T792" s="146"/>
      <c r="U792" s="146"/>
      <c r="V792" s="146"/>
      <c r="W792" s="146"/>
      <c r="X792" s="146"/>
      <c r="Y792" s="146"/>
      <c r="Z792" s="146"/>
    </row>
    <row r="793" ht="15.75" customHeight="1">
      <c r="A793" s="16"/>
      <c r="B793" s="305"/>
      <c r="C793" s="16"/>
      <c r="D793" s="16"/>
      <c r="E793" s="16"/>
      <c r="F793" s="16"/>
      <c r="G793" s="16"/>
      <c r="H793" s="16"/>
      <c r="I793" s="16"/>
      <c r="J793" s="146"/>
      <c r="K793" s="146"/>
      <c r="L793" s="146"/>
      <c r="M793" s="146"/>
      <c r="N793" s="146"/>
      <c r="O793" s="146"/>
      <c r="P793" s="146"/>
      <c r="Q793" s="146"/>
      <c r="R793" s="146"/>
      <c r="S793" s="146"/>
      <c r="T793" s="146"/>
      <c r="U793" s="146"/>
      <c r="V793" s="146"/>
      <c r="W793" s="146"/>
      <c r="X793" s="146"/>
      <c r="Y793" s="146"/>
      <c r="Z793" s="146"/>
    </row>
    <row r="794" ht="15.75" customHeight="1">
      <c r="A794" s="16"/>
      <c r="B794" s="305"/>
      <c r="C794" s="16"/>
      <c r="D794" s="16"/>
      <c r="E794" s="16"/>
      <c r="F794" s="16"/>
      <c r="G794" s="16"/>
      <c r="H794" s="16"/>
      <c r="I794" s="16"/>
      <c r="J794" s="146"/>
      <c r="K794" s="146"/>
      <c r="L794" s="146"/>
      <c r="M794" s="146"/>
      <c r="N794" s="146"/>
      <c r="O794" s="146"/>
      <c r="P794" s="146"/>
      <c r="Q794" s="146"/>
      <c r="R794" s="146"/>
      <c r="S794" s="146"/>
      <c r="T794" s="146"/>
      <c r="U794" s="146"/>
      <c r="V794" s="146"/>
      <c r="W794" s="146"/>
      <c r="X794" s="146"/>
      <c r="Y794" s="146"/>
      <c r="Z794" s="146"/>
    </row>
    <row r="795" ht="15.75" customHeight="1">
      <c r="A795" s="16"/>
      <c r="B795" s="305"/>
      <c r="C795" s="16"/>
      <c r="D795" s="16"/>
      <c r="E795" s="16"/>
      <c r="F795" s="16"/>
      <c r="G795" s="16"/>
      <c r="H795" s="16"/>
      <c r="I795" s="16"/>
      <c r="J795" s="146"/>
      <c r="K795" s="146"/>
      <c r="L795" s="146"/>
      <c r="M795" s="146"/>
      <c r="N795" s="146"/>
      <c r="O795" s="146"/>
      <c r="P795" s="146"/>
      <c r="Q795" s="146"/>
      <c r="R795" s="146"/>
      <c r="S795" s="146"/>
      <c r="T795" s="146"/>
      <c r="U795" s="146"/>
      <c r="V795" s="146"/>
      <c r="W795" s="146"/>
      <c r="X795" s="146"/>
      <c r="Y795" s="146"/>
      <c r="Z795" s="146"/>
    </row>
    <row r="796" ht="15.75" customHeight="1">
      <c r="A796" s="16"/>
      <c r="B796" s="305"/>
      <c r="C796" s="16"/>
      <c r="D796" s="16"/>
      <c r="E796" s="16"/>
      <c r="F796" s="16"/>
      <c r="G796" s="16"/>
      <c r="H796" s="16"/>
      <c r="I796" s="16"/>
      <c r="J796" s="146"/>
      <c r="K796" s="146"/>
      <c r="L796" s="146"/>
      <c r="M796" s="146"/>
      <c r="N796" s="146"/>
      <c r="O796" s="146"/>
      <c r="P796" s="146"/>
      <c r="Q796" s="146"/>
      <c r="R796" s="146"/>
      <c r="S796" s="146"/>
      <c r="T796" s="146"/>
      <c r="U796" s="146"/>
      <c r="V796" s="146"/>
      <c r="W796" s="146"/>
      <c r="X796" s="146"/>
      <c r="Y796" s="146"/>
      <c r="Z796" s="146"/>
    </row>
    <row r="797" ht="15.75" customHeight="1">
      <c r="A797" s="16"/>
      <c r="B797" s="305"/>
      <c r="C797" s="16"/>
      <c r="D797" s="16"/>
      <c r="E797" s="16"/>
      <c r="F797" s="16"/>
      <c r="G797" s="16"/>
      <c r="H797" s="16"/>
      <c r="I797" s="16"/>
      <c r="J797" s="146"/>
      <c r="K797" s="146"/>
      <c r="L797" s="146"/>
      <c r="M797" s="146"/>
      <c r="N797" s="146"/>
      <c r="O797" s="146"/>
      <c r="P797" s="146"/>
      <c r="Q797" s="146"/>
      <c r="R797" s="146"/>
      <c r="S797" s="146"/>
      <c r="T797" s="146"/>
      <c r="U797" s="146"/>
      <c r="V797" s="146"/>
      <c r="W797" s="146"/>
      <c r="X797" s="146"/>
      <c r="Y797" s="146"/>
      <c r="Z797" s="146"/>
    </row>
    <row r="798" ht="15.75" customHeight="1">
      <c r="A798" s="16"/>
      <c r="B798" s="305"/>
      <c r="C798" s="16"/>
      <c r="D798" s="16"/>
      <c r="E798" s="16"/>
      <c r="F798" s="16"/>
      <c r="G798" s="16"/>
      <c r="H798" s="16"/>
      <c r="I798" s="16"/>
      <c r="J798" s="146"/>
      <c r="K798" s="146"/>
      <c r="L798" s="146"/>
      <c r="M798" s="146"/>
      <c r="N798" s="146"/>
      <c r="O798" s="146"/>
      <c r="P798" s="146"/>
      <c r="Q798" s="146"/>
      <c r="R798" s="146"/>
      <c r="S798" s="146"/>
      <c r="T798" s="146"/>
      <c r="U798" s="146"/>
      <c r="V798" s="146"/>
      <c r="W798" s="146"/>
      <c r="X798" s="146"/>
      <c r="Y798" s="146"/>
      <c r="Z798" s="146"/>
    </row>
    <row r="799" ht="15.75" customHeight="1">
      <c r="A799" s="16"/>
      <c r="B799" s="305"/>
      <c r="C799" s="16"/>
      <c r="D799" s="16"/>
      <c r="E799" s="16"/>
      <c r="F799" s="16"/>
      <c r="G799" s="16"/>
      <c r="H799" s="16"/>
      <c r="I799" s="16"/>
      <c r="J799" s="146"/>
      <c r="K799" s="146"/>
      <c r="L799" s="146"/>
      <c r="M799" s="146"/>
      <c r="N799" s="146"/>
      <c r="O799" s="146"/>
      <c r="P799" s="146"/>
      <c r="Q799" s="146"/>
      <c r="R799" s="146"/>
      <c r="S799" s="146"/>
      <c r="T799" s="146"/>
      <c r="U799" s="146"/>
      <c r="V799" s="146"/>
      <c r="W799" s="146"/>
      <c r="X799" s="146"/>
      <c r="Y799" s="146"/>
      <c r="Z799" s="146"/>
    </row>
    <row r="800" ht="15.75" customHeight="1">
      <c r="A800" s="16"/>
      <c r="B800" s="305"/>
      <c r="C800" s="16"/>
      <c r="D800" s="16"/>
      <c r="E800" s="16"/>
      <c r="F800" s="16"/>
      <c r="G800" s="16"/>
      <c r="H800" s="16"/>
      <c r="I800" s="16"/>
      <c r="J800" s="146"/>
      <c r="K800" s="146"/>
      <c r="L800" s="146"/>
      <c r="M800" s="146"/>
      <c r="N800" s="146"/>
      <c r="O800" s="146"/>
      <c r="P800" s="146"/>
      <c r="Q800" s="146"/>
      <c r="R800" s="146"/>
      <c r="S800" s="146"/>
      <c r="T800" s="146"/>
      <c r="U800" s="146"/>
      <c r="V800" s="146"/>
      <c r="W800" s="146"/>
      <c r="X800" s="146"/>
      <c r="Y800" s="146"/>
      <c r="Z800" s="146"/>
    </row>
    <row r="801" ht="15.75" customHeight="1">
      <c r="A801" s="16"/>
      <c r="B801" s="305"/>
      <c r="C801" s="16"/>
      <c r="D801" s="16"/>
      <c r="E801" s="16"/>
      <c r="F801" s="16"/>
      <c r="G801" s="16"/>
      <c r="H801" s="16"/>
      <c r="I801" s="16"/>
      <c r="J801" s="146"/>
      <c r="K801" s="146"/>
      <c r="L801" s="146"/>
      <c r="M801" s="146"/>
      <c r="N801" s="146"/>
      <c r="O801" s="146"/>
      <c r="P801" s="146"/>
      <c r="Q801" s="146"/>
      <c r="R801" s="146"/>
      <c r="S801" s="146"/>
      <c r="T801" s="146"/>
      <c r="U801" s="146"/>
      <c r="V801" s="146"/>
      <c r="W801" s="146"/>
      <c r="X801" s="146"/>
      <c r="Y801" s="146"/>
      <c r="Z801" s="146"/>
    </row>
    <row r="802" ht="15.75" customHeight="1">
      <c r="A802" s="16"/>
      <c r="B802" s="305"/>
      <c r="C802" s="16"/>
      <c r="D802" s="16"/>
      <c r="E802" s="16"/>
      <c r="F802" s="16"/>
      <c r="G802" s="16"/>
      <c r="H802" s="16"/>
      <c r="I802" s="16"/>
      <c r="J802" s="146"/>
      <c r="K802" s="146"/>
      <c r="L802" s="146"/>
      <c r="M802" s="146"/>
      <c r="N802" s="146"/>
      <c r="O802" s="146"/>
      <c r="P802" s="146"/>
      <c r="Q802" s="146"/>
      <c r="R802" s="146"/>
      <c r="S802" s="146"/>
      <c r="T802" s="146"/>
      <c r="U802" s="146"/>
      <c r="V802" s="146"/>
      <c r="W802" s="146"/>
      <c r="X802" s="146"/>
      <c r="Y802" s="146"/>
      <c r="Z802" s="146"/>
    </row>
    <row r="803" ht="15.75" customHeight="1">
      <c r="A803" s="16"/>
      <c r="B803" s="305"/>
      <c r="C803" s="16"/>
      <c r="D803" s="16"/>
      <c r="E803" s="16"/>
      <c r="F803" s="16"/>
      <c r="G803" s="16"/>
      <c r="H803" s="16"/>
      <c r="I803" s="16"/>
      <c r="J803" s="146"/>
      <c r="K803" s="146"/>
      <c r="L803" s="146"/>
      <c r="M803" s="146"/>
      <c r="N803" s="146"/>
      <c r="O803" s="146"/>
      <c r="P803" s="146"/>
      <c r="Q803" s="146"/>
      <c r="R803" s="146"/>
      <c r="S803" s="146"/>
      <c r="T803" s="146"/>
      <c r="U803" s="146"/>
      <c r="V803" s="146"/>
      <c r="W803" s="146"/>
      <c r="X803" s="146"/>
      <c r="Y803" s="146"/>
      <c r="Z803" s="146"/>
    </row>
    <row r="804" ht="15.75" customHeight="1">
      <c r="A804" s="16"/>
      <c r="B804" s="305"/>
      <c r="C804" s="16"/>
      <c r="D804" s="16"/>
      <c r="E804" s="16"/>
      <c r="F804" s="16"/>
      <c r="G804" s="16"/>
      <c r="H804" s="16"/>
      <c r="I804" s="16"/>
      <c r="J804" s="146"/>
      <c r="K804" s="146"/>
      <c r="L804" s="146"/>
      <c r="M804" s="146"/>
      <c r="N804" s="146"/>
      <c r="O804" s="146"/>
      <c r="P804" s="146"/>
      <c r="Q804" s="146"/>
      <c r="R804" s="146"/>
      <c r="S804" s="146"/>
      <c r="T804" s="146"/>
      <c r="U804" s="146"/>
      <c r="V804" s="146"/>
      <c r="W804" s="146"/>
      <c r="X804" s="146"/>
      <c r="Y804" s="146"/>
      <c r="Z804" s="146"/>
    </row>
    <row r="805" ht="15.75" customHeight="1">
      <c r="A805" s="16"/>
      <c r="B805" s="305"/>
      <c r="C805" s="16"/>
      <c r="D805" s="16"/>
      <c r="E805" s="16"/>
      <c r="F805" s="16"/>
      <c r="G805" s="16"/>
      <c r="H805" s="16"/>
      <c r="I805" s="16"/>
      <c r="J805" s="146"/>
      <c r="K805" s="146"/>
      <c r="L805" s="146"/>
      <c r="M805" s="146"/>
      <c r="N805" s="146"/>
      <c r="O805" s="146"/>
      <c r="P805" s="146"/>
      <c r="Q805" s="146"/>
      <c r="R805" s="146"/>
      <c r="S805" s="146"/>
      <c r="T805" s="146"/>
      <c r="U805" s="146"/>
      <c r="V805" s="146"/>
      <c r="W805" s="146"/>
      <c r="X805" s="146"/>
      <c r="Y805" s="146"/>
      <c r="Z805" s="146"/>
    </row>
    <row r="806" ht="15.75" customHeight="1">
      <c r="A806" s="16"/>
      <c r="B806" s="305"/>
      <c r="C806" s="16"/>
      <c r="D806" s="16"/>
      <c r="E806" s="16"/>
      <c r="F806" s="16"/>
      <c r="G806" s="16"/>
      <c r="H806" s="16"/>
      <c r="I806" s="16"/>
      <c r="J806" s="146"/>
      <c r="K806" s="146"/>
      <c r="L806" s="146"/>
      <c r="M806" s="146"/>
      <c r="N806" s="146"/>
      <c r="O806" s="146"/>
      <c r="P806" s="146"/>
      <c r="Q806" s="146"/>
      <c r="R806" s="146"/>
      <c r="S806" s="146"/>
      <c r="T806" s="146"/>
      <c r="U806" s="146"/>
      <c r="V806" s="146"/>
      <c r="W806" s="146"/>
      <c r="X806" s="146"/>
      <c r="Y806" s="146"/>
      <c r="Z806" s="146"/>
    </row>
    <row r="807" ht="15.75" customHeight="1">
      <c r="A807" s="16"/>
      <c r="B807" s="305"/>
      <c r="C807" s="16"/>
      <c r="D807" s="16"/>
      <c r="E807" s="16"/>
      <c r="F807" s="16"/>
      <c r="G807" s="16"/>
      <c r="H807" s="16"/>
      <c r="I807" s="16"/>
      <c r="J807" s="146"/>
      <c r="K807" s="146"/>
      <c r="L807" s="146"/>
      <c r="M807" s="146"/>
      <c r="N807" s="146"/>
      <c r="O807" s="146"/>
      <c r="P807" s="146"/>
      <c r="Q807" s="146"/>
      <c r="R807" s="146"/>
      <c r="S807" s="146"/>
      <c r="T807" s="146"/>
      <c r="U807" s="146"/>
      <c r="V807" s="146"/>
      <c r="W807" s="146"/>
      <c r="X807" s="146"/>
      <c r="Y807" s="146"/>
      <c r="Z807" s="146"/>
    </row>
    <row r="808" ht="15.75" customHeight="1">
      <c r="A808" s="16"/>
      <c r="B808" s="305"/>
      <c r="C808" s="16"/>
      <c r="D808" s="16"/>
      <c r="E808" s="16"/>
      <c r="F808" s="16"/>
      <c r="G808" s="16"/>
      <c r="H808" s="16"/>
      <c r="I808" s="16"/>
      <c r="J808" s="146"/>
      <c r="K808" s="146"/>
      <c r="L808" s="146"/>
      <c r="M808" s="146"/>
      <c r="N808" s="146"/>
      <c r="O808" s="146"/>
      <c r="P808" s="146"/>
      <c r="Q808" s="146"/>
      <c r="R808" s="146"/>
      <c r="S808" s="146"/>
      <c r="T808" s="146"/>
      <c r="U808" s="146"/>
      <c r="V808" s="146"/>
      <c r="W808" s="146"/>
      <c r="X808" s="146"/>
      <c r="Y808" s="146"/>
      <c r="Z808" s="146"/>
    </row>
    <row r="809" ht="15.75" customHeight="1">
      <c r="A809" s="16"/>
      <c r="B809" s="305"/>
      <c r="C809" s="16"/>
      <c r="D809" s="16"/>
      <c r="E809" s="16"/>
      <c r="F809" s="16"/>
      <c r="G809" s="16"/>
      <c r="H809" s="16"/>
      <c r="I809" s="16"/>
      <c r="J809" s="146"/>
      <c r="K809" s="146"/>
      <c r="L809" s="146"/>
      <c r="M809" s="146"/>
      <c r="N809" s="146"/>
      <c r="O809" s="146"/>
      <c r="P809" s="146"/>
      <c r="Q809" s="146"/>
      <c r="R809" s="146"/>
      <c r="S809" s="146"/>
      <c r="T809" s="146"/>
      <c r="U809" s="146"/>
      <c r="V809" s="146"/>
      <c r="W809" s="146"/>
      <c r="X809" s="146"/>
      <c r="Y809" s="146"/>
      <c r="Z809" s="146"/>
    </row>
    <row r="810" ht="15.75" customHeight="1">
      <c r="A810" s="16"/>
      <c r="B810" s="305"/>
      <c r="C810" s="16"/>
      <c r="D810" s="16"/>
      <c r="E810" s="16"/>
      <c r="F810" s="16"/>
      <c r="G810" s="16"/>
      <c r="H810" s="16"/>
      <c r="I810" s="16"/>
      <c r="J810" s="146"/>
      <c r="K810" s="146"/>
      <c r="L810" s="146"/>
      <c r="M810" s="146"/>
      <c r="N810" s="146"/>
      <c r="O810" s="146"/>
      <c r="P810" s="146"/>
      <c r="Q810" s="146"/>
      <c r="R810" s="146"/>
      <c r="S810" s="146"/>
      <c r="T810" s="146"/>
      <c r="U810" s="146"/>
      <c r="V810" s="146"/>
      <c r="W810" s="146"/>
      <c r="X810" s="146"/>
      <c r="Y810" s="146"/>
      <c r="Z810" s="146"/>
    </row>
    <row r="811" ht="15.75" customHeight="1">
      <c r="A811" s="16"/>
      <c r="B811" s="305"/>
      <c r="C811" s="16"/>
      <c r="D811" s="16"/>
      <c r="E811" s="16"/>
      <c r="F811" s="16"/>
      <c r="G811" s="16"/>
      <c r="H811" s="16"/>
      <c r="I811" s="16"/>
      <c r="J811" s="146"/>
      <c r="K811" s="146"/>
      <c r="L811" s="146"/>
      <c r="M811" s="146"/>
      <c r="N811" s="146"/>
      <c r="O811" s="146"/>
      <c r="P811" s="146"/>
      <c r="Q811" s="146"/>
      <c r="R811" s="146"/>
      <c r="S811" s="146"/>
      <c r="T811" s="146"/>
      <c r="U811" s="146"/>
      <c r="V811" s="146"/>
      <c r="W811" s="146"/>
      <c r="X811" s="146"/>
      <c r="Y811" s="146"/>
      <c r="Z811" s="146"/>
    </row>
    <row r="812" ht="15.75" customHeight="1">
      <c r="A812" s="16"/>
      <c r="B812" s="305"/>
      <c r="C812" s="16"/>
      <c r="D812" s="16"/>
      <c r="E812" s="16"/>
      <c r="F812" s="16"/>
      <c r="G812" s="16"/>
      <c r="H812" s="16"/>
      <c r="I812" s="16"/>
      <c r="J812" s="146"/>
      <c r="K812" s="146"/>
      <c r="L812" s="146"/>
      <c r="M812" s="146"/>
      <c r="N812" s="146"/>
      <c r="O812" s="146"/>
      <c r="P812" s="146"/>
      <c r="Q812" s="146"/>
      <c r="R812" s="146"/>
      <c r="S812" s="146"/>
      <c r="T812" s="146"/>
      <c r="U812" s="146"/>
      <c r="V812" s="146"/>
      <c r="W812" s="146"/>
      <c r="X812" s="146"/>
      <c r="Y812" s="146"/>
      <c r="Z812" s="146"/>
    </row>
    <row r="813" ht="15.75" customHeight="1">
      <c r="A813" s="16"/>
      <c r="B813" s="305"/>
      <c r="C813" s="16"/>
      <c r="D813" s="16"/>
      <c r="E813" s="16"/>
      <c r="F813" s="16"/>
      <c r="G813" s="16"/>
      <c r="H813" s="16"/>
      <c r="I813" s="16"/>
      <c r="J813" s="146"/>
      <c r="K813" s="146"/>
      <c r="L813" s="146"/>
      <c r="M813" s="146"/>
      <c r="N813" s="146"/>
      <c r="O813" s="146"/>
      <c r="P813" s="146"/>
      <c r="Q813" s="146"/>
      <c r="R813" s="146"/>
      <c r="S813" s="146"/>
      <c r="T813" s="146"/>
      <c r="U813" s="146"/>
      <c r="V813" s="146"/>
      <c r="W813" s="146"/>
      <c r="X813" s="146"/>
      <c r="Y813" s="146"/>
      <c r="Z813" s="146"/>
    </row>
    <row r="814" ht="15.75" customHeight="1">
      <c r="A814" s="16"/>
      <c r="B814" s="305"/>
      <c r="C814" s="16"/>
      <c r="D814" s="16"/>
      <c r="E814" s="16"/>
      <c r="F814" s="16"/>
      <c r="G814" s="16"/>
      <c r="H814" s="16"/>
      <c r="I814" s="16"/>
      <c r="J814" s="146"/>
      <c r="K814" s="146"/>
      <c r="L814" s="146"/>
      <c r="M814" s="146"/>
      <c r="N814" s="146"/>
      <c r="O814" s="146"/>
      <c r="P814" s="146"/>
      <c r="Q814" s="146"/>
      <c r="R814" s="146"/>
      <c r="S814" s="146"/>
      <c r="T814" s="146"/>
      <c r="U814" s="146"/>
      <c r="V814" s="146"/>
      <c r="W814" s="146"/>
      <c r="X814" s="146"/>
      <c r="Y814" s="146"/>
      <c r="Z814" s="146"/>
    </row>
    <row r="815" ht="15.75" customHeight="1">
      <c r="A815" s="16"/>
      <c r="B815" s="305"/>
      <c r="C815" s="16"/>
      <c r="D815" s="16"/>
      <c r="E815" s="16"/>
      <c r="F815" s="16"/>
      <c r="G815" s="16"/>
      <c r="H815" s="16"/>
      <c r="I815" s="16"/>
      <c r="J815" s="146"/>
      <c r="K815" s="146"/>
      <c r="L815" s="146"/>
      <c r="M815" s="146"/>
      <c r="N815" s="146"/>
      <c r="O815" s="146"/>
      <c r="P815" s="146"/>
      <c r="Q815" s="146"/>
      <c r="R815" s="146"/>
      <c r="S815" s="146"/>
      <c r="T815" s="146"/>
      <c r="U815" s="146"/>
      <c r="V815" s="146"/>
      <c r="W815" s="146"/>
      <c r="X815" s="146"/>
      <c r="Y815" s="146"/>
      <c r="Z815" s="146"/>
    </row>
    <row r="816" ht="15.75" customHeight="1">
      <c r="A816" s="16"/>
      <c r="B816" s="305"/>
      <c r="C816" s="16"/>
      <c r="D816" s="16"/>
      <c r="E816" s="16"/>
      <c r="F816" s="16"/>
      <c r="G816" s="16"/>
      <c r="H816" s="16"/>
      <c r="I816" s="16"/>
      <c r="J816" s="146"/>
      <c r="K816" s="146"/>
      <c r="L816" s="146"/>
      <c r="M816" s="146"/>
      <c r="N816" s="146"/>
      <c r="O816" s="146"/>
      <c r="P816" s="146"/>
      <c r="Q816" s="146"/>
      <c r="R816" s="146"/>
      <c r="S816" s="146"/>
      <c r="T816" s="146"/>
      <c r="U816" s="146"/>
      <c r="V816" s="146"/>
      <c r="W816" s="146"/>
      <c r="X816" s="146"/>
      <c r="Y816" s="146"/>
      <c r="Z816" s="146"/>
    </row>
    <row r="817" ht="15.75" customHeight="1">
      <c r="A817" s="16"/>
      <c r="B817" s="305"/>
      <c r="C817" s="16"/>
      <c r="D817" s="16"/>
      <c r="E817" s="16"/>
      <c r="F817" s="16"/>
      <c r="G817" s="16"/>
      <c r="H817" s="16"/>
      <c r="I817" s="16"/>
      <c r="J817" s="146"/>
      <c r="K817" s="146"/>
      <c r="L817" s="146"/>
      <c r="M817" s="146"/>
      <c r="N817" s="146"/>
      <c r="O817" s="146"/>
      <c r="P817" s="146"/>
      <c r="Q817" s="146"/>
      <c r="R817" s="146"/>
      <c r="S817" s="146"/>
      <c r="T817" s="146"/>
      <c r="U817" s="146"/>
      <c r="V817" s="146"/>
      <c r="W817" s="146"/>
      <c r="X817" s="146"/>
      <c r="Y817" s="146"/>
      <c r="Z817" s="146"/>
    </row>
    <row r="818" ht="15.75" customHeight="1">
      <c r="A818" s="16"/>
      <c r="B818" s="305"/>
      <c r="C818" s="16"/>
      <c r="D818" s="16"/>
      <c r="E818" s="16"/>
      <c r="F818" s="16"/>
      <c r="G818" s="16"/>
      <c r="H818" s="16"/>
      <c r="I818" s="16"/>
      <c r="J818" s="146"/>
      <c r="K818" s="146"/>
      <c r="L818" s="146"/>
      <c r="M818" s="146"/>
      <c r="N818" s="146"/>
      <c r="O818" s="146"/>
      <c r="P818" s="146"/>
      <c r="Q818" s="146"/>
      <c r="R818" s="146"/>
      <c r="S818" s="146"/>
      <c r="T818" s="146"/>
      <c r="U818" s="146"/>
      <c r="V818" s="146"/>
      <c r="W818" s="146"/>
      <c r="X818" s="146"/>
      <c r="Y818" s="146"/>
      <c r="Z818" s="146"/>
    </row>
    <row r="819" ht="15.75" customHeight="1">
      <c r="A819" s="16"/>
      <c r="B819" s="305"/>
      <c r="C819" s="16"/>
      <c r="D819" s="16"/>
      <c r="E819" s="16"/>
      <c r="F819" s="16"/>
      <c r="G819" s="16"/>
      <c r="H819" s="16"/>
      <c r="I819" s="16"/>
      <c r="J819" s="146"/>
      <c r="K819" s="146"/>
      <c r="L819" s="146"/>
      <c r="M819" s="146"/>
      <c r="N819" s="146"/>
      <c r="O819" s="146"/>
      <c r="P819" s="146"/>
      <c r="Q819" s="146"/>
      <c r="R819" s="146"/>
      <c r="S819" s="146"/>
      <c r="T819" s="146"/>
      <c r="U819" s="146"/>
      <c r="V819" s="146"/>
      <c r="W819" s="146"/>
      <c r="X819" s="146"/>
      <c r="Y819" s="146"/>
      <c r="Z819" s="146"/>
    </row>
    <row r="820" ht="15.75" customHeight="1">
      <c r="A820" s="16"/>
      <c r="B820" s="305"/>
      <c r="C820" s="16"/>
      <c r="D820" s="16"/>
      <c r="E820" s="16"/>
      <c r="F820" s="16"/>
      <c r="G820" s="16"/>
      <c r="H820" s="16"/>
      <c r="I820" s="16"/>
      <c r="J820" s="146"/>
      <c r="K820" s="146"/>
      <c r="L820" s="146"/>
      <c r="M820" s="146"/>
      <c r="N820" s="146"/>
      <c r="O820" s="146"/>
      <c r="P820" s="146"/>
      <c r="Q820" s="146"/>
      <c r="R820" s="146"/>
      <c r="S820" s="146"/>
      <c r="T820" s="146"/>
      <c r="U820" s="146"/>
      <c r="V820" s="146"/>
      <c r="W820" s="146"/>
      <c r="X820" s="146"/>
      <c r="Y820" s="146"/>
      <c r="Z820" s="146"/>
    </row>
    <row r="821" ht="15.75" customHeight="1">
      <c r="A821" s="16"/>
      <c r="B821" s="305"/>
      <c r="C821" s="16"/>
      <c r="D821" s="16"/>
      <c r="E821" s="16"/>
      <c r="F821" s="16"/>
      <c r="G821" s="16"/>
      <c r="H821" s="16"/>
      <c r="I821" s="16"/>
      <c r="J821" s="146"/>
      <c r="K821" s="146"/>
      <c r="L821" s="146"/>
      <c r="M821" s="146"/>
      <c r="N821" s="146"/>
      <c r="O821" s="146"/>
      <c r="P821" s="146"/>
      <c r="Q821" s="146"/>
      <c r="R821" s="146"/>
      <c r="S821" s="146"/>
      <c r="T821" s="146"/>
      <c r="U821" s="146"/>
      <c r="V821" s="146"/>
      <c r="W821" s="146"/>
      <c r="X821" s="146"/>
      <c r="Y821" s="146"/>
      <c r="Z821" s="146"/>
    </row>
    <row r="822" ht="15.75" customHeight="1">
      <c r="A822" s="16"/>
      <c r="B822" s="305"/>
      <c r="C822" s="16"/>
      <c r="D822" s="16"/>
      <c r="E822" s="16"/>
      <c r="F822" s="16"/>
      <c r="G822" s="16"/>
      <c r="H822" s="16"/>
      <c r="I822" s="16"/>
      <c r="J822" s="146"/>
      <c r="K822" s="146"/>
      <c r="L822" s="146"/>
      <c r="M822" s="146"/>
      <c r="N822" s="146"/>
      <c r="O822" s="146"/>
      <c r="P822" s="146"/>
      <c r="Q822" s="146"/>
      <c r="R822" s="146"/>
      <c r="S822" s="146"/>
      <c r="T822" s="146"/>
      <c r="U822" s="146"/>
      <c r="V822" s="146"/>
      <c r="W822" s="146"/>
      <c r="X822" s="146"/>
      <c r="Y822" s="146"/>
      <c r="Z822" s="146"/>
    </row>
    <row r="823" ht="15.75" customHeight="1">
      <c r="A823" s="16"/>
      <c r="B823" s="305"/>
      <c r="C823" s="16"/>
      <c r="D823" s="16"/>
      <c r="E823" s="16"/>
      <c r="F823" s="16"/>
      <c r="G823" s="16"/>
      <c r="H823" s="16"/>
      <c r="I823" s="16"/>
      <c r="J823" s="146"/>
      <c r="K823" s="146"/>
      <c r="L823" s="146"/>
      <c r="M823" s="146"/>
      <c r="N823" s="146"/>
      <c r="O823" s="146"/>
      <c r="P823" s="146"/>
      <c r="Q823" s="146"/>
      <c r="R823" s="146"/>
      <c r="S823" s="146"/>
      <c r="T823" s="146"/>
      <c r="U823" s="146"/>
      <c r="V823" s="146"/>
      <c r="W823" s="146"/>
      <c r="X823" s="146"/>
      <c r="Y823" s="146"/>
      <c r="Z823" s="146"/>
    </row>
    <row r="824" ht="15.75" customHeight="1">
      <c r="A824" s="16"/>
      <c r="B824" s="305"/>
      <c r="C824" s="16"/>
      <c r="D824" s="16"/>
      <c r="E824" s="16"/>
      <c r="F824" s="16"/>
      <c r="G824" s="16"/>
      <c r="H824" s="16"/>
      <c r="I824" s="16"/>
      <c r="J824" s="146"/>
      <c r="K824" s="146"/>
      <c r="L824" s="146"/>
      <c r="M824" s="146"/>
      <c r="N824" s="146"/>
      <c r="O824" s="146"/>
      <c r="P824" s="146"/>
      <c r="Q824" s="146"/>
      <c r="R824" s="146"/>
      <c r="S824" s="146"/>
      <c r="T824" s="146"/>
      <c r="U824" s="146"/>
      <c r="V824" s="146"/>
      <c r="W824" s="146"/>
      <c r="X824" s="146"/>
      <c r="Y824" s="146"/>
      <c r="Z824" s="146"/>
    </row>
    <row r="825" ht="15.75" customHeight="1">
      <c r="A825" s="16"/>
      <c r="B825" s="305"/>
      <c r="C825" s="16"/>
      <c r="D825" s="16"/>
      <c r="E825" s="16"/>
      <c r="F825" s="16"/>
      <c r="G825" s="16"/>
      <c r="H825" s="16"/>
      <c r="I825" s="16"/>
      <c r="J825" s="146"/>
      <c r="K825" s="146"/>
      <c r="L825" s="146"/>
      <c r="M825" s="146"/>
      <c r="N825" s="146"/>
      <c r="O825" s="146"/>
      <c r="P825" s="146"/>
      <c r="Q825" s="146"/>
      <c r="R825" s="146"/>
      <c r="S825" s="146"/>
      <c r="T825" s="146"/>
      <c r="U825" s="146"/>
      <c r="V825" s="146"/>
      <c r="W825" s="146"/>
      <c r="X825" s="146"/>
      <c r="Y825" s="146"/>
      <c r="Z825" s="146"/>
    </row>
    <row r="826" ht="15.75" customHeight="1">
      <c r="A826" s="16"/>
      <c r="B826" s="305"/>
      <c r="C826" s="16"/>
      <c r="D826" s="16"/>
      <c r="E826" s="16"/>
      <c r="F826" s="16"/>
      <c r="G826" s="16"/>
      <c r="H826" s="16"/>
      <c r="I826" s="16"/>
      <c r="J826" s="146"/>
      <c r="K826" s="146"/>
      <c r="L826" s="146"/>
      <c r="M826" s="146"/>
      <c r="N826" s="146"/>
      <c r="O826" s="146"/>
      <c r="P826" s="146"/>
      <c r="Q826" s="146"/>
      <c r="R826" s="146"/>
      <c r="S826" s="146"/>
      <c r="T826" s="146"/>
      <c r="U826" s="146"/>
      <c r="V826" s="146"/>
      <c r="W826" s="146"/>
      <c r="X826" s="146"/>
      <c r="Y826" s="146"/>
      <c r="Z826" s="146"/>
    </row>
    <row r="827" ht="15.75" customHeight="1">
      <c r="A827" s="16"/>
      <c r="B827" s="305"/>
      <c r="C827" s="16"/>
      <c r="D827" s="16"/>
      <c r="E827" s="16"/>
      <c r="F827" s="16"/>
      <c r="G827" s="16"/>
      <c r="H827" s="16"/>
      <c r="I827" s="16"/>
      <c r="J827" s="146"/>
      <c r="K827" s="146"/>
      <c r="L827" s="146"/>
      <c r="M827" s="146"/>
      <c r="N827" s="146"/>
      <c r="O827" s="146"/>
      <c r="P827" s="146"/>
      <c r="Q827" s="146"/>
      <c r="R827" s="146"/>
      <c r="S827" s="146"/>
      <c r="T827" s="146"/>
      <c r="U827" s="146"/>
      <c r="V827" s="146"/>
      <c r="W827" s="146"/>
      <c r="X827" s="146"/>
      <c r="Y827" s="146"/>
      <c r="Z827" s="146"/>
    </row>
    <row r="828" ht="15.75" customHeight="1">
      <c r="A828" s="16"/>
      <c r="B828" s="305"/>
      <c r="C828" s="16"/>
      <c r="D828" s="16"/>
      <c r="E828" s="16"/>
      <c r="F828" s="16"/>
      <c r="G828" s="16"/>
      <c r="H828" s="16"/>
      <c r="I828" s="16"/>
      <c r="J828" s="146"/>
      <c r="K828" s="146"/>
      <c r="L828" s="146"/>
      <c r="M828" s="146"/>
      <c r="N828" s="146"/>
      <c r="O828" s="146"/>
      <c r="P828" s="146"/>
      <c r="Q828" s="146"/>
      <c r="R828" s="146"/>
      <c r="S828" s="146"/>
      <c r="T828" s="146"/>
      <c r="U828" s="146"/>
      <c r="V828" s="146"/>
      <c r="W828" s="146"/>
      <c r="X828" s="146"/>
      <c r="Y828" s="146"/>
      <c r="Z828" s="146"/>
    </row>
    <row r="829" ht="15.75" customHeight="1">
      <c r="A829" s="16"/>
      <c r="B829" s="305"/>
      <c r="C829" s="16"/>
      <c r="D829" s="16"/>
      <c r="E829" s="16"/>
      <c r="F829" s="16"/>
      <c r="G829" s="16"/>
      <c r="H829" s="16"/>
      <c r="I829" s="16"/>
      <c r="J829" s="146"/>
      <c r="K829" s="146"/>
      <c r="L829" s="146"/>
      <c r="M829" s="146"/>
      <c r="N829" s="146"/>
      <c r="O829" s="146"/>
      <c r="P829" s="146"/>
      <c r="Q829" s="146"/>
      <c r="R829" s="146"/>
      <c r="S829" s="146"/>
      <c r="T829" s="146"/>
      <c r="U829" s="146"/>
      <c r="V829" s="146"/>
      <c r="W829" s="146"/>
      <c r="X829" s="146"/>
      <c r="Y829" s="146"/>
      <c r="Z829" s="146"/>
    </row>
    <row r="830" ht="15.75" customHeight="1">
      <c r="A830" s="16"/>
      <c r="B830" s="305"/>
      <c r="C830" s="16"/>
      <c r="D830" s="16"/>
      <c r="E830" s="16"/>
      <c r="F830" s="16"/>
      <c r="G830" s="16"/>
      <c r="H830" s="16"/>
      <c r="I830" s="16"/>
      <c r="J830" s="146"/>
      <c r="K830" s="146"/>
      <c r="L830" s="146"/>
      <c r="M830" s="146"/>
      <c r="N830" s="146"/>
      <c r="O830" s="146"/>
      <c r="P830" s="146"/>
      <c r="Q830" s="146"/>
      <c r="R830" s="146"/>
      <c r="S830" s="146"/>
      <c r="T830" s="146"/>
      <c r="U830" s="146"/>
      <c r="V830" s="146"/>
      <c r="W830" s="146"/>
      <c r="X830" s="146"/>
      <c r="Y830" s="146"/>
      <c r="Z830" s="146"/>
    </row>
    <row r="831" ht="15.75" customHeight="1">
      <c r="A831" s="16"/>
      <c r="B831" s="305"/>
      <c r="C831" s="16"/>
      <c r="D831" s="16"/>
      <c r="E831" s="16"/>
      <c r="F831" s="16"/>
      <c r="G831" s="16"/>
      <c r="H831" s="16"/>
      <c r="I831" s="16"/>
      <c r="J831" s="146"/>
      <c r="K831" s="146"/>
      <c r="L831" s="146"/>
      <c r="M831" s="146"/>
      <c r="N831" s="146"/>
      <c r="O831" s="146"/>
      <c r="P831" s="146"/>
      <c r="Q831" s="146"/>
      <c r="R831" s="146"/>
      <c r="S831" s="146"/>
      <c r="T831" s="146"/>
      <c r="U831" s="146"/>
      <c r="V831" s="146"/>
      <c r="W831" s="146"/>
      <c r="X831" s="146"/>
      <c r="Y831" s="146"/>
      <c r="Z831" s="146"/>
    </row>
    <row r="832" ht="15.75" customHeight="1">
      <c r="A832" s="16"/>
      <c r="B832" s="305"/>
      <c r="C832" s="16"/>
      <c r="D832" s="16"/>
      <c r="E832" s="16"/>
      <c r="F832" s="16"/>
      <c r="G832" s="16"/>
      <c r="H832" s="16"/>
      <c r="I832" s="16"/>
      <c r="J832" s="146"/>
      <c r="K832" s="146"/>
      <c r="L832" s="146"/>
      <c r="M832" s="146"/>
      <c r="N832" s="146"/>
      <c r="O832" s="146"/>
      <c r="P832" s="146"/>
      <c r="Q832" s="146"/>
      <c r="R832" s="146"/>
      <c r="S832" s="146"/>
      <c r="T832" s="146"/>
      <c r="U832" s="146"/>
      <c r="V832" s="146"/>
      <c r="W832" s="146"/>
      <c r="X832" s="146"/>
      <c r="Y832" s="146"/>
      <c r="Z832" s="146"/>
    </row>
    <row r="833" ht="15.75" customHeight="1">
      <c r="A833" s="16"/>
      <c r="B833" s="305"/>
      <c r="C833" s="16"/>
      <c r="D833" s="16"/>
      <c r="E833" s="16"/>
      <c r="F833" s="16"/>
      <c r="G833" s="16"/>
      <c r="H833" s="16"/>
      <c r="I833" s="16"/>
      <c r="J833" s="146"/>
      <c r="K833" s="146"/>
      <c r="L833" s="146"/>
      <c r="M833" s="146"/>
      <c r="N833" s="146"/>
      <c r="O833" s="146"/>
      <c r="P833" s="146"/>
      <c r="Q833" s="146"/>
      <c r="R833" s="146"/>
      <c r="S833" s="146"/>
      <c r="T833" s="146"/>
      <c r="U833" s="146"/>
      <c r="V833" s="146"/>
      <c r="W833" s="146"/>
      <c r="X833" s="146"/>
      <c r="Y833" s="146"/>
      <c r="Z833" s="146"/>
    </row>
    <row r="834" ht="15.75" customHeight="1">
      <c r="A834" s="16"/>
      <c r="B834" s="305"/>
      <c r="C834" s="16"/>
      <c r="D834" s="16"/>
      <c r="E834" s="16"/>
      <c r="F834" s="16"/>
      <c r="G834" s="16"/>
      <c r="H834" s="16"/>
      <c r="I834" s="16"/>
      <c r="J834" s="146"/>
      <c r="K834" s="146"/>
      <c r="L834" s="146"/>
      <c r="M834" s="146"/>
      <c r="N834" s="146"/>
      <c r="O834" s="146"/>
      <c r="P834" s="146"/>
      <c r="Q834" s="146"/>
      <c r="R834" s="146"/>
      <c r="S834" s="146"/>
      <c r="T834" s="146"/>
      <c r="U834" s="146"/>
      <c r="V834" s="146"/>
      <c r="W834" s="146"/>
      <c r="X834" s="146"/>
      <c r="Y834" s="146"/>
      <c r="Z834" s="146"/>
    </row>
    <row r="835" ht="15.75" customHeight="1">
      <c r="A835" s="16"/>
      <c r="B835" s="305"/>
      <c r="C835" s="16"/>
      <c r="D835" s="16"/>
      <c r="E835" s="16"/>
      <c r="F835" s="16"/>
      <c r="G835" s="16"/>
      <c r="H835" s="16"/>
      <c r="I835" s="16"/>
      <c r="J835" s="146"/>
      <c r="K835" s="146"/>
      <c r="L835" s="146"/>
      <c r="M835" s="146"/>
      <c r="N835" s="146"/>
      <c r="O835" s="146"/>
      <c r="P835" s="146"/>
      <c r="Q835" s="146"/>
      <c r="R835" s="146"/>
      <c r="S835" s="146"/>
      <c r="T835" s="146"/>
      <c r="U835" s="146"/>
      <c r="V835" s="146"/>
      <c r="W835" s="146"/>
      <c r="X835" s="146"/>
      <c r="Y835" s="146"/>
      <c r="Z835" s="146"/>
    </row>
    <row r="836" ht="15.75" customHeight="1">
      <c r="A836" s="16"/>
      <c r="B836" s="305"/>
      <c r="C836" s="16"/>
      <c r="D836" s="16"/>
      <c r="E836" s="16"/>
      <c r="F836" s="16"/>
      <c r="G836" s="16"/>
      <c r="H836" s="16"/>
      <c r="I836" s="16"/>
      <c r="J836" s="146"/>
      <c r="K836" s="146"/>
      <c r="L836" s="146"/>
      <c r="M836" s="146"/>
      <c r="N836" s="146"/>
      <c r="O836" s="146"/>
      <c r="P836" s="146"/>
      <c r="Q836" s="146"/>
      <c r="R836" s="146"/>
      <c r="S836" s="146"/>
      <c r="T836" s="146"/>
      <c r="U836" s="146"/>
      <c r="V836" s="146"/>
      <c r="W836" s="146"/>
      <c r="X836" s="146"/>
      <c r="Y836" s="146"/>
      <c r="Z836" s="146"/>
    </row>
    <row r="837" ht="15.75" customHeight="1">
      <c r="A837" s="16"/>
      <c r="B837" s="305"/>
      <c r="C837" s="16"/>
      <c r="D837" s="16"/>
      <c r="E837" s="16"/>
      <c r="F837" s="16"/>
      <c r="G837" s="16"/>
      <c r="H837" s="16"/>
      <c r="I837" s="16"/>
      <c r="J837" s="146"/>
      <c r="K837" s="146"/>
      <c r="L837" s="146"/>
      <c r="M837" s="146"/>
      <c r="N837" s="146"/>
      <c r="O837" s="146"/>
      <c r="P837" s="146"/>
      <c r="Q837" s="146"/>
      <c r="R837" s="146"/>
      <c r="S837" s="146"/>
      <c r="T837" s="146"/>
      <c r="U837" s="146"/>
      <c r="V837" s="146"/>
      <c r="W837" s="146"/>
      <c r="X837" s="146"/>
      <c r="Y837" s="146"/>
      <c r="Z837" s="146"/>
    </row>
    <row r="838" ht="15.75" customHeight="1">
      <c r="A838" s="16"/>
      <c r="B838" s="305"/>
      <c r="C838" s="16"/>
      <c r="D838" s="16"/>
      <c r="E838" s="16"/>
      <c r="F838" s="16"/>
      <c r="G838" s="16"/>
      <c r="H838" s="16"/>
      <c r="I838" s="16"/>
      <c r="J838" s="146"/>
      <c r="K838" s="146"/>
      <c r="L838" s="146"/>
      <c r="M838" s="146"/>
      <c r="N838" s="146"/>
      <c r="O838" s="146"/>
      <c r="P838" s="146"/>
      <c r="Q838" s="146"/>
      <c r="R838" s="146"/>
      <c r="S838" s="146"/>
      <c r="T838" s="146"/>
      <c r="U838" s="146"/>
      <c r="V838" s="146"/>
      <c r="W838" s="146"/>
      <c r="X838" s="146"/>
      <c r="Y838" s="146"/>
      <c r="Z838" s="146"/>
    </row>
    <row r="839" ht="15.75" customHeight="1">
      <c r="A839" s="16"/>
      <c r="B839" s="305"/>
      <c r="C839" s="16"/>
      <c r="D839" s="16"/>
      <c r="E839" s="16"/>
      <c r="F839" s="16"/>
      <c r="G839" s="16"/>
      <c r="H839" s="16"/>
      <c r="I839" s="16"/>
      <c r="J839" s="146"/>
      <c r="K839" s="146"/>
      <c r="L839" s="146"/>
      <c r="M839" s="146"/>
      <c r="N839" s="146"/>
      <c r="O839" s="146"/>
      <c r="P839" s="146"/>
      <c r="Q839" s="146"/>
      <c r="R839" s="146"/>
      <c r="S839" s="146"/>
      <c r="T839" s="146"/>
      <c r="U839" s="146"/>
      <c r="V839" s="146"/>
      <c r="W839" s="146"/>
      <c r="X839" s="146"/>
      <c r="Y839" s="146"/>
      <c r="Z839" s="146"/>
    </row>
    <row r="840" ht="15.75" customHeight="1">
      <c r="A840" s="16"/>
      <c r="B840" s="305"/>
      <c r="C840" s="16"/>
      <c r="D840" s="16"/>
      <c r="E840" s="16"/>
      <c r="F840" s="16"/>
      <c r="G840" s="16"/>
      <c r="H840" s="16"/>
      <c r="I840" s="16"/>
      <c r="J840" s="146"/>
      <c r="K840" s="146"/>
      <c r="L840" s="146"/>
      <c r="M840" s="146"/>
      <c r="N840" s="146"/>
      <c r="O840" s="146"/>
      <c r="P840" s="146"/>
      <c r="Q840" s="146"/>
      <c r="R840" s="146"/>
      <c r="S840" s="146"/>
      <c r="T840" s="146"/>
      <c r="U840" s="146"/>
      <c r="V840" s="146"/>
      <c r="W840" s="146"/>
      <c r="X840" s="146"/>
      <c r="Y840" s="146"/>
      <c r="Z840" s="146"/>
    </row>
    <row r="841" ht="15.75" customHeight="1">
      <c r="A841" s="16"/>
      <c r="B841" s="305"/>
      <c r="C841" s="16"/>
      <c r="D841" s="16"/>
      <c r="E841" s="16"/>
      <c r="F841" s="16"/>
      <c r="G841" s="16"/>
      <c r="H841" s="16"/>
      <c r="I841" s="16"/>
      <c r="J841" s="146"/>
      <c r="K841" s="146"/>
      <c r="L841" s="146"/>
      <c r="M841" s="146"/>
      <c r="N841" s="146"/>
      <c r="O841" s="146"/>
      <c r="P841" s="146"/>
      <c r="Q841" s="146"/>
      <c r="R841" s="146"/>
      <c r="S841" s="146"/>
      <c r="T841" s="146"/>
      <c r="U841" s="146"/>
      <c r="V841" s="146"/>
      <c r="W841" s="146"/>
      <c r="X841" s="146"/>
      <c r="Y841" s="146"/>
      <c r="Z841" s="146"/>
    </row>
    <row r="842" ht="15.75" customHeight="1">
      <c r="A842" s="16"/>
      <c r="B842" s="305"/>
      <c r="C842" s="16"/>
      <c r="D842" s="16"/>
      <c r="E842" s="16"/>
      <c r="F842" s="16"/>
      <c r="G842" s="16"/>
      <c r="H842" s="16"/>
      <c r="I842" s="16"/>
      <c r="J842" s="146"/>
      <c r="K842" s="146"/>
      <c r="L842" s="146"/>
      <c r="M842" s="146"/>
      <c r="N842" s="146"/>
      <c r="O842" s="146"/>
      <c r="P842" s="146"/>
      <c r="Q842" s="146"/>
      <c r="R842" s="146"/>
      <c r="S842" s="146"/>
      <c r="T842" s="146"/>
      <c r="U842" s="146"/>
      <c r="V842" s="146"/>
      <c r="W842" s="146"/>
      <c r="X842" s="146"/>
      <c r="Y842" s="146"/>
      <c r="Z842" s="146"/>
    </row>
    <row r="843" ht="15.75" customHeight="1">
      <c r="A843" s="16"/>
      <c r="B843" s="305"/>
      <c r="C843" s="16"/>
      <c r="D843" s="16"/>
      <c r="E843" s="16"/>
      <c r="F843" s="16"/>
      <c r="G843" s="16"/>
      <c r="H843" s="16"/>
      <c r="I843" s="16"/>
      <c r="J843" s="146"/>
      <c r="K843" s="146"/>
      <c r="L843" s="146"/>
      <c r="M843" s="146"/>
      <c r="N843" s="146"/>
      <c r="O843" s="146"/>
      <c r="P843" s="146"/>
      <c r="Q843" s="146"/>
      <c r="R843" s="146"/>
      <c r="S843" s="146"/>
      <c r="T843" s="146"/>
      <c r="U843" s="146"/>
      <c r="V843" s="146"/>
      <c r="W843" s="146"/>
      <c r="X843" s="146"/>
      <c r="Y843" s="146"/>
      <c r="Z843" s="146"/>
    </row>
    <row r="844" ht="15.75" customHeight="1">
      <c r="A844" s="16"/>
      <c r="B844" s="305"/>
      <c r="C844" s="16"/>
      <c r="D844" s="16"/>
      <c r="E844" s="16"/>
      <c r="F844" s="16"/>
      <c r="G844" s="16"/>
      <c r="H844" s="16"/>
      <c r="I844" s="16"/>
      <c r="J844" s="146"/>
      <c r="K844" s="146"/>
      <c r="L844" s="146"/>
      <c r="M844" s="146"/>
      <c r="N844" s="146"/>
      <c r="O844" s="146"/>
      <c r="P844" s="146"/>
      <c r="Q844" s="146"/>
      <c r="R844" s="146"/>
      <c r="S844" s="146"/>
      <c r="T844" s="146"/>
      <c r="U844" s="146"/>
      <c r="V844" s="146"/>
      <c r="W844" s="146"/>
      <c r="X844" s="146"/>
      <c r="Y844" s="146"/>
      <c r="Z844" s="146"/>
    </row>
    <row r="845" ht="15.75" customHeight="1">
      <c r="A845" s="16"/>
      <c r="B845" s="305"/>
      <c r="C845" s="16"/>
      <c r="D845" s="16"/>
      <c r="E845" s="16"/>
      <c r="F845" s="16"/>
      <c r="G845" s="16"/>
      <c r="H845" s="16"/>
      <c r="I845" s="16"/>
      <c r="J845" s="146"/>
      <c r="K845" s="146"/>
      <c r="L845" s="146"/>
      <c r="M845" s="146"/>
      <c r="N845" s="146"/>
      <c r="O845" s="146"/>
      <c r="P845" s="146"/>
      <c r="Q845" s="146"/>
      <c r="R845" s="146"/>
      <c r="S845" s="146"/>
      <c r="T845" s="146"/>
      <c r="U845" s="146"/>
      <c r="V845" s="146"/>
      <c r="W845" s="146"/>
      <c r="X845" s="146"/>
      <c r="Y845" s="146"/>
      <c r="Z845" s="146"/>
    </row>
    <row r="846" ht="15.75" customHeight="1">
      <c r="A846" s="16"/>
      <c r="B846" s="305"/>
      <c r="C846" s="16"/>
      <c r="D846" s="16"/>
      <c r="E846" s="16"/>
      <c r="F846" s="16"/>
      <c r="G846" s="16"/>
      <c r="H846" s="16"/>
      <c r="I846" s="16"/>
      <c r="J846" s="146"/>
      <c r="K846" s="146"/>
      <c r="L846" s="146"/>
      <c r="M846" s="146"/>
      <c r="N846" s="146"/>
      <c r="O846" s="146"/>
      <c r="P846" s="146"/>
      <c r="Q846" s="146"/>
      <c r="R846" s="146"/>
      <c r="S846" s="146"/>
      <c r="T846" s="146"/>
      <c r="U846" s="146"/>
      <c r="V846" s="146"/>
      <c r="W846" s="146"/>
      <c r="X846" s="146"/>
      <c r="Y846" s="146"/>
      <c r="Z846" s="146"/>
    </row>
    <row r="847" ht="15.75" customHeight="1">
      <c r="A847" s="16"/>
      <c r="B847" s="305"/>
      <c r="C847" s="16"/>
      <c r="D847" s="16"/>
      <c r="E847" s="16"/>
      <c r="F847" s="16"/>
      <c r="G847" s="16"/>
      <c r="H847" s="16"/>
      <c r="I847" s="16"/>
      <c r="J847" s="146"/>
      <c r="K847" s="146"/>
      <c r="L847" s="146"/>
      <c r="M847" s="146"/>
      <c r="N847" s="146"/>
      <c r="O847" s="146"/>
      <c r="P847" s="146"/>
      <c r="Q847" s="146"/>
      <c r="R847" s="146"/>
      <c r="S847" s="146"/>
      <c r="T847" s="146"/>
      <c r="U847" s="146"/>
      <c r="V847" s="146"/>
      <c r="W847" s="146"/>
      <c r="X847" s="146"/>
      <c r="Y847" s="146"/>
      <c r="Z847" s="146"/>
    </row>
    <row r="848" ht="15.75" customHeight="1">
      <c r="A848" s="16"/>
      <c r="B848" s="305"/>
      <c r="C848" s="16"/>
      <c r="D848" s="16"/>
      <c r="E848" s="16"/>
      <c r="F848" s="16"/>
      <c r="G848" s="16"/>
      <c r="H848" s="16"/>
      <c r="I848" s="16"/>
      <c r="J848" s="146"/>
      <c r="K848" s="146"/>
      <c r="L848" s="146"/>
      <c r="M848" s="146"/>
      <c r="N848" s="146"/>
      <c r="O848" s="146"/>
      <c r="P848" s="146"/>
      <c r="Q848" s="146"/>
      <c r="R848" s="146"/>
      <c r="S848" s="146"/>
      <c r="T848" s="146"/>
      <c r="U848" s="146"/>
      <c r="V848" s="146"/>
      <c r="W848" s="146"/>
      <c r="X848" s="146"/>
      <c r="Y848" s="146"/>
      <c r="Z848" s="146"/>
    </row>
    <row r="849" ht="15.75" customHeight="1">
      <c r="A849" s="16"/>
      <c r="B849" s="305"/>
      <c r="C849" s="16"/>
      <c r="D849" s="16"/>
      <c r="E849" s="16"/>
      <c r="F849" s="16"/>
      <c r="G849" s="16"/>
      <c r="H849" s="16"/>
      <c r="I849" s="16"/>
      <c r="J849" s="146"/>
      <c r="K849" s="146"/>
      <c r="L849" s="146"/>
      <c r="M849" s="146"/>
      <c r="N849" s="146"/>
      <c r="O849" s="146"/>
      <c r="P849" s="146"/>
      <c r="Q849" s="146"/>
      <c r="R849" s="146"/>
      <c r="S849" s="146"/>
      <c r="T849" s="146"/>
      <c r="U849" s="146"/>
      <c r="V849" s="146"/>
      <c r="W849" s="146"/>
      <c r="X849" s="146"/>
      <c r="Y849" s="146"/>
      <c r="Z849" s="146"/>
    </row>
    <row r="850" ht="15.75" customHeight="1">
      <c r="A850" s="16"/>
      <c r="B850" s="305"/>
      <c r="C850" s="16"/>
      <c r="D850" s="16"/>
      <c r="E850" s="16"/>
      <c r="F850" s="16"/>
      <c r="G850" s="16"/>
      <c r="H850" s="16"/>
      <c r="I850" s="16"/>
      <c r="J850" s="146"/>
      <c r="K850" s="146"/>
      <c r="L850" s="146"/>
      <c r="M850" s="146"/>
      <c r="N850" s="146"/>
      <c r="O850" s="146"/>
      <c r="P850" s="146"/>
      <c r="Q850" s="146"/>
      <c r="R850" s="146"/>
      <c r="S850" s="146"/>
      <c r="T850" s="146"/>
      <c r="U850" s="146"/>
      <c r="V850" s="146"/>
      <c r="W850" s="146"/>
      <c r="X850" s="146"/>
      <c r="Y850" s="146"/>
      <c r="Z850" s="146"/>
    </row>
    <row r="851" ht="15.75" customHeight="1">
      <c r="A851" s="16"/>
      <c r="B851" s="305"/>
      <c r="C851" s="16"/>
      <c r="D851" s="16"/>
      <c r="E851" s="16"/>
      <c r="F851" s="16"/>
      <c r="G851" s="16"/>
      <c r="H851" s="16"/>
      <c r="I851" s="16"/>
      <c r="J851" s="146"/>
      <c r="K851" s="146"/>
      <c r="L851" s="146"/>
      <c r="M851" s="146"/>
      <c r="N851" s="146"/>
      <c r="O851" s="146"/>
      <c r="P851" s="146"/>
      <c r="Q851" s="146"/>
      <c r="R851" s="146"/>
      <c r="S851" s="146"/>
      <c r="T851" s="146"/>
      <c r="U851" s="146"/>
      <c r="V851" s="146"/>
      <c r="W851" s="146"/>
      <c r="X851" s="146"/>
      <c r="Y851" s="146"/>
      <c r="Z851" s="146"/>
    </row>
    <row r="852" ht="15.75" customHeight="1">
      <c r="A852" s="16"/>
      <c r="B852" s="305"/>
      <c r="C852" s="16"/>
      <c r="D852" s="16"/>
      <c r="E852" s="16"/>
      <c r="F852" s="16"/>
      <c r="G852" s="16"/>
      <c r="H852" s="16"/>
      <c r="I852" s="16"/>
      <c r="J852" s="146"/>
      <c r="K852" s="146"/>
      <c r="L852" s="146"/>
      <c r="M852" s="146"/>
      <c r="N852" s="146"/>
      <c r="O852" s="146"/>
      <c r="P852" s="146"/>
      <c r="Q852" s="146"/>
      <c r="R852" s="146"/>
      <c r="S852" s="146"/>
      <c r="T852" s="146"/>
      <c r="U852" s="146"/>
      <c r="V852" s="146"/>
      <c r="W852" s="146"/>
      <c r="X852" s="146"/>
      <c r="Y852" s="146"/>
      <c r="Z852" s="146"/>
    </row>
    <row r="853" ht="15.75" customHeight="1">
      <c r="A853" s="16"/>
      <c r="B853" s="305"/>
      <c r="C853" s="16"/>
      <c r="D853" s="16"/>
      <c r="E853" s="16"/>
      <c r="F853" s="16"/>
      <c r="G853" s="16"/>
      <c r="H853" s="16"/>
      <c r="I853" s="16"/>
      <c r="J853" s="146"/>
      <c r="K853" s="146"/>
      <c r="L853" s="146"/>
      <c r="M853" s="146"/>
      <c r="N853" s="146"/>
      <c r="O853" s="146"/>
      <c r="P853" s="146"/>
      <c r="Q853" s="146"/>
      <c r="R853" s="146"/>
      <c r="S853" s="146"/>
      <c r="T853" s="146"/>
      <c r="U853" s="146"/>
      <c r="V853" s="146"/>
      <c r="W853" s="146"/>
      <c r="X853" s="146"/>
      <c r="Y853" s="146"/>
      <c r="Z853" s="146"/>
    </row>
    <row r="854" ht="15.75" customHeight="1">
      <c r="A854" s="16"/>
      <c r="B854" s="305"/>
      <c r="C854" s="16"/>
      <c r="D854" s="16"/>
      <c r="E854" s="16"/>
      <c r="F854" s="16"/>
      <c r="G854" s="16"/>
      <c r="H854" s="16"/>
      <c r="I854" s="16"/>
      <c r="J854" s="146"/>
      <c r="K854" s="146"/>
      <c r="L854" s="146"/>
      <c r="M854" s="146"/>
      <c r="N854" s="146"/>
      <c r="O854" s="146"/>
      <c r="P854" s="146"/>
      <c r="Q854" s="146"/>
      <c r="R854" s="146"/>
      <c r="S854" s="146"/>
      <c r="T854" s="146"/>
      <c r="U854" s="146"/>
      <c r="V854" s="146"/>
      <c r="W854" s="146"/>
      <c r="X854" s="146"/>
      <c r="Y854" s="146"/>
      <c r="Z854" s="146"/>
    </row>
    <row r="855" ht="15.75" customHeight="1">
      <c r="A855" s="16"/>
      <c r="B855" s="305"/>
      <c r="C855" s="16"/>
      <c r="D855" s="16"/>
      <c r="E855" s="16"/>
      <c r="F855" s="16"/>
      <c r="G855" s="16"/>
      <c r="H855" s="16"/>
      <c r="I855" s="16"/>
      <c r="J855" s="146"/>
      <c r="K855" s="146"/>
      <c r="L855" s="146"/>
      <c r="M855" s="146"/>
      <c r="N855" s="146"/>
      <c r="O855" s="146"/>
      <c r="P855" s="146"/>
      <c r="Q855" s="146"/>
      <c r="R855" s="146"/>
      <c r="S855" s="146"/>
      <c r="T855" s="146"/>
      <c r="U855" s="146"/>
      <c r="V855" s="146"/>
      <c r="W855" s="146"/>
      <c r="X855" s="146"/>
      <c r="Y855" s="146"/>
      <c r="Z855" s="146"/>
    </row>
    <row r="856" ht="15.75" customHeight="1">
      <c r="A856" s="16"/>
      <c r="B856" s="305"/>
      <c r="C856" s="16"/>
      <c r="D856" s="16"/>
      <c r="E856" s="16"/>
      <c r="F856" s="16"/>
      <c r="G856" s="16"/>
      <c r="H856" s="16"/>
      <c r="I856" s="16"/>
      <c r="J856" s="146"/>
      <c r="K856" s="146"/>
      <c r="L856" s="146"/>
      <c r="M856" s="146"/>
      <c r="N856" s="146"/>
      <c r="O856" s="146"/>
      <c r="P856" s="146"/>
      <c r="Q856" s="146"/>
      <c r="R856" s="146"/>
      <c r="S856" s="146"/>
      <c r="T856" s="146"/>
      <c r="U856" s="146"/>
      <c r="V856" s="146"/>
      <c r="W856" s="146"/>
      <c r="X856" s="146"/>
      <c r="Y856" s="146"/>
      <c r="Z856" s="146"/>
    </row>
    <row r="857" ht="15.75" customHeight="1">
      <c r="A857" s="16"/>
      <c r="B857" s="305"/>
      <c r="C857" s="16"/>
      <c r="D857" s="16"/>
      <c r="E857" s="16"/>
      <c r="F857" s="16"/>
      <c r="G857" s="16"/>
      <c r="H857" s="16"/>
      <c r="I857" s="16"/>
      <c r="J857" s="146"/>
      <c r="K857" s="146"/>
      <c r="L857" s="146"/>
      <c r="M857" s="146"/>
      <c r="N857" s="146"/>
      <c r="O857" s="146"/>
      <c r="P857" s="146"/>
      <c r="Q857" s="146"/>
      <c r="R857" s="146"/>
      <c r="S857" s="146"/>
      <c r="T857" s="146"/>
      <c r="U857" s="146"/>
      <c r="V857" s="146"/>
      <c r="W857" s="146"/>
      <c r="X857" s="146"/>
      <c r="Y857" s="146"/>
      <c r="Z857" s="146"/>
    </row>
    <row r="858" ht="15.75" customHeight="1">
      <c r="A858" s="16"/>
      <c r="B858" s="305"/>
      <c r="C858" s="16"/>
      <c r="D858" s="16"/>
      <c r="E858" s="16"/>
      <c r="F858" s="16"/>
      <c r="G858" s="16"/>
      <c r="H858" s="16"/>
      <c r="I858" s="16"/>
      <c r="J858" s="146"/>
      <c r="K858" s="146"/>
      <c r="L858" s="146"/>
      <c r="M858" s="146"/>
      <c r="N858" s="146"/>
      <c r="O858" s="146"/>
      <c r="P858" s="146"/>
      <c r="Q858" s="146"/>
      <c r="R858" s="146"/>
      <c r="S858" s="146"/>
      <c r="T858" s="146"/>
      <c r="U858" s="146"/>
      <c r="V858" s="146"/>
      <c r="W858" s="146"/>
      <c r="X858" s="146"/>
      <c r="Y858" s="146"/>
      <c r="Z858" s="146"/>
    </row>
    <row r="859" ht="15.75" customHeight="1">
      <c r="A859" s="16"/>
      <c r="B859" s="305"/>
      <c r="C859" s="16"/>
      <c r="D859" s="16"/>
      <c r="E859" s="16"/>
      <c r="F859" s="16"/>
      <c r="G859" s="16"/>
      <c r="H859" s="16"/>
      <c r="I859" s="16"/>
      <c r="J859" s="146"/>
      <c r="K859" s="146"/>
      <c r="L859" s="146"/>
      <c r="M859" s="146"/>
      <c r="N859" s="146"/>
      <c r="O859" s="146"/>
      <c r="P859" s="146"/>
      <c r="Q859" s="146"/>
      <c r="R859" s="146"/>
      <c r="S859" s="146"/>
      <c r="T859" s="146"/>
      <c r="U859" s="146"/>
      <c r="V859" s="146"/>
      <c r="W859" s="146"/>
      <c r="X859" s="146"/>
      <c r="Y859" s="146"/>
      <c r="Z859" s="146"/>
    </row>
    <row r="860" ht="15.75" customHeight="1">
      <c r="A860" s="16"/>
      <c r="B860" s="305"/>
      <c r="C860" s="16"/>
      <c r="D860" s="16"/>
      <c r="E860" s="16"/>
      <c r="F860" s="16"/>
      <c r="G860" s="16"/>
      <c r="H860" s="16"/>
      <c r="I860" s="16"/>
      <c r="J860" s="146"/>
      <c r="K860" s="146"/>
      <c r="L860" s="146"/>
      <c r="M860" s="146"/>
      <c r="N860" s="146"/>
      <c r="O860" s="146"/>
      <c r="P860" s="146"/>
      <c r="Q860" s="146"/>
      <c r="R860" s="146"/>
      <c r="S860" s="146"/>
      <c r="T860" s="146"/>
      <c r="U860" s="146"/>
      <c r="V860" s="146"/>
      <c r="W860" s="146"/>
      <c r="X860" s="146"/>
      <c r="Y860" s="146"/>
      <c r="Z860" s="146"/>
    </row>
    <row r="861" ht="15.75" customHeight="1">
      <c r="A861" s="16"/>
      <c r="B861" s="305"/>
      <c r="C861" s="16"/>
      <c r="D861" s="16"/>
      <c r="E861" s="16"/>
      <c r="F861" s="16"/>
      <c r="G861" s="16"/>
      <c r="H861" s="16"/>
      <c r="I861" s="16"/>
      <c r="J861" s="146"/>
      <c r="K861" s="146"/>
      <c r="L861" s="146"/>
      <c r="M861" s="146"/>
      <c r="N861" s="146"/>
      <c r="O861" s="146"/>
      <c r="P861" s="146"/>
      <c r="Q861" s="146"/>
      <c r="R861" s="146"/>
      <c r="S861" s="146"/>
      <c r="T861" s="146"/>
      <c r="U861" s="146"/>
      <c r="V861" s="146"/>
      <c r="W861" s="146"/>
      <c r="X861" s="146"/>
      <c r="Y861" s="146"/>
      <c r="Z861" s="146"/>
    </row>
    <row r="862" ht="15.75" customHeight="1">
      <c r="A862" s="16"/>
      <c r="B862" s="305"/>
      <c r="C862" s="16"/>
      <c r="D862" s="16"/>
      <c r="E862" s="16"/>
      <c r="F862" s="16"/>
      <c r="G862" s="16"/>
      <c r="H862" s="16"/>
      <c r="I862" s="16"/>
      <c r="J862" s="146"/>
      <c r="K862" s="146"/>
      <c r="L862" s="146"/>
      <c r="M862" s="146"/>
      <c r="N862" s="146"/>
      <c r="O862" s="146"/>
      <c r="P862" s="146"/>
      <c r="Q862" s="146"/>
      <c r="R862" s="146"/>
      <c r="S862" s="146"/>
      <c r="T862" s="146"/>
      <c r="U862" s="146"/>
      <c r="V862" s="146"/>
      <c r="W862" s="146"/>
      <c r="X862" s="146"/>
      <c r="Y862" s="146"/>
      <c r="Z862" s="146"/>
    </row>
    <row r="863" ht="15.75" customHeight="1">
      <c r="A863" s="16"/>
      <c r="B863" s="305"/>
      <c r="C863" s="16"/>
      <c r="D863" s="16"/>
      <c r="E863" s="16"/>
      <c r="F863" s="16"/>
      <c r="G863" s="16"/>
      <c r="H863" s="16"/>
      <c r="I863" s="16"/>
      <c r="J863" s="146"/>
      <c r="K863" s="146"/>
      <c r="L863" s="146"/>
      <c r="M863" s="146"/>
      <c r="N863" s="146"/>
      <c r="O863" s="146"/>
      <c r="P863" s="146"/>
      <c r="Q863" s="146"/>
      <c r="R863" s="146"/>
      <c r="S863" s="146"/>
      <c r="T863" s="146"/>
      <c r="U863" s="146"/>
      <c r="V863" s="146"/>
      <c r="W863" s="146"/>
      <c r="X863" s="146"/>
      <c r="Y863" s="146"/>
      <c r="Z863" s="146"/>
    </row>
    <row r="864" ht="15.75" customHeight="1">
      <c r="A864" s="16"/>
      <c r="B864" s="305"/>
      <c r="C864" s="16"/>
      <c r="D864" s="16"/>
      <c r="E864" s="16"/>
      <c r="F864" s="16"/>
      <c r="G864" s="16"/>
      <c r="H864" s="16"/>
      <c r="I864" s="16"/>
      <c r="J864" s="146"/>
      <c r="K864" s="146"/>
      <c r="L864" s="146"/>
      <c r="M864" s="146"/>
      <c r="N864" s="146"/>
      <c r="O864" s="146"/>
      <c r="P864" s="146"/>
      <c r="Q864" s="146"/>
      <c r="R864" s="146"/>
      <c r="S864" s="146"/>
      <c r="T864" s="146"/>
      <c r="U864" s="146"/>
      <c r="V864" s="146"/>
      <c r="W864" s="146"/>
      <c r="X864" s="146"/>
      <c r="Y864" s="146"/>
      <c r="Z864" s="146"/>
    </row>
    <row r="865" ht="15.75" customHeight="1">
      <c r="A865" s="16"/>
      <c r="B865" s="305"/>
      <c r="C865" s="16"/>
      <c r="D865" s="16"/>
      <c r="E865" s="16"/>
      <c r="F865" s="16"/>
      <c r="G865" s="16"/>
      <c r="H865" s="16"/>
      <c r="I865" s="16"/>
      <c r="J865" s="146"/>
      <c r="K865" s="146"/>
      <c r="L865" s="146"/>
      <c r="M865" s="146"/>
      <c r="N865" s="146"/>
      <c r="O865" s="146"/>
      <c r="P865" s="146"/>
      <c r="Q865" s="146"/>
      <c r="R865" s="146"/>
      <c r="S865" s="146"/>
      <c r="T865" s="146"/>
      <c r="U865" s="146"/>
      <c r="V865" s="146"/>
      <c r="W865" s="146"/>
      <c r="X865" s="146"/>
      <c r="Y865" s="146"/>
      <c r="Z865" s="146"/>
    </row>
    <row r="866" ht="15.75" customHeight="1">
      <c r="A866" s="16"/>
      <c r="B866" s="305"/>
      <c r="C866" s="16"/>
      <c r="D866" s="16"/>
      <c r="E866" s="16"/>
      <c r="F866" s="16"/>
      <c r="G866" s="16"/>
      <c r="H866" s="16"/>
      <c r="I866" s="16"/>
      <c r="J866" s="146"/>
      <c r="K866" s="146"/>
      <c r="L866" s="146"/>
      <c r="M866" s="146"/>
      <c r="N866" s="146"/>
      <c r="O866" s="146"/>
      <c r="P866" s="146"/>
      <c r="Q866" s="146"/>
      <c r="R866" s="146"/>
      <c r="S866" s="146"/>
      <c r="T866" s="146"/>
      <c r="U866" s="146"/>
      <c r="V866" s="146"/>
      <c r="W866" s="146"/>
      <c r="X866" s="146"/>
      <c r="Y866" s="146"/>
      <c r="Z866" s="146"/>
    </row>
    <row r="867" ht="15.75" customHeight="1">
      <c r="A867" s="16"/>
      <c r="B867" s="305"/>
      <c r="C867" s="16"/>
      <c r="D867" s="16"/>
      <c r="E867" s="16"/>
      <c r="F867" s="16"/>
      <c r="G867" s="16"/>
      <c r="H867" s="16"/>
      <c r="I867" s="16"/>
      <c r="J867" s="146"/>
      <c r="K867" s="146"/>
      <c r="L867" s="146"/>
      <c r="M867" s="146"/>
      <c r="N867" s="146"/>
      <c r="O867" s="146"/>
      <c r="P867" s="146"/>
      <c r="Q867" s="146"/>
      <c r="R867" s="146"/>
      <c r="S867" s="146"/>
      <c r="T867" s="146"/>
      <c r="U867" s="146"/>
      <c r="V867" s="146"/>
      <c r="W867" s="146"/>
      <c r="X867" s="146"/>
      <c r="Y867" s="146"/>
      <c r="Z867" s="146"/>
    </row>
    <row r="868" ht="15.75" customHeight="1">
      <c r="A868" s="16"/>
      <c r="B868" s="305"/>
      <c r="C868" s="16"/>
      <c r="D868" s="16"/>
      <c r="E868" s="16"/>
      <c r="F868" s="16"/>
      <c r="G868" s="16"/>
      <c r="H868" s="16"/>
      <c r="I868" s="16"/>
      <c r="J868" s="146"/>
      <c r="K868" s="146"/>
      <c r="L868" s="146"/>
      <c r="M868" s="146"/>
      <c r="N868" s="146"/>
      <c r="O868" s="146"/>
      <c r="P868" s="146"/>
      <c r="Q868" s="146"/>
      <c r="R868" s="146"/>
      <c r="S868" s="146"/>
      <c r="T868" s="146"/>
      <c r="U868" s="146"/>
      <c r="V868" s="146"/>
      <c r="W868" s="146"/>
      <c r="X868" s="146"/>
      <c r="Y868" s="146"/>
      <c r="Z868" s="146"/>
    </row>
    <row r="869" ht="15.75" customHeight="1">
      <c r="A869" s="16"/>
      <c r="B869" s="305"/>
      <c r="C869" s="16"/>
      <c r="D869" s="16"/>
      <c r="E869" s="16"/>
      <c r="F869" s="16"/>
      <c r="G869" s="16"/>
      <c r="H869" s="16"/>
      <c r="I869" s="16"/>
      <c r="J869" s="146"/>
      <c r="K869" s="146"/>
      <c r="L869" s="146"/>
      <c r="M869" s="146"/>
      <c r="N869" s="146"/>
      <c r="O869" s="146"/>
      <c r="P869" s="146"/>
      <c r="Q869" s="146"/>
      <c r="R869" s="146"/>
      <c r="S869" s="146"/>
      <c r="T869" s="146"/>
      <c r="U869" s="146"/>
      <c r="V869" s="146"/>
      <c r="W869" s="146"/>
      <c r="X869" s="146"/>
      <c r="Y869" s="146"/>
      <c r="Z869" s="146"/>
    </row>
    <row r="870" ht="15.75" customHeight="1">
      <c r="A870" s="16"/>
      <c r="B870" s="305"/>
      <c r="C870" s="16"/>
      <c r="D870" s="16"/>
      <c r="E870" s="16"/>
      <c r="F870" s="16"/>
      <c r="G870" s="16"/>
      <c r="H870" s="16"/>
      <c r="I870" s="16"/>
      <c r="J870" s="146"/>
      <c r="K870" s="146"/>
      <c r="L870" s="146"/>
      <c r="M870" s="146"/>
      <c r="N870" s="146"/>
      <c r="O870" s="146"/>
      <c r="P870" s="146"/>
      <c r="Q870" s="146"/>
      <c r="R870" s="146"/>
      <c r="S870" s="146"/>
      <c r="T870" s="146"/>
      <c r="U870" s="146"/>
      <c r="V870" s="146"/>
      <c r="W870" s="146"/>
      <c r="X870" s="146"/>
      <c r="Y870" s="146"/>
      <c r="Z870" s="146"/>
    </row>
    <row r="871" ht="15.75" customHeight="1">
      <c r="A871" s="16"/>
      <c r="B871" s="305"/>
      <c r="C871" s="16"/>
      <c r="D871" s="16"/>
      <c r="E871" s="16"/>
      <c r="F871" s="16"/>
      <c r="G871" s="16"/>
      <c r="H871" s="16"/>
      <c r="I871" s="16"/>
      <c r="J871" s="146"/>
      <c r="K871" s="146"/>
      <c r="L871" s="146"/>
      <c r="M871" s="146"/>
      <c r="N871" s="146"/>
      <c r="O871" s="146"/>
      <c r="P871" s="146"/>
      <c r="Q871" s="146"/>
      <c r="R871" s="146"/>
      <c r="S871" s="146"/>
      <c r="T871" s="146"/>
      <c r="U871" s="146"/>
      <c r="V871" s="146"/>
      <c r="W871" s="146"/>
      <c r="X871" s="146"/>
      <c r="Y871" s="146"/>
      <c r="Z871" s="146"/>
    </row>
    <row r="872" ht="15.75" customHeight="1">
      <c r="A872" s="16"/>
      <c r="B872" s="305"/>
      <c r="C872" s="16"/>
      <c r="D872" s="16"/>
      <c r="E872" s="16"/>
      <c r="F872" s="16"/>
      <c r="G872" s="16"/>
      <c r="H872" s="16"/>
      <c r="I872" s="16"/>
      <c r="J872" s="146"/>
      <c r="K872" s="146"/>
      <c r="L872" s="146"/>
      <c r="M872" s="146"/>
      <c r="N872" s="146"/>
      <c r="O872" s="146"/>
      <c r="P872" s="146"/>
      <c r="Q872" s="146"/>
      <c r="R872" s="146"/>
      <c r="S872" s="146"/>
      <c r="T872" s="146"/>
      <c r="U872" s="146"/>
      <c r="V872" s="146"/>
      <c r="W872" s="146"/>
      <c r="X872" s="146"/>
      <c r="Y872" s="146"/>
      <c r="Z872" s="146"/>
    </row>
    <row r="873" ht="15.75" customHeight="1">
      <c r="A873" s="16"/>
      <c r="B873" s="305"/>
      <c r="C873" s="16"/>
      <c r="D873" s="16"/>
      <c r="E873" s="16"/>
      <c r="F873" s="16"/>
      <c r="G873" s="16"/>
      <c r="H873" s="16"/>
      <c r="I873" s="16"/>
      <c r="J873" s="146"/>
      <c r="K873" s="146"/>
      <c r="L873" s="146"/>
      <c r="M873" s="146"/>
      <c r="N873" s="146"/>
      <c r="O873" s="146"/>
      <c r="P873" s="146"/>
      <c r="Q873" s="146"/>
      <c r="R873" s="146"/>
      <c r="S873" s="146"/>
      <c r="T873" s="146"/>
      <c r="U873" s="146"/>
      <c r="V873" s="146"/>
      <c r="W873" s="146"/>
      <c r="X873" s="146"/>
      <c r="Y873" s="146"/>
      <c r="Z873" s="146"/>
    </row>
    <row r="874" ht="15.75" customHeight="1">
      <c r="A874" s="16"/>
      <c r="B874" s="305"/>
      <c r="C874" s="16"/>
      <c r="D874" s="16"/>
      <c r="E874" s="16"/>
      <c r="F874" s="16"/>
      <c r="G874" s="16"/>
      <c r="H874" s="16"/>
      <c r="I874" s="16"/>
      <c r="J874" s="146"/>
      <c r="K874" s="146"/>
      <c r="L874" s="146"/>
      <c r="M874" s="146"/>
      <c r="N874" s="146"/>
      <c r="O874" s="146"/>
      <c r="P874" s="146"/>
      <c r="Q874" s="146"/>
      <c r="R874" s="146"/>
      <c r="S874" s="146"/>
      <c r="T874" s="146"/>
      <c r="U874" s="146"/>
      <c r="V874" s="146"/>
      <c r="W874" s="146"/>
      <c r="X874" s="146"/>
      <c r="Y874" s="146"/>
      <c r="Z874" s="146"/>
    </row>
    <row r="875" ht="15.75" customHeight="1">
      <c r="A875" s="16"/>
      <c r="B875" s="305"/>
      <c r="C875" s="16"/>
      <c r="D875" s="16"/>
      <c r="E875" s="16"/>
      <c r="F875" s="16"/>
      <c r="G875" s="16"/>
      <c r="H875" s="16"/>
      <c r="I875" s="16"/>
      <c r="J875" s="146"/>
      <c r="K875" s="146"/>
      <c r="L875" s="146"/>
      <c r="M875" s="146"/>
      <c r="N875" s="146"/>
      <c r="O875" s="146"/>
      <c r="P875" s="146"/>
      <c r="Q875" s="146"/>
      <c r="R875" s="146"/>
      <c r="S875" s="146"/>
      <c r="T875" s="146"/>
      <c r="U875" s="146"/>
      <c r="V875" s="146"/>
      <c r="W875" s="146"/>
      <c r="X875" s="146"/>
      <c r="Y875" s="146"/>
      <c r="Z875" s="146"/>
    </row>
    <row r="876" ht="15.75" customHeight="1">
      <c r="A876" s="16"/>
      <c r="B876" s="305"/>
      <c r="C876" s="16"/>
      <c r="D876" s="16"/>
      <c r="E876" s="16"/>
      <c r="F876" s="16"/>
      <c r="G876" s="16"/>
      <c r="H876" s="16"/>
      <c r="I876" s="16"/>
      <c r="J876" s="146"/>
      <c r="K876" s="146"/>
      <c r="L876" s="146"/>
      <c r="M876" s="146"/>
      <c r="N876" s="146"/>
      <c r="O876" s="146"/>
      <c r="P876" s="146"/>
      <c r="Q876" s="146"/>
      <c r="R876" s="146"/>
      <c r="S876" s="146"/>
      <c r="T876" s="146"/>
      <c r="U876" s="146"/>
      <c r="V876" s="146"/>
      <c r="W876" s="146"/>
      <c r="X876" s="146"/>
      <c r="Y876" s="146"/>
      <c r="Z876" s="146"/>
    </row>
    <row r="877" ht="15.75" customHeight="1">
      <c r="A877" s="16"/>
      <c r="B877" s="305"/>
      <c r="C877" s="16"/>
      <c r="D877" s="16"/>
      <c r="E877" s="16"/>
      <c r="F877" s="16"/>
      <c r="G877" s="16"/>
      <c r="H877" s="16"/>
      <c r="I877" s="16"/>
      <c r="J877" s="146"/>
      <c r="K877" s="146"/>
      <c r="L877" s="146"/>
      <c r="M877" s="146"/>
      <c r="N877" s="146"/>
      <c r="O877" s="146"/>
      <c r="P877" s="146"/>
      <c r="Q877" s="146"/>
      <c r="R877" s="146"/>
      <c r="S877" s="146"/>
      <c r="T877" s="146"/>
      <c r="U877" s="146"/>
      <c r="V877" s="146"/>
      <c r="W877" s="146"/>
      <c r="X877" s="146"/>
      <c r="Y877" s="146"/>
      <c r="Z877" s="146"/>
    </row>
    <row r="878" ht="15.75" customHeight="1">
      <c r="A878" s="16"/>
      <c r="B878" s="305"/>
      <c r="C878" s="16"/>
      <c r="D878" s="16"/>
      <c r="E878" s="16"/>
      <c r="F878" s="16"/>
      <c r="G878" s="16"/>
      <c r="H878" s="16"/>
      <c r="I878" s="16"/>
      <c r="J878" s="146"/>
      <c r="K878" s="146"/>
      <c r="L878" s="146"/>
      <c r="M878" s="146"/>
      <c r="N878" s="146"/>
      <c r="O878" s="146"/>
      <c r="P878" s="146"/>
      <c r="Q878" s="146"/>
      <c r="R878" s="146"/>
      <c r="S878" s="146"/>
      <c r="T878" s="146"/>
      <c r="U878" s="146"/>
      <c r="V878" s="146"/>
      <c r="W878" s="146"/>
      <c r="X878" s="146"/>
      <c r="Y878" s="146"/>
      <c r="Z878" s="146"/>
    </row>
    <row r="879" ht="15.75" customHeight="1">
      <c r="A879" s="16"/>
      <c r="B879" s="305"/>
      <c r="C879" s="16"/>
      <c r="D879" s="16"/>
      <c r="E879" s="16"/>
      <c r="F879" s="16"/>
      <c r="G879" s="16"/>
      <c r="H879" s="16"/>
      <c r="I879" s="16"/>
      <c r="J879" s="146"/>
      <c r="K879" s="146"/>
      <c r="L879" s="146"/>
      <c r="M879" s="146"/>
      <c r="N879" s="146"/>
      <c r="O879" s="146"/>
      <c r="P879" s="146"/>
      <c r="Q879" s="146"/>
      <c r="R879" s="146"/>
      <c r="S879" s="146"/>
      <c r="T879" s="146"/>
      <c r="U879" s="146"/>
      <c r="V879" s="146"/>
      <c r="W879" s="146"/>
      <c r="X879" s="146"/>
      <c r="Y879" s="146"/>
      <c r="Z879" s="146"/>
    </row>
    <row r="880" ht="15.75" customHeight="1">
      <c r="A880" s="16"/>
      <c r="B880" s="305"/>
      <c r="C880" s="16"/>
      <c r="D880" s="16"/>
      <c r="E880" s="16"/>
      <c r="F880" s="16"/>
      <c r="G880" s="16"/>
      <c r="H880" s="16"/>
      <c r="I880" s="16"/>
      <c r="J880" s="146"/>
      <c r="K880" s="146"/>
      <c r="L880" s="146"/>
      <c r="M880" s="146"/>
      <c r="N880" s="146"/>
      <c r="O880" s="146"/>
      <c r="P880" s="146"/>
      <c r="Q880" s="146"/>
      <c r="R880" s="146"/>
      <c r="S880" s="146"/>
      <c r="T880" s="146"/>
      <c r="U880" s="146"/>
      <c r="V880" s="146"/>
      <c r="W880" s="146"/>
      <c r="X880" s="146"/>
      <c r="Y880" s="146"/>
      <c r="Z880" s="146"/>
    </row>
    <row r="881" ht="15.75" customHeight="1">
      <c r="A881" s="16"/>
      <c r="B881" s="305"/>
      <c r="C881" s="16"/>
      <c r="D881" s="16"/>
      <c r="E881" s="16"/>
      <c r="F881" s="16"/>
      <c r="G881" s="16"/>
      <c r="H881" s="16"/>
      <c r="I881" s="16"/>
      <c r="J881" s="146"/>
      <c r="K881" s="146"/>
      <c r="L881" s="146"/>
      <c r="M881" s="146"/>
      <c r="N881" s="146"/>
      <c r="O881" s="146"/>
      <c r="P881" s="146"/>
      <c r="Q881" s="146"/>
      <c r="R881" s="146"/>
      <c r="S881" s="146"/>
      <c r="T881" s="146"/>
      <c r="U881" s="146"/>
      <c r="V881" s="146"/>
      <c r="W881" s="146"/>
      <c r="X881" s="146"/>
      <c r="Y881" s="146"/>
      <c r="Z881" s="146"/>
    </row>
    <row r="882" ht="15.75" customHeight="1">
      <c r="A882" s="16"/>
      <c r="B882" s="305"/>
      <c r="C882" s="16"/>
      <c r="D882" s="16"/>
      <c r="E882" s="16"/>
      <c r="F882" s="16"/>
      <c r="G882" s="16"/>
      <c r="H882" s="16"/>
      <c r="I882" s="16"/>
      <c r="J882" s="146"/>
      <c r="K882" s="146"/>
      <c r="L882" s="146"/>
      <c r="M882" s="146"/>
      <c r="N882" s="146"/>
      <c r="O882" s="146"/>
      <c r="P882" s="146"/>
      <c r="Q882" s="146"/>
      <c r="R882" s="146"/>
      <c r="S882" s="146"/>
      <c r="T882" s="146"/>
      <c r="U882" s="146"/>
      <c r="V882" s="146"/>
      <c r="W882" s="146"/>
      <c r="X882" s="146"/>
      <c r="Y882" s="146"/>
      <c r="Z882" s="146"/>
    </row>
    <row r="883" ht="15.75" customHeight="1">
      <c r="A883" s="16"/>
      <c r="B883" s="305"/>
      <c r="C883" s="16"/>
      <c r="D883" s="16"/>
      <c r="E883" s="16"/>
      <c r="F883" s="16"/>
      <c r="G883" s="16"/>
      <c r="H883" s="16"/>
      <c r="I883" s="16"/>
      <c r="J883" s="146"/>
      <c r="K883" s="146"/>
      <c r="L883" s="146"/>
      <c r="M883" s="146"/>
      <c r="N883" s="146"/>
      <c r="O883" s="146"/>
      <c r="P883" s="146"/>
      <c r="Q883" s="146"/>
      <c r="R883" s="146"/>
      <c r="S883" s="146"/>
      <c r="T883" s="146"/>
      <c r="U883" s="146"/>
      <c r="V883" s="146"/>
      <c r="W883" s="146"/>
      <c r="X883" s="146"/>
      <c r="Y883" s="146"/>
      <c r="Z883" s="146"/>
    </row>
    <row r="884" ht="15.75" customHeight="1">
      <c r="A884" s="16"/>
      <c r="B884" s="305"/>
      <c r="C884" s="16"/>
      <c r="D884" s="16"/>
      <c r="E884" s="16"/>
      <c r="F884" s="16"/>
      <c r="G884" s="16"/>
      <c r="H884" s="16"/>
      <c r="I884" s="16"/>
      <c r="J884" s="146"/>
      <c r="K884" s="146"/>
      <c r="L884" s="146"/>
      <c r="M884" s="146"/>
      <c r="N884" s="146"/>
      <c r="O884" s="146"/>
      <c r="P884" s="146"/>
      <c r="Q884" s="146"/>
      <c r="R884" s="146"/>
      <c r="S884" s="146"/>
      <c r="T884" s="146"/>
      <c r="U884" s="146"/>
      <c r="V884" s="146"/>
      <c r="W884" s="146"/>
      <c r="X884" s="146"/>
      <c r="Y884" s="146"/>
      <c r="Z884" s="146"/>
    </row>
    <row r="885" ht="15.75" customHeight="1">
      <c r="A885" s="16"/>
      <c r="B885" s="305"/>
      <c r="C885" s="16"/>
      <c r="D885" s="16"/>
      <c r="E885" s="16"/>
      <c r="F885" s="16"/>
      <c r="G885" s="16"/>
      <c r="H885" s="16"/>
      <c r="I885" s="16"/>
      <c r="J885" s="146"/>
      <c r="K885" s="146"/>
      <c r="L885" s="146"/>
      <c r="M885" s="146"/>
      <c r="N885" s="146"/>
      <c r="O885" s="146"/>
      <c r="P885" s="146"/>
      <c r="Q885" s="146"/>
      <c r="R885" s="146"/>
      <c r="S885" s="146"/>
      <c r="T885" s="146"/>
      <c r="U885" s="146"/>
      <c r="V885" s="146"/>
      <c r="W885" s="146"/>
      <c r="X885" s="146"/>
      <c r="Y885" s="146"/>
      <c r="Z885" s="146"/>
    </row>
    <row r="886" ht="15.75" customHeight="1">
      <c r="A886" s="16"/>
      <c r="B886" s="305"/>
      <c r="C886" s="16"/>
      <c r="D886" s="16"/>
      <c r="E886" s="16"/>
      <c r="F886" s="16"/>
      <c r="G886" s="16"/>
      <c r="H886" s="16"/>
      <c r="I886" s="16"/>
      <c r="J886" s="146"/>
      <c r="K886" s="146"/>
      <c r="L886" s="146"/>
      <c r="M886" s="146"/>
      <c r="N886" s="146"/>
      <c r="O886" s="146"/>
      <c r="P886" s="146"/>
      <c r="Q886" s="146"/>
      <c r="R886" s="146"/>
      <c r="S886" s="146"/>
      <c r="T886" s="146"/>
      <c r="U886" s="146"/>
      <c r="V886" s="146"/>
      <c r="W886" s="146"/>
      <c r="X886" s="146"/>
      <c r="Y886" s="146"/>
      <c r="Z886" s="146"/>
    </row>
    <row r="887" ht="15.75" customHeight="1">
      <c r="A887" s="16"/>
      <c r="B887" s="305"/>
      <c r="C887" s="16"/>
      <c r="D887" s="16"/>
      <c r="E887" s="16"/>
      <c r="F887" s="16"/>
      <c r="G887" s="16"/>
      <c r="H887" s="16"/>
      <c r="I887" s="16"/>
      <c r="J887" s="146"/>
      <c r="K887" s="146"/>
      <c r="L887" s="146"/>
      <c r="M887" s="146"/>
      <c r="N887" s="146"/>
      <c r="O887" s="146"/>
      <c r="P887" s="146"/>
      <c r="Q887" s="146"/>
      <c r="R887" s="146"/>
      <c r="S887" s="146"/>
      <c r="T887" s="146"/>
      <c r="U887" s="146"/>
      <c r="V887" s="146"/>
      <c r="W887" s="146"/>
      <c r="X887" s="146"/>
      <c r="Y887" s="146"/>
      <c r="Z887" s="146"/>
    </row>
    <row r="888" ht="15.75" customHeight="1">
      <c r="A888" s="16"/>
      <c r="B888" s="305"/>
      <c r="C888" s="16"/>
      <c r="D888" s="16"/>
      <c r="E888" s="16"/>
      <c r="F888" s="16"/>
      <c r="G888" s="16"/>
      <c r="H888" s="16"/>
      <c r="I888" s="16"/>
      <c r="J888" s="146"/>
      <c r="K888" s="146"/>
      <c r="L888" s="146"/>
      <c r="M888" s="146"/>
      <c r="N888" s="146"/>
      <c r="O888" s="146"/>
      <c r="P888" s="146"/>
      <c r="Q888" s="146"/>
      <c r="R888" s="146"/>
      <c r="S888" s="146"/>
      <c r="T888" s="146"/>
      <c r="U888" s="146"/>
      <c r="V888" s="146"/>
      <c r="W888" s="146"/>
      <c r="X888" s="146"/>
      <c r="Y888" s="146"/>
      <c r="Z888" s="146"/>
    </row>
    <row r="889" ht="15.75" customHeight="1">
      <c r="A889" s="16"/>
      <c r="B889" s="305"/>
      <c r="C889" s="16"/>
      <c r="D889" s="16"/>
      <c r="E889" s="16"/>
      <c r="F889" s="16"/>
      <c r="G889" s="16"/>
      <c r="H889" s="16"/>
      <c r="I889" s="16"/>
      <c r="J889" s="146"/>
      <c r="K889" s="146"/>
      <c r="L889" s="146"/>
      <c r="M889" s="146"/>
      <c r="N889" s="146"/>
      <c r="O889" s="146"/>
      <c r="P889" s="146"/>
      <c r="Q889" s="146"/>
      <c r="R889" s="146"/>
      <c r="S889" s="146"/>
      <c r="T889" s="146"/>
      <c r="U889" s="146"/>
      <c r="V889" s="146"/>
      <c r="W889" s="146"/>
      <c r="X889" s="146"/>
      <c r="Y889" s="146"/>
      <c r="Z889" s="146"/>
    </row>
    <row r="890" ht="15.75" customHeight="1">
      <c r="A890" s="16"/>
      <c r="B890" s="305"/>
      <c r="C890" s="16"/>
      <c r="D890" s="16"/>
      <c r="E890" s="16"/>
      <c r="F890" s="16"/>
      <c r="G890" s="16"/>
      <c r="H890" s="16"/>
      <c r="I890" s="16"/>
      <c r="J890" s="146"/>
      <c r="K890" s="146"/>
      <c r="L890" s="146"/>
      <c r="M890" s="146"/>
      <c r="N890" s="146"/>
      <c r="O890" s="146"/>
      <c r="P890" s="146"/>
      <c r="Q890" s="146"/>
      <c r="R890" s="146"/>
      <c r="S890" s="146"/>
      <c r="T890" s="146"/>
      <c r="U890" s="146"/>
      <c r="V890" s="146"/>
      <c r="W890" s="146"/>
      <c r="X890" s="146"/>
      <c r="Y890" s="146"/>
      <c r="Z890" s="146"/>
    </row>
    <row r="891" ht="15.75" customHeight="1">
      <c r="A891" s="16"/>
      <c r="B891" s="305"/>
      <c r="C891" s="16"/>
      <c r="D891" s="16"/>
      <c r="E891" s="16"/>
      <c r="F891" s="16"/>
      <c r="G891" s="16"/>
      <c r="H891" s="16"/>
      <c r="I891" s="16"/>
      <c r="J891" s="146"/>
      <c r="K891" s="146"/>
      <c r="L891" s="146"/>
      <c r="M891" s="146"/>
      <c r="N891" s="146"/>
      <c r="O891" s="146"/>
      <c r="P891" s="146"/>
      <c r="Q891" s="146"/>
      <c r="R891" s="146"/>
      <c r="S891" s="146"/>
      <c r="T891" s="146"/>
      <c r="U891" s="146"/>
      <c r="V891" s="146"/>
      <c r="W891" s="146"/>
      <c r="X891" s="146"/>
      <c r="Y891" s="146"/>
      <c r="Z891" s="146"/>
    </row>
    <row r="892" ht="15.75" customHeight="1">
      <c r="A892" s="16"/>
      <c r="B892" s="305"/>
      <c r="C892" s="16"/>
      <c r="D892" s="16"/>
      <c r="E892" s="16"/>
      <c r="F892" s="16"/>
      <c r="G892" s="16"/>
      <c r="H892" s="16"/>
      <c r="I892" s="16"/>
      <c r="J892" s="146"/>
      <c r="K892" s="146"/>
      <c r="L892" s="146"/>
      <c r="M892" s="146"/>
      <c r="N892" s="146"/>
      <c r="O892" s="146"/>
      <c r="P892" s="146"/>
      <c r="Q892" s="146"/>
      <c r="R892" s="146"/>
      <c r="S892" s="146"/>
      <c r="T892" s="146"/>
      <c r="U892" s="146"/>
      <c r="V892" s="146"/>
      <c r="W892" s="146"/>
      <c r="X892" s="146"/>
      <c r="Y892" s="146"/>
      <c r="Z892" s="146"/>
    </row>
    <row r="893" ht="15.75" customHeight="1">
      <c r="A893" s="16"/>
      <c r="B893" s="305"/>
      <c r="C893" s="16"/>
      <c r="D893" s="16"/>
      <c r="E893" s="16"/>
      <c r="F893" s="16"/>
      <c r="G893" s="16"/>
      <c r="H893" s="16"/>
      <c r="I893" s="16"/>
      <c r="J893" s="146"/>
      <c r="K893" s="146"/>
      <c r="L893" s="146"/>
      <c r="M893" s="146"/>
      <c r="N893" s="146"/>
      <c r="O893" s="146"/>
      <c r="P893" s="146"/>
      <c r="Q893" s="146"/>
      <c r="R893" s="146"/>
      <c r="S893" s="146"/>
      <c r="T893" s="146"/>
      <c r="U893" s="146"/>
      <c r="V893" s="146"/>
      <c r="W893" s="146"/>
      <c r="X893" s="146"/>
      <c r="Y893" s="146"/>
      <c r="Z893" s="146"/>
    </row>
    <row r="894" ht="15.75" customHeight="1">
      <c r="A894" s="16"/>
      <c r="B894" s="305"/>
      <c r="C894" s="16"/>
      <c r="D894" s="16"/>
      <c r="E894" s="16"/>
      <c r="F894" s="16"/>
      <c r="G894" s="16"/>
      <c r="H894" s="16"/>
      <c r="I894" s="16"/>
      <c r="J894" s="146"/>
      <c r="K894" s="146"/>
      <c r="L894" s="146"/>
      <c r="M894" s="146"/>
      <c r="N894" s="146"/>
      <c r="O894" s="146"/>
      <c r="P894" s="146"/>
      <c r="Q894" s="146"/>
      <c r="R894" s="146"/>
      <c r="S894" s="146"/>
      <c r="T894" s="146"/>
      <c r="U894" s="146"/>
      <c r="V894" s="146"/>
      <c r="W894" s="146"/>
      <c r="X894" s="146"/>
      <c r="Y894" s="146"/>
      <c r="Z894" s="146"/>
    </row>
    <row r="895" ht="15.75" customHeight="1">
      <c r="A895" s="16"/>
      <c r="B895" s="305"/>
      <c r="C895" s="16"/>
      <c r="D895" s="16"/>
      <c r="E895" s="16"/>
      <c r="F895" s="16"/>
      <c r="G895" s="16"/>
      <c r="H895" s="16"/>
      <c r="I895" s="16"/>
      <c r="J895" s="146"/>
      <c r="K895" s="146"/>
      <c r="L895" s="146"/>
      <c r="M895" s="146"/>
      <c r="N895" s="146"/>
      <c r="O895" s="146"/>
      <c r="P895" s="146"/>
      <c r="Q895" s="146"/>
      <c r="R895" s="146"/>
      <c r="S895" s="146"/>
      <c r="T895" s="146"/>
      <c r="U895" s="146"/>
      <c r="V895" s="146"/>
      <c r="W895" s="146"/>
      <c r="X895" s="146"/>
      <c r="Y895" s="146"/>
      <c r="Z895" s="146"/>
    </row>
    <row r="896" ht="15.75" customHeight="1">
      <c r="A896" s="16"/>
      <c r="B896" s="305"/>
      <c r="C896" s="16"/>
      <c r="D896" s="16"/>
      <c r="E896" s="16"/>
      <c r="F896" s="16"/>
      <c r="G896" s="16"/>
      <c r="H896" s="16"/>
      <c r="I896" s="16"/>
      <c r="J896" s="146"/>
      <c r="K896" s="146"/>
      <c r="L896" s="146"/>
      <c r="M896" s="146"/>
      <c r="N896" s="146"/>
      <c r="O896" s="146"/>
      <c r="P896" s="146"/>
      <c r="Q896" s="146"/>
      <c r="R896" s="146"/>
      <c r="S896" s="146"/>
      <c r="T896" s="146"/>
      <c r="U896" s="146"/>
      <c r="V896" s="146"/>
      <c r="W896" s="146"/>
      <c r="X896" s="146"/>
      <c r="Y896" s="146"/>
      <c r="Z896" s="146"/>
    </row>
    <row r="897" ht="15.75" customHeight="1">
      <c r="A897" s="16"/>
      <c r="B897" s="305"/>
      <c r="C897" s="16"/>
      <c r="D897" s="16"/>
      <c r="E897" s="16"/>
      <c r="F897" s="16"/>
      <c r="G897" s="16"/>
      <c r="H897" s="16"/>
      <c r="I897" s="16"/>
      <c r="J897" s="146"/>
      <c r="K897" s="146"/>
      <c r="L897" s="146"/>
      <c r="M897" s="146"/>
      <c r="N897" s="146"/>
      <c r="O897" s="146"/>
      <c r="P897" s="146"/>
      <c r="Q897" s="146"/>
      <c r="R897" s="146"/>
      <c r="S897" s="146"/>
      <c r="T897" s="146"/>
      <c r="U897" s="146"/>
      <c r="V897" s="146"/>
      <c r="W897" s="146"/>
      <c r="X897" s="146"/>
      <c r="Y897" s="146"/>
      <c r="Z897" s="146"/>
    </row>
    <row r="898" ht="15.75" customHeight="1">
      <c r="A898" s="16"/>
      <c r="B898" s="305"/>
      <c r="C898" s="16"/>
      <c r="D898" s="16"/>
      <c r="E898" s="16"/>
      <c r="F898" s="16"/>
      <c r="G898" s="16"/>
      <c r="H898" s="16"/>
      <c r="I898" s="16"/>
      <c r="J898" s="146"/>
      <c r="K898" s="146"/>
      <c r="L898" s="146"/>
      <c r="M898" s="146"/>
      <c r="N898" s="146"/>
      <c r="O898" s="146"/>
      <c r="P898" s="146"/>
      <c r="Q898" s="146"/>
      <c r="R898" s="146"/>
      <c r="S898" s="146"/>
      <c r="T898" s="146"/>
      <c r="U898" s="146"/>
      <c r="V898" s="146"/>
      <c r="W898" s="146"/>
      <c r="X898" s="146"/>
      <c r="Y898" s="146"/>
      <c r="Z898" s="146"/>
    </row>
    <row r="899" ht="15.75" customHeight="1">
      <c r="A899" s="16"/>
      <c r="B899" s="305"/>
      <c r="C899" s="16"/>
      <c r="D899" s="16"/>
      <c r="E899" s="16"/>
      <c r="F899" s="16"/>
      <c r="G899" s="16"/>
      <c r="H899" s="16"/>
      <c r="I899" s="16"/>
      <c r="J899" s="146"/>
      <c r="K899" s="146"/>
      <c r="L899" s="146"/>
      <c r="M899" s="146"/>
      <c r="N899" s="146"/>
      <c r="O899" s="146"/>
      <c r="P899" s="146"/>
      <c r="Q899" s="146"/>
      <c r="R899" s="146"/>
      <c r="S899" s="146"/>
      <c r="T899" s="146"/>
      <c r="U899" s="146"/>
      <c r="V899" s="146"/>
      <c r="W899" s="146"/>
      <c r="X899" s="146"/>
      <c r="Y899" s="146"/>
      <c r="Z899" s="146"/>
    </row>
    <row r="900" ht="15.75" customHeight="1">
      <c r="A900" s="16"/>
      <c r="B900" s="305"/>
      <c r="C900" s="16"/>
      <c r="D900" s="16"/>
      <c r="E900" s="16"/>
      <c r="F900" s="16"/>
      <c r="G900" s="16"/>
      <c r="H900" s="16"/>
      <c r="I900" s="16"/>
      <c r="J900" s="146"/>
      <c r="K900" s="146"/>
      <c r="L900" s="146"/>
      <c r="M900" s="146"/>
      <c r="N900" s="146"/>
      <c r="O900" s="146"/>
      <c r="P900" s="146"/>
      <c r="Q900" s="146"/>
      <c r="R900" s="146"/>
      <c r="S900" s="146"/>
      <c r="T900" s="146"/>
      <c r="U900" s="146"/>
      <c r="V900" s="146"/>
      <c r="W900" s="146"/>
      <c r="X900" s="146"/>
      <c r="Y900" s="146"/>
      <c r="Z900" s="146"/>
    </row>
    <row r="901" ht="15.75" customHeight="1">
      <c r="A901" s="16"/>
      <c r="B901" s="305"/>
      <c r="C901" s="16"/>
      <c r="D901" s="16"/>
      <c r="E901" s="16"/>
      <c r="F901" s="16"/>
      <c r="G901" s="16"/>
      <c r="H901" s="16"/>
      <c r="I901" s="16"/>
      <c r="J901" s="146"/>
      <c r="K901" s="146"/>
      <c r="L901" s="146"/>
      <c r="M901" s="146"/>
      <c r="N901" s="146"/>
      <c r="O901" s="146"/>
      <c r="P901" s="146"/>
      <c r="Q901" s="146"/>
      <c r="R901" s="146"/>
      <c r="S901" s="146"/>
      <c r="T901" s="146"/>
      <c r="U901" s="146"/>
      <c r="V901" s="146"/>
      <c r="W901" s="146"/>
      <c r="X901" s="146"/>
      <c r="Y901" s="146"/>
      <c r="Z901" s="146"/>
    </row>
    <row r="902" ht="15.75" customHeight="1">
      <c r="A902" s="16"/>
      <c r="B902" s="305"/>
      <c r="C902" s="16"/>
      <c r="D902" s="16"/>
      <c r="E902" s="16"/>
      <c r="F902" s="16"/>
      <c r="G902" s="16"/>
      <c r="H902" s="16"/>
      <c r="I902" s="16"/>
      <c r="J902" s="146"/>
      <c r="K902" s="146"/>
      <c r="L902" s="146"/>
      <c r="M902" s="146"/>
      <c r="N902" s="146"/>
      <c r="O902" s="146"/>
      <c r="P902" s="146"/>
      <c r="Q902" s="146"/>
      <c r="R902" s="146"/>
      <c r="S902" s="146"/>
      <c r="T902" s="146"/>
      <c r="U902" s="146"/>
      <c r="V902" s="146"/>
      <c r="W902" s="146"/>
      <c r="X902" s="146"/>
      <c r="Y902" s="146"/>
      <c r="Z902" s="146"/>
    </row>
    <row r="903" ht="15.75" customHeight="1">
      <c r="A903" s="16"/>
      <c r="B903" s="305"/>
      <c r="C903" s="16"/>
      <c r="D903" s="16"/>
      <c r="E903" s="16"/>
      <c r="F903" s="16"/>
      <c r="G903" s="16"/>
      <c r="H903" s="16"/>
      <c r="I903" s="16"/>
      <c r="J903" s="146"/>
      <c r="K903" s="146"/>
      <c r="L903" s="146"/>
      <c r="M903" s="146"/>
      <c r="N903" s="146"/>
      <c r="O903" s="146"/>
      <c r="P903" s="146"/>
      <c r="Q903" s="146"/>
      <c r="R903" s="146"/>
      <c r="S903" s="146"/>
      <c r="T903" s="146"/>
      <c r="U903" s="146"/>
      <c r="V903" s="146"/>
      <c r="W903" s="146"/>
      <c r="X903" s="146"/>
      <c r="Y903" s="146"/>
      <c r="Z903" s="146"/>
    </row>
    <row r="904" ht="15.75" customHeight="1">
      <c r="A904" s="16"/>
      <c r="B904" s="305"/>
      <c r="C904" s="16"/>
      <c r="D904" s="16"/>
      <c r="E904" s="16"/>
      <c r="F904" s="16"/>
      <c r="G904" s="16"/>
      <c r="H904" s="16"/>
      <c r="I904" s="16"/>
      <c r="J904" s="146"/>
      <c r="K904" s="146"/>
      <c r="L904" s="146"/>
      <c r="M904" s="146"/>
      <c r="N904" s="146"/>
      <c r="O904" s="146"/>
      <c r="P904" s="146"/>
      <c r="Q904" s="146"/>
      <c r="R904" s="146"/>
      <c r="S904" s="146"/>
      <c r="T904" s="146"/>
      <c r="U904" s="146"/>
      <c r="V904" s="146"/>
      <c r="W904" s="146"/>
      <c r="X904" s="146"/>
      <c r="Y904" s="146"/>
      <c r="Z904" s="146"/>
    </row>
    <row r="905" ht="15.75" customHeight="1">
      <c r="A905" s="16"/>
      <c r="B905" s="305"/>
      <c r="C905" s="16"/>
      <c r="D905" s="16"/>
      <c r="E905" s="16"/>
      <c r="F905" s="16"/>
      <c r="G905" s="16"/>
      <c r="H905" s="16"/>
      <c r="I905" s="16"/>
      <c r="J905" s="146"/>
      <c r="K905" s="146"/>
      <c r="L905" s="146"/>
      <c r="M905" s="146"/>
      <c r="N905" s="146"/>
      <c r="O905" s="146"/>
      <c r="P905" s="146"/>
      <c r="Q905" s="146"/>
      <c r="R905" s="146"/>
      <c r="S905" s="146"/>
      <c r="T905" s="146"/>
      <c r="U905" s="146"/>
      <c r="V905" s="146"/>
      <c r="W905" s="146"/>
      <c r="X905" s="146"/>
      <c r="Y905" s="146"/>
      <c r="Z905" s="146"/>
    </row>
    <row r="906" ht="15.75" customHeight="1">
      <c r="A906" s="16"/>
      <c r="B906" s="305"/>
      <c r="C906" s="16"/>
      <c r="D906" s="16"/>
      <c r="E906" s="16"/>
      <c r="F906" s="16"/>
      <c r="G906" s="16"/>
      <c r="H906" s="16"/>
      <c r="I906" s="16"/>
      <c r="J906" s="146"/>
      <c r="K906" s="146"/>
      <c r="L906" s="146"/>
      <c r="M906" s="146"/>
      <c r="N906" s="146"/>
      <c r="O906" s="146"/>
      <c r="P906" s="146"/>
      <c r="Q906" s="146"/>
      <c r="R906" s="146"/>
      <c r="S906" s="146"/>
      <c r="T906" s="146"/>
      <c r="U906" s="146"/>
      <c r="V906" s="146"/>
      <c r="W906" s="146"/>
      <c r="X906" s="146"/>
      <c r="Y906" s="146"/>
      <c r="Z906" s="146"/>
    </row>
    <row r="907" ht="15.75" customHeight="1">
      <c r="A907" s="16"/>
      <c r="B907" s="305"/>
      <c r="C907" s="16"/>
      <c r="D907" s="16"/>
      <c r="E907" s="16"/>
      <c r="F907" s="16"/>
      <c r="G907" s="16"/>
      <c r="H907" s="16"/>
      <c r="I907" s="16"/>
      <c r="J907" s="146"/>
      <c r="K907" s="146"/>
      <c r="L907" s="146"/>
      <c r="M907" s="146"/>
      <c r="N907" s="146"/>
      <c r="O907" s="146"/>
      <c r="P907" s="146"/>
      <c r="Q907" s="146"/>
      <c r="R907" s="146"/>
      <c r="S907" s="146"/>
      <c r="T907" s="146"/>
      <c r="U907" s="146"/>
      <c r="V907" s="146"/>
      <c r="W907" s="146"/>
      <c r="X907" s="146"/>
      <c r="Y907" s="146"/>
      <c r="Z907" s="146"/>
    </row>
    <row r="908" ht="15.75" customHeight="1">
      <c r="A908" s="16"/>
      <c r="B908" s="305"/>
      <c r="C908" s="16"/>
      <c r="D908" s="16"/>
      <c r="E908" s="16"/>
      <c r="F908" s="16"/>
      <c r="G908" s="16"/>
      <c r="H908" s="16"/>
      <c r="I908" s="16"/>
      <c r="J908" s="146"/>
      <c r="K908" s="146"/>
      <c r="L908" s="146"/>
      <c r="M908" s="146"/>
      <c r="N908" s="146"/>
      <c r="O908" s="146"/>
      <c r="P908" s="146"/>
      <c r="Q908" s="146"/>
      <c r="R908" s="146"/>
      <c r="S908" s="146"/>
      <c r="T908" s="146"/>
      <c r="U908" s="146"/>
      <c r="V908" s="146"/>
      <c r="W908" s="146"/>
      <c r="X908" s="146"/>
      <c r="Y908" s="146"/>
      <c r="Z908" s="146"/>
    </row>
    <row r="909" ht="15.75" customHeight="1">
      <c r="A909" s="16"/>
      <c r="B909" s="305"/>
      <c r="C909" s="16"/>
      <c r="D909" s="16"/>
      <c r="E909" s="16"/>
      <c r="F909" s="16"/>
      <c r="G909" s="16"/>
      <c r="H909" s="16"/>
      <c r="I909" s="16"/>
      <c r="J909" s="146"/>
      <c r="K909" s="146"/>
      <c r="L909" s="146"/>
      <c r="M909" s="146"/>
      <c r="N909" s="146"/>
      <c r="O909" s="146"/>
      <c r="P909" s="146"/>
      <c r="Q909" s="146"/>
      <c r="R909" s="146"/>
      <c r="S909" s="146"/>
      <c r="T909" s="146"/>
      <c r="U909" s="146"/>
      <c r="V909" s="146"/>
      <c r="W909" s="146"/>
      <c r="X909" s="146"/>
      <c r="Y909" s="146"/>
      <c r="Z909" s="146"/>
    </row>
    <row r="910" ht="15.75" customHeight="1">
      <c r="A910" s="16"/>
      <c r="B910" s="305"/>
      <c r="C910" s="16"/>
      <c r="D910" s="16"/>
      <c r="E910" s="16"/>
      <c r="F910" s="16"/>
      <c r="G910" s="16"/>
      <c r="H910" s="16"/>
      <c r="I910" s="16"/>
      <c r="J910" s="146"/>
      <c r="K910" s="146"/>
      <c r="L910" s="146"/>
      <c r="M910" s="146"/>
      <c r="N910" s="146"/>
      <c r="O910" s="146"/>
      <c r="P910" s="146"/>
      <c r="Q910" s="146"/>
      <c r="R910" s="146"/>
      <c r="S910" s="146"/>
      <c r="T910" s="146"/>
      <c r="U910" s="146"/>
      <c r="V910" s="146"/>
      <c r="W910" s="146"/>
      <c r="X910" s="146"/>
      <c r="Y910" s="146"/>
      <c r="Z910" s="146"/>
    </row>
    <row r="911" ht="15.75" customHeight="1">
      <c r="A911" s="16"/>
      <c r="B911" s="305"/>
      <c r="C911" s="16"/>
      <c r="D911" s="16"/>
      <c r="E911" s="16"/>
      <c r="F911" s="16"/>
      <c r="G911" s="16"/>
      <c r="H911" s="16"/>
      <c r="I911" s="16"/>
      <c r="J911" s="146"/>
      <c r="K911" s="146"/>
      <c r="L911" s="146"/>
      <c r="M911" s="146"/>
      <c r="N911" s="146"/>
      <c r="O911" s="146"/>
      <c r="P911" s="146"/>
      <c r="Q911" s="146"/>
      <c r="R911" s="146"/>
      <c r="S911" s="146"/>
      <c r="T911" s="146"/>
      <c r="U911" s="146"/>
      <c r="V911" s="146"/>
      <c r="W911" s="146"/>
      <c r="X911" s="146"/>
      <c r="Y911" s="146"/>
      <c r="Z911" s="146"/>
    </row>
    <row r="912" ht="15.75" customHeight="1">
      <c r="A912" s="16"/>
      <c r="B912" s="305"/>
      <c r="C912" s="16"/>
      <c r="D912" s="16"/>
      <c r="E912" s="16"/>
      <c r="F912" s="16"/>
      <c r="G912" s="16"/>
      <c r="H912" s="16"/>
      <c r="I912" s="16"/>
      <c r="J912" s="146"/>
      <c r="K912" s="146"/>
      <c r="L912" s="146"/>
      <c r="M912" s="146"/>
      <c r="N912" s="146"/>
      <c r="O912" s="146"/>
      <c r="P912" s="146"/>
      <c r="Q912" s="146"/>
      <c r="R912" s="146"/>
      <c r="S912" s="146"/>
      <c r="T912" s="146"/>
      <c r="U912" s="146"/>
      <c r="V912" s="146"/>
      <c r="W912" s="146"/>
      <c r="X912" s="146"/>
      <c r="Y912" s="146"/>
      <c r="Z912" s="146"/>
    </row>
    <row r="913" ht="15.75" customHeight="1">
      <c r="A913" s="16"/>
      <c r="B913" s="305"/>
      <c r="C913" s="16"/>
      <c r="D913" s="16"/>
      <c r="E913" s="16"/>
      <c r="F913" s="16"/>
      <c r="G913" s="16"/>
      <c r="H913" s="16"/>
      <c r="I913" s="16"/>
      <c r="J913" s="146"/>
      <c r="K913" s="146"/>
      <c r="L913" s="146"/>
      <c r="M913" s="146"/>
      <c r="N913" s="146"/>
      <c r="O913" s="146"/>
      <c r="P913" s="146"/>
      <c r="Q913" s="146"/>
      <c r="R913" s="146"/>
      <c r="S913" s="146"/>
      <c r="T913" s="146"/>
      <c r="U913" s="146"/>
      <c r="V913" s="146"/>
      <c r="W913" s="146"/>
      <c r="X913" s="146"/>
      <c r="Y913" s="146"/>
      <c r="Z913" s="146"/>
    </row>
    <row r="914" ht="15.75" customHeight="1">
      <c r="A914" s="16"/>
      <c r="B914" s="305"/>
      <c r="C914" s="16"/>
      <c r="D914" s="16"/>
      <c r="E914" s="16"/>
      <c r="F914" s="16"/>
      <c r="G914" s="16"/>
      <c r="H914" s="16"/>
      <c r="I914" s="16"/>
      <c r="J914" s="146"/>
      <c r="K914" s="146"/>
      <c r="L914" s="146"/>
      <c r="M914" s="146"/>
      <c r="N914" s="146"/>
      <c r="O914" s="146"/>
      <c r="P914" s="146"/>
      <c r="Q914" s="146"/>
      <c r="R914" s="146"/>
      <c r="S914" s="146"/>
      <c r="T914" s="146"/>
      <c r="U914" s="146"/>
      <c r="V914" s="146"/>
      <c r="W914" s="146"/>
      <c r="X914" s="146"/>
      <c r="Y914" s="146"/>
      <c r="Z914" s="146"/>
    </row>
    <row r="915" ht="15.75" customHeight="1">
      <c r="A915" s="16"/>
      <c r="B915" s="305"/>
      <c r="C915" s="16"/>
      <c r="D915" s="16"/>
      <c r="E915" s="16"/>
      <c r="F915" s="16"/>
      <c r="G915" s="16"/>
      <c r="H915" s="16"/>
      <c r="I915" s="16"/>
      <c r="J915" s="146"/>
      <c r="K915" s="146"/>
      <c r="L915" s="146"/>
      <c r="M915" s="146"/>
      <c r="N915" s="146"/>
      <c r="O915" s="146"/>
      <c r="P915" s="146"/>
      <c r="Q915" s="146"/>
      <c r="R915" s="146"/>
      <c r="S915" s="146"/>
      <c r="T915" s="146"/>
      <c r="U915" s="146"/>
      <c r="V915" s="146"/>
      <c r="W915" s="146"/>
      <c r="X915" s="146"/>
      <c r="Y915" s="146"/>
      <c r="Z915" s="146"/>
    </row>
    <row r="916" ht="15.75" customHeight="1">
      <c r="A916" s="16"/>
      <c r="B916" s="305"/>
      <c r="C916" s="16"/>
      <c r="D916" s="16"/>
      <c r="E916" s="16"/>
      <c r="F916" s="16"/>
      <c r="G916" s="16"/>
      <c r="H916" s="16"/>
      <c r="I916" s="16"/>
      <c r="J916" s="146"/>
      <c r="K916" s="146"/>
      <c r="L916" s="146"/>
      <c r="M916" s="146"/>
      <c r="N916" s="146"/>
      <c r="O916" s="146"/>
      <c r="P916" s="146"/>
      <c r="Q916" s="146"/>
      <c r="R916" s="146"/>
      <c r="S916" s="146"/>
      <c r="T916" s="146"/>
      <c r="U916" s="146"/>
      <c r="V916" s="146"/>
      <c r="W916" s="146"/>
      <c r="X916" s="146"/>
      <c r="Y916" s="146"/>
      <c r="Z916" s="146"/>
    </row>
    <row r="917" ht="15.75" customHeight="1">
      <c r="A917" s="16"/>
      <c r="B917" s="305"/>
      <c r="C917" s="16"/>
      <c r="D917" s="16"/>
      <c r="E917" s="16"/>
      <c r="F917" s="16"/>
      <c r="G917" s="16"/>
      <c r="H917" s="16"/>
      <c r="I917" s="16"/>
      <c r="J917" s="146"/>
      <c r="K917" s="146"/>
      <c r="L917" s="146"/>
      <c r="M917" s="146"/>
      <c r="N917" s="146"/>
      <c r="O917" s="146"/>
      <c r="P917" s="146"/>
      <c r="Q917" s="146"/>
      <c r="R917" s="146"/>
      <c r="S917" s="146"/>
      <c r="T917" s="146"/>
      <c r="U917" s="146"/>
      <c r="V917" s="146"/>
      <c r="W917" s="146"/>
      <c r="X917" s="146"/>
      <c r="Y917" s="146"/>
      <c r="Z917" s="146"/>
    </row>
    <row r="918" ht="15.75" customHeight="1">
      <c r="A918" s="16"/>
      <c r="B918" s="305"/>
      <c r="C918" s="16"/>
      <c r="D918" s="16"/>
      <c r="E918" s="16"/>
      <c r="F918" s="16"/>
      <c r="G918" s="16"/>
      <c r="H918" s="16"/>
      <c r="I918" s="16"/>
      <c r="J918" s="146"/>
      <c r="K918" s="146"/>
      <c r="L918" s="146"/>
      <c r="M918" s="146"/>
      <c r="N918" s="146"/>
      <c r="O918" s="146"/>
      <c r="P918" s="146"/>
      <c r="Q918" s="146"/>
      <c r="R918" s="146"/>
      <c r="S918" s="146"/>
      <c r="T918" s="146"/>
      <c r="U918" s="146"/>
      <c r="V918" s="146"/>
      <c r="W918" s="146"/>
      <c r="X918" s="146"/>
      <c r="Y918" s="146"/>
      <c r="Z918" s="146"/>
    </row>
    <row r="919" ht="15.75" customHeight="1">
      <c r="A919" s="16"/>
      <c r="B919" s="305"/>
      <c r="C919" s="16"/>
      <c r="D919" s="16"/>
      <c r="E919" s="16"/>
      <c r="F919" s="16"/>
      <c r="G919" s="16"/>
      <c r="H919" s="16"/>
      <c r="I919" s="16"/>
      <c r="J919" s="146"/>
      <c r="K919" s="146"/>
      <c r="L919" s="146"/>
      <c r="M919" s="146"/>
      <c r="N919" s="146"/>
      <c r="O919" s="146"/>
      <c r="P919" s="146"/>
      <c r="Q919" s="146"/>
      <c r="R919" s="146"/>
      <c r="S919" s="146"/>
      <c r="T919" s="146"/>
      <c r="U919" s="146"/>
      <c r="V919" s="146"/>
      <c r="W919" s="146"/>
      <c r="X919" s="146"/>
      <c r="Y919" s="146"/>
      <c r="Z919" s="146"/>
    </row>
    <row r="920" ht="15.75" customHeight="1">
      <c r="A920" s="16"/>
      <c r="B920" s="305"/>
      <c r="C920" s="16"/>
      <c r="D920" s="16"/>
      <c r="E920" s="16"/>
      <c r="F920" s="16"/>
      <c r="G920" s="16"/>
      <c r="H920" s="16"/>
      <c r="I920" s="16"/>
      <c r="J920" s="146"/>
      <c r="K920" s="146"/>
      <c r="L920" s="146"/>
      <c r="M920" s="146"/>
      <c r="N920" s="146"/>
      <c r="O920" s="146"/>
      <c r="P920" s="146"/>
      <c r="Q920" s="146"/>
      <c r="R920" s="146"/>
      <c r="S920" s="146"/>
      <c r="T920" s="146"/>
      <c r="U920" s="146"/>
      <c r="V920" s="146"/>
      <c r="W920" s="146"/>
      <c r="X920" s="146"/>
      <c r="Y920" s="146"/>
      <c r="Z920" s="146"/>
    </row>
    <row r="921" ht="15.75" customHeight="1">
      <c r="A921" s="16"/>
      <c r="B921" s="305"/>
      <c r="C921" s="16"/>
      <c r="D921" s="16"/>
      <c r="E921" s="16"/>
      <c r="F921" s="16"/>
      <c r="G921" s="16"/>
      <c r="H921" s="16"/>
      <c r="I921" s="16"/>
      <c r="J921" s="146"/>
      <c r="K921" s="146"/>
      <c r="L921" s="146"/>
      <c r="M921" s="146"/>
      <c r="N921" s="146"/>
      <c r="O921" s="146"/>
      <c r="P921" s="146"/>
      <c r="Q921" s="146"/>
      <c r="R921" s="146"/>
      <c r="S921" s="146"/>
      <c r="T921" s="146"/>
      <c r="U921" s="146"/>
      <c r="V921" s="146"/>
      <c r="W921" s="146"/>
      <c r="X921" s="146"/>
      <c r="Y921" s="146"/>
      <c r="Z921" s="146"/>
    </row>
    <row r="922" ht="15.75" customHeight="1">
      <c r="A922" s="16"/>
      <c r="B922" s="305"/>
      <c r="C922" s="16"/>
      <c r="D922" s="16"/>
      <c r="E922" s="16"/>
      <c r="F922" s="16"/>
      <c r="G922" s="16"/>
      <c r="H922" s="16"/>
      <c r="I922" s="16"/>
      <c r="J922" s="146"/>
      <c r="K922" s="146"/>
      <c r="L922" s="146"/>
      <c r="M922" s="146"/>
      <c r="N922" s="146"/>
      <c r="O922" s="146"/>
      <c r="P922" s="146"/>
      <c r="Q922" s="146"/>
      <c r="R922" s="146"/>
      <c r="S922" s="146"/>
      <c r="T922" s="146"/>
      <c r="U922" s="146"/>
      <c r="V922" s="146"/>
      <c r="W922" s="146"/>
      <c r="X922" s="146"/>
      <c r="Y922" s="146"/>
      <c r="Z922" s="146"/>
    </row>
    <row r="923" ht="15.75" customHeight="1">
      <c r="A923" s="16"/>
      <c r="B923" s="305"/>
      <c r="C923" s="16"/>
      <c r="D923" s="16"/>
      <c r="E923" s="16"/>
      <c r="F923" s="16"/>
      <c r="G923" s="16"/>
      <c r="H923" s="16"/>
      <c r="I923" s="16"/>
      <c r="J923" s="146"/>
      <c r="K923" s="146"/>
      <c r="L923" s="146"/>
      <c r="M923" s="146"/>
      <c r="N923" s="146"/>
      <c r="O923" s="146"/>
      <c r="P923" s="146"/>
      <c r="Q923" s="146"/>
      <c r="R923" s="146"/>
      <c r="S923" s="146"/>
      <c r="T923" s="146"/>
      <c r="U923" s="146"/>
      <c r="V923" s="146"/>
      <c r="W923" s="146"/>
      <c r="X923" s="146"/>
      <c r="Y923" s="146"/>
      <c r="Z923" s="146"/>
    </row>
    <row r="924" ht="15.75" customHeight="1">
      <c r="A924" s="16"/>
      <c r="B924" s="305"/>
      <c r="C924" s="16"/>
      <c r="D924" s="16"/>
      <c r="E924" s="16"/>
      <c r="F924" s="16"/>
      <c r="G924" s="16"/>
      <c r="H924" s="16"/>
      <c r="I924" s="16"/>
      <c r="J924" s="146"/>
      <c r="K924" s="146"/>
      <c r="L924" s="146"/>
      <c r="M924" s="146"/>
      <c r="N924" s="146"/>
      <c r="O924" s="146"/>
      <c r="P924" s="146"/>
      <c r="Q924" s="146"/>
      <c r="R924" s="146"/>
      <c r="S924" s="146"/>
      <c r="T924" s="146"/>
      <c r="U924" s="146"/>
      <c r="V924" s="146"/>
      <c r="W924" s="146"/>
      <c r="X924" s="146"/>
      <c r="Y924" s="146"/>
      <c r="Z924" s="146"/>
    </row>
    <row r="925" ht="15.75" customHeight="1">
      <c r="A925" s="16"/>
      <c r="B925" s="305"/>
      <c r="C925" s="16"/>
      <c r="D925" s="16"/>
      <c r="E925" s="16"/>
      <c r="F925" s="16"/>
      <c r="G925" s="16"/>
      <c r="H925" s="16"/>
      <c r="I925" s="16"/>
      <c r="J925" s="146"/>
      <c r="K925" s="146"/>
      <c r="L925" s="146"/>
      <c r="M925" s="146"/>
      <c r="N925" s="146"/>
      <c r="O925" s="146"/>
      <c r="P925" s="146"/>
      <c r="Q925" s="146"/>
      <c r="R925" s="146"/>
      <c r="S925" s="146"/>
      <c r="T925" s="146"/>
      <c r="U925" s="146"/>
      <c r="V925" s="146"/>
      <c r="W925" s="146"/>
      <c r="X925" s="146"/>
      <c r="Y925" s="146"/>
      <c r="Z925" s="146"/>
    </row>
    <row r="926" ht="15.75" customHeight="1">
      <c r="A926" s="16"/>
      <c r="B926" s="305"/>
      <c r="C926" s="16"/>
      <c r="D926" s="16"/>
      <c r="E926" s="16"/>
      <c r="F926" s="16"/>
      <c r="G926" s="16"/>
      <c r="H926" s="16"/>
      <c r="I926" s="16"/>
      <c r="J926" s="146"/>
      <c r="K926" s="146"/>
      <c r="L926" s="146"/>
      <c r="M926" s="146"/>
      <c r="N926" s="146"/>
      <c r="O926" s="146"/>
      <c r="P926" s="146"/>
      <c r="Q926" s="146"/>
      <c r="R926" s="146"/>
      <c r="S926" s="146"/>
      <c r="T926" s="146"/>
      <c r="U926" s="146"/>
      <c r="V926" s="146"/>
      <c r="W926" s="146"/>
      <c r="X926" s="146"/>
      <c r="Y926" s="146"/>
      <c r="Z926" s="146"/>
    </row>
    <row r="927" ht="15.75" customHeight="1">
      <c r="A927" s="16"/>
      <c r="B927" s="305"/>
      <c r="C927" s="16"/>
      <c r="D927" s="16"/>
      <c r="E927" s="16"/>
      <c r="F927" s="16"/>
      <c r="G927" s="16"/>
      <c r="H927" s="16"/>
      <c r="I927" s="16"/>
      <c r="J927" s="146"/>
      <c r="K927" s="146"/>
      <c r="L927" s="146"/>
      <c r="M927" s="146"/>
      <c r="N927" s="146"/>
      <c r="O927" s="146"/>
      <c r="P927" s="146"/>
      <c r="Q927" s="146"/>
      <c r="R927" s="146"/>
      <c r="S927" s="146"/>
      <c r="T927" s="146"/>
      <c r="U927" s="146"/>
      <c r="V927" s="146"/>
      <c r="W927" s="146"/>
      <c r="X927" s="146"/>
      <c r="Y927" s="146"/>
      <c r="Z927" s="146"/>
    </row>
    <row r="928" ht="15.75" customHeight="1">
      <c r="A928" s="16"/>
      <c r="B928" s="305"/>
      <c r="C928" s="16"/>
      <c r="D928" s="16"/>
      <c r="E928" s="16"/>
      <c r="F928" s="16"/>
      <c r="G928" s="16"/>
      <c r="H928" s="16"/>
      <c r="I928" s="16"/>
      <c r="J928" s="146"/>
      <c r="K928" s="146"/>
      <c r="L928" s="146"/>
      <c r="M928" s="146"/>
      <c r="N928" s="146"/>
      <c r="O928" s="146"/>
      <c r="P928" s="146"/>
      <c r="Q928" s="146"/>
      <c r="R928" s="146"/>
      <c r="S928" s="146"/>
      <c r="T928" s="146"/>
      <c r="U928" s="146"/>
      <c r="V928" s="146"/>
      <c r="W928" s="146"/>
      <c r="X928" s="146"/>
      <c r="Y928" s="146"/>
      <c r="Z928" s="146"/>
    </row>
    <row r="929" ht="15.75" customHeight="1">
      <c r="A929" s="16"/>
      <c r="B929" s="305"/>
      <c r="C929" s="16"/>
      <c r="D929" s="16"/>
      <c r="E929" s="16"/>
      <c r="F929" s="16"/>
      <c r="G929" s="16"/>
      <c r="H929" s="16"/>
      <c r="I929" s="16"/>
      <c r="J929" s="146"/>
      <c r="K929" s="146"/>
      <c r="L929" s="146"/>
      <c r="M929" s="146"/>
      <c r="N929" s="146"/>
      <c r="O929" s="146"/>
      <c r="P929" s="146"/>
      <c r="Q929" s="146"/>
      <c r="R929" s="146"/>
      <c r="S929" s="146"/>
      <c r="T929" s="146"/>
      <c r="U929" s="146"/>
      <c r="V929" s="146"/>
      <c r="W929" s="146"/>
      <c r="X929" s="146"/>
      <c r="Y929" s="146"/>
      <c r="Z929" s="146"/>
    </row>
    <row r="930" ht="15.75" customHeight="1">
      <c r="A930" s="16"/>
      <c r="B930" s="305"/>
      <c r="C930" s="16"/>
      <c r="D930" s="16"/>
      <c r="E930" s="16"/>
      <c r="F930" s="16"/>
      <c r="G930" s="16"/>
      <c r="H930" s="16"/>
      <c r="I930" s="16"/>
      <c r="J930" s="146"/>
      <c r="K930" s="146"/>
      <c r="L930" s="146"/>
      <c r="M930" s="146"/>
      <c r="N930" s="146"/>
      <c r="O930" s="146"/>
      <c r="P930" s="146"/>
      <c r="Q930" s="146"/>
      <c r="R930" s="146"/>
      <c r="S930" s="146"/>
      <c r="T930" s="146"/>
      <c r="U930" s="146"/>
      <c r="V930" s="146"/>
      <c r="W930" s="146"/>
      <c r="X930" s="146"/>
      <c r="Y930" s="146"/>
      <c r="Z930" s="146"/>
    </row>
    <row r="931" ht="15.75" customHeight="1">
      <c r="A931" s="16"/>
      <c r="B931" s="305"/>
      <c r="C931" s="16"/>
      <c r="D931" s="16"/>
      <c r="E931" s="16"/>
      <c r="F931" s="16"/>
      <c r="G931" s="16"/>
      <c r="H931" s="16"/>
      <c r="I931" s="16"/>
      <c r="J931" s="146"/>
      <c r="K931" s="146"/>
      <c r="L931" s="146"/>
      <c r="M931" s="146"/>
      <c r="N931" s="146"/>
      <c r="O931" s="146"/>
      <c r="P931" s="146"/>
      <c r="Q931" s="146"/>
      <c r="R931" s="146"/>
      <c r="S931" s="146"/>
      <c r="T931" s="146"/>
      <c r="U931" s="146"/>
      <c r="V931" s="146"/>
      <c r="W931" s="146"/>
      <c r="X931" s="146"/>
      <c r="Y931" s="146"/>
      <c r="Z931" s="146"/>
    </row>
    <row r="932" ht="15.75" customHeight="1">
      <c r="A932" s="16"/>
      <c r="B932" s="305"/>
      <c r="C932" s="16"/>
      <c r="D932" s="16"/>
      <c r="E932" s="16"/>
      <c r="F932" s="16"/>
      <c r="G932" s="16"/>
      <c r="H932" s="16"/>
      <c r="I932" s="16"/>
      <c r="J932" s="146"/>
      <c r="K932" s="146"/>
      <c r="L932" s="146"/>
      <c r="M932" s="146"/>
      <c r="N932" s="146"/>
      <c r="O932" s="146"/>
      <c r="P932" s="146"/>
      <c r="Q932" s="146"/>
      <c r="R932" s="146"/>
      <c r="S932" s="146"/>
      <c r="T932" s="146"/>
      <c r="U932" s="146"/>
      <c r="V932" s="146"/>
      <c r="W932" s="146"/>
      <c r="X932" s="146"/>
      <c r="Y932" s="146"/>
      <c r="Z932" s="146"/>
    </row>
    <row r="933" ht="15.75" customHeight="1">
      <c r="A933" s="16"/>
      <c r="B933" s="305"/>
      <c r="C933" s="16"/>
      <c r="D933" s="16"/>
      <c r="E933" s="16"/>
      <c r="F933" s="16"/>
      <c r="G933" s="16"/>
      <c r="H933" s="16"/>
      <c r="I933" s="16"/>
      <c r="J933" s="146"/>
      <c r="K933" s="146"/>
      <c r="L933" s="146"/>
      <c r="M933" s="146"/>
      <c r="N933" s="146"/>
      <c r="O933" s="146"/>
      <c r="P933" s="146"/>
      <c r="Q933" s="146"/>
      <c r="R933" s="146"/>
      <c r="S933" s="146"/>
      <c r="T933" s="146"/>
      <c r="U933" s="146"/>
      <c r="V933" s="146"/>
      <c r="W933" s="146"/>
      <c r="X933" s="146"/>
      <c r="Y933" s="146"/>
      <c r="Z933" s="146"/>
    </row>
    <row r="934" ht="15.75" customHeight="1">
      <c r="A934" s="16"/>
      <c r="B934" s="305"/>
      <c r="C934" s="16"/>
      <c r="D934" s="16"/>
      <c r="E934" s="16"/>
      <c r="F934" s="16"/>
      <c r="G934" s="16"/>
      <c r="H934" s="16"/>
      <c r="I934" s="16"/>
      <c r="J934" s="146"/>
      <c r="K934" s="146"/>
      <c r="L934" s="146"/>
      <c r="M934" s="146"/>
      <c r="N934" s="146"/>
      <c r="O934" s="146"/>
      <c r="P934" s="146"/>
      <c r="Q934" s="146"/>
      <c r="R934" s="146"/>
      <c r="S934" s="146"/>
      <c r="T934" s="146"/>
      <c r="U934" s="146"/>
      <c r="V934" s="146"/>
      <c r="W934" s="146"/>
      <c r="X934" s="146"/>
      <c r="Y934" s="146"/>
      <c r="Z934" s="146"/>
    </row>
    <row r="935" ht="15.75" customHeight="1">
      <c r="A935" s="16"/>
      <c r="B935" s="305"/>
      <c r="C935" s="16"/>
      <c r="D935" s="16"/>
      <c r="E935" s="16"/>
      <c r="F935" s="16"/>
      <c r="G935" s="16"/>
      <c r="H935" s="16"/>
      <c r="I935" s="16"/>
      <c r="J935" s="146"/>
      <c r="K935" s="146"/>
      <c r="L935" s="146"/>
      <c r="M935" s="146"/>
      <c r="N935" s="146"/>
      <c r="O935" s="146"/>
      <c r="P935" s="146"/>
      <c r="Q935" s="146"/>
      <c r="R935" s="146"/>
      <c r="S935" s="146"/>
      <c r="T935" s="146"/>
      <c r="U935" s="146"/>
      <c r="V935" s="146"/>
      <c r="W935" s="146"/>
      <c r="X935" s="146"/>
      <c r="Y935" s="146"/>
      <c r="Z935" s="146"/>
    </row>
    <row r="936" ht="15.75" customHeight="1">
      <c r="A936" s="16"/>
      <c r="B936" s="305"/>
      <c r="C936" s="16"/>
      <c r="D936" s="16"/>
      <c r="E936" s="16"/>
      <c r="F936" s="16"/>
      <c r="G936" s="16"/>
      <c r="H936" s="16"/>
      <c r="I936" s="16"/>
      <c r="J936" s="146"/>
      <c r="K936" s="146"/>
      <c r="L936" s="146"/>
      <c r="M936" s="146"/>
      <c r="N936" s="146"/>
      <c r="O936" s="146"/>
      <c r="P936" s="146"/>
      <c r="Q936" s="146"/>
      <c r="R936" s="146"/>
      <c r="S936" s="146"/>
      <c r="T936" s="146"/>
      <c r="U936" s="146"/>
      <c r="V936" s="146"/>
      <c r="W936" s="146"/>
      <c r="X936" s="146"/>
      <c r="Y936" s="146"/>
      <c r="Z936" s="146"/>
    </row>
    <row r="937" ht="15.75" customHeight="1">
      <c r="A937" s="16"/>
      <c r="B937" s="305"/>
      <c r="C937" s="16"/>
      <c r="D937" s="16"/>
      <c r="E937" s="16"/>
      <c r="F937" s="16"/>
      <c r="G937" s="16"/>
      <c r="H937" s="16"/>
      <c r="I937" s="16"/>
      <c r="J937" s="146"/>
      <c r="K937" s="146"/>
      <c r="L937" s="146"/>
      <c r="M937" s="146"/>
      <c r="N937" s="146"/>
      <c r="O937" s="146"/>
      <c r="P937" s="146"/>
      <c r="Q937" s="146"/>
      <c r="R937" s="146"/>
      <c r="S937" s="146"/>
      <c r="T937" s="146"/>
      <c r="U937" s="146"/>
      <c r="V937" s="146"/>
      <c r="W937" s="146"/>
      <c r="X937" s="146"/>
      <c r="Y937" s="146"/>
      <c r="Z937" s="146"/>
    </row>
    <row r="938" ht="15.75" customHeight="1">
      <c r="A938" s="16"/>
      <c r="B938" s="305"/>
      <c r="C938" s="16"/>
      <c r="D938" s="16"/>
      <c r="E938" s="16"/>
      <c r="F938" s="16"/>
      <c r="G938" s="16"/>
      <c r="H938" s="16"/>
      <c r="I938" s="16"/>
      <c r="J938" s="146"/>
      <c r="K938" s="146"/>
      <c r="L938" s="146"/>
      <c r="M938" s="146"/>
      <c r="N938" s="146"/>
      <c r="O938" s="146"/>
      <c r="P938" s="146"/>
      <c r="Q938" s="146"/>
      <c r="R938" s="146"/>
      <c r="S938" s="146"/>
      <c r="T938" s="146"/>
      <c r="U938" s="146"/>
      <c r="V938" s="146"/>
      <c r="W938" s="146"/>
      <c r="X938" s="146"/>
      <c r="Y938" s="146"/>
      <c r="Z938" s="146"/>
    </row>
    <row r="939" ht="15.75" customHeight="1">
      <c r="A939" s="16"/>
      <c r="B939" s="305"/>
      <c r="C939" s="16"/>
      <c r="D939" s="16"/>
      <c r="E939" s="16"/>
      <c r="F939" s="16"/>
      <c r="G939" s="16"/>
      <c r="H939" s="16"/>
      <c r="I939" s="16"/>
      <c r="J939" s="146"/>
      <c r="K939" s="146"/>
      <c r="L939" s="146"/>
      <c r="M939" s="146"/>
      <c r="N939" s="146"/>
      <c r="O939" s="146"/>
      <c r="P939" s="146"/>
      <c r="Q939" s="146"/>
      <c r="R939" s="146"/>
      <c r="S939" s="146"/>
      <c r="T939" s="146"/>
      <c r="U939" s="146"/>
      <c r="V939" s="146"/>
      <c r="W939" s="146"/>
      <c r="X939" s="146"/>
      <c r="Y939" s="146"/>
      <c r="Z939" s="146"/>
    </row>
    <row r="940" ht="15.75" customHeight="1">
      <c r="A940" s="16"/>
      <c r="B940" s="305"/>
      <c r="C940" s="16"/>
      <c r="D940" s="16"/>
      <c r="E940" s="16"/>
      <c r="F940" s="16"/>
      <c r="G940" s="16"/>
      <c r="H940" s="16"/>
      <c r="I940" s="16"/>
      <c r="J940" s="146"/>
      <c r="K940" s="146"/>
      <c r="L940" s="146"/>
      <c r="M940" s="146"/>
      <c r="N940" s="146"/>
      <c r="O940" s="146"/>
      <c r="P940" s="146"/>
      <c r="Q940" s="146"/>
      <c r="R940" s="146"/>
      <c r="S940" s="146"/>
      <c r="T940" s="146"/>
      <c r="U940" s="146"/>
      <c r="V940" s="146"/>
      <c r="W940" s="146"/>
      <c r="X940" s="146"/>
      <c r="Y940" s="146"/>
      <c r="Z940" s="146"/>
    </row>
    <row r="941" ht="15.75" customHeight="1">
      <c r="A941" s="16"/>
      <c r="B941" s="305"/>
      <c r="C941" s="16"/>
      <c r="D941" s="16"/>
      <c r="E941" s="16"/>
      <c r="F941" s="16"/>
      <c r="G941" s="16"/>
      <c r="H941" s="16"/>
      <c r="I941" s="16"/>
      <c r="J941" s="146"/>
      <c r="K941" s="146"/>
      <c r="L941" s="146"/>
      <c r="M941" s="146"/>
      <c r="N941" s="146"/>
      <c r="O941" s="146"/>
      <c r="P941" s="146"/>
      <c r="Q941" s="146"/>
      <c r="R941" s="146"/>
      <c r="S941" s="146"/>
      <c r="T941" s="146"/>
      <c r="U941" s="146"/>
      <c r="V941" s="146"/>
      <c r="W941" s="146"/>
      <c r="X941" s="146"/>
      <c r="Y941" s="146"/>
      <c r="Z941" s="146"/>
    </row>
    <row r="942" ht="15.75" customHeight="1">
      <c r="A942" s="16"/>
      <c r="B942" s="305"/>
      <c r="C942" s="16"/>
      <c r="D942" s="16"/>
      <c r="E942" s="16"/>
      <c r="F942" s="16"/>
      <c r="G942" s="16"/>
      <c r="H942" s="16"/>
      <c r="I942" s="16"/>
      <c r="J942" s="146"/>
      <c r="K942" s="146"/>
      <c r="L942" s="146"/>
      <c r="M942" s="146"/>
      <c r="N942" s="146"/>
      <c r="O942" s="146"/>
      <c r="P942" s="146"/>
      <c r="Q942" s="146"/>
      <c r="R942" s="146"/>
      <c r="S942" s="146"/>
      <c r="T942" s="146"/>
      <c r="U942" s="146"/>
      <c r="V942" s="146"/>
      <c r="W942" s="146"/>
      <c r="X942" s="146"/>
      <c r="Y942" s="146"/>
      <c r="Z942" s="146"/>
    </row>
    <row r="943" ht="15.75" customHeight="1">
      <c r="A943" s="16"/>
      <c r="B943" s="305"/>
      <c r="C943" s="16"/>
      <c r="D943" s="16"/>
      <c r="E943" s="16"/>
      <c r="F943" s="16"/>
      <c r="G943" s="16"/>
      <c r="H943" s="16"/>
      <c r="I943" s="16"/>
      <c r="J943" s="146"/>
      <c r="K943" s="146"/>
      <c r="L943" s="146"/>
      <c r="M943" s="146"/>
      <c r="N943" s="146"/>
      <c r="O943" s="146"/>
      <c r="P943" s="146"/>
      <c r="Q943" s="146"/>
      <c r="R943" s="146"/>
      <c r="S943" s="146"/>
      <c r="T943" s="146"/>
      <c r="U943" s="146"/>
      <c r="V943" s="146"/>
      <c r="W943" s="146"/>
      <c r="X943" s="146"/>
      <c r="Y943" s="146"/>
      <c r="Z943" s="146"/>
    </row>
    <row r="944" ht="15.75" customHeight="1">
      <c r="A944" s="16"/>
      <c r="B944" s="305"/>
      <c r="C944" s="16"/>
      <c r="D944" s="16"/>
      <c r="E944" s="16"/>
      <c r="F944" s="16"/>
      <c r="G944" s="16"/>
      <c r="H944" s="16"/>
      <c r="I944" s="16"/>
      <c r="J944" s="146"/>
      <c r="K944" s="146"/>
      <c r="L944" s="146"/>
      <c r="M944" s="146"/>
      <c r="N944" s="146"/>
      <c r="O944" s="146"/>
      <c r="P944" s="146"/>
      <c r="Q944" s="146"/>
      <c r="R944" s="146"/>
      <c r="S944" s="146"/>
      <c r="T944" s="146"/>
      <c r="U944" s="146"/>
      <c r="V944" s="146"/>
      <c r="W944" s="146"/>
      <c r="X944" s="146"/>
      <c r="Y944" s="146"/>
      <c r="Z944" s="146"/>
    </row>
    <row r="945" ht="15.75" customHeight="1">
      <c r="A945" s="16"/>
      <c r="B945" s="305"/>
      <c r="C945" s="16"/>
      <c r="D945" s="16"/>
      <c r="E945" s="16"/>
      <c r="F945" s="16"/>
      <c r="G945" s="16"/>
      <c r="H945" s="16"/>
      <c r="I945" s="16"/>
      <c r="J945" s="146"/>
      <c r="K945" s="146"/>
      <c r="L945" s="146"/>
      <c r="M945" s="146"/>
      <c r="N945" s="146"/>
      <c r="O945" s="146"/>
      <c r="P945" s="146"/>
      <c r="Q945" s="146"/>
      <c r="R945" s="146"/>
      <c r="S945" s="146"/>
      <c r="T945" s="146"/>
      <c r="U945" s="146"/>
      <c r="V945" s="146"/>
      <c r="W945" s="146"/>
      <c r="X945" s="146"/>
      <c r="Y945" s="146"/>
      <c r="Z945" s="146"/>
    </row>
    <row r="946" ht="15.75" customHeight="1">
      <c r="A946" s="16"/>
      <c r="B946" s="305"/>
      <c r="C946" s="16"/>
      <c r="D946" s="16"/>
      <c r="E946" s="16"/>
      <c r="F946" s="16"/>
      <c r="G946" s="16"/>
      <c r="H946" s="16"/>
      <c r="I946" s="16"/>
      <c r="J946" s="146"/>
      <c r="K946" s="146"/>
      <c r="L946" s="146"/>
      <c r="M946" s="146"/>
      <c r="N946" s="146"/>
      <c r="O946" s="146"/>
      <c r="P946" s="146"/>
      <c r="Q946" s="146"/>
      <c r="R946" s="146"/>
      <c r="S946" s="146"/>
      <c r="T946" s="146"/>
      <c r="U946" s="146"/>
      <c r="V946" s="146"/>
      <c r="W946" s="146"/>
      <c r="X946" s="146"/>
      <c r="Y946" s="146"/>
      <c r="Z946" s="146"/>
    </row>
    <row r="947" ht="15.75" customHeight="1">
      <c r="A947" s="16"/>
      <c r="B947" s="305"/>
      <c r="C947" s="16"/>
      <c r="D947" s="16"/>
      <c r="E947" s="16"/>
      <c r="F947" s="16"/>
      <c r="G947" s="16"/>
      <c r="H947" s="16"/>
      <c r="I947" s="16"/>
      <c r="J947" s="146"/>
      <c r="K947" s="146"/>
      <c r="L947" s="146"/>
      <c r="M947" s="146"/>
      <c r="N947" s="146"/>
      <c r="O947" s="146"/>
      <c r="P947" s="146"/>
      <c r="Q947" s="146"/>
      <c r="R947" s="146"/>
      <c r="S947" s="146"/>
      <c r="T947" s="146"/>
      <c r="U947" s="146"/>
      <c r="V947" s="146"/>
      <c r="W947" s="146"/>
      <c r="X947" s="146"/>
      <c r="Y947" s="146"/>
      <c r="Z947" s="146"/>
    </row>
    <row r="948" ht="15.75" customHeight="1">
      <c r="A948" s="16"/>
      <c r="B948" s="305"/>
      <c r="C948" s="16"/>
      <c r="D948" s="16"/>
      <c r="E948" s="16"/>
      <c r="F948" s="16"/>
      <c r="G948" s="16"/>
      <c r="H948" s="16"/>
      <c r="I948" s="16"/>
      <c r="J948" s="146"/>
      <c r="K948" s="146"/>
      <c r="L948" s="146"/>
      <c r="M948" s="146"/>
      <c r="N948" s="146"/>
      <c r="O948" s="146"/>
      <c r="P948" s="146"/>
      <c r="Q948" s="146"/>
      <c r="R948" s="146"/>
      <c r="S948" s="146"/>
      <c r="T948" s="146"/>
      <c r="U948" s="146"/>
      <c r="V948" s="146"/>
      <c r="W948" s="146"/>
      <c r="X948" s="146"/>
      <c r="Y948" s="146"/>
      <c r="Z948" s="146"/>
    </row>
    <row r="949" ht="15.75" customHeight="1">
      <c r="A949" s="16"/>
      <c r="B949" s="305"/>
      <c r="C949" s="16"/>
      <c r="D949" s="16"/>
      <c r="E949" s="16"/>
      <c r="F949" s="16"/>
      <c r="G949" s="16"/>
      <c r="H949" s="16"/>
      <c r="I949" s="16"/>
      <c r="J949" s="146"/>
      <c r="K949" s="146"/>
      <c r="L949" s="146"/>
      <c r="M949" s="146"/>
      <c r="N949" s="146"/>
      <c r="O949" s="146"/>
      <c r="P949" s="146"/>
      <c r="Q949" s="146"/>
      <c r="R949" s="146"/>
      <c r="S949" s="146"/>
      <c r="T949" s="146"/>
      <c r="U949" s="146"/>
      <c r="V949" s="146"/>
      <c r="W949" s="146"/>
      <c r="X949" s="146"/>
      <c r="Y949" s="146"/>
      <c r="Z949" s="146"/>
    </row>
    <row r="950" ht="15.75" customHeight="1">
      <c r="A950" s="16"/>
      <c r="B950" s="305"/>
      <c r="C950" s="16"/>
      <c r="D950" s="16"/>
      <c r="E950" s="16"/>
      <c r="F950" s="16"/>
      <c r="G950" s="16"/>
      <c r="H950" s="16"/>
      <c r="I950" s="16"/>
      <c r="J950" s="146"/>
      <c r="K950" s="146"/>
      <c r="L950" s="146"/>
      <c r="M950" s="146"/>
      <c r="N950" s="146"/>
      <c r="O950" s="146"/>
      <c r="P950" s="146"/>
      <c r="Q950" s="146"/>
      <c r="R950" s="146"/>
      <c r="S950" s="146"/>
      <c r="T950" s="146"/>
      <c r="U950" s="146"/>
      <c r="V950" s="146"/>
      <c r="W950" s="146"/>
      <c r="X950" s="146"/>
      <c r="Y950" s="146"/>
      <c r="Z950" s="146"/>
    </row>
    <row r="951" ht="15.75" customHeight="1">
      <c r="A951" s="16"/>
      <c r="B951" s="305"/>
      <c r="C951" s="16"/>
      <c r="D951" s="16"/>
      <c r="E951" s="16"/>
      <c r="F951" s="16"/>
      <c r="G951" s="16"/>
      <c r="H951" s="16"/>
      <c r="I951" s="16"/>
      <c r="J951" s="146"/>
      <c r="K951" s="146"/>
      <c r="L951" s="146"/>
      <c r="M951" s="146"/>
      <c r="N951" s="146"/>
      <c r="O951" s="146"/>
      <c r="P951" s="146"/>
      <c r="Q951" s="146"/>
      <c r="R951" s="146"/>
      <c r="S951" s="146"/>
      <c r="T951" s="146"/>
      <c r="U951" s="146"/>
      <c r="V951" s="146"/>
      <c r="W951" s="146"/>
      <c r="X951" s="146"/>
      <c r="Y951" s="146"/>
      <c r="Z951" s="146"/>
    </row>
    <row r="952" ht="15.75" customHeight="1">
      <c r="A952" s="16"/>
      <c r="B952" s="305"/>
      <c r="C952" s="16"/>
      <c r="D952" s="16"/>
      <c r="E952" s="16"/>
      <c r="F952" s="16"/>
      <c r="G952" s="16"/>
      <c r="H952" s="16"/>
      <c r="I952" s="16"/>
      <c r="J952" s="146"/>
      <c r="K952" s="146"/>
      <c r="L952" s="146"/>
      <c r="M952" s="146"/>
      <c r="N952" s="146"/>
      <c r="O952" s="146"/>
      <c r="P952" s="146"/>
      <c r="Q952" s="146"/>
      <c r="R952" s="146"/>
      <c r="S952" s="146"/>
      <c r="T952" s="146"/>
      <c r="U952" s="146"/>
      <c r="V952" s="146"/>
      <c r="W952" s="146"/>
      <c r="X952" s="146"/>
      <c r="Y952" s="146"/>
      <c r="Z952" s="146"/>
    </row>
    <row r="953" ht="15.75" customHeight="1">
      <c r="A953" s="16"/>
      <c r="B953" s="305"/>
      <c r="C953" s="16"/>
      <c r="D953" s="16"/>
      <c r="E953" s="16"/>
      <c r="F953" s="16"/>
      <c r="G953" s="16"/>
      <c r="H953" s="16"/>
      <c r="I953" s="16"/>
      <c r="J953" s="146"/>
      <c r="K953" s="146"/>
      <c r="L953" s="146"/>
      <c r="M953" s="146"/>
      <c r="N953" s="146"/>
      <c r="O953" s="146"/>
      <c r="P953" s="146"/>
      <c r="Q953" s="146"/>
      <c r="R953" s="146"/>
      <c r="S953" s="146"/>
      <c r="T953" s="146"/>
      <c r="U953" s="146"/>
      <c r="V953" s="146"/>
      <c r="W953" s="146"/>
      <c r="X953" s="146"/>
      <c r="Y953" s="146"/>
      <c r="Z953" s="146"/>
    </row>
    <row r="954" ht="15.75" customHeight="1">
      <c r="A954" s="16"/>
      <c r="B954" s="305"/>
      <c r="C954" s="16"/>
      <c r="D954" s="16"/>
      <c r="E954" s="16"/>
      <c r="F954" s="16"/>
      <c r="G954" s="16"/>
      <c r="H954" s="16"/>
      <c r="I954" s="16"/>
      <c r="J954" s="146"/>
      <c r="K954" s="146"/>
      <c r="L954" s="146"/>
      <c r="M954" s="146"/>
      <c r="N954" s="146"/>
      <c r="O954" s="146"/>
      <c r="P954" s="146"/>
      <c r="Q954" s="146"/>
      <c r="R954" s="146"/>
      <c r="S954" s="146"/>
      <c r="T954" s="146"/>
      <c r="U954" s="146"/>
      <c r="V954" s="146"/>
      <c r="W954" s="146"/>
      <c r="X954" s="146"/>
      <c r="Y954" s="146"/>
      <c r="Z954" s="146"/>
    </row>
    <row r="955" ht="15.75" customHeight="1">
      <c r="A955" s="16"/>
      <c r="B955" s="305"/>
      <c r="C955" s="16"/>
      <c r="D955" s="16"/>
      <c r="E955" s="16"/>
      <c r="F955" s="16"/>
      <c r="G955" s="16"/>
      <c r="H955" s="16"/>
      <c r="I955" s="16"/>
      <c r="J955" s="146"/>
      <c r="K955" s="146"/>
      <c r="L955" s="146"/>
      <c r="M955" s="146"/>
      <c r="N955" s="146"/>
      <c r="O955" s="146"/>
      <c r="P955" s="146"/>
      <c r="Q955" s="146"/>
      <c r="R955" s="146"/>
      <c r="S955" s="146"/>
      <c r="T955" s="146"/>
      <c r="U955" s="146"/>
      <c r="V955" s="146"/>
      <c r="W955" s="146"/>
      <c r="X955" s="146"/>
      <c r="Y955" s="146"/>
      <c r="Z955" s="146"/>
    </row>
    <row r="956" ht="15.75" customHeight="1">
      <c r="A956" s="16"/>
      <c r="B956" s="305"/>
      <c r="C956" s="16"/>
      <c r="D956" s="16"/>
      <c r="E956" s="16"/>
      <c r="F956" s="16"/>
      <c r="G956" s="16"/>
      <c r="H956" s="16"/>
      <c r="I956" s="16"/>
      <c r="J956" s="146"/>
      <c r="K956" s="146"/>
      <c r="L956" s="146"/>
      <c r="M956" s="146"/>
      <c r="N956" s="146"/>
      <c r="O956" s="146"/>
      <c r="P956" s="146"/>
      <c r="Q956" s="146"/>
      <c r="R956" s="146"/>
      <c r="S956" s="146"/>
      <c r="T956" s="146"/>
      <c r="U956" s="146"/>
      <c r="V956" s="146"/>
      <c r="W956" s="146"/>
      <c r="X956" s="146"/>
      <c r="Y956" s="146"/>
      <c r="Z956" s="146"/>
    </row>
    <row r="957" ht="15.75" customHeight="1">
      <c r="A957" s="16"/>
      <c r="B957" s="305"/>
      <c r="C957" s="16"/>
      <c r="D957" s="16"/>
      <c r="E957" s="16"/>
      <c r="F957" s="16"/>
      <c r="G957" s="16"/>
      <c r="H957" s="16"/>
      <c r="I957" s="16"/>
      <c r="J957" s="146"/>
      <c r="K957" s="146"/>
      <c r="L957" s="146"/>
      <c r="M957" s="146"/>
      <c r="N957" s="146"/>
      <c r="O957" s="146"/>
      <c r="P957" s="146"/>
      <c r="Q957" s="146"/>
      <c r="R957" s="146"/>
      <c r="S957" s="146"/>
      <c r="T957" s="146"/>
      <c r="U957" s="146"/>
      <c r="V957" s="146"/>
      <c r="W957" s="146"/>
      <c r="X957" s="146"/>
      <c r="Y957" s="146"/>
      <c r="Z957" s="146"/>
    </row>
    <row r="958" ht="15.75" customHeight="1">
      <c r="A958" s="16"/>
      <c r="B958" s="305"/>
      <c r="C958" s="16"/>
      <c r="D958" s="16"/>
      <c r="E958" s="16"/>
      <c r="F958" s="16"/>
      <c r="G958" s="16"/>
      <c r="H958" s="16"/>
      <c r="I958" s="16"/>
      <c r="J958" s="146"/>
      <c r="K958" s="146"/>
      <c r="L958" s="146"/>
      <c r="M958" s="146"/>
      <c r="N958" s="146"/>
      <c r="O958" s="146"/>
      <c r="P958" s="146"/>
      <c r="Q958" s="146"/>
      <c r="R958" s="146"/>
      <c r="S958" s="146"/>
      <c r="T958" s="146"/>
      <c r="U958" s="146"/>
      <c r="V958" s="146"/>
      <c r="W958" s="146"/>
      <c r="X958" s="146"/>
      <c r="Y958" s="146"/>
      <c r="Z958" s="146"/>
    </row>
    <row r="959" ht="15.75" customHeight="1">
      <c r="A959" s="16"/>
      <c r="B959" s="305"/>
      <c r="C959" s="16"/>
      <c r="D959" s="16"/>
      <c r="E959" s="16"/>
      <c r="F959" s="16"/>
      <c r="G959" s="16"/>
      <c r="H959" s="16"/>
      <c r="I959" s="16"/>
      <c r="J959" s="146"/>
      <c r="K959" s="146"/>
      <c r="L959" s="146"/>
      <c r="M959" s="146"/>
      <c r="N959" s="146"/>
      <c r="O959" s="146"/>
      <c r="P959" s="146"/>
      <c r="Q959" s="146"/>
      <c r="R959" s="146"/>
      <c r="S959" s="146"/>
      <c r="T959" s="146"/>
      <c r="U959" s="146"/>
      <c r="V959" s="146"/>
      <c r="W959" s="146"/>
      <c r="X959" s="146"/>
      <c r="Y959" s="146"/>
      <c r="Z959" s="146"/>
    </row>
    <row r="960" ht="15.75" customHeight="1">
      <c r="A960" s="16"/>
      <c r="B960" s="305"/>
      <c r="C960" s="16"/>
      <c r="D960" s="16"/>
      <c r="E960" s="16"/>
      <c r="F960" s="16"/>
      <c r="G960" s="16"/>
      <c r="H960" s="16"/>
      <c r="I960" s="16"/>
      <c r="J960" s="146"/>
      <c r="K960" s="146"/>
      <c r="L960" s="146"/>
      <c r="M960" s="146"/>
      <c r="N960" s="146"/>
      <c r="O960" s="146"/>
      <c r="P960" s="146"/>
      <c r="Q960" s="146"/>
      <c r="R960" s="146"/>
      <c r="S960" s="146"/>
      <c r="T960" s="146"/>
      <c r="U960" s="146"/>
      <c r="V960" s="146"/>
      <c r="W960" s="146"/>
      <c r="X960" s="146"/>
      <c r="Y960" s="146"/>
      <c r="Z960" s="146"/>
    </row>
    <row r="961" ht="15.75" customHeight="1">
      <c r="A961" s="16"/>
      <c r="B961" s="305"/>
      <c r="C961" s="16"/>
      <c r="D961" s="16"/>
      <c r="E961" s="16"/>
      <c r="F961" s="16"/>
      <c r="G961" s="16"/>
      <c r="H961" s="16"/>
      <c r="I961" s="16"/>
      <c r="J961" s="146"/>
      <c r="K961" s="146"/>
      <c r="L961" s="146"/>
      <c r="M961" s="146"/>
      <c r="N961" s="146"/>
      <c r="O961" s="146"/>
      <c r="P961" s="146"/>
      <c r="Q961" s="146"/>
      <c r="R961" s="146"/>
      <c r="S961" s="146"/>
      <c r="T961" s="146"/>
      <c r="U961" s="146"/>
      <c r="V961" s="146"/>
      <c r="W961" s="146"/>
      <c r="X961" s="146"/>
      <c r="Y961" s="146"/>
      <c r="Z961" s="146"/>
    </row>
    <row r="962" ht="15.75" customHeight="1">
      <c r="A962" s="16"/>
      <c r="B962" s="305"/>
      <c r="C962" s="16"/>
      <c r="D962" s="16"/>
      <c r="E962" s="16"/>
      <c r="F962" s="16"/>
      <c r="G962" s="16"/>
      <c r="H962" s="16"/>
      <c r="I962" s="16"/>
      <c r="J962" s="146"/>
      <c r="K962" s="146"/>
      <c r="L962" s="146"/>
      <c r="M962" s="146"/>
      <c r="N962" s="146"/>
      <c r="O962" s="146"/>
      <c r="P962" s="146"/>
      <c r="Q962" s="146"/>
      <c r="R962" s="146"/>
      <c r="S962" s="146"/>
      <c r="T962" s="146"/>
      <c r="U962" s="146"/>
      <c r="V962" s="146"/>
      <c r="W962" s="146"/>
      <c r="X962" s="146"/>
      <c r="Y962" s="146"/>
      <c r="Z962" s="146"/>
    </row>
    <row r="963" ht="15.75" customHeight="1">
      <c r="A963" s="16"/>
      <c r="B963" s="305"/>
      <c r="C963" s="16"/>
      <c r="D963" s="16"/>
      <c r="E963" s="16"/>
      <c r="F963" s="16"/>
      <c r="G963" s="16"/>
      <c r="H963" s="16"/>
      <c r="I963" s="16"/>
      <c r="J963" s="146"/>
      <c r="K963" s="146"/>
      <c r="L963" s="146"/>
      <c r="M963" s="146"/>
      <c r="N963" s="146"/>
      <c r="O963" s="146"/>
      <c r="P963" s="146"/>
      <c r="Q963" s="146"/>
      <c r="R963" s="146"/>
      <c r="S963" s="146"/>
      <c r="T963" s="146"/>
      <c r="U963" s="146"/>
      <c r="V963" s="146"/>
      <c r="W963" s="146"/>
      <c r="X963" s="146"/>
      <c r="Y963" s="146"/>
      <c r="Z963" s="146"/>
    </row>
    <row r="964" ht="15.75" customHeight="1">
      <c r="A964" s="16"/>
      <c r="B964" s="305"/>
      <c r="C964" s="16"/>
      <c r="D964" s="16"/>
      <c r="E964" s="16"/>
      <c r="F964" s="16"/>
      <c r="G964" s="16"/>
      <c r="H964" s="16"/>
      <c r="I964" s="16"/>
      <c r="J964" s="146"/>
      <c r="K964" s="146"/>
      <c r="L964" s="146"/>
      <c r="M964" s="146"/>
      <c r="N964" s="146"/>
      <c r="O964" s="146"/>
      <c r="P964" s="146"/>
      <c r="Q964" s="146"/>
      <c r="R964" s="146"/>
      <c r="S964" s="146"/>
      <c r="T964" s="146"/>
      <c r="U964" s="146"/>
      <c r="V964" s="146"/>
      <c r="W964" s="146"/>
      <c r="X964" s="146"/>
      <c r="Y964" s="146"/>
      <c r="Z964" s="146"/>
    </row>
    <row r="965" ht="15.75" customHeight="1">
      <c r="A965" s="16"/>
      <c r="B965" s="305"/>
      <c r="C965" s="16"/>
      <c r="D965" s="16"/>
      <c r="E965" s="16"/>
      <c r="F965" s="16"/>
      <c r="G965" s="16"/>
      <c r="H965" s="16"/>
      <c r="I965" s="16"/>
      <c r="J965" s="146"/>
      <c r="K965" s="146"/>
      <c r="L965" s="146"/>
      <c r="M965" s="146"/>
      <c r="N965" s="146"/>
      <c r="O965" s="146"/>
      <c r="P965" s="146"/>
      <c r="Q965" s="146"/>
      <c r="R965" s="146"/>
      <c r="S965" s="146"/>
      <c r="T965" s="146"/>
      <c r="U965" s="146"/>
      <c r="V965" s="146"/>
      <c r="W965" s="146"/>
      <c r="X965" s="146"/>
      <c r="Y965" s="146"/>
      <c r="Z965" s="146"/>
    </row>
    <row r="966" ht="15.75" customHeight="1">
      <c r="A966" s="16"/>
      <c r="B966" s="305"/>
      <c r="C966" s="16"/>
      <c r="D966" s="16"/>
      <c r="E966" s="16"/>
      <c r="F966" s="16"/>
      <c r="G966" s="16"/>
      <c r="H966" s="16"/>
      <c r="I966" s="16"/>
      <c r="J966" s="146"/>
      <c r="K966" s="146"/>
      <c r="L966" s="146"/>
      <c r="M966" s="146"/>
      <c r="N966" s="146"/>
      <c r="O966" s="146"/>
      <c r="P966" s="146"/>
      <c r="Q966" s="146"/>
      <c r="R966" s="146"/>
      <c r="S966" s="146"/>
      <c r="T966" s="146"/>
      <c r="U966" s="146"/>
      <c r="V966" s="146"/>
      <c r="W966" s="146"/>
      <c r="X966" s="146"/>
      <c r="Y966" s="146"/>
      <c r="Z966" s="146"/>
    </row>
    <row r="967" ht="15.75" customHeight="1">
      <c r="A967" s="16"/>
      <c r="B967" s="305"/>
      <c r="C967" s="16"/>
      <c r="D967" s="16"/>
      <c r="E967" s="16"/>
      <c r="F967" s="16"/>
      <c r="G967" s="16"/>
      <c r="H967" s="16"/>
      <c r="I967" s="16"/>
      <c r="J967" s="146"/>
      <c r="K967" s="146"/>
      <c r="L967" s="146"/>
      <c r="M967" s="146"/>
      <c r="N967" s="146"/>
      <c r="O967" s="146"/>
      <c r="P967" s="146"/>
      <c r="Q967" s="146"/>
      <c r="R967" s="146"/>
      <c r="S967" s="146"/>
      <c r="T967" s="146"/>
      <c r="U967" s="146"/>
      <c r="V967" s="146"/>
      <c r="W967" s="146"/>
      <c r="X967" s="146"/>
      <c r="Y967" s="146"/>
      <c r="Z967" s="146"/>
    </row>
    <row r="968" ht="15.75" customHeight="1">
      <c r="A968" s="16"/>
      <c r="B968" s="305"/>
      <c r="C968" s="16"/>
      <c r="D968" s="16"/>
      <c r="E968" s="16"/>
      <c r="F968" s="16"/>
      <c r="G968" s="16"/>
      <c r="H968" s="16"/>
      <c r="I968" s="16"/>
      <c r="J968" s="146"/>
      <c r="K968" s="146"/>
      <c r="L968" s="146"/>
      <c r="M968" s="146"/>
      <c r="N968" s="146"/>
      <c r="O968" s="146"/>
      <c r="P968" s="146"/>
      <c r="Q968" s="146"/>
      <c r="R968" s="146"/>
      <c r="S968" s="146"/>
      <c r="T968" s="146"/>
      <c r="U968" s="146"/>
      <c r="V968" s="146"/>
      <c r="W968" s="146"/>
      <c r="X968" s="146"/>
      <c r="Y968" s="146"/>
      <c r="Z968" s="146"/>
    </row>
    <row r="969" ht="15.75" customHeight="1">
      <c r="A969" s="16"/>
      <c r="B969" s="305"/>
      <c r="C969" s="16"/>
      <c r="D969" s="16"/>
      <c r="E969" s="16"/>
      <c r="F969" s="16"/>
      <c r="G969" s="16"/>
      <c r="H969" s="16"/>
      <c r="I969" s="16"/>
      <c r="J969" s="146"/>
      <c r="K969" s="146"/>
      <c r="L969" s="146"/>
      <c r="M969" s="146"/>
      <c r="N969" s="146"/>
      <c r="O969" s="146"/>
      <c r="P969" s="146"/>
      <c r="Q969" s="146"/>
      <c r="R969" s="146"/>
      <c r="S969" s="146"/>
      <c r="T969" s="146"/>
      <c r="U969" s="146"/>
      <c r="V969" s="146"/>
      <c r="W969" s="146"/>
      <c r="X969" s="146"/>
      <c r="Y969" s="146"/>
      <c r="Z969" s="146"/>
    </row>
    <row r="970" ht="15.75" customHeight="1">
      <c r="A970" s="16"/>
      <c r="B970" s="305"/>
      <c r="C970" s="16"/>
      <c r="D970" s="16"/>
      <c r="E970" s="16"/>
      <c r="F970" s="16"/>
      <c r="G970" s="16"/>
      <c r="H970" s="16"/>
      <c r="I970" s="16"/>
      <c r="J970" s="146"/>
      <c r="K970" s="146"/>
      <c r="L970" s="146"/>
      <c r="M970" s="146"/>
      <c r="N970" s="146"/>
      <c r="O970" s="146"/>
      <c r="P970" s="146"/>
      <c r="Q970" s="146"/>
      <c r="R970" s="146"/>
      <c r="S970" s="146"/>
      <c r="T970" s="146"/>
      <c r="U970" s="146"/>
      <c r="V970" s="146"/>
      <c r="W970" s="146"/>
      <c r="X970" s="146"/>
      <c r="Y970" s="146"/>
      <c r="Z970" s="146"/>
    </row>
    <row r="971" ht="15.75" customHeight="1">
      <c r="A971" s="16"/>
      <c r="B971" s="305"/>
      <c r="C971" s="16"/>
      <c r="D971" s="16"/>
      <c r="E971" s="16"/>
      <c r="F971" s="16"/>
      <c r="G971" s="16"/>
      <c r="H971" s="16"/>
      <c r="I971" s="16"/>
      <c r="J971" s="146"/>
      <c r="K971" s="146"/>
      <c r="L971" s="146"/>
      <c r="M971" s="146"/>
      <c r="N971" s="146"/>
      <c r="O971" s="146"/>
      <c r="P971" s="146"/>
      <c r="Q971" s="146"/>
      <c r="R971" s="146"/>
      <c r="S971" s="146"/>
      <c r="T971" s="146"/>
      <c r="U971" s="146"/>
      <c r="V971" s="146"/>
      <c r="W971" s="146"/>
      <c r="X971" s="146"/>
      <c r="Y971" s="146"/>
      <c r="Z971" s="146"/>
    </row>
    <row r="972" ht="15.75" customHeight="1">
      <c r="A972" s="16"/>
      <c r="B972" s="305"/>
      <c r="C972" s="16"/>
      <c r="D972" s="16"/>
      <c r="E972" s="16"/>
      <c r="F972" s="16"/>
      <c r="G972" s="16"/>
      <c r="H972" s="16"/>
      <c r="I972" s="16"/>
      <c r="J972" s="146"/>
      <c r="K972" s="146"/>
      <c r="L972" s="146"/>
      <c r="M972" s="146"/>
      <c r="N972" s="146"/>
      <c r="O972" s="146"/>
      <c r="P972" s="146"/>
      <c r="Q972" s="146"/>
      <c r="R972" s="146"/>
      <c r="S972" s="146"/>
      <c r="T972" s="146"/>
      <c r="U972" s="146"/>
      <c r="V972" s="146"/>
      <c r="W972" s="146"/>
      <c r="X972" s="146"/>
      <c r="Y972" s="146"/>
      <c r="Z972" s="146"/>
    </row>
    <row r="973" ht="15.75" customHeight="1">
      <c r="A973" s="16"/>
      <c r="B973" s="305"/>
      <c r="C973" s="16"/>
      <c r="D973" s="16"/>
      <c r="E973" s="16"/>
      <c r="F973" s="16"/>
      <c r="G973" s="16"/>
      <c r="H973" s="16"/>
      <c r="I973" s="16"/>
      <c r="J973" s="146"/>
      <c r="K973" s="146"/>
      <c r="L973" s="146"/>
      <c r="M973" s="146"/>
      <c r="N973" s="146"/>
      <c r="O973" s="146"/>
      <c r="P973" s="146"/>
      <c r="Q973" s="146"/>
      <c r="R973" s="146"/>
      <c r="S973" s="146"/>
      <c r="T973" s="146"/>
      <c r="U973" s="146"/>
      <c r="V973" s="146"/>
      <c r="W973" s="146"/>
      <c r="X973" s="146"/>
      <c r="Y973" s="146"/>
      <c r="Z973" s="146"/>
    </row>
    <row r="974" ht="15.75" customHeight="1">
      <c r="A974" s="16"/>
      <c r="B974" s="305"/>
      <c r="C974" s="16"/>
      <c r="D974" s="16"/>
      <c r="E974" s="16"/>
      <c r="F974" s="16"/>
      <c r="G974" s="16"/>
      <c r="H974" s="16"/>
      <c r="I974" s="16"/>
      <c r="J974" s="146"/>
      <c r="K974" s="146"/>
      <c r="L974" s="146"/>
      <c r="M974" s="146"/>
      <c r="N974" s="146"/>
      <c r="O974" s="146"/>
      <c r="P974" s="146"/>
      <c r="Q974" s="146"/>
      <c r="R974" s="146"/>
      <c r="S974" s="146"/>
      <c r="T974" s="146"/>
      <c r="U974" s="146"/>
      <c r="V974" s="146"/>
      <c r="W974" s="146"/>
      <c r="X974" s="146"/>
      <c r="Y974" s="146"/>
      <c r="Z974" s="146"/>
    </row>
    <row r="975" ht="15.75" customHeight="1">
      <c r="A975" s="16"/>
      <c r="B975" s="305"/>
      <c r="C975" s="16"/>
      <c r="D975" s="16"/>
      <c r="E975" s="16"/>
      <c r="F975" s="16"/>
      <c r="G975" s="16"/>
      <c r="H975" s="16"/>
      <c r="I975" s="16"/>
      <c r="J975" s="146"/>
      <c r="K975" s="146"/>
      <c r="L975" s="146"/>
      <c r="M975" s="146"/>
      <c r="N975" s="146"/>
      <c r="O975" s="146"/>
      <c r="P975" s="146"/>
      <c r="Q975" s="146"/>
      <c r="R975" s="146"/>
      <c r="S975" s="146"/>
      <c r="T975" s="146"/>
      <c r="U975" s="146"/>
      <c r="V975" s="146"/>
      <c r="W975" s="146"/>
      <c r="X975" s="146"/>
      <c r="Y975" s="146"/>
      <c r="Z975" s="146"/>
    </row>
    <row r="976" ht="15.75" customHeight="1">
      <c r="A976" s="16"/>
      <c r="B976" s="305"/>
      <c r="C976" s="16"/>
      <c r="D976" s="16"/>
      <c r="E976" s="16"/>
      <c r="F976" s="16"/>
      <c r="G976" s="16"/>
      <c r="H976" s="16"/>
      <c r="I976" s="16"/>
      <c r="J976" s="146"/>
      <c r="K976" s="146"/>
      <c r="L976" s="146"/>
      <c r="M976" s="146"/>
      <c r="N976" s="146"/>
      <c r="O976" s="146"/>
      <c r="P976" s="146"/>
      <c r="Q976" s="146"/>
      <c r="R976" s="146"/>
      <c r="S976" s="146"/>
      <c r="T976" s="146"/>
      <c r="U976" s="146"/>
      <c r="V976" s="146"/>
      <c r="W976" s="146"/>
      <c r="X976" s="146"/>
      <c r="Y976" s="146"/>
      <c r="Z976" s="146"/>
    </row>
    <row r="977" ht="15.75" customHeight="1">
      <c r="A977" s="16"/>
      <c r="B977" s="305"/>
      <c r="C977" s="16"/>
      <c r="D977" s="16"/>
      <c r="E977" s="16"/>
      <c r="F977" s="16"/>
      <c r="G977" s="16"/>
      <c r="H977" s="16"/>
      <c r="I977" s="16"/>
      <c r="J977" s="146"/>
      <c r="K977" s="146"/>
      <c r="L977" s="146"/>
      <c r="M977" s="146"/>
      <c r="N977" s="146"/>
      <c r="O977" s="146"/>
      <c r="P977" s="146"/>
      <c r="Q977" s="146"/>
      <c r="R977" s="146"/>
      <c r="S977" s="146"/>
      <c r="T977" s="146"/>
      <c r="U977" s="146"/>
      <c r="V977" s="146"/>
      <c r="W977" s="146"/>
      <c r="X977" s="146"/>
      <c r="Y977" s="146"/>
      <c r="Z977" s="146"/>
    </row>
    <row r="978" ht="15.75" customHeight="1">
      <c r="A978" s="16"/>
      <c r="B978" s="305"/>
      <c r="C978" s="16"/>
      <c r="D978" s="16"/>
      <c r="E978" s="16"/>
      <c r="F978" s="16"/>
      <c r="G978" s="16"/>
      <c r="H978" s="16"/>
      <c r="I978" s="16"/>
      <c r="J978" s="146"/>
      <c r="K978" s="146"/>
      <c r="L978" s="146"/>
      <c r="M978" s="146"/>
      <c r="N978" s="146"/>
      <c r="O978" s="146"/>
      <c r="P978" s="146"/>
      <c r="Q978" s="146"/>
      <c r="R978" s="146"/>
      <c r="S978" s="146"/>
      <c r="T978" s="146"/>
      <c r="U978" s="146"/>
      <c r="V978" s="146"/>
      <c r="W978" s="146"/>
      <c r="X978" s="146"/>
      <c r="Y978" s="146"/>
      <c r="Z978" s="146"/>
    </row>
    <row r="979" ht="15.75" customHeight="1">
      <c r="A979" s="16"/>
      <c r="B979" s="305"/>
      <c r="C979" s="16"/>
      <c r="D979" s="16"/>
      <c r="E979" s="16"/>
      <c r="F979" s="16"/>
      <c r="G979" s="16"/>
      <c r="H979" s="16"/>
      <c r="I979" s="16"/>
      <c r="J979" s="146"/>
      <c r="K979" s="146"/>
      <c r="L979" s="146"/>
      <c r="M979" s="146"/>
      <c r="N979" s="146"/>
      <c r="O979" s="146"/>
      <c r="P979" s="146"/>
      <c r="Q979" s="146"/>
      <c r="R979" s="146"/>
      <c r="S979" s="146"/>
      <c r="T979" s="146"/>
      <c r="U979" s="146"/>
      <c r="V979" s="146"/>
      <c r="W979" s="146"/>
      <c r="X979" s="146"/>
      <c r="Y979" s="146"/>
      <c r="Z979" s="146"/>
    </row>
    <row r="980" ht="15.75" customHeight="1">
      <c r="A980" s="16"/>
      <c r="B980" s="305"/>
      <c r="C980" s="16"/>
      <c r="D980" s="16"/>
      <c r="E980" s="16"/>
      <c r="F980" s="16"/>
      <c r="G980" s="16"/>
      <c r="H980" s="16"/>
      <c r="I980" s="16"/>
      <c r="J980" s="146"/>
      <c r="K980" s="146"/>
      <c r="L980" s="146"/>
      <c r="M980" s="146"/>
      <c r="N980" s="146"/>
      <c r="O980" s="146"/>
      <c r="P980" s="146"/>
      <c r="Q980" s="146"/>
      <c r="R980" s="146"/>
      <c r="S980" s="146"/>
      <c r="T980" s="146"/>
      <c r="U980" s="146"/>
      <c r="V980" s="146"/>
      <c r="W980" s="146"/>
      <c r="X980" s="146"/>
      <c r="Y980" s="146"/>
      <c r="Z980" s="146"/>
    </row>
    <row r="981" ht="15.75" customHeight="1">
      <c r="A981" s="16"/>
      <c r="B981" s="305"/>
      <c r="C981" s="16"/>
      <c r="D981" s="16"/>
      <c r="E981" s="16"/>
      <c r="F981" s="16"/>
      <c r="G981" s="16"/>
      <c r="H981" s="16"/>
      <c r="I981" s="16"/>
      <c r="J981" s="146"/>
      <c r="K981" s="146"/>
      <c r="L981" s="146"/>
      <c r="M981" s="146"/>
      <c r="N981" s="146"/>
      <c r="O981" s="146"/>
      <c r="P981" s="146"/>
      <c r="Q981" s="146"/>
      <c r="R981" s="146"/>
      <c r="S981" s="146"/>
      <c r="T981" s="146"/>
      <c r="U981" s="146"/>
      <c r="V981" s="146"/>
      <c r="W981" s="146"/>
      <c r="X981" s="146"/>
      <c r="Y981" s="146"/>
      <c r="Z981" s="146"/>
    </row>
    <row r="982" ht="15.75" customHeight="1">
      <c r="A982" s="16"/>
      <c r="B982" s="305"/>
      <c r="C982" s="16"/>
      <c r="D982" s="16"/>
      <c r="E982" s="16"/>
      <c r="F982" s="16"/>
      <c r="G982" s="16"/>
      <c r="H982" s="16"/>
      <c r="I982" s="16"/>
      <c r="J982" s="146"/>
      <c r="K982" s="146"/>
      <c r="L982" s="146"/>
      <c r="M982" s="146"/>
      <c r="N982" s="146"/>
      <c r="O982" s="146"/>
      <c r="P982" s="146"/>
      <c r="Q982" s="146"/>
      <c r="R982" s="146"/>
      <c r="S982" s="146"/>
      <c r="T982" s="146"/>
      <c r="U982" s="146"/>
      <c r="V982" s="146"/>
      <c r="W982" s="146"/>
      <c r="X982" s="146"/>
      <c r="Y982" s="146"/>
      <c r="Z982" s="146"/>
    </row>
    <row r="983" ht="15.75" customHeight="1">
      <c r="A983" s="16"/>
      <c r="B983" s="305"/>
      <c r="C983" s="16"/>
      <c r="D983" s="16"/>
      <c r="E983" s="16"/>
      <c r="F983" s="16"/>
      <c r="G983" s="16"/>
      <c r="H983" s="16"/>
      <c r="I983" s="16"/>
      <c r="J983" s="146"/>
      <c r="K983" s="146"/>
      <c r="L983" s="146"/>
      <c r="M983" s="146"/>
      <c r="N983" s="146"/>
      <c r="O983" s="146"/>
      <c r="P983" s="146"/>
      <c r="Q983" s="146"/>
      <c r="R983" s="146"/>
      <c r="S983" s="146"/>
      <c r="T983" s="146"/>
      <c r="U983" s="146"/>
      <c r="V983" s="146"/>
      <c r="W983" s="146"/>
      <c r="X983" s="146"/>
      <c r="Y983" s="146"/>
      <c r="Z983" s="146"/>
    </row>
    <row r="984" ht="15.75" customHeight="1">
      <c r="A984" s="16"/>
      <c r="B984" s="305"/>
      <c r="C984" s="16"/>
      <c r="D984" s="16"/>
      <c r="E984" s="16"/>
      <c r="F984" s="16"/>
      <c r="G984" s="16"/>
      <c r="H984" s="16"/>
      <c r="I984" s="16"/>
      <c r="J984" s="146"/>
      <c r="K984" s="146"/>
      <c r="L984" s="146"/>
      <c r="M984" s="146"/>
      <c r="N984" s="146"/>
      <c r="O984" s="146"/>
      <c r="P984" s="146"/>
      <c r="Q984" s="146"/>
      <c r="R984" s="146"/>
      <c r="S984" s="146"/>
      <c r="T984" s="146"/>
      <c r="U984" s="146"/>
      <c r="V984" s="146"/>
      <c r="W984" s="146"/>
      <c r="X984" s="146"/>
      <c r="Y984" s="146"/>
      <c r="Z984" s="146"/>
    </row>
    <row r="985" ht="15.75" customHeight="1">
      <c r="A985" s="16"/>
      <c r="B985" s="305"/>
      <c r="C985" s="16"/>
      <c r="D985" s="16"/>
      <c r="E985" s="16"/>
      <c r="F985" s="16"/>
      <c r="G985" s="16"/>
      <c r="H985" s="16"/>
      <c r="I985" s="16"/>
      <c r="J985" s="146"/>
      <c r="K985" s="146"/>
      <c r="L985" s="146"/>
      <c r="M985" s="146"/>
      <c r="N985" s="146"/>
      <c r="O985" s="146"/>
      <c r="P985" s="146"/>
      <c r="Q985" s="146"/>
      <c r="R985" s="146"/>
      <c r="S985" s="146"/>
      <c r="T985" s="146"/>
      <c r="U985" s="146"/>
      <c r="V985" s="146"/>
      <c r="W985" s="146"/>
      <c r="X985" s="146"/>
      <c r="Y985" s="146"/>
      <c r="Z985" s="146"/>
    </row>
    <row r="986" ht="15.75" customHeight="1">
      <c r="A986" s="16"/>
      <c r="B986" s="305"/>
      <c r="C986" s="16"/>
      <c r="D986" s="16"/>
      <c r="E986" s="16"/>
      <c r="F986" s="16"/>
      <c r="G986" s="16"/>
      <c r="H986" s="16"/>
      <c r="I986" s="16"/>
      <c r="J986" s="146"/>
      <c r="K986" s="146"/>
      <c r="L986" s="146"/>
      <c r="M986" s="146"/>
      <c r="N986" s="146"/>
      <c r="O986" s="146"/>
      <c r="P986" s="146"/>
      <c r="Q986" s="146"/>
      <c r="R986" s="146"/>
      <c r="S986" s="146"/>
      <c r="T986" s="146"/>
      <c r="U986" s="146"/>
      <c r="V986" s="146"/>
      <c r="W986" s="146"/>
      <c r="X986" s="146"/>
      <c r="Y986" s="146"/>
      <c r="Z986" s="146"/>
    </row>
    <row r="987" ht="15.75" customHeight="1">
      <c r="A987" s="16"/>
      <c r="B987" s="305"/>
      <c r="C987" s="16"/>
      <c r="D987" s="16"/>
      <c r="E987" s="16"/>
      <c r="F987" s="16"/>
      <c r="G987" s="16"/>
      <c r="H987" s="16"/>
      <c r="I987" s="16"/>
      <c r="J987" s="146"/>
      <c r="K987" s="146"/>
      <c r="L987" s="146"/>
      <c r="M987" s="146"/>
      <c r="N987" s="146"/>
      <c r="O987" s="146"/>
      <c r="P987" s="146"/>
      <c r="Q987" s="146"/>
      <c r="R987" s="146"/>
      <c r="S987" s="146"/>
      <c r="T987" s="146"/>
      <c r="U987" s="146"/>
      <c r="V987" s="146"/>
      <c r="W987" s="146"/>
      <c r="X987" s="146"/>
      <c r="Y987" s="146"/>
      <c r="Z987" s="146"/>
    </row>
    <row r="988" ht="15.75" customHeight="1">
      <c r="A988" s="16"/>
      <c r="B988" s="305"/>
      <c r="C988" s="16"/>
      <c r="D988" s="16"/>
      <c r="E988" s="16"/>
      <c r="F988" s="16"/>
      <c r="G988" s="16"/>
      <c r="H988" s="16"/>
      <c r="I988" s="16"/>
      <c r="J988" s="146"/>
      <c r="K988" s="146"/>
      <c r="L988" s="146"/>
      <c r="M988" s="146"/>
      <c r="N988" s="146"/>
      <c r="O988" s="146"/>
      <c r="P988" s="146"/>
      <c r="Q988" s="146"/>
      <c r="R988" s="146"/>
      <c r="S988" s="146"/>
      <c r="T988" s="146"/>
      <c r="U988" s="146"/>
      <c r="V988" s="146"/>
      <c r="W988" s="146"/>
      <c r="X988" s="146"/>
      <c r="Y988" s="146"/>
      <c r="Z988" s="146"/>
    </row>
    <row r="989" ht="15.75" customHeight="1">
      <c r="A989" s="16"/>
      <c r="B989" s="305"/>
      <c r="C989" s="16"/>
      <c r="D989" s="16"/>
      <c r="E989" s="16"/>
      <c r="F989" s="16"/>
      <c r="G989" s="16"/>
      <c r="H989" s="16"/>
      <c r="I989" s="16"/>
      <c r="J989" s="146"/>
      <c r="K989" s="146"/>
      <c r="L989" s="146"/>
      <c r="M989" s="146"/>
      <c r="N989" s="146"/>
      <c r="O989" s="146"/>
      <c r="P989" s="146"/>
      <c r="Q989" s="146"/>
      <c r="R989" s="146"/>
      <c r="S989" s="146"/>
      <c r="T989" s="146"/>
      <c r="U989" s="146"/>
      <c r="V989" s="146"/>
      <c r="W989" s="146"/>
      <c r="X989" s="146"/>
      <c r="Y989" s="146"/>
      <c r="Z989" s="146"/>
    </row>
    <row r="990" ht="15.75" customHeight="1">
      <c r="A990" s="16"/>
      <c r="B990" s="305"/>
      <c r="C990" s="16"/>
      <c r="D990" s="16"/>
      <c r="E990" s="16"/>
      <c r="F990" s="16"/>
      <c r="G990" s="16"/>
      <c r="H990" s="16"/>
      <c r="I990" s="16"/>
      <c r="J990" s="146"/>
      <c r="K990" s="146"/>
      <c r="L990" s="146"/>
      <c r="M990" s="146"/>
      <c r="N990" s="146"/>
      <c r="O990" s="146"/>
      <c r="P990" s="146"/>
      <c r="Q990" s="146"/>
      <c r="R990" s="146"/>
      <c r="S990" s="146"/>
      <c r="T990" s="146"/>
      <c r="U990" s="146"/>
      <c r="V990" s="146"/>
      <c r="W990" s="146"/>
      <c r="X990" s="146"/>
      <c r="Y990" s="146"/>
      <c r="Z990" s="146"/>
    </row>
    <row r="991" ht="15.75" customHeight="1">
      <c r="A991" s="16"/>
      <c r="B991" s="305"/>
      <c r="C991" s="16"/>
      <c r="D991" s="16"/>
      <c r="E991" s="16"/>
      <c r="F991" s="16"/>
      <c r="G991" s="16"/>
      <c r="H991" s="16"/>
      <c r="I991" s="16"/>
      <c r="J991" s="146"/>
      <c r="K991" s="146"/>
      <c r="L991" s="146"/>
      <c r="M991" s="146"/>
      <c r="N991" s="146"/>
      <c r="O991" s="146"/>
      <c r="P991" s="146"/>
      <c r="Q991" s="146"/>
      <c r="R991" s="146"/>
      <c r="S991" s="146"/>
      <c r="T991" s="146"/>
      <c r="U991" s="146"/>
      <c r="V991" s="146"/>
      <c r="W991" s="146"/>
      <c r="X991" s="146"/>
      <c r="Y991" s="146"/>
      <c r="Z991" s="146"/>
    </row>
    <row r="992" ht="15.75" customHeight="1">
      <c r="A992" s="16"/>
      <c r="B992" s="305"/>
      <c r="C992" s="16"/>
      <c r="D992" s="16"/>
      <c r="E992" s="16"/>
      <c r="F992" s="16"/>
      <c r="G992" s="16"/>
      <c r="H992" s="16"/>
      <c r="I992" s="16"/>
      <c r="J992" s="146"/>
      <c r="K992" s="146"/>
      <c r="L992" s="146"/>
      <c r="M992" s="146"/>
      <c r="N992" s="146"/>
      <c r="O992" s="146"/>
      <c r="P992" s="146"/>
      <c r="Q992" s="146"/>
      <c r="R992" s="146"/>
      <c r="S992" s="146"/>
      <c r="T992" s="146"/>
      <c r="U992" s="146"/>
      <c r="V992" s="146"/>
      <c r="W992" s="146"/>
      <c r="X992" s="146"/>
      <c r="Y992" s="146"/>
      <c r="Z992" s="146"/>
    </row>
    <row r="993" ht="15.75" customHeight="1">
      <c r="A993" s="16"/>
      <c r="B993" s="305"/>
      <c r="C993" s="16"/>
      <c r="D993" s="16"/>
      <c r="E993" s="16"/>
      <c r="F993" s="16"/>
      <c r="G993" s="16"/>
      <c r="H993" s="16"/>
      <c r="I993" s="16"/>
      <c r="J993" s="146"/>
      <c r="K993" s="146"/>
      <c r="L993" s="146"/>
      <c r="M993" s="146"/>
      <c r="N993" s="146"/>
      <c r="O993" s="146"/>
      <c r="P993" s="146"/>
      <c r="Q993" s="146"/>
      <c r="R993" s="146"/>
      <c r="S993" s="146"/>
      <c r="T993" s="146"/>
      <c r="U993" s="146"/>
      <c r="V993" s="146"/>
      <c r="W993" s="146"/>
      <c r="X993" s="146"/>
      <c r="Y993" s="146"/>
      <c r="Z993" s="146"/>
    </row>
    <row r="994" ht="15.75" customHeight="1">
      <c r="A994" s="16"/>
      <c r="B994" s="305"/>
      <c r="C994" s="16"/>
      <c r="D994" s="16"/>
      <c r="E994" s="16"/>
      <c r="F994" s="16"/>
      <c r="G994" s="16"/>
      <c r="H994" s="16"/>
      <c r="I994" s="16"/>
      <c r="J994" s="146"/>
      <c r="K994" s="146"/>
      <c r="L994" s="146"/>
      <c r="M994" s="146"/>
      <c r="N994" s="146"/>
      <c r="O994" s="146"/>
      <c r="P994" s="146"/>
      <c r="Q994" s="146"/>
      <c r="R994" s="146"/>
      <c r="S994" s="146"/>
      <c r="T994" s="146"/>
      <c r="U994" s="146"/>
      <c r="V994" s="146"/>
      <c r="W994" s="146"/>
      <c r="X994" s="146"/>
      <c r="Y994" s="146"/>
      <c r="Z994" s="146"/>
    </row>
    <row r="995" ht="15.75" customHeight="1">
      <c r="A995" s="16"/>
      <c r="B995" s="305"/>
      <c r="C995" s="16"/>
      <c r="D995" s="16"/>
      <c r="E995" s="16"/>
      <c r="F995" s="16"/>
      <c r="G995" s="16"/>
      <c r="H995" s="16"/>
      <c r="I995" s="16"/>
      <c r="J995" s="146"/>
      <c r="K995" s="146"/>
      <c r="L995" s="146"/>
      <c r="M995" s="146"/>
      <c r="N995" s="146"/>
      <c r="O995" s="146"/>
      <c r="P995" s="146"/>
      <c r="Q995" s="146"/>
      <c r="R995" s="146"/>
      <c r="S995" s="146"/>
      <c r="T995" s="146"/>
      <c r="U995" s="146"/>
      <c r="V995" s="146"/>
      <c r="W995" s="146"/>
      <c r="X995" s="146"/>
      <c r="Y995" s="146"/>
      <c r="Z995" s="146"/>
    </row>
    <row r="996" ht="15.75" customHeight="1">
      <c r="A996" s="16"/>
      <c r="B996" s="305"/>
      <c r="C996" s="16"/>
      <c r="D996" s="16"/>
      <c r="E996" s="16"/>
      <c r="F996" s="16"/>
      <c r="G996" s="16"/>
      <c r="H996" s="16"/>
      <c r="I996" s="16"/>
      <c r="J996" s="146"/>
      <c r="K996" s="146"/>
      <c r="L996" s="146"/>
      <c r="M996" s="146"/>
      <c r="N996" s="146"/>
      <c r="O996" s="146"/>
      <c r="P996" s="146"/>
      <c r="Q996" s="146"/>
      <c r="R996" s="146"/>
      <c r="S996" s="146"/>
      <c r="T996" s="146"/>
      <c r="U996" s="146"/>
      <c r="V996" s="146"/>
      <c r="W996" s="146"/>
      <c r="X996" s="146"/>
      <c r="Y996" s="146"/>
      <c r="Z996" s="146"/>
    </row>
    <row r="997" ht="15.75" customHeight="1">
      <c r="A997" s="16"/>
      <c r="B997" s="305"/>
      <c r="C997" s="16"/>
      <c r="D997" s="16"/>
      <c r="E997" s="16"/>
      <c r="F997" s="16"/>
      <c r="G997" s="16"/>
      <c r="H997" s="16"/>
      <c r="I997" s="16"/>
      <c r="J997" s="146"/>
      <c r="K997" s="146"/>
      <c r="L997" s="146"/>
      <c r="M997" s="146"/>
      <c r="N997" s="146"/>
      <c r="O997" s="146"/>
      <c r="P997" s="146"/>
      <c r="Q997" s="146"/>
      <c r="R997" s="146"/>
      <c r="S997" s="146"/>
      <c r="T997" s="146"/>
      <c r="U997" s="146"/>
      <c r="V997" s="146"/>
      <c r="W997" s="146"/>
      <c r="X997" s="146"/>
      <c r="Y997" s="146"/>
      <c r="Z997" s="146"/>
    </row>
    <row r="998" ht="15.75" customHeight="1">
      <c r="A998" s="16"/>
      <c r="B998" s="305"/>
      <c r="C998" s="16"/>
      <c r="D998" s="16"/>
      <c r="E998" s="16"/>
      <c r="F998" s="16"/>
      <c r="G998" s="16"/>
      <c r="H998" s="16"/>
      <c r="I998" s="16"/>
      <c r="J998" s="146"/>
      <c r="K998" s="146"/>
      <c r="L998" s="146"/>
      <c r="M998" s="146"/>
      <c r="N998" s="146"/>
      <c r="O998" s="146"/>
      <c r="P998" s="146"/>
      <c r="Q998" s="146"/>
      <c r="R998" s="146"/>
      <c r="S998" s="146"/>
      <c r="T998" s="146"/>
      <c r="U998" s="146"/>
      <c r="V998" s="146"/>
      <c r="W998" s="146"/>
      <c r="X998" s="146"/>
      <c r="Y998" s="146"/>
      <c r="Z998" s="146"/>
    </row>
    <row r="999" ht="15.75" customHeight="1">
      <c r="A999" s="16"/>
      <c r="B999" s="305"/>
      <c r="C999" s="16"/>
      <c r="D999" s="16"/>
      <c r="E999" s="16"/>
      <c r="F999" s="16"/>
      <c r="G999" s="16"/>
      <c r="H999" s="16"/>
      <c r="I999" s="16"/>
      <c r="J999" s="146"/>
      <c r="K999" s="146"/>
      <c r="L999" s="146"/>
      <c r="M999" s="146"/>
      <c r="N999" s="146"/>
      <c r="O999" s="146"/>
      <c r="P999" s="146"/>
      <c r="Q999" s="146"/>
      <c r="R999" s="146"/>
      <c r="S999" s="146"/>
      <c r="T999" s="146"/>
      <c r="U999" s="146"/>
      <c r="V999" s="146"/>
      <c r="W999" s="146"/>
      <c r="X999" s="146"/>
      <c r="Y999" s="146"/>
      <c r="Z999" s="146"/>
    </row>
    <row r="1000" ht="15.75" customHeight="1">
      <c r="A1000" s="16"/>
      <c r="B1000" s="305"/>
      <c r="C1000" s="16"/>
      <c r="D1000" s="16"/>
      <c r="E1000" s="16"/>
      <c r="F1000" s="16"/>
      <c r="G1000" s="16"/>
      <c r="H1000" s="16"/>
      <c r="I1000" s="16"/>
      <c r="J1000" s="146"/>
      <c r="K1000" s="146"/>
      <c r="L1000" s="146"/>
      <c r="M1000" s="146"/>
      <c r="N1000" s="146"/>
      <c r="O1000" s="146"/>
      <c r="P1000" s="146"/>
      <c r="Q1000" s="146"/>
      <c r="R1000" s="146"/>
      <c r="S1000" s="146"/>
      <c r="T1000" s="146"/>
      <c r="U1000" s="146"/>
      <c r="V1000" s="146"/>
      <c r="W1000" s="146"/>
      <c r="X1000" s="146"/>
      <c r="Y1000" s="146"/>
      <c r="Z1000" s="146"/>
    </row>
  </sheetData>
  <mergeCells count="17">
    <mergeCell ref="F4:F5"/>
    <mergeCell ref="K4:K5"/>
    <mergeCell ref="E4:E5"/>
    <mergeCell ref="A9:E9"/>
    <mergeCell ref="A31:E31"/>
    <mergeCell ref="B32:K32"/>
    <mergeCell ref="A36:E36"/>
    <mergeCell ref="A37:E37"/>
    <mergeCell ref="B40:M40"/>
    <mergeCell ref="B2:K2"/>
    <mergeCell ref="B3:K3"/>
    <mergeCell ref="A4:A5"/>
    <mergeCell ref="B4:B5"/>
    <mergeCell ref="C4:C5"/>
    <mergeCell ref="D4:D5"/>
    <mergeCell ref="B6:K6"/>
    <mergeCell ref="B10:K10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 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5"/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57.71"/>
    <col customWidth="1" min="3" max="3" width="18.86"/>
    <col customWidth="1" min="4" max="4" width="15.71"/>
    <col customWidth="1" min="5" max="5" width="19.14"/>
    <col customWidth="1" min="6" max="6" width="15.0"/>
    <col customWidth="1" min="7" max="7" width="18.43"/>
    <col customWidth="1" min="8" max="8" width="19.57"/>
    <col customWidth="1" min="9" max="9" width="30.29"/>
    <col customWidth="1" min="10" max="10" width="19.0"/>
    <col customWidth="1" min="11" max="11" width="18.29"/>
    <col customWidth="1" min="12" max="12" width="28.71"/>
    <col customWidth="1" min="13" max="13" width="43.71"/>
    <col customWidth="1" min="14" max="14" width="17.0"/>
    <col customWidth="1" min="15" max="15" width="19.0"/>
    <col customWidth="1" min="16" max="26" width="10.71"/>
  </cols>
  <sheetData>
    <row r="1">
      <c r="A1" s="2"/>
      <c r="B1" s="2"/>
      <c r="C1" s="2"/>
      <c r="D1" s="2"/>
      <c r="E1" s="2"/>
      <c r="F1" s="2"/>
      <c r="G1" s="2"/>
      <c r="H1" s="2"/>
    </row>
    <row r="2">
      <c r="A2" s="2"/>
      <c r="B2" s="2"/>
      <c r="C2" s="2"/>
      <c r="D2" s="2"/>
      <c r="E2" s="2"/>
      <c r="F2" s="2"/>
      <c r="G2" s="2"/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2"/>
      <c r="B4" s="2"/>
      <c r="C4" s="2"/>
      <c r="D4" s="2"/>
      <c r="E4" s="2"/>
      <c r="F4" s="2"/>
      <c r="G4" s="2"/>
      <c r="H4" s="2"/>
    </row>
    <row r="5">
      <c r="A5" s="2"/>
      <c r="B5" s="2"/>
      <c r="C5" s="2"/>
      <c r="D5" s="2"/>
      <c r="E5" s="2"/>
      <c r="F5" s="2"/>
      <c r="G5" s="2"/>
      <c r="H5" s="2"/>
    </row>
    <row r="6">
      <c r="A6" s="2"/>
      <c r="B6" s="2"/>
      <c r="C6" s="2"/>
      <c r="D6" s="2"/>
      <c r="E6" s="2"/>
      <c r="F6" s="2"/>
      <c r="G6" s="2"/>
      <c r="H6" s="2"/>
    </row>
    <row r="7">
      <c r="A7" s="2"/>
      <c r="B7" s="2"/>
      <c r="C7" s="2"/>
      <c r="D7" s="2"/>
      <c r="E7" s="2"/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 ht="27.0" customHeight="1">
      <c r="A10" s="110" t="s">
        <v>727</v>
      </c>
      <c r="B10" s="111" t="s">
        <v>728</v>
      </c>
      <c r="C10" s="5"/>
      <c r="D10" s="5"/>
      <c r="E10" s="5"/>
      <c r="F10" s="5"/>
      <c r="G10" s="5"/>
      <c r="H10" s="5"/>
      <c r="I10" s="5"/>
      <c r="J10" s="6"/>
    </row>
    <row r="11" ht="82.5" customHeight="1">
      <c r="A11" s="596" t="s">
        <v>729</v>
      </c>
      <c r="B11" s="5"/>
      <c r="C11" s="5"/>
      <c r="D11" s="5"/>
      <c r="E11" s="5"/>
      <c r="F11" s="5"/>
      <c r="G11" s="5"/>
      <c r="H11" s="5"/>
      <c r="I11" s="5"/>
      <c r="J11" s="6"/>
    </row>
    <row r="12" ht="38.25" customHeight="1">
      <c r="A12" s="112" t="s">
        <v>2</v>
      </c>
      <c r="B12" s="113" t="s">
        <v>87</v>
      </c>
      <c r="C12" s="113" t="s">
        <v>88</v>
      </c>
      <c r="D12" s="113" t="s">
        <v>730</v>
      </c>
      <c r="E12" s="114" t="s">
        <v>90</v>
      </c>
      <c r="F12" s="113" t="s">
        <v>91</v>
      </c>
      <c r="G12" s="115" t="s">
        <v>92</v>
      </c>
      <c r="H12" s="114" t="s">
        <v>93</v>
      </c>
      <c r="I12" s="114" t="s">
        <v>8</v>
      </c>
      <c r="J12" s="113" t="s">
        <v>9</v>
      </c>
    </row>
    <row r="13" ht="30.75" customHeight="1">
      <c r="A13" s="17"/>
      <c r="B13" s="17"/>
      <c r="C13" s="17"/>
      <c r="D13" s="17"/>
      <c r="E13" s="114" t="s">
        <v>94</v>
      </c>
      <c r="F13" s="17"/>
      <c r="G13" s="17"/>
      <c r="H13" s="114">
        <v>2.6</v>
      </c>
      <c r="I13" s="116">
        <v>0.19</v>
      </c>
      <c r="J13" s="17"/>
    </row>
    <row r="14" ht="29.25" customHeight="1">
      <c r="A14" s="117" t="s">
        <v>731</v>
      </c>
      <c r="B14" s="118" t="s">
        <v>732</v>
      </c>
      <c r="C14" s="5"/>
      <c r="D14" s="5"/>
      <c r="E14" s="5"/>
      <c r="F14" s="5"/>
      <c r="G14" s="5"/>
      <c r="H14" s="5"/>
      <c r="I14" s="5"/>
      <c r="J14" s="6"/>
    </row>
    <row r="15">
      <c r="A15" s="119" t="s">
        <v>733</v>
      </c>
      <c r="B15" s="119" t="s">
        <v>98</v>
      </c>
      <c r="C15" s="21"/>
      <c r="D15" s="21"/>
      <c r="E15" s="21"/>
      <c r="F15" s="21"/>
      <c r="G15" s="21"/>
      <c r="H15" s="122"/>
      <c r="I15" s="122"/>
      <c r="J15" s="597"/>
    </row>
    <row r="16">
      <c r="A16" s="91" t="s">
        <v>734</v>
      </c>
      <c r="B16" s="91" t="s">
        <v>100</v>
      </c>
      <c r="C16" s="21"/>
      <c r="D16" s="21"/>
      <c r="E16" s="21"/>
      <c r="F16" s="21"/>
      <c r="G16" s="21"/>
      <c r="H16" s="122"/>
      <c r="I16" s="122"/>
      <c r="J16" s="122"/>
    </row>
    <row r="17">
      <c r="A17" s="91" t="s">
        <v>735</v>
      </c>
      <c r="B17" s="91" t="s">
        <v>102</v>
      </c>
      <c r="C17" s="123">
        <v>6247280.0</v>
      </c>
      <c r="D17" s="124">
        <v>1.0</v>
      </c>
      <c r="E17" s="124">
        <v>2.0</v>
      </c>
      <c r="F17" s="125">
        <v>0.15</v>
      </c>
      <c r="G17" s="123">
        <f t="shared" ref="G17:G18" si="1">+ROUND(C17*D17*E17*F17,0)</f>
        <v>1874184</v>
      </c>
      <c r="H17" s="123">
        <f t="shared" ref="H17:H18" si="2">G17*$H$13</f>
        <v>4872878.4</v>
      </c>
      <c r="I17" s="126">
        <f t="shared" ref="I17:I18" si="3">H17*$I$13</f>
        <v>925846.896</v>
      </c>
      <c r="J17" s="126">
        <f t="shared" ref="J17:J18" si="4">ROUND(H17+I17,)</f>
        <v>5798725</v>
      </c>
    </row>
    <row r="18">
      <c r="A18" s="91" t="s">
        <v>736</v>
      </c>
      <c r="B18" s="91" t="s">
        <v>737</v>
      </c>
      <c r="C18" s="123">
        <v>3946800.0</v>
      </c>
      <c r="D18" s="124">
        <v>1.0</v>
      </c>
      <c r="E18" s="124">
        <v>2.0</v>
      </c>
      <c r="F18" s="125">
        <v>1.0</v>
      </c>
      <c r="G18" s="123">
        <f t="shared" si="1"/>
        <v>7893600</v>
      </c>
      <c r="H18" s="123">
        <f t="shared" si="2"/>
        <v>20523360</v>
      </c>
      <c r="I18" s="126">
        <f t="shared" si="3"/>
        <v>3899438.4</v>
      </c>
      <c r="J18" s="126">
        <f t="shared" si="4"/>
        <v>24422798</v>
      </c>
    </row>
    <row r="19">
      <c r="A19" s="49"/>
      <c r="B19" s="128" t="s">
        <v>111</v>
      </c>
      <c r="C19" s="5"/>
      <c r="D19" s="5"/>
      <c r="E19" s="5"/>
      <c r="F19" s="6"/>
      <c r="G19" s="129">
        <f t="shared" ref="G19:J19" si="5">SUM(G17:G18)</f>
        <v>9767784</v>
      </c>
      <c r="H19" s="129">
        <f t="shared" si="5"/>
        <v>25396238.4</v>
      </c>
      <c r="I19" s="129">
        <f t="shared" si="5"/>
        <v>4825285.296</v>
      </c>
      <c r="J19" s="140">
        <f t="shared" si="5"/>
        <v>30221523</v>
      </c>
    </row>
    <row r="20">
      <c r="A20" s="119" t="s">
        <v>738</v>
      </c>
      <c r="B20" s="119" t="s">
        <v>113</v>
      </c>
      <c r="C20" s="21"/>
      <c r="D20" s="21"/>
      <c r="E20" s="131"/>
      <c r="F20" s="21"/>
      <c r="G20" s="132"/>
      <c r="H20" s="126"/>
      <c r="I20" s="126"/>
      <c r="J20" s="133"/>
    </row>
    <row r="21" ht="15.75" customHeight="1">
      <c r="A21" s="134" t="s">
        <v>739</v>
      </c>
      <c r="B21" s="91" t="s">
        <v>115</v>
      </c>
      <c r="C21" s="135">
        <v>1320000.0</v>
      </c>
      <c r="D21" s="123"/>
      <c r="E21" s="124">
        <v>2.0</v>
      </c>
      <c r="F21" s="125">
        <v>1.0</v>
      </c>
      <c r="G21" s="136">
        <f t="shared" ref="G21:G22" si="6">C21*E21*F21</f>
        <v>2640000</v>
      </c>
      <c r="H21" s="123"/>
      <c r="I21" s="126">
        <f t="shared" ref="I21:I22" si="7">G21*$I$13</f>
        <v>501600</v>
      </c>
      <c r="J21" s="126">
        <f t="shared" ref="J21:J22" si="8">ROUND(G21+I21,)</f>
        <v>3141600</v>
      </c>
    </row>
    <row r="22" ht="27.75" customHeight="1">
      <c r="A22" s="134" t="s">
        <v>740</v>
      </c>
      <c r="B22" s="91" t="s">
        <v>119</v>
      </c>
      <c r="C22" s="135">
        <v>594000.0</v>
      </c>
      <c r="D22" s="123"/>
      <c r="E22" s="124">
        <v>2.0</v>
      </c>
      <c r="F22" s="125">
        <v>1.0</v>
      </c>
      <c r="G22" s="136">
        <f t="shared" si="6"/>
        <v>1188000</v>
      </c>
      <c r="H22" s="123"/>
      <c r="I22" s="126">
        <f t="shared" si="7"/>
        <v>225720</v>
      </c>
      <c r="J22" s="126">
        <f t="shared" si="8"/>
        <v>1413720</v>
      </c>
    </row>
    <row r="23" ht="15.75" customHeight="1">
      <c r="A23" s="598" t="s">
        <v>120</v>
      </c>
      <c r="B23" s="5"/>
      <c r="C23" s="5"/>
      <c r="D23" s="5"/>
      <c r="E23" s="5"/>
      <c r="F23" s="6"/>
      <c r="G23" s="599">
        <f t="shared" ref="G23:J23" si="9">SUM(G21:G22)</f>
        <v>3828000</v>
      </c>
      <c r="H23" s="599">
        <f t="shared" si="9"/>
        <v>0</v>
      </c>
      <c r="I23" s="599">
        <f t="shared" si="9"/>
        <v>727320</v>
      </c>
      <c r="J23" s="599">
        <f t="shared" si="9"/>
        <v>4555320</v>
      </c>
    </row>
    <row r="24" ht="15.75" customHeight="1">
      <c r="A24" s="600"/>
      <c r="B24" s="601" t="s">
        <v>13</v>
      </c>
      <c r="C24" s="5"/>
      <c r="D24" s="5"/>
      <c r="E24" s="5"/>
      <c r="F24" s="6"/>
      <c r="G24" s="602">
        <f t="shared" ref="G24:J24" si="10">G19+G23</f>
        <v>13595784</v>
      </c>
      <c r="H24" s="602">
        <f t="shared" si="10"/>
        <v>25396238.4</v>
      </c>
      <c r="I24" s="602">
        <f t="shared" si="10"/>
        <v>5552605.296</v>
      </c>
      <c r="J24" s="602">
        <f t="shared" si="10"/>
        <v>34776843</v>
      </c>
    </row>
    <row r="25" ht="15.75" customHeight="1">
      <c r="A25" s="603"/>
      <c r="B25" s="603"/>
      <c r="C25" s="603"/>
      <c r="D25" s="603"/>
      <c r="E25" s="603"/>
      <c r="F25" s="603"/>
      <c r="G25" s="603"/>
      <c r="H25" s="603"/>
      <c r="I25" s="604" t="s">
        <v>13</v>
      </c>
      <c r="J25" s="605">
        <f>J24</f>
        <v>34776843</v>
      </c>
      <c r="K25" s="606"/>
      <c r="L25" s="40"/>
    </row>
    <row r="26" ht="15.75" customHeight="1">
      <c r="A26" s="117" t="s">
        <v>741</v>
      </c>
      <c r="B26" s="118" t="s">
        <v>742</v>
      </c>
      <c r="C26" s="5"/>
      <c r="D26" s="5"/>
      <c r="E26" s="5"/>
      <c r="F26" s="5"/>
      <c r="G26" s="5"/>
      <c r="H26" s="5"/>
      <c r="I26" s="5"/>
      <c r="J26" s="6"/>
      <c r="K26" s="145"/>
    </row>
    <row r="27" ht="15.75" customHeight="1">
      <c r="A27" s="119" t="s">
        <v>743</v>
      </c>
      <c r="B27" s="119" t="s">
        <v>98</v>
      </c>
      <c r="C27" s="21"/>
      <c r="D27" s="21"/>
      <c r="E27" s="21"/>
      <c r="F27" s="21"/>
      <c r="G27" s="21"/>
      <c r="H27" s="120"/>
      <c r="I27" s="120"/>
      <c r="J27" s="121"/>
    </row>
    <row r="28" ht="15.75" customHeight="1">
      <c r="A28" s="91" t="s">
        <v>744</v>
      </c>
      <c r="B28" s="91" t="s">
        <v>100</v>
      </c>
      <c r="C28" s="21"/>
      <c r="D28" s="21"/>
      <c r="E28" s="21"/>
      <c r="F28" s="21"/>
      <c r="G28" s="21"/>
      <c r="H28" s="120"/>
      <c r="I28" s="120"/>
      <c r="J28" s="122"/>
    </row>
    <row r="29" ht="15.75" customHeight="1">
      <c r="A29" s="91" t="s">
        <v>745</v>
      </c>
      <c r="B29" s="91" t="s">
        <v>102</v>
      </c>
      <c r="C29" s="123">
        <v>7035600.0</v>
      </c>
      <c r="D29" s="124">
        <v>1.0</v>
      </c>
      <c r="E29" s="124">
        <v>5.0</v>
      </c>
      <c r="F29" s="125">
        <v>0.5</v>
      </c>
      <c r="G29" s="123">
        <f t="shared" ref="G29:G34" si="11">+ROUND(C29*D29*E29*F29,0)</f>
        <v>17589000</v>
      </c>
      <c r="H29" s="123">
        <f t="shared" ref="H29:H34" si="12">G29*$H$13</f>
        <v>45731400</v>
      </c>
      <c r="I29" s="126">
        <f t="shared" ref="I29:I34" si="13">H29*$I$13</f>
        <v>8688966</v>
      </c>
      <c r="J29" s="126">
        <f t="shared" ref="J29:J34" si="14">ROUND(H29+I29,)</f>
        <v>54420366</v>
      </c>
    </row>
    <row r="30" ht="15.75" customHeight="1">
      <c r="A30" s="91" t="s">
        <v>746</v>
      </c>
      <c r="B30" s="91" t="s">
        <v>104</v>
      </c>
      <c r="C30" s="123">
        <v>5662800.0</v>
      </c>
      <c r="D30" s="124">
        <v>2.0</v>
      </c>
      <c r="E30" s="124">
        <v>5.0</v>
      </c>
      <c r="F30" s="125">
        <v>0.15</v>
      </c>
      <c r="G30" s="123">
        <f t="shared" si="11"/>
        <v>8494200</v>
      </c>
      <c r="H30" s="123">
        <f t="shared" si="12"/>
        <v>22084920</v>
      </c>
      <c r="I30" s="126">
        <f t="shared" si="13"/>
        <v>4196134.8</v>
      </c>
      <c r="J30" s="126">
        <f t="shared" si="14"/>
        <v>26281055</v>
      </c>
    </row>
    <row r="31" ht="15.75" customHeight="1">
      <c r="A31" s="91" t="s">
        <v>747</v>
      </c>
      <c r="B31" s="91" t="s">
        <v>106</v>
      </c>
      <c r="C31" s="123">
        <v>5662800.0</v>
      </c>
      <c r="D31" s="124">
        <v>2.0</v>
      </c>
      <c r="E31" s="124">
        <v>5.0</v>
      </c>
      <c r="F31" s="125">
        <v>0.15</v>
      </c>
      <c r="G31" s="123">
        <f t="shared" si="11"/>
        <v>8494200</v>
      </c>
      <c r="H31" s="123">
        <f t="shared" si="12"/>
        <v>22084920</v>
      </c>
      <c r="I31" s="126">
        <f t="shared" si="13"/>
        <v>4196134.8</v>
      </c>
      <c r="J31" s="126">
        <f t="shared" si="14"/>
        <v>26281055</v>
      </c>
    </row>
    <row r="32" ht="15.75" customHeight="1">
      <c r="A32" s="91" t="s">
        <v>748</v>
      </c>
      <c r="B32" s="91" t="s">
        <v>108</v>
      </c>
      <c r="C32" s="123">
        <v>4804800.0</v>
      </c>
      <c r="D32" s="124">
        <v>2.0</v>
      </c>
      <c r="E32" s="124">
        <v>5.0</v>
      </c>
      <c r="F32" s="125">
        <v>0.1</v>
      </c>
      <c r="G32" s="123">
        <f t="shared" si="11"/>
        <v>4804800</v>
      </c>
      <c r="H32" s="123">
        <f t="shared" si="12"/>
        <v>12492480</v>
      </c>
      <c r="I32" s="126">
        <f t="shared" si="13"/>
        <v>2373571.2</v>
      </c>
      <c r="J32" s="126">
        <f t="shared" si="14"/>
        <v>14866051</v>
      </c>
    </row>
    <row r="33" ht="15.75" customHeight="1">
      <c r="A33" s="91" t="s">
        <v>749</v>
      </c>
      <c r="B33" s="91" t="s">
        <v>110</v>
      </c>
      <c r="C33" s="123">
        <v>4804800.0</v>
      </c>
      <c r="D33" s="124">
        <v>2.0</v>
      </c>
      <c r="E33" s="124">
        <v>5.0</v>
      </c>
      <c r="F33" s="125">
        <v>0.1</v>
      </c>
      <c r="G33" s="123">
        <f t="shared" si="11"/>
        <v>4804800</v>
      </c>
      <c r="H33" s="123">
        <f t="shared" si="12"/>
        <v>12492480</v>
      </c>
      <c r="I33" s="126">
        <f t="shared" si="13"/>
        <v>2373571.2</v>
      </c>
      <c r="J33" s="126">
        <f t="shared" si="14"/>
        <v>14866051</v>
      </c>
    </row>
    <row r="34" ht="15.75" customHeight="1">
      <c r="A34" s="91" t="s">
        <v>750</v>
      </c>
      <c r="B34" s="607" t="s">
        <v>737</v>
      </c>
      <c r="C34" s="608">
        <v>3946800.0</v>
      </c>
      <c r="D34" s="609">
        <v>1.0</v>
      </c>
      <c r="E34" s="124">
        <v>5.0</v>
      </c>
      <c r="F34" s="610">
        <v>0.6</v>
      </c>
      <c r="G34" s="123">
        <f t="shared" si="11"/>
        <v>11840400</v>
      </c>
      <c r="H34" s="123">
        <f t="shared" si="12"/>
        <v>30785040</v>
      </c>
      <c r="I34" s="126">
        <f t="shared" si="13"/>
        <v>5849157.6</v>
      </c>
      <c r="J34" s="126">
        <f t="shared" si="14"/>
        <v>36634198</v>
      </c>
    </row>
    <row r="35" ht="15.75" customHeight="1">
      <c r="A35" s="127"/>
      <c r="B35" s="128" t="s">
        <v>111</v>
      </c>
      <c r="C35" s="5"/>
      <c r="D35" s="5"/>
      <c r="E35" s="5"/>
      <c r="F35" s="6"/>
      <c r="G35" s="129">
        <f t="shared" ref="G35:J35" si="15">SUM(G29:G34)</f>
        <v>56027400</v>
      </c>
      <c r="H35" s="129">
        <f t="shared" si="15"/>
        <v>145671240</v>
      </c>
      <c r="I35" s="129">
        <f t="shared" si="15"/>
        <v>27677535.6</v>
      </c>
      <c r="J35" s="129">
        <f t="shared" si="15"/>
        <v>173348776</v>
      </c>
    </row>
    <row r="36" ht="15.75" customHeight="1">
      <c r="A36" s="130" t="s">
        <v>751</v>
      </c>
      <c r="B36" s="119" t="s">
        <v>113</v>
      </c>
      <c r="C36" s="21"/>
      <c r="D36" s="21"/>
      <c r="E36" s="131"/>
      <c r="F36" s="21"/>
      <c r="G36" s="132"/>
      <c r="H36" s="126"/>
      <c r="I36" s="126"/>
      <c r="J36" s="133"/>
    </row>
    <row r="37" ht="15.75" customHeight="1">
      <c r="A37" s="134" t="s">
        <v>752</v>
      </c>
      <c r="B37" s="91" t="s">
        <v>115</v>
      </c>
      <c r="C37" s="135">
        <v>1320000.0</v>
      </c>
      <c r="D37" s="123"/>
      <c r="E37" s="124">
        <v>5.0</v>
      </c>
      <c r="F37" s="125">
        <v>1.0</v>
      </c>
      <c r="G37" s="136">
        <f t="shared" ref="G37:G38" si="16">C37*E37*F37</f>
        <v>6600000</v>
      </c>
      <c r="H37" s="137"/>
      <c r="I37" s="138">
        <f t="shared" ref="I37:I38" si="17">G37*$I$13</f>
        <v>1254000</v>
      </c>
      <c r="J37" s="126">
        <f t="shared" ref="J37:J38" si="18">ROUND(G37+I37,)</f>
        <v>7854000</v>
      </c>
    </row>
    <row r="38" ht="32.25" customHeight="1">
      <c r="A38" s="134" t="s">
        <v>753</v>
      </c>
      <c r="B38" s="91" t="s">
        <v>119</v>
      </c>
      <c r="C38" s="135">
        <v>594000.0</v>
      </c>
      <c r="D38" s="123"/>
      <c r="E38" s="124">
        <v>5.0</v>
      </c>
      <c r="F38" s="125">
        <v>1.0005</v>
      </c>
      <c r="G38" s="136">
        <f t="shared" si="16"/>
        <v>2971485</v>
      </c>
      <c r="H38" s="123"/>
      <c r="I38" s="126">
        <f t="shared" si="17"/>
        <v>564582.15</v>
      </c>
      <c r="J38" s="126">
        <f t="shared" si="18"/>
        <v>3536067</v>
      </c>
    </row>
    <row r="39" ht="15.75" customHeight="1">
      <c r="A39" s="611" t="s">
        <v>120</v>
      </c>
      <c r="B39" s="355"/>
      <c r="C39" s="355"/>
      <c r="D39" s="355"/>
      <c r="E39" s="355"/>
      <c r="F39" s="356"/>
      <c r="G39" s="612">
        <f t="shared" ref="G39:J39" si="19">SUM(G37:G38)</f>
        <v>9571485</v>
      </c>
      <c r="H39" s="612">
        <f t="shared" si="19"/>
        <v>0</v>
      </c>
      <c r="I39" s="140">
        <f t="shared" si="19"/>
        <v>1818582.15</v>
      </c>
      <c r="J39" s="140">
        <f t="shared" si="19"/>
        <v>11390067</v>
      </c>
    </row>
    <row r="40" ht="15.75" customHeight="1">
      <c r="A40" s="141"/>
      <c r="B40" s="142" t="s">
        <v>13</v>
      </c>
      <c r="C40" s="5"/>
      <c r="D40" s="5"/>
      <c r="E40" s="5"/>
      <c r="F40" s="6"/>
      <c r="G40" s="143">
        <f t="shared" ref="G40:J40" si="20">G35+G39</f>
        <v>65598885</v>
      </c>
      <c r="H40" s="143">
        <f t="shared" si="20"/>
        <v>145671240</v>
      </c>
      <c r="I40" s="613">
        <f t="shared" si="20"/>
        <v>29496117.75</v>
      </c>
      <c r="J40" s="143">
        <f t="shared" si="20"/>
        <v>184738843</v>
      </c>
      <c r="L40" s="40"/>
    </row>
    <row r="41" ht="15.75" customHeight="1">
      <c r="A41" s="614"/>
      <c r="B41" s="614"/>
      <c r="C41" s="614"/>
      <c r="D41" s="614"/>
      <c r="E41" s="614"/>
      <c r="F41" s="614"/>
      <c r="G41" s="614"/>
      <c r="H41" s="614"/>
      <c r="I41" s="615" t="s">
        <v>13</v>
      </c>
      <c r="J41" s="616">
        <f>J40</f>
        <v>184738843</v>
      </c>
      <c r="K41" s="617"/>
      <c r="L41" s="40"/>
    </row>
    <row r="42" ht="15.75" customHeight="1">
      <c r="A42" s="618" t="s">
        <v>754</v>
      </c>
      <c r="B42" s="619" t="s">
        <v>755</v>
      </c>
      <c r="C42" s="5"/>
      <c r="D42" s="5"/>
      <c r="E42" s="5"/>
      <c r="F42" s="5"/>
      <c r="G42" s="5"/>
      <c r="H42" s="5"/>
      <c r="I42" s="5"/>
      <c r="J42" s="6"/>
    </row>
    <row r="43" ht="15.75" customHeight="1">
      <c r="A43" s="620" t="s">
        <v>756</v>
      </c>
      <c r="B43" s="620" t="s">
        <v>98</v>
      </c>
      <c r="C43" s="621"/>
      <c r="D43" s="621"/>
      <c r="E43" s="621"/>
      <c r="F43" s="621"/>
      <c r="G43" s="621"/>
      <c r="H43" s="622"/>
      <c r="I43" s="622"/>
      <c r="J43" s="622"/>
    </row>
    <row r="44" ht="15.75" customHeight="1">
      <c r="A44" s="623" t="s">
        <v>757</v>
      </c>
      <c r="B44" s="623" t="s">
        <v>100</v>
      </c>
      <c r="C44" s="621"/>
      <c r="D44" s="621"/>
      <c r="E44" s="621"/>
      <c r="F44" s="621"/>
      <c r="G44" s="621"/>
      <c r="H44" s="622"/>
      <c r="I44" s="622"/>
      <c r="J44" s="622"/>
      <c r="K44" s="152"/>
    </row>
    <row r="45" ht="15.75" customHeight="1">
      <c r="A45" s="623" t="s">
        <v>758</v>
      </c>
      <c r="B45" s="623" t="s">
        <v>102</v>
      </c>
      <c r="C45" s="624">
        <v>6247280.0</v>
      </c>
      <c r="D45" s="625">
        <v>1.0</v>
      </c>
      <c r="E45" s="124">
        <v>2.0</v>
      </c>
      <c r="F45" s="125">
        <v>0.3</v>
      </c>
      <c r="G45" s="624">
        <f t="shared" ref="G45:G46" si="21">+ROUND(C45*D45*E45*F45,0)</f>
        <v>3748368</v>
      </c>
      <c r="H45" s="624">
        <f t="shared" ref="H45:H46" si="22">G45*$H$13</f>
        <v>9745756.8</v>
      </c>
      <c r="I45" s="622">
        <f t="shared" ref="I45:I46" si="23">H45*$I$13</f>
        <v>1851693.792</v>
      </c>
      <c r="J45" s="622">
        <f t="shared" ref="J45:J46" si="24">ROUND(H45+I45,)</f>
        <v>11597451</v>
      </c>
    </row>
    <row r="46" ht="15.75" customHeight="1">
      <c r="A46" s="623" t="s">
        <v>759</v>
      </c>
      <c r="B46" s="623" t="s">
        <v>737</v>
      </c>
      <c r="C46" s="624">
        <v>3946800.0</v>
      </c>
      <c r="D46" s="625">
        <v>1.0</v>
      </c>
      <c r="E46" s="124">
        <v>2.0</v>
      </c>
      <c r="F46" s="125">
        <v>0.6</v>
      </c>
      <c r="G46" s="624">
        <f t="shared" si="21"/>
        <v>4736160</v>
      </c>
      <c r="H46" s="624">
        <f t="shared" si="22"/>
        <v>12314016</v>
      </c>
      <c r="I46" s="622">
        <f t="shared" si="23"/>
        <v>2339663.04</v>
      </c>
      <c r="J46" s="622">
        <f t="shared" si="24"/>
        <v>14653679</v>
      </c>
    </row>
    <row r="47" ht="15.75" customHeight="1">
      <c r="A47" s="49"/>
      <c r="B47" s="128" t="s">
        <v>111</v>
      </c>
      <c r="C47" s="5"/>
      <c r="D47" s="5"/>
      <c r="E47" s="5"/>
      <c r="F47" s="6"/>
      <c r="G47" s="129">
        <f t="shared" ref="G47:J47" si="25">SUM(G45:G46)</f>
        <v>8484528</v>
      </c>
      <c r="H47" s="129">
        <f t="shared" si="25"/>
        <v>22059772.8</v>
      </c>
      <c r="I47" s="129">
        <f t="shared" si="25"/>
        <v>4191356.832</v>
      </c>
      <c r="J47" s="129">
        <f t="shared" si="25"/>
        <v>26251130</v>
      </c>
    </row>
    <row r="48" ht="15.75" customHeight="1">
      <c r="A48" s="119" t="s">
        <v>760</v>
      </c>
      <c r="B48" s="119" t="s">
        <v>113</v>
      </c>
      <c r="C48" s="21"/>
      <c r="D48" s="21"/>
      <c r="E48" s="131"/>
      <c r="F48" s="21"/>
      <c r="G48" s="132"/>
      <c r="H48" s="126"/>
      <c r="I48" s="126"/>
      <c r="J48" s="133"/>
    </row>
    <row r="49" ht="15.75" customHeight="1">
      <c r="A49" s="134" t="s">
        <v>761</v>
      </c>
      <c r="B49" s="91" t="s">
        <v>115</v>
      </c>
      <c r="C49" s="135">
        <v>1320000.0</v>
      </c>
      <c r="D49" s="123"/>
      <c r="E49" s="124">
        <v>2.0</v>
      </c>
      <c r="F49" s="125">
        <v>1.0</v>
      </c>
      <c r="G49" s="136">
        <f t="shared" ref="G49:G50" si="26">C49*E49*F49</f>
        <v>2640000</v>
      </c>
      <c r="H49" s="123"/>
      <c r="I49" s="126">
        <f t="shared" ref="I49:I50" si="27">G49*$I$13</f>
        <v>501600</v>
      </c>
      <c r="J49" s="126">
        <f t="shared" ref="J49:J50" si="28">ROUND(G49+I49,)</f>
        <v>3141600</v>
      </c>
    </row>
    <row r="50" ht="33.0" customHeight="1">
      <c r="A50" s="134" t="s">
        <v>762</v>
      </c>
      <c r="B50" s="91" t="s">
        <v>119</v>
      </c>
      <c r="C50" s="135">
        <v>594000.0</v>
      </c>
      <c r="D50" s="123"/>
      <c r="E50" s="124">
        <v>2.0</v>
      </c>
      <c r="F50" s="125">
        <v>1.0</v>
      </c>
      <c r="G50" s="136">
        <f t="shared" si="26"/>
        <v>1188000</v>
      </c>
      <c r="H50" s="123"/>
      <c r="I50" s="126">
        <f t="shared" si="27"/>
        <v>225720</v>
      </c>
      <c r="J50" s="126">
        <f t="shared" si="28"/>
        <v>1413720</v>
      </c>
    </row>
    <row r="51" ht="15.75" customHeight="1">
      <c r="A51" s="139" t="s">
        <v>120</v>
      </c>
      <c r="B51" s="5"/>
      <c r="C51" s="5"/>
      <c r="D51" s="5"/>
      <c r="E51" s="5"/>
      <c r="F51" s="6"/>
      <c r="G51" s="140">
        <f t="shared" ref="G51:J51" si="29">SUM(G49:G50)</f>
        <v>3828000</v>
      </c>
      <c r="H51" s="140">
        <f t="shared" si="29"/>
        <v>0</v>
      </c>
      <c r="I51" s="140">
        <f t="shared" si="29"/>
        <v>727320</v>
      </c>
      <c r="J51" s="140">
        <f t="shared" si="29"/>
        <v>4555320</v>
      </c>
    </row>
    <row r="52" ht="15.75" customHeight="1">
      <c r="A52" s="141"/>
      <c r="B52" s="142" t="s">
        <v>13</v>
      </c>
      <c r="C52" s="5"/>
      <c r="D52" s="5"/>
      <c r="E52" s="5"/>
      <c r="F52" s="6"/>
      <c r="G52" s="143">
        <f t="shared" ref="G52:J52" si="30">G47+G51</f>
        <v>12312528</v>
      </c>
      <c r="H52" s="143">
        <f t="shared" si="30"/>
        <v>22059772.8</v>
      </c>
      <c r="I52" s="143">
        <f t="shared" si="30"/>
        <v>4918676.832</v>
      </c>
      <c r="J52" s="143">
        <f t="shared" si="30"/>
        <v>30806450</v>
      </c>
    </row>
    <row r="53" ht="15.75" customHeight="1">
      <c r="A53" s="614"/>
      <c r="B53" s="614"/>
      <c r="C53" s="614"/>
      <c r="D53" s="614"/>
      <c r="E53" s="614"/>
      <c r="F53" s="614"/>
      <c r="G53" s="614"/>
      <c r="H53" s="614"/>
      <c r="I53" s="615" t="s">
        <v>13</v>
      </c>
      <c r="J53" s="616">
        <f>J52</f>
        <v>30806450</v>
      </c>
      <c r="K53" s="606"/>
      <c r="L53" s="40"/>
    </row>
    <row r="54" ht="15.75" customHeight="1">
      <c r="A54" s="117" t="s">
        <v>763</v>
      </c>
      <c r="B54" s="118" t="s">
        <v>764</v>
      </c>
      <c r="C54" s="5"/>
      <c r="D54" s="5"/>
      <c r="E54" s="5"/>
      <c r="F54" s="5"/>
      <c r="G54" s="5"/>
      <c r="H54" s="5"/>
      <c r="I54" s="5"/>
      <c r="J54" s="6"/>
    </row>
    <row r="55" ht="15.75" customHeight="1">
      <c r="A55" s="119" t="s">
        <v>765</v>
      </c>
      <c r="B55" s="119" t="s">
        <v>98</v>
      </c>
      <c r="C55" s="21"/>
      <c r="D55" s="21"/>
      <c r="E55" s="21"/>
      <c r="F55" s="21"/>
      <c r="G55" s="21"/>
      <c r="H55" s="122"/>
      <c r="I55" s="122"/>
      <c r="J55" s="597"/>
    </row>
    <row r="56" ht="15.75" customHeight="1">
      <c r="A56" s="91" t="s">
        <v>766</v>
      </c>
      <c r="B56" s="91" t="s">
        <v>100</v>
      </c>
      <c r="C56" s="21"/>
      <c r="D56" s="21"/>
      <c r="E56" s="21"/>
      <c r="F56" s="21"/>
      <c r="G56" s="21"/>
      <c r="H56" s="122"/>
      <c r="I56" s="122"/>
      <c r="J56" s="122"/>
    </row>
    <row r="57" ht="15.75" customHeight="1">
      <c r="A57" s="91" t="s">
        <v>767</v>
      </c>
      <c r="B57" s="91" t="s">
        <v>102</v>
      </c>
      <c r="C57" s="123">
        <v>6247280.0</v>
      </c>
      <c r="D57" s="124">
        <v>1.0</v>
      </c>
      <c r="E57" s="124">
        <v>3.0</v>
      </c>
      <c r="F57" s="125">
        <v>0.18</v>
      </c>
      <c r="G57" s="123">
        <f t="shared" ref="G57:G58" si="31">+ROUND(C57*D57*E57*F57,0)</f>
        <v>3373531</v>
      </c>
      <c r="H57" s="123">
        <f t="shared" ref="H57:H58" si="32">G57*$H$13</f>
        <v>8771180.6</v>
      </c>
      <c r="I57" s="126">
        <f t="shared" ref="I57:I58" si="33">H57*$I$13</f>
        <v>1666524.314</v>
      </c>
      <c r="J57" s="126">
        <f t="shared" ref="J57:J58" si="34">ROUND(H57+I57,)</f>
        <v>10437705</v>
      </c>
    </row>
    <row r="58" ht="15.75" customHeight="1">
      <c r="A58" s="91" t="s">
        <v>768</v>
      </c>
      <c r="B58" s="91" t="s">
        <v>737</v>
      </c>
      <c r="C58" s="123">
        <v>3946800.0</v>
      </c>
      <c r="D58" s="124">
        <v>1.0</v>
      </c>
      <c r="E58" s="124">
        <v>3.0</v>
      </c>
      <c r="F58" s="125">
        <v>1.0</v>
      </c>
      <c r="G58" s="123">
        <f t="shared" si="31"/>
        <v>11840400</v>
      </c>
      <c r="H58" s="123">
        <f t="shared" si="32"/>
        <v>30785040</v>
      </c>
      <c r="I58" s="126">
        <f t="shared" si="33"/>
        <v>5849157.6</v>
      </c>
      <c r="J58" s="126">
        <f t="shared" si="34"/>
        <v>36634198</v>
      </c>
    </row>
    <row r="59" ht="15.75" customHeight="1">
      <c r="A59" s="49"/>
      <c r="B59" s="128" t="s">
        <v>111</v>
      </c>
      <c r="C59" s="5"/>
      <c r="D59" s="5"/>
      <c r="E59" s="5"/>
      <c r="F59" s="6"/>
      <c r="G59" s="129">
        <f t="shared" ref="G59:J59" si="35">SUM(G57:G58)</f>
        <v>15213931</v>
      </c>
      <c r="H59" s="129">
        <f t="shared" si="35"/>
        <v>39556220.6</v>
      </c>
      <c r="I59" s="129">
        <f t="shared" si="35"/>
        <v>7515681.914</v>
      </c>
      <c r="J59" s="129">
        <f t="shared" si="35"/>
        <v>47071903</v>
      </c>
    </row>
    <row r="60" ht="15.75" customHeight="1">
      <c r="A60" s="119" t="s">
        <v>769</v>
      </c>
      <c r="B60" s="119" t="s">
        <v>113</v>
      </c>
      <c r="C60" s="21"/>
      <c r="D60" s="21"/>
      <c r="E60" s="131"/>
      <c r="F60" s="21"/>
      <c r="G60" s="132"/>
      <c r="H60" s="126"/>
      <c r="I60" s="126"/>
      <c r="J60" s="133"/>
    </row>
    <row r="61" ht="15.75" customHeight="1">
      <c r="A61" s="134" t="s">
        <v>770</v>
      </c>
      <c r="B61" s="91" t="s">
        <v>115</v>
      </c>
      <c r="C61" s="135">
        <v>1320000.0</v>
      </c>
      <c r="D61" s="123"/>
      <c r="E61" s="124">
        <v>3.0</v>
      </c>
      <c r="F61" s="125">
        <v>1.0</v>
      </c>
      <c r="G61" s="136">
        <f t="shared" ref="G61:G62" si="36">C61*E61*F61</f>
        <v>3960000</v>
      </c>
      <c r="H61" s="123"/>
      <c r="I61" s="126">
        <f t="shared" ref="I61:I62" si="37">G61*$I$13</f>
        <v>752400</v>
      </c>
      <c r="J61" s="126">
        <f t="shared" ref="J61:J62" si="38">ROUND(G61+I61,)</f>
        <v>4712400</v>
      </c>
    </row>
    <row r="62" ht="39.0" customHeight="1">
      <c r="A62" s="134" t="s">
        <v>771</v>
      </c>
      <c r="B62" s="91" t="s">
        <v>119</v>
      </c>
      <c r="C62" s="135">
        <v>594000.0</v>
      </c>
      <c r="D62" s="123"/>
      <c r="E62" s="124">
        <v>3.0</v>
      </c>
      <c r="F62" s="125">
        <v>1.0</v>
      </c>
      <c r="G62" s="136">
        <f t="shared" si="36"/>
        <v>1782000</v>
      </c>
      <c r="H62" s="123"/>
      <c r="I62" s="126">
        <f t="shared" si="37"/>
        <v>338580</v>
      </c>
      <c r="J62" s="126">
        <f t="shared" si="38"/>
        <v>2120580</v>
      </c>
    </row>
    <row r="63" ht="15.75" customHeight="1">
      <c r="A63" s="139" t="s">
        <v>120</v>
      </c>
      <c r="B63" s="5"/>
      <c r="C63" s="5"/>
      <c r="D63" s="5"/>
      <c r="E63" s="5"/>
      <c r="F63" s="6"/>
      <c r="G63" s="140">
        <f t="shared" ref="G63:J63" si="39">SUM(G61:G62)</f>
        <v>5742000</v>
      </c>
      <c r="H63" s="140">
        <f t="shared" si="39"/>
        <v>0</v>
      </c>
      <c r="I63" s="140">
        <f t="shared" si="39"/>
        <v>1090980</v>
      </c>
      <c r="J63" s="140">
        <f t="shared" si="39"/>
        <v>6832980</v>
      </c>
    </row>
    <row r="64" ht="15.75" customHeight="1">
      <c r="A64" s="141"/>
      <c r="B64" s="142" t="s">
        <v>13</v>
      </c>
      <c r="C64" s="5"/>
      <c r="D64" s="5"/>
      <c r="E64" s="5"/>
      <c r="F64" s="6"/>
      <c r="G64" s="143">
        <f t="shared" ref="G64:J64" si="40">G59+G63</f>
        <v>20955931</v>
      </c>
      <c r="H64" s="143">
        <f t="shared" si="40"/>
        <v>39556220.6</v>
      </c>
      <c r="I64" s="143">
        <f t="shared" si="40"/>
        <v>8606661.914</v>
      </c>
      <c r="J64" s="143">
        <f t="shared" si="40"/>
        <v>53904883</v>
      </c>
    </row>
    <row r="65" ht="15.75" customHeight="1">
      <c r="A65" s="614"/>
      <c r="B65" s="614"/>
      <c r="C65" s="614"/>
      <c r="D65" s="614"/>
      <c r="E65" s="614"/>
      <c r="F65" s="614"/>
      <c r="G65" s="614"/>
      <c r="H65" s="614"/>
      <c r="I65" s="615" t="s">
        <v>13</v>
      </c>
      <c r="J65" s="616">
        <f>J64</f>
        <v>53904883</v>
      </c>
      <c r="K65" s="626"/>
      <c r="L65" s="40"/>
    </row>
    <row r="66" ht="15.75" customHeight="1">
      <c r="A66" s="117" t="s">
        <v>772</v>
      </c>
      <c r="B66" s="118" t="s">
        <v>773</v>
      </c>
      <c r="C66" s="5"/>
      <c r="D66" s="5"/>
      <c r="E66" s="5"/>
      <c r="F66" s="5"/>
      <c r="G66" s="5"/>
      <c r="H66" s="5"/>
      <c r="I66" s="5"/>
      <c r="J66" s="6"/>
      <c r="L66" s="40"/>
    </row>
    <row r="67" ht="15.75" customHeight="1">
      <c r="A67" s="119" t="s">
        <v>774</v>
      </c>
      <c r="B67" s="119" t="s">
        <v>98</v>
      </c>
      <c r="C67" s="21"/>
      <c r="D67" s="21"/>
      <c r="E67" s="21"/>
      <c r="F67" s="21"/>
      <c r="G67" s="21"/>
      <c r="H67" s="122"/>
      <c r="I67" s="122"/>
      <c r="J67" s="597"/>
    </row>
    <row r="68" ht="15.75" customHeight="1">
      <c r="A68" s="91" t="s">
        <v>775</v>
      </c>
      <c r="B68" s="91" t="s">
        <v>100</v>
      </c>
      <c r="C68" s="21"/>
      <c r="D68" s="21"/>
      <c r="E68" s="21"/>
      <c r="F68" s="21"/>
      <c r="G68" s="21"/>
      <c r="H68" s="122"/>
      <c r="I68" s="122"/>
      <c r="J68" s="122"/>
    </row>
    <row r="69" ht="15.75" customHeight="1">
      <c r="A69" s="91" t="s">
        <v>776</v>
      </c>
      <c r="B69" s="91" t="s">
        <v>102</v>
      </c>
      <c r="C69" s="123">
        <v>6247280.0</v>
      </c>
      <c r="D69" s="124">
        <v>1.0</v>
      </c>
      <c r="E69" s="124">
        <v>3.0</v>
      </c>
      <c r="F69" s="125">
        <v>0.18</v>
      </c>
      <c r="G69" s="123">
        <f t="shared" ref="G69:G70" si="41">+ROUND(C69*D69*E69*F69,0)</f>
        <v>3373531</v>
      </c>
      <c r="H69" s="123">
        <f t="shared" ref="H69:H70" si="42">G69*$H$13</f>
        <v>8771180.6</v>
      </c>
      <c r="I69" s="126">
        <f t="shared" ref="I69:I70" si="43">H69*$I$13</f>
        <v>1666524.314</v>
      </c>
      <c r="J69" s="126">
        <f t="shared" ref="J69:J70" si="44">ROUND(H69+I69,)</f>
        <v>10437705</v>
      </c>
    </row>
    <row r="70" ht="15.75" customHeight="1">
      <c r="A70" s="91" t="s">
        <v>777</v>
      </c>
      <c r="B70" s="91" t="s">
        <v>737</v>
      </c>
      <c r="C70" s="123">
        <v>3946800.0</v>
      </c>
      <c r="D70" s="124">
        <v>1.0</v>
      </c>
      <c r="E70" s="124">
        <v>3.0</v>
      </c>
      <c r="F70" s="125">
        <v>1.0</v>
      </c>
      <c r="G70" s="123">
        <f t="shared" si="41"/>
        <v>11840400</v>
      </c>
      <c r="H70" s="123">
        <f t="shared" si="42"/>
        <v>30785040</v>
      </c>
      <c r="I70" s="126">
        <f t="shared" si="43"/>
        <v>5849157.6</v>
      </c>
      <c r="J70" s="126">
        <f t="shared" si="44"/>
        <v>36634198</v>
      </c>
    </row>
    <row r="71" ht="15.75" customHeight="1">
      <c r="A71" s="49"/>
      <c r="B71" s="128" t="s">
        <v>111</v>
      </c>
      <c r="C71" s="5"/>
      <c r="D71" s="5"/>
      <c r="E71" s="5"/>
      <c r="F71" s="6"/>
      <c r="G71" s="129">
        <f t="shared" ref="G71:J71" si="45">SUM(G69:G70)</f>
        <v>15213931</v>
      </c>
      <c r="H71" s="129">
        <f t="shared" si="45"/>
        <v>39556220.6</v>
      </c>
      <c r="I71" s="129">
        <f t="shared" si="45"/>
        <v>7515681.914</v>
      </c>
      <c r="J71" s="129">
        <f t="shared" si="45"/>
        <v>47071903</v>
      </c>
    </row>
    <row r="72" ht="15.75" customHeight="1">
      <c r="A72" s="119" t="s">
        <v>778</v>
      </c>
      <c r="B72" s="119" t="s">
        <v>113</v>
      </c>
      <c r="C72" s="21"/>
      <c r="D72" s="21"/>
      <c r="E72" s="131"/>
      <c r="F72" s="21"/>
      <c r="G72" s="132"/>
      <c r="H72" s="126"/>
      <c r="I72" s="126"/>
      <c r="J72" s="133"/>
    </row>
    <row r="73" ht="15.75" customHeight="1">
      <c r="A73" s="134" t="s">
        <v>779</v>
      </c>
      <c r="B73" s="91" t="s">
        <v>115</v>
      </c>
      <c r="C73" s="135">
        <v>1320000.0</v>
      </c>
      <c r="D73" s="123"/>
      <c r="E73" s="124">
        <v>3.0</v>
      </c>
      <c r="F73" s="125">
        <v>1.0</v>
      </c>
      <c r="G73" s="136">
        <f t="shared" ref="G73:G74" si="46">C73*E73*F73</f>
        <v>3960000</v>
      </c>
      <c r="H73" s="123"/>
      <c r="I73" s="126">
        <f t="shared" ref="I73:I74" si="47">G73*$I$13</f>
        <v>752400</v>
      </c>
      <c r="J73" s="126">
        <f t="shared" ref="J73:J74" si="48">ROUND(G73+I73,)</f>
        <v>4712400</v>
      </c>
    </row>
    <row r="74" ht="34.5" customHeight="1">
      <c r="A74" s="134" t="s">
        <v>780</v>
      </c>
      <c r="B74" s="91" t="s">
        <v>119</v>
      </c>
      <c r="C74" s="135">
        <v>594000.0</v>
      </c>
      <c r="D74" s="123"/>
      <c r="E74" s="124">
        <v>3.0</v>
      </c>
      <c r="F74" s="125">
        <v>1.0</v>
      </c>
      <c r="G74" s="136">
        <f t="shared" si="46"/>
        <v>1782000</v>
      </c>
      <c r="H74" s="123"/>
      <c r="I74" s="126">
        <f t="shared" si="47"/>
        <v>338580</v>
      </c>
      <c r="J74" s="126">
        <f t="shared" si="48"/>
        <v>2120580</v>
      </c>
    </row>
    <row r="75" ht="15.75" customHeight="1">
      <c r="A75" s="139" t="s">
        <v>120</v>
      </c>
      <c r="B75" s="5"/>
      <c r="C75" s="5"/>
      <c r="D75" s="5"/>
      <c r="E75" s="5"/>
      <c r="F75" s="6"/>
      <c r="G75" s="140">
        <f t="shared" ref="G75:J75" si="49">SUM(G73:G74)</f>
        <v>5742000</v>
      </c>
      <c r="H75" s="140">
        <f t="shared" si="49"/>
        <v>0</v>
      </c>
      <c r="I75" s="140">
        <f t="shared" si="49"/>
        <v>1090980</v>
      </c>
      <c r="J75" s="140">
        <f t="shared" si="49"/>
        <v>6832980</v>
      </c>
    </row>
    <row r="76" ht="15.75" customHeight="1">
      <c r="A76" s="141"/>
      <c r="B76" s="142" t="s">
        <v>13</v>
      </c>
      <c r="C76" s="5"/>
      <c r="D76" s="5"/>
      <c r="E76" s="5"/>
      <c r="F76" s="6"/>
      <c r="G76" s="143">
        <f t="shared" ref="G76:J76" si="50">G71+G75</f>
        <v>20955931</v>
      </c>
      <c r="H76" s="143">
        <f t="shared" si="50"/>
        <v>39556220.6</v>
      </c>
      <c r="I76" s="143">
        <f t="shared" si="50"/>
        <v>8606661.914</v>
      </c>
      <c r="J76" s="143">
        <f t="shared" si="50"/>
        <v>53904883</v>
      </c>
    </row>
    <row r="77" ht="15.75" customHeight="1">
      <c r="A77" s="614"/>
      <c r="B77" s="614"/>
      <c r="C77" s="614"/>
      <c r="D77" s="614"/>
      <c r="E77" s="614"/>
      <c r="F77" s="614"/>
      <c r="G77" s="614"/>
      <c r="H77" s="614"/>
      <c r="I77" s="615" t="s">
        <v>13</v>
      </c>
      <c r="J77" s="616">
        <f>J76</f>
        <v>53904883</v>
      </c>
      <c r="K77" s="626"/>
      <c r="L77" s="40"/>
    </row>
    <row r="78" ht="15.75" customHeight="1">
      <c r="A78" s="117" t="s">
        <v>781</v>
      </c>
      <c r="B78" s="118" t="s">
        <v>782</v>
      </c>
      <c r="C78" s="5"/>
      <c r="D78" s="5"/>
      <c r="E78" s="5"/>
      <c r="F78" s="5"/>
      <c r="G78" s="5"/>
      <c r="H78" s="5"/>
      <c r="I78" s="5"/>
      <c r="J78" s="6"/>
    </row>
    <row r="79" ht="15.75" customHeight="1">
      <c r="A79" s="119" t="s">
        <v>783</v>
      </c>
      <c r="B79" s="119" t="s">
        <v>98</v>
      </c>
      <c r="C79" s="21"/>
      <c r="D79" s="21"/>
      <c r="E79" s="21"/>
      <c r="F79" s="21"/>
      <c r="G79" s="21"/>
      <c r="H79" s="122"/>
      <c r="I79" s="122"/>
      <c r="J79" s="597"/>
    </row>
    <row r="80" ht="15.75" customHeight="1">
      <c r="A80" s="91" t="s">
        <v>784</v>
      </c>
      <c r="B80" s="91" t="s">
        <v>100</v>
      </c>
      <c r="C80" s="21"/>
      <c r="D80" s="21"/>
      <c r="E80" s="21"/>
      <c r="F80" s="21"/>
      <c r="G80" s="21"/>
      <c r="H80" s="122"/>
      <c r="I80" s="122"/>
      <c r="J80" s="122"/>
    </row>
    <row r="81" ht="15.75" customHeight="1">
      <c r="A81" s="91" t="s">
        <v>785</v>
      </c>
      <c r="B81" s="91" t="s">
        <v>102</v>
      </c>
      <c r="C81" s="123">
        <v>6247280.0</v>
      </c>
      <c r="D81" s="124">
        <v>1.0</v>
      </c>
      <c r="E81" s="124">
        <v>3.0</v>
      </c>
      <c r="F81" s="125">
        <v>0.18</v>
      </c>
      <c r="G81" s="123">
        <f t="shared" ref="G81:G82" si="51">+ROUND(C81*D81*E81*F81,0)</f>
        <v>3373531</v>
      </c>
      <c r="H81" s="123">
        <f t="shared" ref="H81:H82" si="52">G81*$H$13</f>
        <v>8771180.6</v>
      </c>
      <c r="I81" s="126">
        <f t="shared" ref="I81:I82" si="53">H81*$I$13</f>
        <v>1666524.314</v>
      </c>
      <c r="J81" s="126">
        <f t="shared" ref="J81:J82" si="54">ROUND(H81+I81,)</f>
        <v>10437705</v>
      </c>
    </row>
    <row r="82" ht="15.75" customHeight="1">
      <c r="A82" s="91" t="s">
        <v>786</v>
      </c>
      <c r="B82" s="91" t="s">
        <v>737</v>
      </c>
      <c r="C82" s="123">
        <v>3946800.0</v>
      </c>
      <c r="D82" s="124">
        <v>1.0</v>
      </c>
      <c r="E82" s="124">
        <v>3.0</v>
      </c>
      <c r="F82" s="125">
        <v>1.0</v>
      </c>
      <c r="G82" s="123">
        <f t="shared" si="51"/>
        <v>11840400</v>
      </c>
      <c r="H82" s="123">
        <f t="shared" si="52"/>
        <v>30785040</v>
      </c>
      <c r="I82" s="126">
        <f t="shared" si="53"/>
        <v>5849157.6</v>
      </c>
      <c r="J82" s="126">
        <f t="shared" si="54"/>
        <v>36634198</v>
      </c>
    </row>
    <row r="83" ht="15.75" customHeight="1">
      <c r="A83" s="49"/>
      <c r="B83" s="128" t="s">
        <v>111</v>
      </c>
      <c r="C83" s="5"/>
      <c r="D83" s="5"/>
      <c r="E83" s="5"/>
      <c r="F83" s="6"/>
      <c r="G83" s="129">
        <f t="shared" ref="G83:J83" si="55">SUM(G81:G82)</f>
        <v>15213931</v>
      </c>
      <c r="H83" s="129">
        <f t="shared" si="55"/>
        <v>39556220.6</v>
      </c>
      <c r="I83" s="129">
        <f t="shared" si="55"/>
        <v>7515681.914</v>
      </c>
      <c r="J83" s="129">
        <f t="shared" si="55"/>
        <v>47071903</v>
      </c>
    </row>
    <row r="84" ht="15.75" customHeight="1">
      <c r="A84" s="119" t="s">
        <v>787</v>
      </c>
      <c r="B84" s="119" t="s">
        <v>113</v>
      </c>
      <c r="C84" s="21"/>
      <c r="D84" s="21"/>
      <c r="E84" s="131"/>
      <c r="F84" s="21"/>
      <c r="G84" s="132"/>
      <c r="H84" s="126"/>
      <c r="I84" s="126"/>
      <c r="J84" s="133"/>
    </row>
    <row r="85" ht="15.75" customHeight="1">
      <c r="A85" s="134" t="s">
        <v>788</v>
      </c>
      <c r="B85" s="91" t="s">
        <v>115</v>
      </c>
      <c r="C85" s="135">
        <v>1320000.0</v>
      </c>
      <c r="D85" s="123"/>
      <c r="E85" s="124">
        <v>3.0</v>
      </c>
      <c r="F85" s="125">
        <v>1.0</v>
      </c>
      <c r="G85" s="136">
        <f t="shared" ref="G85:G86" si="56">C85*E85*F85</f>
        <v>3960000</v>
      </c>
      <c r="H85" s="123"/>
      <c r="I85" s="126">
        <f t="shared" ref="I85:I86" si="57">G85*$I$13</f>
        <v>752400</v>
      </c>
      <c r="J85" s="126">
        <f t="shared" ref="J85:J86" si="58">ROUND(G85+I85,)</f>
        <v>4712400</v>
      </c>
    </row>
    <row r="86" ht="27.0" customHeight="1">
      <c r="A86" s="134" t="s">
        <v>789</v>
      </c>
      <c r="B86" s="91" t="s">
        <v>119</v>
      </c>
      <c r="C86" s="135">
        <v>594000.0</v>
      </c>
      <c r="D86" s="123"/>
      <c r="E86" s="124">
        <v>3.0</v>
      </c>
      <c r="F86" s="125">
        <v>1.0</v>
      </c>
      <c r="G86" s="136">
        <f t="shared" si="56"/>
        <v>1782000</v>
      </c>
      <c r="H86" s="123"/>
      <c r="I86" s="126">
        <f t="shared" si="57"/>
        <v>338580</v>
      </c>
      <c r="J86" s="126">
        <f t="shared" si="58"/>
        <v>2120580</v>
      </c>
    </row>
    <row r="87" ht="15.75" customHeight="1">
      <c r="A87" s="139" t="s">
        <v>120</v>
      </c>
      <c r="B87" s="5"/>
      <c r="C87" s="5"/>
      <c r="D87" s="5"/>
      <c r="E87" s="5"/>
      <c r="F87" s="6"/>
      <c r="G87" s="140">
        <f t="shared" ref="G87:J87" si="59">SUM(G85:G86)</f>
        <v>5742000</v>
      </c>
      <c r="H87" s="140">
        <f t="shared" si="59"/>
        <v>0</v>
      </c>
      <c r="I87" s="140">
        <f t="shared" si="59"/>
        <v>1090980</v>
      </c>
      <c r="J87" s="140">
        <f t="shared" si="59"/>
        <v>6832980</v>
      </c>
    </row>
    <row r="88" ht="15.75" customHeight="1">
      <c r="A88" s="141"/>
      <c r="B88" s="142" t="s">
        <v>13</v>
      </c>
      <c r="C88" s="5"/>
      <c r="D88" s="5"/>
      <c r="E88" s="5"/>
      <c r="F88" s="6"/>
      <c r="G88" s="143">
        <f t="shared" ref="G88:J88" si="60">G83+G87</f>
        <v>20955931</v>
      </c>
      <c r="H88" s="143">
        <f t="shared" si="60"/>
        <v>39556220.6</v>
      </c>
      <c r="I88" s="143">
        <f t="shared" si="60"/>
        <v>8606661.914</v>
      </c>
      <c r="J88" s="143">
        <f t="shared" si="60"/>
        <v>53904883</v>
      </c>
    </row>
    <row r="89" ht="15.75" customHeight="1">
      <c r="A89" s="614"/>
      <c r="B89" s="614"/>
      <c r="C89" s="614"/>
      <c r="D89" s="614"/>
      <c r="E89" s="614"/>
      <c r="F89" s="614"/>
      <c r="G89" s="614"/>
      <c r="H89" s="614"/>
      <c r="I89" s="615" t="s">
        <v>13</v>
      </c>
      <c r="J89" s="616">
        <f>J88</f>
        <v>53904883</v>
      </c>
      <c r="K89" s="626"/>
      <c r="L89" s="40"/>
    </row>
    <row r="90" ht="14.25" customHeight="1">
      <c r="A90" s="117" t="s">
        <v>790</v>
      </c>
      <c r="B90" s="118" t="s">
        <v>791</v>
      </c>
      <c r="C90" s="5"/>
      <c r="D90" s="5"/>
      <c r="E90" s="5"/>
      <c r="F90" s="5"/>
      <c r="G90" s="5"/>
      <c r="H90" s="5"/>
      <c r="I90" s="5"/>
      <c r="J90" s="6"/>
    </row>
    <row r="91" ht="15.75" customHeight="1">
      <c r="A91" s="119" t="s">
        <v>792</v>
      </c>
      <c r="B91" s="119" t="s">
        <v>98</v>
      </c>
      <c r="C91" s="21"/>
      <c r="D91" s="21"/>
      <c r="E91" s="21"/>
      <c r="F91" s="21"/>
      <c r="G91" s="21"/>
      <c r="H91" s="120"/>
      <c r="I91" s="120"/>
      <c r="J91" s="121"/>
    </row>
    <row r="92" ht="15.75" customHeight="1">
      <c r="A92" s="91" t="s">
        <v>793</v>
      </c>
      <c r="B92" s="91" t="s">
        <v>100</v>
      </c>
      <c r="C92" s="21"/>
      <c r="D92" s="21"/>
      <c r="E92" s="21"/>
      <c r="F92" s="21"/>
      <c r="G92" s="21"/>
      <c r="H92" s="120"/>
      <c r="I92" s="120"/>
      <c r="J92" s="122"/>
    </row>
    <row r="93" ht="15.75" customHeight="1">
      <c r="A93" s="91" t="s">
        <v>794</v>
      </c>
      <c r="B93" s="91" t="s">
        <v>102</v>
      </c>
      <c r="C93" s="123">
        <v>7035600.0</v>
      </c>
      <c r="D93" s="124">
        <v>1.0</v>
      </c>
      <c r="E93" s="124">
        <v>5.0</v>
      </c>
      <c r="F93" s="125">
        <v>0.4</v>
      </c>
      <c r="G93" s="123">
        <f t="shared" ref="G93:G98" si="61">+ROUND(C93*D93*E93*F93,0)</f>
        <v>14071200</v>
      </c>
      <c r="H93" s="123">
        <f t="shared" ref="H93:H98" si="62">G93*$H$13</f>
        <v>36585120</v>
      </c>
      <c r="I93" s="126">
        <f t="shared" ref="I93:I98" si="63">H93*$I$13</f>
        <v>6951172.8</v>
      </c>
      <c r="J93" s="126">
        <f t="shared" ref="J93:J98" si="64">ROUND(H93+I93,)</f>
        <v>43536293</v>
      </c>
    </row>
    <row r="94" ht="15.75" customHeight="1">
      <c r="A94" s="91" t="s">
        <v>795</v>
      </c>
      <c r="B94" s="91" t="s">
        <v>104</v>
      </c>
      <c r="C94" s="123">
        <v>5662800.0</v>
      </c>
      <c r="D94" s="124">
        <v>2.0</v>
      </c>
      <c r="E94" s="124">
        <v>5.0</v>
      </c>
      <c r="F94" s="125">
        <v>0.15</v>
      </c>
      <c r="G94" s="123">
        <f t="shared" si="61"/>
        <v>8494200</v>
      </c>
      <c r="H94" s="123">
        <f t="shared" si="62"/>
        <v>22084920</v>
      </c>
      <c r="I94" s="126">
        <f t="shared" si="63"/>
        <v>4196134.8</v>
      </c>
      <c r="J94" s="126">
        <f t="shared" si="64"/>
        <v>26281055</v>
      </c>
    </row>
    <row r="95" ht="15.75" customHeight="1">
      <c r="A95" s="91" t="s">
        <v>796</v>
      </c>
      <c r="B95" s="91" t="s">
        <v>106</v>
      </c>
      <c r="C95" s="123">
        <v>5662800.0</v>
      </c>
      <c r="D95" s="124">
        <v>2.0</v>
      </c>
      <c r="E95" s="124">
        <v>5.0</v>
      </c>
      <c r="F95" s="125">
        <v>0.15</v>
      </c>
      <c r="G95" s="123">
        <f t="shared" si="61"/>
        <v>8494200</v>
      </c>
      <c r="H95" s="123">
        <f t="shared" si="62"/>
        <v>22084920</v>
      </c>
      <c r="I95" s="126">
        <f t="shared" si="63"/>
        <v>4196134.8</v>
      </c>
      <c r="J95" s="126">
        <f t="shared" si="64"/>
        <v>26281055</v>
      </c>
    </row>
    <row r="96" ht="15.75" customHeight="1">
      <c r="A96" s="91" t="s">
        <v>797</v>
      </c>
      <c r="B96" s="91" t="s">
        <v>108</v>
      </c>
      <c r="C96" s="123">
        <v>4804800.0</v>
      </c>
      <c r="D96" s="124">
        <v>2.0</v>
      </c>
      <c r="E96" s="124">
        <v>5.0</v>
      </c>
      <c r="F96" s="125">
        <v>0.1</v>
      </c>
      <c r="G96" s="123">
        <f t="shared" si="61"/>
        <v>4804800</v>
      </c>
      <c r="H96" s="123">
        <f t="shared" si="62"/>
        <v>12492480</v>
      </c>
      <c r="I96" s="126">
        <f t="shared" si="63"/>
        <v>2373571.2</v>
      </c>
      <c r="J96" s="126">
        <f t="shared" si="64"/>
        <v>14866051</v>
      </c>
    </row>
    <row r="97" ht="15.75" customHeight="1">
      <c r="A97" s="91" t="s">
        <v>798</v>
      </c>
      <c r="B97" s="91" t="s">
        <v>110</v>
      </c>
      <c r="C97" s="123">
        <v>4804800.0</v>
      </c>
      <c r="D97" s="124">
        <v>2.0</v>
      </c>
      <c r="E97" s="124">
        <v>5.0</v>
      </c>
      <c r="F97" s="125">
        <v>0.1</v>
      </c>
      <c r="G97" s="123">
        <f t="shared" si="61"/>
        <v>4804800</v>
      </c>
      <c r="H97" s="123">
        <f t="shared" si="62"/>
        <v>12492480</v>
      </c>
      <c r="I97" s="126">
        <f t="shared" si="63"/>
        <v>2373571.2</v>
      </c>
      <c r="J97" s="126">
        <f t="shared" si="64"/>
        <v>14866051</v>
      </c>
      <c r="K97" s="145"/>
    </row>
    <row r="98" ht="15.75" customHeight="1">
      <c r="A98" s="91" t="s">
        <v>799</v>
      </c>
      <c r="B98" s="607" t="s">
        <v>737</v>
      </c>
      <c r="C98" s="608">
        <v>3946800.0</v>
      </c>
      <c r="D98" s="609">
        <v>1.0</v>
      </c>
      <c r="E98" s="124">
        <v>5.0</v>
      </c>
      <c r="F98" s="610">
        <v>0.6</v>
      </c>
      <c r="G98" s="123">
        <f t="shared" si="61"/>
        <v>11840400</v>
      </c>
      <c r="H98" s="123">
        <f t="shared" si="62"/>
        <v>30785040</v>
      </c>
      <c r="I98" s="126">
        <f t="shared" si="63"/>
        <v>5849157.6</v>
      </c>
      <c r="J98" s="126">
        <f t="shared" si="64"/>
        <v>36634198</v>
      </c>
      <c r="K98" s="145"/>
    </row>
    <row r="99" ht="15.75" customHeight="1">
      <c r="A99" s="127"/>
      <c r="B99" s="128" t="s">
        <v>111</v>
      </c>
      <c r="C99" s="5"/>
      <c r="D99" s="5"/>
      <c r="E99" s="5"/>
      <c r="F99" s="6"/>
      <c r="G99" s="129">
        <f t="shared" ref="G99:J99" si="65">SUM(G93:G98)</f>
        <v>52509600</v>
      </c>
      <c r="H99" s="129">
        <f t="shared" si="65"/>
        <v>136524960</v>
      </c>
      <c r="I99" s="129">
        <f t="shared" si="65"/>
        <v>25939742.4</v>
      </c>
      <c r="J99" s="129">
        <f t="shared" si="65"/>
        <v>162464703</v>
      </c>
    </row>
    <row r="100" ht="15.75" customHeight="1">
      <c r="A100" s="130" t="s">
        <v>800</v>
      </c>
      <c r="B100" s="119" t="s">
        <v>113</v>
      </c>
      <c r="C100" s="21"/>
      <c r="D100" s="21"/>
      <c r="E100" s="131"/>
      <c r="F100" s="21"/>
      <c r="G100" s="132"/>
      <c r="H100" s="126"/>
      <c r="I100" s="126"/>
      <c r="J100" s="133"/>
    </row>
    <row r="101" ht="15.75" customHeight="1">
      <c r="A101" s="134" t="s">
        <v>801</v>
      </c>
      <c r="B101" s="91" t="s">
        <v>115</v>
      </c>
      <c r="C101" s="135">
        <v>1320000.0</v>
      </c>
      <c r="D101" s="123"/>
      <c r="E101" s="124">
        <v>5.0</v>
      </c>
      <c r="F101" s="125">
        <v>1.0</v>
      </c>
      <c r="G101" s="136">
        <f t="shared" ref="G101:G102" si="66">C101*E101*F101</f>
        <v>6600000</v>
      </c>
      <c r="H101" s="137"/>
      <c r="I101" s="138">
        <f t="shared" ref="I101:I102" si="67">G101*$I$13</f>
        <v>1254000</v>
      </c>
      <c r="J101" s="126">
        <f t="shared" ref="J101:J102" si="68">ROUND(G101+I101,)</f>
        <v>7854000</v>
      </c>
    </row>
    <row r="102" ht="27.0" customHeight="1">
      <c r="A102" s="134" t="s">
        <v>802</v>
      </c>
      <c r="B102" s="91" t="s">
        <v>119</v>
      </c>
      <c r="C102" s="135">
        <v>594000.0</v>
      </c>
      <c r="D102" s="123"/>
      <c r="E102" s="124">
        <v>5.0</v>
      </c>
      <c r="F102" s="125">
        <v>1.0005</v>
      </c>
      <c r="G102" s="136">
        <f t="shared" si="66"/>
        <v>2971485</v>
      </c>
      <c r="H102" s="123"/>
      <c r="I102" s="126">
        <f t="shared" si="67"/>
        <v>564582.15</v>
      </c>
      <c r="J102" s="126">
        <f t="shared" si="68"/>
        <v>3536067</v>
      </c>
    </row>
    <row r="103" ht="15.75" customHeight="1">
      <c r="A103" s="139" t="s">
        <v>120</v>
      </c>
      <c r="B103" s="5"/>
      <c r="C103" s="5"/>
      <c r="D103" s="5"/>
      <c r="E103" s="5"/>
      <c r="F103" s="6"/>
      <c r="G103" s="140">
        <f t="shared" ref="G103:J103" si="69">SUM(G101:G102)</f>
        <v>9571485</v>
      </c>
      <c r="H103" s="140">
        <f t="shared" si="69"/>
        <v>0</v>
      </c>
      <c r="I103" s="140">
        <f t="shared" si="69"/>
        <v>1818582.15</v>
      </c>
      <c r="J103" s="140">
        <f t="shared" si="69"/>
        <v>11390067</v>
      </c>
    </row>
    <row r="104" ht="15.75" customHeight="1">
      <c r="A104" s="627"/>
      <c r="B104" s="628" t="s">
        <v>13</v>
      </c>
      <c r="C104" s="629"/>
      <c r="D104" s="629"/>
      <c r="E104" s="629"/>
      <c r="F104" s="630"/>
      <c r="G104" s="631">
        <f t="shared" ref="G104:J104" si="70">G99+G103</f>
        <v>62081085</v>
      </c>
      <c r="H104" s="631">
        <f t="shared" si="70"/>
        <v>136524960</v>
      </c>
      <c r="I104" s="631">
        <f t="shared" si="70"/>
        <v>27758324.55</v>
      </c>
      <c r="J104" s="616">
        <f t="shared" si="70"/>
        <v>173854770</v>
      </c>
      <c r="K104" s="632"/>
      <c r="L104" s="40"/>
    </row>
    <row r="105" ht="15.75" customHeight="1">
      <c r="A105" s="618" t="s">
        <v>803</v>
      </c>
      <c r="B105" s="619" t="s">
        <v>804</v>
      </c>
      <c r="C105" s="5"/>
      <c r="D105" s="5"/>
      <c r="E105" s="5"/>
      <c r="F105" s="5"/>
      <c r="G105" s="5"/>
      <c r="H105" s="5"/>
      <c r="I105" s="5"/>
      <c r="J105" s="6"/>
    </row>
    <row r="106" ht="15.75" customHeight="1">
      <c r="A106" s="620" t="s">
        <v>805</v>
      </c>
      <c r="B106" s="620" t="s">
        <v>98</v>
      </c>
      <c r="C106" s="621"/>
      <c r="D106" s="621"/>
      <c r="E106" s="621"/>
      <c r="F106" s="621"/>
      <c r="G106" s="621"/>
      <c r="H106" s="622"/>
      <c r="I106" s="622"/>
      <c r="J106" s="622"/>
    </row>
    <row r="107" ht="15.75" customHeight="1">
      <c r="A107" s="623" t="s">
        <v>806</v>
      </c>
      <c r="B107" s="623" t="s">
        <v>100</v>
      </c>
      <c r="C107" s="621"/>
      <c r="D107" s="621"/>
      <c r="E107" s="621"/>
      <c r="F107" s="621"/>
      <c r="G107" s="621"/>
      <c r="H107" s="622"/>
      <c r="I107" s="622"/>
      <c r="J107" s="622"/>
    </row>
    <row r="108" ht="15.75" customHeight="1">
      <c r="A108" s="623" t="s">
        <v>807</v>
      </c>
      <c r="B108" s="623" t="s">
        <v>102</v>
      </c>
      <c r="C108" s="624">
        <v>6247280.0</v>
      </c>
      <c r="D108" s="625">
        <v>1.0</v>
      </c>
      <c r="E108" s="124">
        <v>2.0</v>
      </c>
      <c r="F108" s="125">
        <v>0.3</v>
      </c>
      <c r="G108" s="624">
        <f t="shared" ref="G108:G109" si="71">+ROUND(C108*D108*E108*F108,0)</f>
        <v>3748368</v>
      </c>
      <c r="H108" s="624">
        <f t="shared" ref="H108:H109" si="72">G108*$H$13</f>
        <v>9745756.8</v>
      </c>
      <c r="I108" s="622">
        <f t="shared" ref="I108:I109" si="73">H108*$I$13</f>
        <v>1851693.792</v>
      </c>
      <c r="J108" s="622">
        <f t="shared" ref="J108:J109" si="74">ROUND(H108+I108,)</f>
        <v>11597451</v>
      </c>
    </row>
    <row r="109" ht="15.75" customHeight="1">
      <c r="A109" s="623" t="s">
        <v>808</v>
      </c>
      <c r="B109" s="623" t="s">
        <v>737</v>
      </c>
      <c r="C109" s="624">
        <v>3946800.0</v>
      </c>
      <c r="D109" s="625">
        <v>1.0</v>
      </c>
      <c r="E109" s="124">
        <v>2.0</v>
      </c>
      <c r="F109" s="125">
        <v>0.5</v>
      </c>
      <c r="G109" s="624">
        <f t="shared" si="71"/>
        <v>3946800</v>
      </c>
      <c r="H109" s="624">
        <f t="shared" si="72"/>
        <v>10261680</v>
      </c>
      <c r="I109" s="622">
        <f t="shared" si="73"/>
        <v>1949719.2</v>
      </c>
      <c r="J109" s="622">
        <f t="shared" si="74"/>
        <v>12211399</v>
      </c>
    </row>
    <row r="110" ht="15.75" customHeight="1">
      <c r="A110" s="49"/>
      <c r="B110" s="128" t="s">
        <v>111</v>
      </c>
      <c r="C110" s="5"/>
      <c r="D110" s="5"/>
      <c r="E110" s="5"/>
      <c r="F110" s="6"/>
      <c r="G110" s="129">
        <f t="shared" ref="G110:J110" si="75">SUM(G108:G109)</f>
        <v>7695168</v>
      </c>
      <c r="H110" s="129">
        <f t="shared" si="75"/>
        <v>20007436.8</v>
      </c>
      <c r="I110" s="129">
        <f t="shared" si="75"/>
        <v>3801412.992</v>
      </c>
      <c r="J110" s="129">
        <f t="shared" si="75"/>
        <v>23808850</v>
      </c>
    </row>
    <row r="111" ht="15.75" customHeight="1">
      <c r="A111" s="620" t="s">
        <v>809</v>
      </c>
      <c r="B111" s="119" t="s">
        <v>113</v>
      </c>
      <c r="C111" s="21"/>
      <c r="D111" s="21"/>
      <c r="E111" s="131"/>
      <c r="F111" s="21"/>
      <c r="G111" s="132"/>
      <c r="H111" s="126"/>
      <c r="I111" s="126"/>
      <c r="J111" s="133"/>
    </row>
    <row r="112" ht="15.75" customHeight="1">
      <c r="A112" s="134" t="s">
        <v>810</v>
      </c>
      <c r="B112" s="91" t="s">
        <v>115</v>
      </c>
      <c r="C112" s="135">
        <v>1320000.0</v>
      </c>
      <c r="D112" s="123"/>
      <c r="E112" s="124">
        <v>2.0</v>
      </c>
      <c r="F112" s="125">
        <v>1.0</v>
      </c>
      <c r="G112" s="136">
        <f t="shared" ref="G112:G113" si="76">C112*E112*F112</f>
        <v>2640000</v>
      </c>
      <c r="H112" s="123"/>
      <c r="I112" s="126">
        <f t="shared" ref="I112:I113" si="77">G112*$I$13</f>
        <v>501600</v>
      </c>
      <c r="J112" s="126">
        <f t="shared" ref="J112:J113" si="78">ROUND(G112+I112,)</f>
        <v>3141600</v>
      </c>
    </row>
    <row r="113" ht="32.25" customHeight="1">
      <c r="A113" s="134" t="s">
        <v>811</v>
      </c>
      <c r="B113" s="91" t="s">
        <v>119</v>
      </c>
      <c r="C113" s="135">
        <v>594000.0</v>
      </c>
      <c r="D113" s="123"/>
      <c r="E113" s="124">
        <v>2.0</v>
      </c>
      <c r="F113" s="125">
        <v>1.0</v>
      </c>
      <c r="G113" s="136">
        <f t="shared" si="76"/>
        <v>1188000</v>
      </c>
      <c r="H113" s="123"/>
      <c r="I113" s="126">
        <f t="shared" si="77"/>
        <v>225720</v>
      </c>
      <c r="J113" s="126">
        <f t="shared" si="78"/>
        <v>1413720</v>
      </c>
    </row>
    <row r="114" ht="15.75" customHeight="1">
      <c r="A114" s="139" t="s">
        <v>120</v>
      </c>
      <c r="B114" s="5"/>
      <c r="C114" s="5"/>
      <c r="D114" s="5"/>
      <c r="E114" s="5"/>
      <c r="F114" s="6"/>
      <c r="G114" s="140">
        <f t="shared" ref="G114:J114" si="79">SUM(G112:G113)</f>
        <v>3828000</v>
      </c>
      <c r="H114" s="140">
        <f t="shared" si="79"/>
        <v>0</v>
      </c>
      <c r="I114" s="140">
        <f t="shared" si="79"/>
        <v>727320</v>
      </c>
      <c r="J114" s="140">
        <f t="shared" si="79"/>
        <v>4555320</v>
      </c>
    </row>
    <row r="115" ht="15.75" customHeight="1">
      <c r="A115" s="141"/>
      <c r="B115" s="142" t="s">
        <v>13</v>
      </c>
      <c r="C115" s="5"/>
      <c r="D115" s="5"/>
      <c r="E115" s="5"/>
      <c r="F115" s="6"/>
      <c r="G115" s="143">
        <f t="shared" ref="G115:J115" si="80">G110+G114</f>
        <v>11523168</v>
      </c>
      <c r="H115" s="143">
        <f t="shared" si="80"/>
        <v>20007436.8</v>
      </c>
      <c r="I115" s="143">
        <f t="shared" si="80"/>
        <v>4528732.992</v>
      </c>
      <c r="J115" s="143">
        <f t="shared" si="80"/>
        <v>28364170</v>
      </c>
    </row>
    <row r="116" ht="15.75" customHeight="1">
      <c r="A116" s="614"/>
      <c r="B116" s="614"/>
      <c r="C116" s="614"/>
      <c r="D116" s="614"/>
      <c r="E116" s="614"/>
      <c r="F116" s="614"/>
      <c r="G116" s="614"/>
      <c r="H116" s="614"/>
      <c r="I116" s="615" t="s">
        <v>13</v>
      </c>
      <c r="J116" s="616">
        <f>J115</f>
        <v>28364170</v>
      </c>
      <c r="K116" s="632"/>
      <c r="L116" s="40"/>
    </row>
    <row r="117" ht="15.75" customHeight="1">
      <c r="A117" s="117" t="s">
        <v>812</v>
      </c>
      <c r="B117" s="118" t="s">
        <v>813</v>
      </c>
      <c r="C117" s="5"/>
      <c r="D117" s="5"/>
      <c r="E117" s="5"/>
      <c r="F117" s="5"/>
      <c r="G117" s="5"/>
      <c r="H117" s="5"/>
      <c r="I117" s="5"/>
      <c r="J117" s="6"/>
    </row>
    <row r="118" ht="15.75" customHeight="1">
      <c r="A118" s="119" t="s">
        <v>814</v>
      </c>
      <c r="B118" s="119" t="s">
        <v>98</v>
      </c>
      <c r="C118" s="21"/>
      <c r="D118" s="21"/>
      <c r="E118" s="21"/>
      <c r="F118" s="21"/>
      <c r="G118" s="21"/>
      <c r="H118" s="122"/>
      <c r="I118" s="122"/>
      <c r="J118" s="597"/>
      <c r="N118" s="40"/>
      <c r="O118" s="76"/>
    </row>
    <row r="119" ht="15.75" customHeight="1">
      <c r="A119" s="91" t="s">
        <v>815</v>
      </c>
      <c r="B119" s="91" t="s">
        <v>100</v>
      </c>
      <c r="C119" s="21"/>
      <c r="D119" s="21"/>
      <c r="E119" s="21"/>
      <c r="F119" s="21"/>
      <c r="G119" s="21"/>
      <c r="H119" s="122"/>
      <c r="I119" s="122"/>
      <c r="J119" s="122"/>
      <c r="N119" s="40"/>
      <c r="O119" s="76"/>
    </row>
    <row r="120" ht="15.75" customHeight="1">
      <c r="A120" s="91" t="s">
        <v>816</v>
      </c>
      <c r="B120" s="91" t="s">
        <v>102</v>
      </c>
      <c r="C120" s="123"/>
      <c r="D120" s="124">
        <v>1.0</v>
      </c>
      <c r="E120" s="124">
        <v>3.0</v>
      </c>
      <c r="F120" s="125">
        <v>0.1</v>
      </c>
      <c r="G120" s="123">
        <f t="shared" ref="G120:G121" si="81">+ROUND(C120*D120*E120*F120,0)</f>
        <v>0</v>
      </c>
      <c r="H120" s="123">
        <f t="shared" ref="H120:H121" si="82">G120*$H$13</f>
        <v>0</v>
      </c>
      <c r="I120" s="126">
        <f t="shared" ref="I120:I121" si="83">H120*$I$13</f>
        <v>0</v>
      </c>
      <c r="J120" s="126">
        <f t="shared" ref="J120:J121" si="84">ROUND(H120+I120,)</f>
        <v>0</v>
      </c>
      <c r="N120" s="40"/>
      <c r="O120" s="76"/>
    </row>
    <row r="121" ht="15.75" customHeight="1">
      <c r="A121" s="91" t="s">
        <v>817</v>
      </c>
      <c r="B121" s="91" t="s">
        <v>737</v>
      </c>
      <c r="C121" s="123"/>
      <c r="D121" s="124">
        <v>1.0</v>
      </c>
      <c r="E121" s="124">
        <v>3.0</v>
      </c>
      <c r="F121" s="125">
        <v>0.9</v>
      </c>
      <c r="G121" s="123">
        <f t="shared" si="81"/>
        <v>0</v>
      </c>
      <c r="H121" s="123">
        <f t="shared" si="82"/>
        <v>0</v>
      </c>
      <c r="I121" s="126">
        <f t="shared" si="83"/>
        <v>0</v>
      </c>
      <c r="J121" s="126">
        <f t="shared" si="84"/>
        <v>0</v>
      </c>
      <c r="N121" s="40"/>
      <c r="O121" s="76"/>
    </row>
    <row r="122" ht="15.75" customHeight="1">
      <c r="A122" s="91"/>
      <c r="B122" s="91"/>
      <c r="C122" s="123"/>
      <c r="D122" s="124"/>
      <c r="E122" s="124"/>
      <c r="F122" s="125"/>
      <c r="G122" s="123"/>
      <c r="H122" s="123"/>
      <c r="I122" s="126"/>
      <c r="J122" s="126"/>
      <c r="N122" s="40"/>
      <c r="O122" s="76"/>
    </row>
    <row r="123" ht="15.75" customHeight="1">
      <c r="A123" s="49"/>
      <c r="B123" s="128" t="s">
        <v>111</v>
      </c>
      <c r="C123" s="5"/>
      <c r="D123" s="5"/>
      <c r="E123" s="5"/>
      <c r="F123" s="6"/>
      <c r="G123" s="129">
        <f t="shared" ref="G123:J123" si="85">SUM(G120:G122)</f>
        <v>0</v>
      </c>
      <c r="H123" s="129">
        <f t="shared" si="85"/>
        <v>0</v>
      </c>
      <c r="I123" s="129">
        <f t="shared" si="85"/>
        <v>0</v>
      </c>
      <c r="J123" s="129">
        <f t="shared" si="85"/>
        <v>0</v>
      </c>
      <c r="M123" s="633"/>
      <c r="N123" s="40"/>
      <c r="O123" s="76"/>
    </row>
    <row r="124" ht="15.75" customHeight="1">
      <c r="A124" s="119" t="s">
        <v>818</v>
      </c>
      <c r="B124" s="119" t="s">
        <v>113</v>
      </c>
      <c r="C124" s="21"/>
      <c r="D124" s="21"/>
      <c r="E124" s="131"/>
      <c r="F124" s="21"/>
      <c r="G124" s="132"/>
      <c r="H124" s="126"/>
      <c r="I124" s="126"/>
      <c r="J124" s="133"/>
      <c r="M124" s="633"/>
      <c r="N124" s="40"/>
      <c r="O124" s="76"/>
    </row>
    <row r="125" ht="15.75" customHeight="1">
      <c r="A125" s="134" t="s">
        <v>819</v>
      </c>
      <c r="B125" s="91" t="s">
        <v>115</v>
      </c>
      <c r="C125" s="135"/>
      <c r="D125" s="123"/>
      <c r="E125" s="124">
        <v>3.0</v>
      </c>
      <c r="F125" s="125">
        <v>1.0</v>
      </c>
      <c r="G125" s="136">
        <f t="shared" ref="G125:G126" si="86">C125*E125*F125</f>
        <v>0</v>
      </c>
      <c r="H125" s="123"/>
      <c r="I125" s="126">
        <f t="shared" ref="I125:I126" si="87">G125*$I$13</f>
        <v>0</v>
      </c>
      <c r="J125" s="126">
        <f t="shared" ref="J125:J126" si="88">ROUND(G125+I125,)</f>
        <v>0</v>
      </c>
      <c r="M125" s="633"/>
      <c r="N125" s="40"/>
      <c r="O125" s="76"/>
    </row>
    <row r="126" ht="15.75" customHeight="1">
      <c r="A126" s="134" t="s">
        <v>820</v>
      </c>
      <c r="B126" s="91" t="s">
        <v>119</v>
      </c>
      <c r="C126" s="135"/>
      <c r="D126" s="123"/>
      <c r="E126" s="124">
        <v>3.0</v>
      </c>
      <c r="F126" s="125">
        <v>1.0</v>
      </c>
      <c r="G126" s="136">
        <f t="shared" si="86"/>
        <v>0</v>
      </c>
      <c r="H126" s="123"/>
      <c r="I126" s="126">
        <f t="shared" si="87"/>
        <v>0</v>
      </c>
      <c r="J126" s="126">
        <f t="shared" si="88"/>
        <v>0</v>
      </c>
      <c r="M126" s="633"/>
      <c r="N126" s="40"/>
      <c r="O126" s="76"/>
    </row>
    <row r="127" ht="15.75" customHeight="1">
      <c r="A127" s="139" t="s">
        <v>120</v>
      </c>
      <c r="B127" s="5"/>
      <c r="C127" s="5"/>
      <c r="D127" s="5"/>
      <c r="E127" s="5"/>
      <c r="F127" s="6"/>
      <c r="G127" s="140">
        <f t="shared" ref="G127:J127" si="89">SUM(G125:G126)</f>
        <v>0</v>
      </c>
      <c r="H127" s="140">
        <f t="shared" si="89"/>
        <v>0</v>
      </c>
      <c r="I127" s="140">
        <f t="shared" si="89"/>
        <v>0</v>
      </c>
      <c r="J127" s="140">
        <f t="shared" si="89"/>
        <v>0</v>
      </c>
      <c r="M127" s="633"/>
      <c r="N127" s="40"/>
      <c r="O127" s="76"/>
    </row>
    <row r="128" ht="15.75" customHeight="1">
      <c r="A128" s="141"/>
      <c r="B128" s="142" t="s">
        <v>13</v>
      </c>
      <c r="C128" s="5"/>
      <c r="D128" s="5"/>
      <c r="E128" s="5"/>
      <c r="F128" s="6"/>
      <c r="G128" s="143">
        <f t="shared" ref="G128:J128" si="90">G123+G127</f>
        <v>0</v>
      </c>
      <c r="H128" s="143">
        <f t="shared" si="90"/>
        <v>0</v>
      </c>
      <c r="I128" s="143">
        <f t="shared" si="90"/>
        <v>0</v>
      </c>
      <c r="J128" s="143">
        <f t="shared" si="90"/>
        <v>0</v>
      </c>
    </row>
    <row r="129" ht="15.75" customHeight="1">
      <c r="A129" s="614"/>
      <c r="B129" s="614"/>
      <c r="C129" s="614"/>
      <c r="D129" s="614"/>
      <c r="E129" s="614"/>
      <c r="F129" s="614"/>
      <c r="G129" s="614"/>
      <c r="H129" s="614"/>
      <c r="I129" s="615" t="s">
        <v>13</v>
      </c>
      <c r="J129" s="616">
        <f>J128</f>
        <v>0</v>
      </c>
      <c r="L129" s="40"/>
      <c r="O129" s="76"/>
    </row>
    <row r="130" ht="15.75" customHeight="1">
      <c r="A130" s="117" t="s">
        <v>821</v>
      </c>
      <c r="B130" s="118" t="s">
        <v>822</v>
      </c>
      <c r="C130" s="5"/>
      <c r="D130" s="5"/>
      <c r="E130" s="5"/>
      <c r="F130" s="5"/>
      <c r="G130" s="5"/>
      <c r="H130" s="5"/>
      <c r="I130" s="5"/>
      <c r="J130" s="6"/>
    </row>
    <row r="131" ht="15.75" customHeight="1">
      <c r="A131" s="119" t="s">
        <v>823</v>
      </c>
      <c r="B131" s="119" t="s">
        <v>98</v>
      </c>
      <c r="C131" s="21"/>
      <c r="D131" s="21"/>
      <c r="E131" s="21"/>
      <c r="F131" s="21"/>
      <c r="G131" s="21"/>
      <c r="H131" s="122"/>
      <c r="I131" s="122"/>
      <c r="J131" s="597"/>
    </row>
    <row r="132" ht="15.75" customHeight="1">
      <c r="A132" s="91" t="s">
        <v>824</v>
      </c>
      <c r="B132" s="91" t="s">
        <v>100</v>
      </c>
      <c r="C132" s="21"/>
      <c r="D132" s="21"/>
      <c r="E132" s="21"/>
      <c r="F132" s="21"/>
      <c r="G132" s="21"/>
      <c r="H132" s="122"/>
      <c r="I132" s="122"/>
      <c r="J132" s="122"/>
    </row>
    <row r="133" ht="15.75" customHeight="1">
      <c r="A133" s="91" t="s">
        <v>825</v>
      </c>
      <c r="B133" s="91" t="s">
        <v>102</v>
      </c>
      <c r="C133" s="123">
        <v>6247280.0</v>
      </c>
      <c r="D133" s="124">
        <v>1.0</v>
      </c>
      <c r="E133" s="124">
        <v>2.0</v>
      </c>
      <c r="F133" s="125">
        <v>0.1</v>
      </c>
      <c r="G133" s="123">
        <f t="shared" ref="G133:G134" si="91">+ROUND(C133*D133*E133*F133,0)</f>
        <v>1249456</v>
      </c>
      <c r="H133" s="123">
        <f t="shared" ref="H133:H134" si="92">G133*$H$13</f>
        <v>3248585.6</v>
      </c>
      <c r="I133" s="126">
        <f t="shared" ref="I133:I134" si="93">H133*$I$13</f>
        <v>617231.264</v>
      </c>
      <c r="J133" s="126">
        <f t="shared" ref="J133:J134" si="94">ROUND(H133+I133,)</f>
        <v>3865817</v>
      </c>
    </row>
    <row r="134" ht="15.75" customHeight="1">
      <c r="A134" s="91" t="s">
        <v>826</v>
      </c>
      <c r="B134" s="91" t="s">
        <v>737</v>
      </c>
      <c r="C134" s="123">
        <v>3946800.0</v>
      </c>
      <c r="D134" s="124">
        <v>1.0</v>
      </c>
      <c r="E134" s="124">
        <v>2.0</v>
      </c>
      <c r="F134" s="125">
        <v>0.9</v>
      </c>
      <c r="G134" s="123">
        <f t="shared" si="91"/>
        <v>7104240</v>
      </c>
      <c r="H134" s="123">
        <f t="shared" si="92"/>
        <v>18471024</v>
      </c>
      <c r="I134" s="126">
        <f t="shared" si="93"/>
        <v>3509494.56</v>
      </c>
      <c r="J134" s="126">
        <f t="shared" si="94"/>
        <v>21980519</v>
      </c>
    </row>
    <row r="135" ht="15.75" customHeight="1">
      <c r="A135" s="49"/>
      <c r="B135" s="128" t="s">
        <v>111</v>
      </c>
      <c r="C135" s="5"/>
      <c r="D135" s="5"/>
      <c r="E135" s="5"/>
      <c r="F135" s="6"/>
      <c r="G135" s="129">
        <f t="shared" ref="G135:J135" si="95">SUM(G133:G134)</f>
        <v>8353696</v>
      </c>
      <c r="H135" s="129">
        <f t="shared" si="95"/>
        <v>21719609.6</v>
      </c>
      <c r="I135" s="129">
        <f t="shared" si="95"/>
        <v>4126725.824</v>
      </c>
      <c r="J135" s="140">
        <f t="shared" si="95"/>
        <v>25846336</v>
      </c>
    </row>
    <row r="136" ht="15.75" customHeight="1">
      <c r="A136" s="119" t="s">
        <v>827</v>
      </c>
      <c r="B136" s="119" t="s">
        <v>113</v>
      </c>
      <c r="C136" s="21"/>
      <c r="D136" s="21"/>
      <c r="E136" s="131"/>
      <c r="F136" s="21"/>
      <c r="G136" s="132"/>
      <c r="H136" s="126"/>
      <c r="I136" s="126"/>
      <c r="J136" s="133"/>
    </row>
    <row r="137" ht="15.75" customHeight="1">
      <c r="A137" s="134" t="s">
        <v>828</v>
      </c>
      <c r="B137" s="91" t="s">
        <v>115</v>
      </c>
      <c r="C137" s="135">
        <v>1320000.0</v>
      </c>
      <c r="D137" s="123"/>
      <c r="E137" s="124">
        <v>2.0</v>
      </c>
      <c r="F137" s="125">
        <v>1.0</v>
      </c>
      <c r="G137" s="136">
        <f t="shared" ref="G137:G138" si="96">C137*E137*F137</f>
        <v>2640000</v>
      </c>
      <c r="H137" s="123"/>
      <c r="I137" s="126">
        <f t="shared" ref="I137:I138" si="97">G137*$I$13</f>
        <v>501600</v>
      </c>
      <c r="J137" s="126">
        <f t="shared" ref="J137:J138" si="98">ROUND(G137+I137,)</f>
        <v>3141600</v>
      </c>
    </row>
    <row r="138" ht="34.5" customHeight="1">
      <c r="A138" s="134" t="s">
        <v>829</v>
      </c>
      <c r="B138" s="91" t="s">
        <v>119</v>
      </c>
      <c r="C138" s="135">
        <v>594000.0</v>
      </c>
      <c r="D138" s="123"/>
      <c r="E138" s="124">
        <v>2.0</v>
      </c>
      <c r="F138" s="125">
        <v>1.0</v>
      </c>
      <c r="G138" s="136">
        <f t="shared" si="96"/>
        <v>1188000</v>
      </c>
      <c r="H138" s="123"/>
      <c r="I138" s="126">
        <f t="shared" si="97"/>
        <v>225720</v>
      </c>
      <c r="J138" s="126">
        <f t="shared" si="98"/>
        <v>1413720</v>
      </c>
    </row>
    <row r="139" ht="15.75" customHeight="1">
      <c r="A139" s="598" t="s">
        <v>120</v>
      </c>
      <c r="B139" s="5"/>
      <c r="C139" s="5"/>
      <c r="D139" s="5"/>
      <c r="E139" s="5"/>
      <c r="F139" s="6"/>
      <c r="G139" s="599">
        <f t="shared" ref="G139:J139" si="99">SUM(G137:G138)</f>
        <v>3828000</v>
      </c>
      <c r="H139" s="599">
        <f t="shared" si="99"/>
        <v>0</v>
      </c>
      <c r="I139" s="634">
        <f t="shared" si="99"/>
        <v>727320</v>
      </c>
      <c r="J139" s="634">
        <f t="shared" si="99"/>
        <v>4555320</v>
      </c>
    </row>
    <row r="140" ht="15.75" customHeight="1">
      <c r="A140" s="600"/>
      <c r="B140" s="601" t="s">
        <v>13</v>
      </c>
      <c r="C140" s="5"/>
      <c r="D140" s="5"/>
      <c r="E140" s="5"/>
      <c r="F140" s="6"/>
      <c r="G140" s="602">
        <f t="shared" ref="G140:J140" si="100">G135+G139</f>
        <v>12181696</v>
      </c>
      <c r="H140" s="602">
        <f t="shared" si="100"/>
        <v>21719609.6</v>
      </c>
      <c r="I140" s="635">
        <f t="shared" si="100"/>
        <v>4854045.824</v>
      </c>
      <c r="J140" s="635">
        <f t="shared" si="100"/>
        <v>30401656</v>
      </c>
    </row>
    <row r="141" ht="15.75" customHeight="1">
      <c r="A141" s="603"/>
      <c r="B141" s="603"/>
      <c r="C141" s="603"/>
      <c r="D141" s="603"/>
      <c r="E141" s="603"/>
      <c r="F141" s="603"/>
      <c r="G141" s="603"/>
      <c r="H141" s="603"/>
      <c r="I141" s="636" t="s">
        <v>13</v>
      </c>
      <c r="J141" s="637">
        <f>J140</f>
        <v>30401656</v>
      </c>
      <c r="K141" s="632"/>
      <c r="L141" s="40"/>
    </row>
    <row r="142" ht="15.75" customHeight="1"/>
    <row r="143" ht="15.75" customHeight="1">
      <c r="A143" s="638"/>
      <c r="B143" s="5"/>
      <c r="C143" s="5"/>
      <c r="D143" s="5"/>
      <c r="E143" s="5"/>
      <c r="F143" s="5"/>
      <c r="G143" s="5"/>
      <c r="H143" s="6"/>
      <c r="I143" s="639" t="s">
        <v>830</v>
      </c>
      <c r="J143" s="144">
        <f>+J25+J41+J53+J65+J77+J89+J104+J116+J129+J141</f>
        <v>644657381</v>
      </c>
      <c r="K143" s="40"/>
      <c r="L143" s="40"/>
    </row>
    <row r="144" ht="15.75" customHeight="1"/>
    <row r="145" ht="15.75" customHeight="1"/>
    <row r="146" ht="15.75" customHeight="1">
      <c r="J146" s="40"/>
      <c r="K146" s="152"/>
    </row>
    <row r="147" ht="15.75" customHeight="1"/>
    <row r="148" ht="15.75" customHeight="1">
      <c r="J148" s="152"/>
    </row>
    <row r="149" ht="15.75" customHeight="1">
      <c r="K149" s="152"/>
    </row>
    <row r="150" ht="15.75" customHeight="1">
      <c r="J150" s="152"/>
    </row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50">
    <mergeCell ref="G12:G13"/>
    <mergeCell ref="J12:J13"/>
    <mergeCell ref="B10:J10"/>
    <mergeCell ref="A11:J11"/>
    <mergeCell ref="A12:A13"/>
    <mergeCell ref="B12:B13"/>
    <mergeCell ref="C12:C13"/>
    <mergeCell ref="D12:D13"/>
    <mergeCell ref="B14:J14"/>
    <mergeCell ref="F12:F13"/>
    <mergeCell ref="B19:F19"/>
    <mergeCell ref="A23:F23"/>
    <mergeCell ref="B24:F24"/>
    <mergeCell ref="B26:J26"/>
    <mergeCell ref="B35:F35"/>
    <mergeCell ref="A39:F39"/>
    <mergeCell ref="B40:F40"/>
    <mergeCell ref="B42:J42"/>
    <mergeCell ref="B47:F47"/>
    <mergeCell ref="A51:F51"/>
    <mergeCell ref="B52:F52"/>
    <mergeCell ref="B54:J54"/>
    <mergeCell ref="B59:F59"/>
    <mergeCell ref="A63:F63"/>
    <mergeCell ref="B64:F64"/>
    <mergeCell ref="B66:J66"/>
    <mergeCell ref="B71:F71"/>
    <mergeCell ref="A75:F75"/>
    <mergeCell ref="B76:F76"/>
    <mergeCell ref="B78:J78"/>
    <mergeCell ref="B83:F83"/>
    <mergeCell ref="A87:F87"/>
    <mergeCell ref="B88:F88"/>
    <mergeCell ref="B90:J90"/>
    <mergeCell ref="B99:F99"/>
    <mergeCell ref="A103:F103"/>
    <mergeCell ref="B105:J105"/>
    <mergeCell ref="B128:F128"/>
    <mergeCell ref="B130:J130"/>
    <mergeCell ref="B135:F135"/>
    <mergeCell ref="A139:F139"/>
    <mergeCell ref="B140:F140"/>
    <mergeCell ref="A143:H143"/>
    <mergeCell ref="B104:F104"/>
    <mergeCell ref="B110:F110"/>
    <mergeCell ref="A114:F114"/>
    <mergeCell ref="B115:F115"/>
    <mergeCell ref="B117:J117"/>
    <mergeCell ref="B123:F123"/>
    <mergeCell ref="A127:F127"/>
  </mergeCells>
  <printOptions/>
  <pageMargins bottom="0.75" footer="0.0" header="0.0" left="0.7" right="0.7" top="0.75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5"/>
    <pageSetUpPr/>
  </sheetPr>
  <sheetViews>
    <sheetView showGridLines="0" workbookViewId="0"/>
  </sheetViews>
  <sheetFormatPr customHeight="1" defaultColWidth="14.43" defaultRowHeight="15.0"/>
  <cols>
    <col customWidth="1" min="1" max="1" width="12.43"/>
    <col customWidth="1" min="2" max="2" width="68.0"/>
    <col customWidth="1" min="3" max="3" width="6.43"/>
    <col customWidth="1" min="4" max="4" width="8.71"/>
    <col customWidth="1" min="5" max="5" width="13.86"/>
    <col customWidth="1" min="6" max="6" width="19.14"/>
    <col customWidth="1" min="7" max="7" width="16.43"/>
    <col customWidth="1" min="8" max="8" width="18.29"/>
    <col customWidth="1" min="9" max="9" width="19.43"/>
    <col customWidth="1" min="10" max="10" width="58.71"/>
    <col customWidth="1" min="11" max="11" width="20.14"/>
    <col customWidth="1" min="12" max="26" width="10.71"/>
  </cols>
  <sheetData>
    <row r="1">
      <c r="A1" s="2"/>
      <c r="B1" s="64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2"/>
      <c r="B2" s="640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2"/>
      <c r="B3" s="640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640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640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640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640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640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831</v>
      </c>
      <c r="B9" s="42" t="s">
        <v>832</v>
      </c>
      <c r="C9" s="5"/>
      <c r="D9" s="5"/>
      <c r="E9" s="5"/>
      <c r="F9" s="5"/>
      <c r="G9" s="5"/>
      <c r="H9" s="5"/>
      <c r="I9" s="6"/>
    </row>
    <row r="10">
      <c r="A10" s="43" t="s">
        <v>833</v>
      </c>
      <c r="B10" s="5"/>
      <c r="C10" s="5"/>
      <c r="D10" s="5"/>
      <c r="E10" s="5"/>
      <c r="F10" s="5"/>
      <c r="G10" s="5"/>
      <c r="H10" s="5"/>
      <c r="I10" s="6"/>
    </row>
    <row r="11">
      <c r="A11" s="9" t="s">
        <v>2</v>
      </c>
      <c r="B11" s="10" t="s">
        <v>3</v>
      </c>
      <c r="C11" s="9" t="s">
        <v>4</v>
      </c>
      <c r="D11" s="11" t="s">
        <v>5</v>
      </c>
      <c r="E11" s="12" t="s">
        <v>6</v>
      </c>
      <c r="F11" s="13" t="s">
        <v>7</v>
      </c>
      <c r="G11" s="14" t="s">
        <v>155</v>
      </c>
      <c r="H11" s="14" t="s">
        <v>546</v>
      </c>
      <c r="I11" s="13" t="s">
        <v>9</v>
      </c>
    </row>
    <row r="12">
      <c r="A12" s="17"/>
      <c r="B12" s="17"/>
      <c r="C12" s="17"/>
      <c r="D12" s="17"/>
      <c r="E12" s="17"/>
      <c r="F12" s="17"/>
      <c r="G12" s="46">
        <v>0.02</v>
      </c>
      <c r="H12" s="641">
        <v>0.35</v>
      </c>
      <c r="I12" s="17"/>
    </row>
    <row r="13">
      <c r="A13" s="205" t="s">
        <v>834</v>
      </c>
      <c r="B13" s="294" t="s">
        <v>333</v>
      </c>
      <c r="C13" s="5"/>
      <c r="D13" s="5"/>
      <c r="E13" s="5"/>
      <c r="F13" s="5"/>
      <c r="G13" s="5"/>
      <c r="H13" s="5"/>
      <c r="I13" s="6"/>
    </row>
    <row r="14">
      <c r="A14" s="48" t="s">
        <v>835</v>
      </c>
      <c r="B14" s="91" t="s">
        <v>444</v>
      </c>
      <c r="C14" s="22" t="s">
        <v>4</v>
      </c>
      <c r="D14" s="23">
        <v>1.0</v>
      </c>
      <c r="E14" s="24">
        <v>4010955.0</v>
      </c>
      <c r="F14" s="25">
        <f t="shared" ref="F14:F17" si="1">ROUND(D14*E14,0)</f>
        <v>4010955</v>
      </c>
      <c r="G14" s="24">
        <f t="shared" ref="G14:G17" si="2">+ROUND(F14*$G$12,0)</f>
        <v>80219</v>
      </c>
      <c r="H14" s="24">
        <f t="shared" ref="H14:H17" si="3">+ROUND(SUM(F14:G14)*$H$12,0)</f>
        <v>1431911</v>
      </c>
      <c r="I14" s="24">
        <f t="shared" ref="I14:I17" si="4">SUM(F14:H14)</f>
        <v>5523085</v>
      </c>
    </row>
    <row r="15">
      <c r="A15" s="48" t="s">
        <v>836</v>
      </c>
      <c r="B15" s="91" t="s">
        <v>547</v>
      </c>
      <c r="C15" s="50" t="s">
        <v>94</v>
      </c>
      <c r="D15" s="23">
        <v>3.0</v>
      </c>
      <c r="E15" s="24">
        <v>240000.0</v>
      </c>
      <c r="F15" s="25">
        <f t="shared" si="1"/>
        <v>720000</v>
      </c>
      <c r="G15" s="24">
        <f t="shared" si="2"/>
        <v>14400</v>
      </c>
      <c r="H15" s="24">
        <f t="shared" si="3"/>
        <v>257040</v>
      </c>
      <c r="I15" s="24">
        <f t="shared" si="4"/>
        <v>991440</v>
      </c>
    </row>
    <row r="16">
      <c r="A16" s="48" t="s">
        <v>837</v>
      </c>
      <c r="B16" s="91" t="s">
        <v>551</v>
      </c>
      <c r="C16" s="50" t="s">
        <v>38</v>
      </c>
      <c r="D16" s="23">
        <v>32.0</v>
      </c>
      <c r="E16" s="24">
        <v>8262.0</v>
      </c>
      <c r="F16" s="25">
        <f t="shared" si="1"/>
        <v>264384</v>
      </c>
      <c r="G16" s="24">
        <f t="shared" si="2"/>
        <v>5288</v>
      </c>
      <c r="H16" s="24">
        <f t="shared" si="3"/>
        <v>94385</v>
      </c>
      <c r="I16" s="24">
        <f t="shared" si="4"/>
        <v>364057</v>
      </c>
    </row>
    <row r="17">
      <c r="A17" s="48" t="s">
        <v>838</v>
      </c>
      <c r="B17" s="91" t="s">
        <v>548</v>
      </c>
      <c r="C17" s="50" t="s">
        <v>38</v>
      </c>
      <c r="D17" s="23">
        <v>32.0</v>
      </c>
      <c r="E17" s="24">
        <v>7419.0</v>
      </c>
      <c r="F17" s="25">
        <f t="shared" si="1"/>
        <v>237408</v>
      </c>
      <c r="G17" s="24">
        <f t="shared" si="2"/>
        <v>4748</v>
      </c>
      <c r="H17" s="24">
        <f t="shared" si="3"/>
        <v>84755</v>
      </c>
      <c r="I17" s="24">
        <f t="shared" si="4"/>
        <v>326911</v>
      </c>
    </row>
    <row r="18">
      <c r="A18" s="67" t="s">
        <v>336</v>
      </c>
      <c r="B18" s="5"/>
      <c r="C18" s="5"/>
      <c r="D18" s="5"/>
      <c r="E18" s="6"/>
      <c r="F18" s="68">
        <f t="shared" ref="F18:I18" si="5">SUM(F14:F17)</f>
        <v>5232747</v>
      </c>
      <c r="G18" s="68">
        <f t="shared" si="5"/>
        <v>104655</v>
      </c>
      <c r="H18" s="68">
        <f t="shared" si="5"/>
        <v>1868091</v>
      </c>
      <c r="I18" s="68">
        <f t="shared" si="5"/>
        <v>7205493</v>
      </c>
    </row>
    <row r="19">
      <c r="A19" s="122"/>
      <c r="B19" s="168"/>
      <c r="C19" s="50"/>
      <c r="D19" s="23"/>
      <c r="E19" s="24"/>
      <c r="F19" s="24"/>
      <c r="G19" s="24"/>
      <c r="H19" s="24"/>
      <c r="I19" s="24"/>
    </row>
    <row r="20">
      <c r="A20" s="205" t="s">
        <v>839</v>
      </c>
      <c r="B20" s="294" t="s">
        <v>575</v>
      </c>
      <c r="C20" s="5"/>
      <c r="D20" s="5"/>
      <c r="E20" s="5"/>
      <c r="F20" s="5"/>
      <c r="G20" s="5"/>
      <c r="H20" s="5"/>
      <c r="I20" s="6"/>
    </row>
    <row r="21" ht="15.75" customHeight="1">
      <c r="A21" s="48" t="s">
        <v>840</v>
      </c>
      <c r="B21" s="91" t="s">
        <v>576</v>
      </c>
      <c r="C21" s="22" t="s">
        <v>207</v>
      </c>
      <c r="D21" s="23">
        <v>19.2</v>
      </c>
      <c r="E21" s="24">
        <v>44789.0</v>
      </c>
      <c r="F21" s="25">
        <f t="shared" ref="F21:F24" si="6">ROUND(D21*E21,0)</f>
        <v>859949</v>
      </c>
      <c r="G21" s="24">
        <f t="shared" ref="G21:G24" si="7">+ROUND(F21*$G$12,0)</f>
        <v>17199</v>
      </c>
      <c r="H21" s="24">
        <f t="shared" ref="H21:H24" si="8">+ROUND(SUM(F21:G21)*$H$12,0)</f>
        <v>307002</v>
      </c>
      <c r="I21" s="24">
        <f t="shared" ref="I21:I24" si="9">SUM(F21:H21)</f>
        <v>1184150</v>
      </c>
    </row>
    <row r="22" ht="15.75" customHeight="1">
      <c r="A22" s="48" t="s">
        <v>841</v>
      </c>
      <c r="B22" s="91" t="s">
        <v>558</v>
      </c>
      <c r="C22" s="50" t="s">
        <v>38</v>
      </c>
      <c r="D22" s="23">
        <v>32.0</v>
      </c>
      <c r="E22" s="24">
        <v>25923.0</v>
      </c>
      <c r="F22" s="25">
        <f t="shared" si="6"/>
        <v>829536</v>
      </c>
      <c r="G22" s="24">
        <f t="shared" si="7"/>
        <v>16591</v>
      </c>
      <c r="H22" s="24">
        <f t="shared" si="8"/>
        <v>296144</v>
      </c>
      <c r="I22" s="24">
        <f t="shared" si="9"/>
        <v>1142271</v>
      </c>
    </row>
    <row r="23" ht="15.75" customHeight="1">
      <c r="A23" s="48" t="s">
        <v>842</v>
      </c>
      <c r="B23" s="91" t="s">
        <v>577</v>
      </c>
      <c r="C23" s="50" t="s">
        <v>207</v>
      </c>
      <c r="D23" s="23">
        <v>6.4</v>
      </c>
      <c r="E23" s="24">
        <v>181896.0</v>
      </c>
      <c r="F23" s="25">
        <f t="shared" si="6"/>
        <v>1164134</v>
      </c>
      <c r="G23" s="24">
        <f t="shared" si="7"/>
        <v>23283</v>
      </c>
      <c r="H23" s="24">
        <f t="shared" si="8"/>
        <v>415596</v>
      </c>
      <c r="I23" s="24">
        <f t="shared" si="9"/>
        <v>1603013</v>
      </c>
    </row>
    <row r="24" ht="15.75" customHeight="1">
      <c r="A24" s="48" t="s">
        <v>843</v>
      </c>
      <c r="B24" s="91" t="s">
        <v>353</v>
      </c>
      <c r="C24" s="50" t="s">
        <v>207</v>
      </c>
      <c r="D24" s="23">
        <f>D21</f>
        <v>19.2</v>
      </c>
      <c r="E24" s="24">
        <v>77190.0</v>
      </c>
      <c r="F24" s="25">
        <f t="shared" si="6"/>
        <v>1482048</v>
      </c>
      <c r="G24" s="24">
        <f t="shared" si="7"/>
        <v>29641</v>
      </c>
      <c r="H24" s="24">
        <f t="shared" si="8"/>
        <v>529091</v>
      </c>
      <c r="I24" s="24">
        <f t="shared" si="9"/>
        <v>2040780</v>
      </c>
    </row>
    <row r="25" ht="15.75" customHeight="1">
      <c r="A25" s="67" t="s">
        <v>578</v>
      </c>
      <c r="B25" s="5"/>
      <c r="C25" s="5"/>
      <c r="D25" s="5"/>
      <c r="E25" s="6"/>
      <c r="F25" s="68">
        <f t="shared" ref="F25:I25" si="10">SUM(F21:F24)</f>
        <v>4335667</v>
      </c>
      <c r="G25" s="68">
        <f t="shared" si="10"/>
        <v>86714</v>
      </c>
      <c r="H25" s="68">
        <f t="shared" si="10"/>
        <v>1547833</v>
      </c>
      <c r="I25" s="68">
        <f t="shared" si="10"/>
        <v>5970214</v>
      </c>
    </row>
    <row r="26" ht="15.75" customHeight="1">
      <c r="A26" s="122"/>
      <c r="B26" s="168"/>
      <c r="C26" s="50"/>
      <c r="D26" s="23"/>
      <c r="E26" s="24"/>
      <c r="F26" s="24"/>
      <c r="G26" s="24"/>
      <c r="H26" s="24"/>
      <c r="I26" s="24"/>
    </row>
    <row r="27" ht="15.75" customHeight="1">
      <c r="A27" s="205" t="s">
        <v>844</v>
      </c>
      <c r="B27" s="294" t="s">
        <v>579</v>
      </c>
      <c r="C27" s="5"/>
      <c r="D27" s="5"/>
      <c r="E27" s="5"/>
      <c r="F27" s="5"/>
      <c r="G27" s="5"/>
      <c r="H27" s="5"/>
      <c r="I27" s="6"/>
    </row>
    <row r="28" ht="15.75" customHeight="1">
      <c r="A28" s="48" t="s">
        <v>845</v>
      </c>
      <c r="B28" s="91" t="s">
        <v>580</v>
      </c>
      <c r="C28" s="22" t="s">
        <v>38</v>
      </c>
      <c r="D28" s="23">
        <v>38.4</v>
      </c>
      <c r="E28" s="24">
        <v>44037.0</v>
      </c>
      <c r="F28" s="25">
        <f t="shared" ref="F28:F39" si="11">ROUND(D28*E28,0)</f>
        <v>1691021</v>
      </c>
      <c r="G28" s="24">
        <f t="shared" ref="G28:G39" si="12">+ROUND(F28*$G$12,0)</f>
        <v>33820</v>
      </c>
      <c r="H28" s="24">
        <f t="shared" ref="H28:H39" si="13">+ROUND(SUM(F28:G28)*$H$12,0)</f>
        <v>603694</v>
      </c>
      <c r="I28" s="24">
        <f t="shared" ref="I28:I39" si="14">SUM(F28:H28)</f>
        <v>2328535</v>
      </c>
    </row>
    <row r="29" ht="27.75" customHeight="1">
      <c r="A29" s="48" t="s">
        <v>846</v>
      </c>
      <c r="B29" s="91" t="s">
        <v>581</v>
      </c>
      <c r="C29" s="50" t="s">
        <v>207</v>
      </c>
      <c r="D29" s="23">
        <v>11.09</v>
      </c>
      <c r="E29" s="24">
        <v>1151831.0</v>
      </c>
      <c r="F29" s="25">
        <f t="shared" si="11"/>
        <v>12773806</v>
      </c>
      <c r="G29" s="24">
        <f t="shared" si="12"/>
        <v>255476</v>
      </c>
      <c r="H29" s="24">
        <f t="shared" si="13"/>
        <v>4560249</v>
      </c>
      <c r="I29" s="24">
        <f t="shared" si="14"/>
        <v>17589531</v>
      </c>
    </row>
    <row r="30" ht="15.75" customHeight="1">
      <c r="A30" s="48" t="s">
        <v>847</v>
      </c>
      <c r="B30" s="91" t="s">
        <v>582</v>
      </c>
      <c r="C30" s="50" t="s">
        <v>278</v>
      </c>
      <c r="D30" s="23">
        <v>1752.0</v>
      </c>
      <c r="E30" s="24">
        <v>8127.0</v>
      </c>
      <c r="F30" s="25">
        <f t="shared" si="11"/>
        <v>14238504</v>
      </c>
      <c r="G30" s="24">
        <f t="shared" si="12"/>
        <v>284770</v>
      </c>
      <c r="H30" s="24">
        <f t="shared" si="13"/>
        <v>5083146</v>
      </c>
      <c r="I30" s="24">
        <f t="shared" si="14"/>
        <v>19606420</v>
      </c>
    </row>
    <row r="31" ht="15.75" customHeight="1">
      <c r="A31" s="48" t="s">
        <v>848</v>
      </c>
      <c r="B31" s="91" t="s">
        <v>583</v>
      </c>
      <c r="C31" s="50" t="s">
        <v>207</v>
      </c>
      <c r="D31" s="23">
        <v>20.16</v>
      </c>
      <c r="E31" s="24">
        <v>1214891.0</v>
      </c>
      <c r="F31" s="25">
        <f t="shared" si="11"/>
        <v>24492203</v>
      </c>
      <c r="G31" s="24">
        <f t="shared" si="12"/>
        <v>489844</v>
      </c>
      <c r="H31" s="24">
        <f t="shared" si="13"/>
        <v>8743716</v>
      </c>
      <c r="I31" s="24">
        <f t="shared" si="14"/>
        <v>33725763</v>
      </c>
    </row>
    <row r="32" ht="15.75" customHeight="1">
      <c r="A32" s="48" t="s">
        <v>849</v>
      </c>
      <c r="B32" s="91" t="s">
        <v>582</v>
      </c>
      <c r="C32" s="22" t="s">
        <v>278</v>
      </c>
      <c r="D32" s="23">
        <v>2683.2</v>
      </c>
      <c r="E32" s="24">
        <v>8127.0</v>
      </c>
      <c r="F32" s="25">
        <f t="shared" si="11"/>
        <v>21806366</v>
      </c>
      <c r="G32" s="24">
        <f t="shared" si="12"/>
        <v>436127</v>
      </c>
      <c r="H32" s="24">
        <f t="shared" si="13"/>
        <v>7784873</v>
      </c>
      <c r="I32" s="24">
        <f t="shared" si="14"/>
        <v>30027366</v>
      </c>
    </row>
    <row r="33" ht="24.0" customHeight="1">
      <c r="A33" s="48" t="s">
        <v>850</v>
      </c>
      <c r="B33" s="91" t="s">
        <v>584</v>
      </c>
      <c r="C33" s="50" t="s">
        <v>207</v>
      </c>
      <c r="D33" s="23">
        <v>5.54</v>
      </c>
      <c r="E33" s="24" t="str">
        <f>+[58]APU!G278</f>
        <v>#ERROR!</v>
      </c>
      <c r="F33" s="25" t="str">
        <f t="shared" si="11"/>
        <v>#ERROR!</v>
      </c>
      <c r="G33" s="24" t="str">
        <f t="shared" si="12"/>
        <v>#ERROR!</v>
      </c>
      <c r="H33" s="24" t="str">
        <f t="shared" si="13"/>
        <v>#ERROR!</v>
      </c>
      <c r="I33" s="24" t="str">
        <f t="shared" si="14"/>
        <v>#ERROR!</v>
      </c>
    </row>
    <row r="34" ht="15.75" customHeight="1">
      <c r="A34" s="48" t="s">
        <v>851</v>
      </c>
      <c r="B34" s="91" t="s">
        <v>582</v>
      </c>
      <c r="C34" s="50" t="s">
        <v>278</v>
      </c>
      <c r="D34" s="23">
        <v>856.1999999999999</v>
      </c>
      <c r="E34" s="24">
        <v>8127.0</v>
      </c>
      <c r="F34" s="25">
        <f t="shared" si="11"/>
        <v>6958337</v>
      </c>
      <c r="G34" s="24">
        <f t="shared" si="12"/>
        <v>139167</v>
      </c>
      <c r="H34" s="24">
        <f t="shared" si="13"/>
        <v>2484126</v>
      </c>
      <c r="I34" s="24">
        <f t="shared" si="14"/>
        <v>9581630</v>
      </c>
    </row>
    <row r="35" ht="15.75" customHeight="1">
      <c r="A35" s="48" t="s">
        <v>852</v>
      </c>
      <c r="B35" s="91" t="s">
        <v>210</v>
      </c>
      <c r="C35" s="50" t="s">
        <v>207</v>
      </c>
      <c r="D35" s="23">
        <v>2818.7999999999997</v>
      </c>
      <c r="E35" s="24">
        <v>10752.0</v>
      </c>
      <c r="F35" s="25">
        <f t="shared" si="11"/>
        <v>30307738</v>
      </c>
      <c r="G35" s="24">
        <f t="shared" si="12"/>
        <v>606155</v>
      </c>
      <c r="H35" s="24">
        <f t="shared" si="13"/>
        <v>10819863</v>
      </c>
      <c r="I35" s="24">
        <f t="shared" si="14"/>
        <v>41733756</v>
      </c>
    </row>
    <row r="36" ht="15.75" customHeight="1">
      <c r="A36" s="48" t="s">
        <v>853</v>
      </c>
      <c r="B36" s="91" t="s">
        <v>320</v>
      </c>
      <c r="C36" s="22" t="s">
        <v>21</v>
      </c>
      <c r="D36" s="23">
        <v>25.439999999999998</v>
      </c>
      <c r="E36" s="24">
        <v>90832.0</v>
      </c>
      <c r="F36" s="25">
        <f t="shared" si="11"/>
        <v>2310766</v>
      </c>
      <c r="G36" s="24">
        <f t="shared" si="12"/>
        <v>46215</v>
      </c>
      <c r="H36" s="24">
        <f t="shared" si="13"/>
        <v>824943</v>
      </c>
      <c r="I36" s="24">
        <f t="shared" si="14"/>
        <v>3181924</v>
      </c>
    </row>
    <row r="37" ht="15.75" customHeight="1">
      <c r="A37" s="48" t="s">
        <v>854</v>
      </c>
      <c r="B37" s="91" t="s">
        <v>585</v>
      </c>
      <c r="C37" s="50" t="s">
        <v>38</v>
      </c>
      <c r="D37" s="23">
        <v>89.96</v>
      </c>
      <c r="E37" s="24" t="str">
        <f>+[58]APU!G352</f>
        <v>#ERROR!</v>
      </c>
      <c r="F37" s="25" t="str">
        <f t="shared" si="11"/>
        <v>#ERROR!</v>
      </c>
      <c r="G37" s="24" t="str">
        <f t="shared" si="12"/>
        <v>#ERROR!</v>
      </c>
      <c r="H37" s="24" t="str">
        <f t="shared" si="13"/>
        <v>#ERROR!</v>
      </c>
      <c r="I37" s="24" t="str">
        <f t="shared" si="14"/>
        <v>#ERROR!</v>
      </c>
    </row>
    <row r="38" ht="15.75" customHeight="1">
      <c r="A38" s="48" t="s">
        <v>855</v>
      </c>
      <c r="B38" s="91" t="s">
        <v>586</v>
      </c>
      <c r="C38" s="50" t="s">
        <v>21</v>
      </c>
      <c r="D38" s="23">
        <v>26.88</v>
      </c>
      <c r="E38" s="24">
        <v>74374.0</v>
      </c>
      <c r="F38" s="25">
        <f t="shared" si="11"/>
        <v>1999173</v>
      </c>
      <c r="G38" s="24">
        <f t="shared" si="12"/>
        <v>39983</v>
      </c>
      <c r="H38" s="24">
        <f t="shared" si="13"/>
        <v>713705</v>
      </c>
      <c r="I38" s="24">
        <f t="shared" si="14"/>
        <v>2752861</v>
      </c>
    </row>
    <row r="39" ht="15.75" customHeight="1">
      <c r="A39" s="48" t="s">
        <v>856</v>
      </c>
      <c r="B39" s="91" t="s">
        <v>588</v>
      </c>
      <c r="C39" s="50" t="s">
        <v>21</v>
      </c>
      <c r="D39" s="23">
        <v>7.68</v>
      </c>
      <c r="E39" s="24">
        <v>49970.0</v>
      </c>
      <c r="F39" s="25">
        <f t="shared" si="11"/>
        <v>383770</v>
      </c>
      <c r="G39" s="24">
        <f t="shared" si="12"/>
        <v>7675</v>
      </c>
      <c r="H39" s="24">
        <f t="shared" si="13"/>
        <v>137006</v>
      </c>
      <c r="I39" s="24">
        <f t="shared" si="14"/>
        <v>528451</v>
      </c>
    </row>
    <row r="40" ht="15.75" customHeight="1">
      <c r="A40" s="67" t="s">
        <v>589</v>
      </c>
      <c r="B40" s="5"/>
      <c r="C40" s="5"/>
      <c r="D40" s="5"/>
      <c r="E40" s="6"/>
      <c r="F40" s="68" t="str">
        <f t="shared" ref="F40:I40" si="15">SUM(F28:F39)</f>
        <v>#ERROR!</v>
      </c>
      <c r="G40" s="68" t="str">
        <f t="shared" si="15"/>
        <v>#ERROR!</v>
      </c>
      <c r="H40" s="68" t="str">
        <f t="shared" si="15"/>
        <v>#ERROR!</v>
      </c>
      <c r="I40" s="68" t="str">
        <f t="shared" si="15"/>
        <v>#ERROR!</v>
      </c>
      <c r="J40" s="409"/>
    </row>
    <row r="41" ht="15.75" customHeight="1">
      <c r="A41" s="122"/>
      <c r="B41" s="168"/>
      <c r="C41" s="50"/>
      <c r="D41" s="23"/>
      <c r="E41" s="24"/>
      <c r="F41" s="24"/>
      <c r="G41" s="24"/>
      <c r="H41" s="24"/>
      <c r="I41" s="24"/>
    </row>
    <row r="42" ht="15.75" customHeight="1">
      <c r="A42" s="205" t="s">
        <v>857</v>
      </c>
      <c r="B42" s="294" t="s">
        <v>590</v>
      </c>
      <c r="C42" s="5"/>
      <c r="D42" s="5"/>
      <c r="E42" s="5"/>
      <c r="F42" s="5"/>
      <c r="G42" s="5"/>
      <c r="H42" s="5"/>
      <c r="I42" s="6"/>
    </row>
    <row r="43" ht="15.75" customHeight="1">
      <c r="A43" s="48" t="s">
        <v>858</v>
      </c>
      <c r="B43" s="91" t="s">
        <v>567</v>
      </c>
      <c r="C43" s="22" t="s">
        <v>4</v>
      </c>
      <c r="D43" s="542">
        <v>7.0</v>
      </c>
      <c r="E43" s="25">
        <v>593615.0</v>
      </c>
      <c r="F43" s="25">
        <f t="shared" ref="F43:F49" si="16">ROUND(D43*E43,0)</f>
        <v>4155305</v>
      </c>
      <c r="G43" s="24">
        <f t="shared" ref="G43:G49" si="17">+ROUND(F43*$G$12,0)</f>
        <v>83106</v>
      </c>
      <c r="H43" s="24">
        <f t="shared" ref="H43:H49" si="18">+ROUND(SUM(F43:G43)*$H$12,0)</f>
        <v>1483444</v>
      </c>
      <c r="I43" s="24">
        <f t="shared" ref="I43:I49" si="19">SUM(F43:H43)</f>
        <v>5721855</v>
      </c>
    </row>
    <row r="44" ht="15.75" customHeight="1">
      <c r="A44" s="48" t="s">
        <v>859</v>
      </c>
      <c r="B44" s="91" t="s">
        <v>591</v>
      </c>
      <c r="C44" s="22" t="s">
        <v>21</v>
      </c>
      <c r="D44" s="542">
        <v>14.0</v>
      </c>
      <c r="E44" s="25">
        <v>57827.00000000001</v>
      </c>
      <c r="F44" s="25">
        <f t="shared" si="16"/>
        <v>809578</v>
      </c>
      <c r="G44" s="24">
        <f t="shared" si="17"/>
        <v>16192</v>
      </c>
      <c r="H44" s="24">
        <f t="shared" si="18"/>
        <v>289020</v>
      </c>
      <c r="I44" s="24">
        <f t="shared" si="19"/>
        <v>1114790</v>
      </c>
    </row>
    <row r="45" ht="15.75" customHeight="1">
      <c r="A45" s="48" t="s">
        <v>860</v>
      </c>
      <c r="B45" s="91" t="s">
        <v>519</v>
      </c>
      <c r="C45" s="22" t="s">
        <v>21</v>
      </c>
      <c r="D45" s="542">
        <v>19.1</v>
      </c>
      <c r="E45" s="25">
        <v>41593.0</v>
      </c>
      <c r="F45" s="25">
        <f t="shared" si="16"/>
        <v>794426</v>
      </c>
      <c r="G45" s="24">
        <f t="shared" si="17"/>
        <v>15889</v>
      </c>
      <c r="H45" s="24">
        <f t="shared" si="18"/>
        <v>283610</v>
      </c>
      <c r="I45" s="24">
        <f t="shared" si="19"/>
        <v>1093925</v>
      </c>
    </row>
    <row r="46" ht="15.75" customHeight="1">
      <c r="A46" s="48" t="s">
        <v>861</v>
      </c>
      <c r="B46" s="91" t="s">
        <v>592</v>
      </c>
      <c r="C46" s="22" t="s">
        <v>21</v>
      </c>
      <c r="D46" s="542">
        <v>20.1</v>
      </c>
      <c r="E46" s="25">
        <v>43311.0</v>
      </c>
      <c r="F46" s="25">
        <f t="shared" si="16"/>
        <v>870551</v>
      </c>
      <c r="G46" s="24">
        <f t="shared" si="17"/>
        <v>17411</v>
      </c>
      <c r="H46" s="24">
        <f t="shared" si="18"/>
        <v>310787</v>
      </c>
      <c r="I46" s="24">
        <f t="shared" si="19"/>
        <v>1198749</v>
      </c>
    </row>
    <row r="47" ht="15.75" customHeight="1">
      <c r="A47" s="48" t="s">
        <v>862</v>
      </c>
      <c r="B47" s="91" t="s">
        <v>593</v>
      </c>
      <c r="C47" s="22" t="s">
        <v>21</v>
      </c>
      <c r="D47" s="542">
        <v>20.1</v>
      </c>
      <c r="E47" s="25">
        <v>36611.0</v>
      </c>
      <c r="F47" s="25">
        <f t="shared" si="16"/>
        <v>735881</v>
      </c>
      <c r="G47" s="24">
        <f t="shared" si="17"/>
        <v>14718</v>
      </c>
      <c r="H47" s="24">
        <f t="shared" si="18"/>
        <v>262710</v>
      </c>
      <c r="I47" s="24">
        <f t="shared" si="19"/>
        <v>1013309</v>
      </c>
    </row>
    <row r="48" ht="15.75" customHeight="1">
      <c r="A48" s="48" t="s">
        <v>863</v>
      </c>
      <c r="B48" s="91" t="s">
        <v>317</v>
      </c>
      <c r="C48" s="22" t="s">
        <v>207</v>
      </c>
      <c r="D48" s="542">
        <v>53.64</v>
      </c>
      <c r="E48" s="25">
        <v>34101.0</v>
      </c>
      <c r="F48" s="25">
        <f t="shared" si="16"/>
        <v>1829178</v>
      </c>
      <c r="G48" s="24">
        <f t="shared" si="17"/>
        <v>36584</v>
      </c>
      <c r="H48" s="24">
        <f t="shared" si="18"/>
        <v>653017</v>
      </c>
      <c r="I48" s="24">
        <f t="shared" si="19"/>
        <v>2518779</v>
      </c>
    </row>
    <row r="49" ht="15.75" customHeight="1">
      <c r="A49" s="48" t="s">
        <v>864</v>
      </c>
      <c r="B49" s="91" t="s">
        <v>526</v>
      </c>
      <c r="C49" s="22" t="s">
        <v>207</v>
      </c>
      <c r="D49" s="542">
        <v>44.1</v>
      </c>
      <c r="E49" s="25">
        <v>38016.0</v>
      </c>
      <c r="F49" s="25">
        <f t="shared" si="16"/>
        <v>1676506</v>
      </c>
      <c r="G49" s="24">
        <f t="shared" si="17"/>
        <v>33530</v>
      </c>
      <c r="H49" s="24">
        <f t="shared" si="18"/>
        <v>598513</v>
      </c>
      <c r="I49" s="24">
        <f t="shared" si="19"/>
        <v>2308549</v>
      </c>
    </row>
    <row r="50" ht="15.75" customHeight="1">
      <c r="A50" s="67" t="s">
        <v>594</v>
      </c>
      <c r="B50" s="5"/>
      <c r="C50" s="5"/>
      <c r="D50" s="5"/>
      <c r="E50" s="6"/>
      <c r="F50" s="68">
        <f t="shared" ref="F50:I50" si="20">SUM(F43:F49)</f>
        <v>10871425</v>
      </c>
      <c r="G50" s="68">
        <f t="shared" si="20"/>
        <v>217430</v>
      </c>
      <c r="H50" s="68">
        <f t="shared" si="20"/>
        <v>3881101</v>
      </c>
      <c r="I50" s="68">
        <f t="shared" si="20"/>
        <v>14969956</v>
      </c>
    </row>
    <row r="51" ht="15.75" customHeight="1">
      <c r="A51" s="122"/>
      <c r="B51" s="168"/>
      <c r="C51" s="50"/>
      <c r="D51" s="23"/>
      <c r="E51" s="24"/>
      <c r="F51" s="24"/>
      <c r="G51" s="24"/>
      <c r="H51" s="24"/>
      <c r="I51" s="24"/>
    </row>
    <row r="52" ht="15.75" customHeight="1">
      <c r="A52" s="205" t="s">
        <v>865</v>
      </c>
      <c r="B52" s="294" t="s">
        <v>595</v>
      </c>
      <c r="C52" s="5"/>
      <c r="D52" s="5"/>
      <c r="E52" s="5"/>
      <c r="F52" s="5"/>
      <c r="G52" s="5"/>
      <c r="H52" s="5"/>
      <c r="I52" s="6"/>
    </row>
    <row r="53" ht="15.75" customHeight="1">
      <c r="A53" s="48" t="s">
        <v>866</v>
      </c>
      <c r="B53" s="91" t="s">
        <v>596</v>
      </c>
      <c r="C53" s="50" t="s">
        <v>4</v>
      </c>
      <c r="D53" s="23">
        <v>1.0</v>
      </c>
      <c r="E53" s="24">
        <v>312801.0</v>
      </c>
      <c r="F53" s="25">
        <f t="shared" ref="F53:F80" si="21">ROUND(D53*E53,0)</f>
        <v>312801</v>
      </c>
      <c r="G53" s="24">
        <f t="shared" ref="G53:G80" si="22">+ROUND(F53*$G$12,0)</f>
        <v>6256</v>
      </c>
      <c r="H53" s="24">
        <f t="shared" ref="H53:H80" si="23">+ROUND(SUM(F53:G53)*$H$12,0)</f>
        <v>111670</v>
      </c>
      <c r="I53" s="24">
        <f t="shared" ref="I53:I80" si="24">SUM(F53:H53)</f>
        <v>430727</v>
      </c>
    </row>
    <row r="54" ht="15.75" customHeight="1">
      <c r="A54" s="48" t="s">
        <v>867</v>
      </c>
      <c r="B54" s="91" t="s">
        <v>597</v>
      </c>
      <c r="C54" s="50" t="s">
        <v>4</v>
      </c>
      <c r="D54" s="23">
        <v>1.0</v>
      </c>
      <c r="E54" s="24">
        <v>23376.0</v>
      </c>
      <c r="F54" s="25">
        <f t="shared" si="21"/>
        <v>23376</v>
      </c>
      <c r="G54" s="24">
        <f t="shared" si="22"/>
        <v>468</v>
      </c>
      <c r="H54" s="24">
        <f t="shared" si="23"/>
        <v>8345</v>
      </c>
      <c r="I54" s="24">
        <f t="shared" si="24"/>
        <v>32189</v>
      </c>
    </row>
    <row r="55" ht="15.75" customHeight="1">
      <c r="A55" s="48" t="s">
        <v>868</v>
      </c>
      <c r="B55" s="91" t="s">
        <v>598</v>
      </c>
      <c r="C55" s="50" t="s">
        <v>4</v>
      </c>
      <c r="D55" s="23">
        <v>1.0</v>
      </c>
      <c r="E55" s="24">
        <v>31328.0</v>
      </c>
      <c r="F55" s="25">
        <f t="shared" si="21"/>
        <v>31328</v>
      </c>
      <c r="G55" s="24">
        <f t="shared" si="22"/>
        <v>627</v>
      </c>
      <c r="H55" s="24">
        <f t="shared" si="23"/>
        <v>11184</v>
      </c>
      <c r="I55" s="24">
        <f t="shared" si="24"/>
        <v>43139</v>
      </c>
    </row>
    <row r="56" ht="15.75" customHeight="1">
      <c r="A56" s="48" t="s">
        <v>869</v>
      </c>
      <c r="B56" s="168" t="s">
        <v>599</v>
      </c>
      <c r="C56" s="50" t="s">
        <v>4</v>
      </c>
      <c r="D56" s="23">
        <v>1.0</v>
      </c>
      <c r="E56" s="24">
        <v>45385.0</v>
      </c>
      <c r="F56" s="25">
        <f t="shared" si="21"/>
        <v>45385</v>
      </c>
      <c r="G56" s="24">
        <f t="shared" si="22"/>
        <v>908</v>
      </c>
      <c r="H56" s="24">
        <f t="shared" si="23"/>
        <v>16203</v>
      </c>
      <c r="I56" s="24">
        <f t="shared" si="24"/>
        <v>62496</v>
      </c>
    </row>
    <row r="57" ht="15.75" customHeight="1">
      <c r="A57" s="48" t="s">
        <v>870</v>
      </c>
      <c r="B57" s="168" t="s">
        <v>600</v>
      </c>
      <c r="C57" s="50" t="s">
        <v>4</v>
      </c>
      <c r="D57" s="23">
        <v>1.0</v>
      </c>
      <c r="E57" s="24">
        <v>53113.0</v>
      </c>
      <c r="F57" s="25">
        <f t="shared" si="21"/>
        <v>53113</v>
      </c>
      <c r="G57" s="24">
        <f t="shared" si="22"/>
        <v>1062</v>
      </c>
      <c r="H57" s="24">
        <f t="shared" si="23"/>
        <v>18961</v>
      </c>
      <c r="I57" s="24">
        <f t="shared" si="24"/>
        <v>73136</v>
      </c>
    </row>
    <row r="58" ht="15.75" customHeight="1">
      <c r="A58" s="48" t="s">
        <v>871</v>
      </c>
      <c r="B58" s="168" t="s">
        <v>601</v>
      </c>
      <c r="C58" s="50" t="s">
        <v>4</v>
      </c>
      <c r="D58" s="23">
        <v>1.0</v>
      </c>
      <c r="E58" s="24">
        <v>568357.0</v>
      </c>
      <c r="F58" s="25">
        <f t="shared" si="21"/>
        <v>568357</v>
      </c>
      <c r="G58" s="24">
        <f t="shared" si="22"/>
        <v>11367</v>
      </c>
      <c r="H58" s="24">
        <f t="shared" si="23"/>
        <v>202903</v>
      </c>
      <c r="I58" s="24">
        <f t="shared" si="24"/>
        <v>782627</v>
      </c>
    </row>
    <row r="59" ht="15.75" customHeight="1">
      <c r="A59" s="48" t="s">
        <v>872</v>
      </c>
      <c r="B59" s="168" t="s">
        <v>602</v>
      </c>
      <c r="C59" s="50" t="s">
        <v>4</v>
      </c>
      <c r="D59" s="23">
        <v>2.0</v>
      </c>
      <c r="E59" s="24">
        <v>537837.0</v>
      </c>
      <c r="F59" s="25">
        <f t="shared" si="21"/>
        <v>1075674</v>
      </c>
      <c r="G59" s="24">
        <f t="shared" si="22"/>
        <v>21513</v>
      </c>
      <c r="H59" s="24">
        <f t="shared" si="23"/>
        <v>384015</v>
      </c>
      <c r="I59" s="24">
        <f t="shared" si="24"/>
        <v>1481202</v>
      </c>
    </row>
    <row r="60" ht="15.75" customHeight="1">
      <c r="A60" s="48" t="s">
        <v>873</v>
      </c>
      <c r="B60" s="168" t="s">
        <v>603</v>
      </c>
      <c r="C60" s="50" t="s">
        <v>4</v>
      </c>
      <c r="D60" s="23">
        <v>2.0</v>
      </c>
      <c r="E60" s="24">
        <v>477749.0</v>
      </c>
      <c r="F60" s="25">
        <f t="shared" si="21"/>
        <v>955498</v>
      </c>
      <c r="G60" s="24">
        <f t="shared" si="22"/>
        <v>19110</v>
      </c>
      <c r="H60" s="24">
        <f t="shared" si="23"/>
        <v>341113</v>
      </c>
      <c r="I60" s="24">
        <f t="shared" si="24"/>
        <v>1315721</v>
      </c>
    </row>
    <row r="61" ht="15.75" customHeight="1">
      <c r="A61" s="48" t="s">
        <v>874</v>
      </c>
      <c r="B61" s="168" t="s">
        <v>604</v>
      </c>
      <c r="C61" s="50" t="s">
        <v>4</v>
      </c>
      <c r="D61" s="23">
        <v>2.0</v>
      </c>
      <c r="E61" s="24">
        <v>727061.0</v>
      </c>
      <c r="F61" s="25">
        <f t="shared" si="21"/>
        <v>1454122</v>
      </c>
      <c r="G61" s="24">
        <f t="shared" si="22"/>
        <v>29082</v>
      </c>
      <c r="H61" s="24">
        <f t="shared" si="23"/>
        <v>519121</v>
      </c>
      <c r="I61" s="24">
        <f t="shared" si="24"/>
        <v>2002325</v>
      </c>
    </row>
    <row r="62" ht="15.75" customHeight="1">
      <c r="A62" s="48" t="s">
        <v>875</v>
      </c>
      <c r="B62" s="168" t="s">
        <v>605</v>
      </c>
      <c r="C62" s="50" t="s">
        <v>4</v>
      </c>
      <c r="D62" s="23">
        <v>2.0</v>
      </c>
      <c r="E62" s="24">
        <v>181397.0</v>
      </c>
      <c r="F62" s="25">
        <f t="shared" si="21"/>
        <v>362794</v>
      </c>
      <c r="G62" s="24">
        <f t="shared" si="22"/>
        <v>7256</v>
      </c>
      <c r="H62" s="24">
        <f t="shared" si="23"/>
        <v>129518</v>
      </c>
      <c r="I62" s="24">
        <f t="shared" si="24"/>
        <v>499568</v>
      </c>
    </row>
    <row r="63" ht="15.75" customHeight="1">
      <c r="A63" s="48" t="s">
        <v>876</v>
      </c>
      <c r="B63" s="168" t="s">
        <v>606</v>
      </c>
      <c r="C63" s="50" t="s">
        <v>4</v>
      </c>
      <c r="D63" s="23">
        <v>4.0</v>
      </c>
      <c r="E63" s="24">
        <v>214437.0</v>
      </c>
      <c r="F63" s="25">
        <f t="shared" si="21"/>
        <v>857748</v>
      </c>
      <c r="G63" s="24">
        <f t="shared" si="22"/>
        <v>17155</v>
      </c>
      <c r="H63" s="24">
        <f t="shared" si="23"/>
        <v>306216</v>
      </c>
      <c r="I63" s="24">
        <f t="shared" si="24"/>
        <v>1181119</v>
      </c>
    </row>
    <row r="64" ht="15.75" customHeight="1">
      <c r="A64" s="48" t="s">
        <v>877</v>
      </c>
      <c r="B64" s="168" t="s">
        <v>607</v>
      </c>
      <c r="C64" s="50" t="s">
        <v>4</v>
      </c>
      <c r="D64" s="23">
        <v>2.0</v>
      </c>
      <c r="E64" s="24">
        <v>159333.0</v>
      </c>
      <c r="F64" s="25">
        <f t="shared" si="21"/>
        <v>318666</v>
      </c>
      <c r="G64" s="24">
        <f t="shared" si="22"/>
        <v>6373</v>
      </c>
      <c r="H64" s="24">
        <f t="shared" si="23"/>
        <v>113764</v>
      </c>
      <c r="I64" s="24">
        <f t="shared" si="24"/>
        <v>438803</v>
      </c>
    </row>
    <row r="65" ht="15.75" customHeight="1">
      <c r="A65" s="48" t="s">
        <v>878</v>
      </c>
      <c r="B65" s="168" t="s">
        <v>608</v>
      </c>
      <c r="C65" s="50" t="s">
        <v>4</v>
      </c>
      <c r="D65" s="23">
        <v>2.0</v>
      </c>
      <c r="E65" s="24">
        <v>144773.0</v>
      </c>
      <c r="F65" s="25">
        <f t="shared" si="21"/>
        <v>289546</v>
      </c>
      <c r="G65" s="24">
        <f t="shared" si="22"/>
        <v>5791</v>
      </c>
      <c r="H65" s="24">
        <f t="shared" si="23"/>
        <v>103368</v>
      </c>
      <c r="I65" s="24">
        <f t="shared" si="24"/>
        <v>398705</v>
      </c>
    </row>
    <row r="66" ht="15.75" customHeight="1">
      <c r="A66" s="48" t="s">
        <v>879</v>
      </c>
      <c r="B66" s="168" t="s">
        <v>609</v>
      </c>
      <c r="C66" s="50" t="s">
        <v>4</v>
      </c>
      <c r="D66" s="23">
        <v>1.0</v>
      </c>
      <c r="E66" s="24">
        <v>343534.0</v>
      </c>
      <c r="F66" s="25">
        <f t="shared" si="21"/>
        <v>343534</v>
      </c>
      <c r="G66" s="24">
        <f t="shared" si="22"/>
        <v>6871</v>
      </c>
      <c r="H66" s="24">
        <f t="shared" si="23"/>
        <v>122642</v>
      </c>
      <c r="I66" s="24">
        <f t="shared" si="24"/>
        <v>473047</v>
      </c>
    </row>
    <row r="67" ht="15.75" customHeight="1">
      <c r="A67" s="48" t="s">
        <v>880</v>
      </c>
      <c r="B67" s="168" t="s">
        <v>610</v>
      </c>
      <c r="C67" s="50" t="s">
        <v>4</v>
      </c>
      <c r="D67" s="23">
        <v>4.0</v>
      </c>
      <c r="E67" s="24">
        <v>103769.0</v>
      </c>
      <c r="F67" s="25">
        <f t="shared" si="21"/>
        <v>415076</v>
      </c>
      <c r="G67" s="24">
        <f t="shared" si="22"/>
        <v>8302</v>
      </c>
      <c r="H67" s="24">
        <f t="shared" si="23"/>
        <v>148182</v>
      </c>
      <c r="I67" s="24">
        <f t="shared" si="24"/>
        <v>571560</v>
      </c>
    </row>
    <row r="68" ht="15.75" customHeight="1">
      <c r="A68" s="48" t="s">
        <v>881</v>
      </c>
      <c r="B68" s="168" t="s">
        <v>612</v>
      </c>
      <c r="C68" s="50" t="s">
        <v>4</v>
      </c>
      <c r="D68" s="23">
        <v>3.0</v>
      </c>
      <c r="E68" s="24">
        <v>95039.0</v>
      </c>
      <c r="F68" s="25">
        <f t="shared" si="21"/>
        <v>285117</v>
      </c>
      <c r="G68" s="24">
        <f t="shared" si="22"/>
        <v>5702</v>
      </c>
      <c r="H68" s="24">
        <f t="shared" si="23"/>
        <v>101787</v>
      </c>
      <c r="I68" s="24">
        <f t="shared" si="24"/>
        <v>392606</v>
      </c>
    </row>
    <row r="69" ht="15.75" customHeight="1">
      <c r="A69" s="48" t="s">
        <v>882</v>
      </c>
      <c r="B69" s="168" t="s">
        <v>614</v>
      </c>
      <c r="C69" s="50" t="s">
        <v>4</v>
      </c>
      <c r="D69" s="23">
        <v>4.0</v>
      </c>
      <c r="E69" s="24">
        <v>35122.0</v>
      </c>
      <c r="F69" s="25">
        <f t="shared" si="21"/>
        <v>140488</v>
      </c>
      <c r="G69" s="24">
        <f t="shared" si="22"/>
        <v>2810</v>
      </c>
      <c r="H69" s="24">
        <f t="shared" si="23"/>
        <v>50154</v>
      </c>
      <c r="I69" s="24">
        <f t="shared" si="24"/>
        <v>193452</v>
      </c>
    </row>
    <row r="70" ht="15.75" customHeight="1">
      <c r="A70" s="48" t="s">
        <v>883</v>
      </c>
      <c r="B70" s="168" t="s">
        <v>616</v>
      </c>
      <c r="C70" s="50" t="s">
        <v>4</v>
      </c>
      <c r="D70" s="23">
        <v>4.0</v>
      </c>
      <c r="E70" s="24">
        <v>29858.0</v>
      </c>
      <c r="F70" s="25">
        <f t="shared" si="21"/>
        <v>119432</v>
      </c>
      <c r="G70" s="24">
        <f t="shared" si="22"/>
        <v>2389</v>
      </c>
      <c r="H70" s="24">
        <f t="shared" si="23"/>
        <v>42637</v>
      </c>
      <c r="I70" s="24">
        <f t="shared" si="24"/>
        <v>164458</v>
      </c>
    </row>
    <row r="71" ht="15.75" customHeight="1">
      <c r="A71" s="48" t="s">
        <v>884</v>
      </c>
      <c r="B71" s="91" t="s">
        <v>618</v>
      </c>
      <c r="C71" s="22" t="s">
        <v>4</v>
      </c>
      <c r="D71" s="542">
        <v>4.0</v>
      </c>
      <c r="E71" s="25">
        <v>23989.0</v>
      </c>
      <c r="F71" s="25">
        <f t="shared" si="21"/>
        <v>95956</v>
      </c>
      <c r="G71" s="24">
        <f t="shared" si="22"/>
        <v>1919</v>
      </c>
      <c r="H71" s="24">
        <f t="shared" si="23"/>
        <v>34256</v>
      </c>
      <c r="I71" s="24">
        <f t="shared" si="24"/>
        <v>132131</v>
      </c>
    </row>
    <row r="72" ht="15.75" customHeight="1">
      <c r="A72" s="48" t="s">
        <v>885</v>
      </c>
      <c r="B72" s="91" t="s">
        <v>620</v>
      </c>
      <c r="C72" s="22" t="s">
        <v>4</v>
      </c>
      <c r="D72" s="542">
        <v>4.0</v>
      </c>
      <c r="E72" s="25">
        <v>30026.0</v>
      </c>
      <c r="F72" s="25">
        <f t="shared" si="21"/>
        <v>120104</v>
      </c>
      <c r="G72" s="24">
        <f t="shared" si="22"/>
        <v>2402</v>
      </c>
      <c r="H72" s="24">
        <f t="shared" si="23"/>
        <v>42877</v>
      </c>
      <c r="I72" s="24">
        <f t="shared" si="24"/>
        <v>165383</v>
      </c>
    </row>
    <row r="73" ht="15.75" customHeight="1">
      <c r="A73" s="48" t="s">
        <v>886</v>
      </c>
      <c r="B73" s="168" t="s">
        <v>622</v>
      </c>
      <c r="C73" s="50" t="s">
        <v>4</v>
      </c>
      <c r="D73" s="23">
        <v>2.0</v>
      </c>
      <c r="E73" s="24">
        <v>448301.0</v>
      </c>
      <c r="F73" s="25">
        <f t="shared" si="21"/>
        <v>896602</v>
      </c>
      <c r="G73" s="24">
        <f t="shared" si="22"/>
        <v>17932</v>
      </c>
      <c r="H73" s="24">
        <f t="shared" si="23"/>
        <v>320087</v>
      </c>
      <c r="I73" s="24">
        <f t="shared" si="24"/>
        <v>1234621</v>
      </c>
    </row>
    <row r="74" ht="15.75" customHeight="1">
      <c r="A74" s="48" t="s">
        <v>887</v>
      </c>
      <c r="B74" s="168" t="s">
        <v>624</v>
      </c>
      <c r="C74" s="50" t="s">
        <v>4</v>
      </c>
      <c r="D74" s="23">
        <v>1.0</v>
      </c>
      <c r="E74" s="24">
        <v>659861.0</v>
      </c>
      <c r="F74" s="25">
        <f t="shared" si="21"/>
        <v>659861</v>
      </c>
      <c r="G74" s="24">
        <f t="shared" si="22"/>
        <v>13197</v>
      </c>
      <c r="H74" s="24">
        <f t="shared" si="23"/>
        <v>235570</v>
      </c>
      <c r="I74" s="24">
        <f t="shared" si="24"/>
        <v>908628</v>
      </c>
    </row>
    <row r="75" ht="15.75" customHeight="1">
      <c r="A75" s="48" t="s">
        <v>888</v>
      </c>
      <c r="B75" s="168" t="s">
        <v>626</v>
      </c>
      <c r="C75" s="50" t="s">
        <v>4</v>
      </c>
      <c r="D75" s="23">
        <v>1.0</v>
      </c>
      <c r="E75" s="24">
        <v>4269987.0</v>
      </c>
      <c r="F75" s="25">
        <f t="shared" si="21"/>
        <v>4269987</v>
      </c>
      <c r="G75" s="24">
        <f t="shared" si="22"/>
        <v>85400</v>
      </c>
      <c r="H75" s="24">
        <f t="shared" si="23"/>
        <v>1524385</v>
      </c>
      <c r="I75" s="24">
        <f t="shared" si="24"/>
        <v>5879772</v>
      </c>
    </row>
    <row r="76" ht="15.75" customHeight="1">
      <c r="A76" s="48" t="s">
        <v>889</v>
      </c>
      <c r="B76" s="168" t="s">
        <v>628</v>
      </c>
      <c r="C76" s="50" t="s">
        <v>4</v>
      </c>
      <c r="D76" s="23">
        <v>1.0</v>
      </c>
      <c r="E76" s="24">
        <v>3524933.0</v>
      </c>
      <c r="F76" s="25">
        <f t="shared" si="21"/>
        <v>3524933</v>
      </c>
      <c r="G76" s="24">
        <f t="shared" si="22"/>
        <v>70499</v>
      </c>
      <c r="H76" s="24">
        <f t="shared" si="23"/>
        <v>1258401</v>
      </c>
      <c r="I76" s="24">
        <f t="shared" si="24"/>
        <v>4853833</v>
      </c>
    </row>
    <row r="77" ht="15.75" customHeight="1">
      <c r="A77" s="48" t="s">
        <v>890</v>
      </c>
      <c r="B77" s="91" t="s">
        <v>630</v>
      </c>
      <c r="C77" s="22" t="s">
        <v>4</v>
      </c>
      <c r="D77" s="542">
        <v>2.0</v>
      </c>
      <c r="E77" s="25">
        <v>1771754.0</v>
      </c>
      <c r="F77" s="25">
        <f t="shared" si="21"/>
        <v>3543508</v>
      </c>
      <c r="G77" s="24">
        <f t="shared" si="22"/>
        <v>70870</v>
      </c>
      <c r="H77" s="24">
        <f t="shared" si="23"/>
        <v>1265032</v>
      </c>
      <c r="I77" s="24">
        <f t="shared" si="24"/>
        <v>4879410</v>
      </c>
    </row>
    <row r="78" ht="15.75" customHeight="1">
      <c r="A78" s="48" t="s">
        <v>891</v>
      </c>
      <c r="B78" s="91" t="s">
        <v>632</v>
      </c>
      <c r="C78" s="22" t="s">
        <v>4</v>
      </c>
      <c r="D78" s="542">
        <v>1.0</v>
      </c>
      <c r="E78" s="25">
        <v>1521434.0</v>
      </c>
      <c r="F78" s="25">
        <f t="shared" si="21"/>
        <v>1521434</v>
      </c>
      <c r="G78" s="24">
        <f t="shared" si="22"/>
        <v>30429</v>
      </c>
      <c r="H78" s="24">
        <f t="shared" si="23"/>
        <v>543152</v>
      </c>
      <c r="I78" s="24">
        <f t="shared" si="24"/>
        <v>2095015</v>
      </c>
    </row>
    <row r="79" ht="15.75" customHeight="1">
      <c r="A79" s="48" t="s">
        <v>892</v>
      </c>
      <c r="B79" s="91" t="s">
        <v>634</v>
      </c>
      <c r="C79" s="22" t="s">
        <v>4</v>
      </c>
      <c r="D79" s="542">
        <v>1.0</v>
      </c>
      <c r="E79" s="25">
        <v>1101994.0</v>
      </c>
      <c r="F79" s="25">
        <f t="shared" si="21"/>
        <v>1101994</v>
      </c>
      <c r="G79" s="24">
        <f t="shared" si="22"/>
        <v>22040</v>
      </c>
      <c r="H79" s="24">
        <f t="shared" si="23"/>
        <v>393412</v>
      </c>
      <c r="I79" s="24">
        <f t="shared" si="24"/>
        <v>1517446</v>
      </c>
    </row>
    <row r="80" ht="15.75" customHeight="1">
      <c r="A80" s="48" t="s">
        <v>893</v>
      </c>
      <c r="B80" s="91" t="s">
        <v>636</v>
      </c>
      <c r="C80" s="22" t="s">
        <v>4</v>
      </c>
      <c r="D80" s="542">
        <v>1.0</v>
      </c>
      <c r="E80" s="25">
        <v>1420634.0</v>
      </c>
      <c r="F80" s="25">
        <f t="shared" si="21"/>
        <v>1420634</v>
      </c>
      <c r="G80" s="24">
        <f t="shared" si="22"/>
        <v>28413</v>
      </c>
      <c r="H80" s="24">
        <f t="shared" si="23"/>
        <v>507166</v>
      </c>
      <c r="I80" s="24">
        <f t="shared" si="24"/>
        <v>1956213</v>
      </c>
    </row>
    <row r="81" ht="15.75" customHeight="1">
      <c r="A81" s="67" t="s">
        <v>637</v>
      </c>
      <c r="B81" s="5"/>
      <c r="C81" s="5"/>
      <c r="D81" s="5"/>
      <c r="E81" s="6"/>
      <c r="F81" s="68">
        <f t="shared" ref="F81:I81" si="25">SUM(F53:F80)</f>
        <v>24807068</v>
      </c>
      <c r="G81" s="68">
        <f t="shared" si="25"/>
        <v>496143</v>
      </c>
      <c r="H81" s="68">
        <f t="shared" si="25"/>
        <v>8856121</v>
      </c>
      <c r="I81" s="68">
        <f t="shared" si="25"/>
        <v>34159332</v>
      </c>
    </row>
    <row r="82" ht="15.75" customHeight="1">
      <c r="A82" s="543"/>
      <c r="B82" s="543"/>
      <c r="C82" s="543"/>
      <c r="D82" s="543"/>
      <c r="E82" s="543"/>
      <c r="F82" s="68"/>
      <c r="G82" s="68"/>
      <c r="H82" s="68"/>
      <c r="I82" s="68"/>
    </row>
    <row r="83" ht="14.25" customHeight="1">
      <c r="A83" s="205" t="s">
        <v>894</v>
      </c>
      <c r="B83" s="294" t="s">
        <v>638</v>
      </c>
      <c r="C83" s="5"/>
      <c r="D83" s="5"/>
      <c r="E83" s="5"/>
      <c r="F83" s="5"/>
      <c r="G83" s="5"/>
      <c r="H83" s="5"/>
      <c r="I83" s="6"/>
    </row>
    <row r="84" ht="15.75" customHeight="1">
      <c r="A84" s="48" t="s">
        <v>895</v>
      </c>
      <c r="B84" s="91" t="s">
        <v>322</v>
      </c>
      <c r="C84" s="50" t="s">
        <v>323</v>
      </c>
      <c r="D84" s="23">
        <v>84.01</v>
      </c>
      <c r="E84" s="24">
        <v>17298.0</v>
      </c>
      <c r="F84" s="25">
        <f t="shared" ref="F84:F100" si="26">ROUND(D84*E84,0)</f>
        <v>1453205</v>
      </c>
      <c r="G84" s="24">
        <f t="shared" ref="G84:G100" si="27">+ROUND(F84*$G$12,0)</f>
        <v>29064</v>
      </c>
      <c r="H84" s="24">
        <f t="shared" ref="H84:H100" si="28">+ROUND(SUM(F84:G84)*$H$12,0)</f>
        <v>518794</v>
      </c>
      <c r="I84" s="24">
        <f t="shared" ref="I84:I99" si="29">SUM(F84:H84)</f>
        <v>2001063</v>
      </c>
    </row>
    <row r="85" ht="15.75" customHeight="1">
      <c r="A85" s="48" t="s">
        <v>896</v>
      </c>
      <c r="B85" s="91" t="s">
        <v>317</v>
      </c>
      <c r="C85" s="50" t="s">
        <v>639</v>
      </c>
      <c r="D85" s="23">
        <v>13.0</v>
      </c>
      <c r="E85" s="25">
        <v>34101.0</v>
      </c>
      <c r="F85" s="25">
        <f t="shared" si="26"/>
        <v>443313</v>
      </c>
      <c r="G85" s="24">
        <f t="shared" si="27"/>
        <v>8866</v>
      </c>
      <c r="H85" s="24">
        <f t="shared" si="28"/>
        <v>158263</v>
      </c>
      <c r="I85" s="24">
        <f t="shared" si="29"/>
        <v>610442</v>
      </c>
    </row>
    <row r="86" ht="15.75" customHeight="1">
      <c r="A86" s="48" t="s">
        <v>897</v>
      </c>
      <c r="B86" s="91" t="s">
        <v>640</v>
      </c>
      <c r="C86" s="50" t="s">
        <v>38</v>
      </c>
      <c r="D86" s="23">
        <v>21.68</v>
      </c>
      <c r="E86" s="24">
        <v>19515.0</v>
      </c>
      <c r="F86" s="25">
        <f t="shared" si="26"/>
        <v>423085</v>
      </c>
      <c r="G86" s="24">
        <f t="shared" si="27"/>
        <v>8462</v>
      </c>
      <c r="H86" s="24">
        <f t="shared" si="28"/>
        <v>151041</v>
      </c>
      <c r="I86" s="24">
        <f t="shared" si="29"/>
        <v>582588</v>
      </c>
    </row>
    <row r="87" ht="15.75" customHeight="1">
      <c r="A87" s="48" t="s">
        <v>898</v>
      </c>
      <c r="B87" s="91" t="s">
        <v>212</v>
      </c>
      <c r="C87" s="50" t="s">
        <v>639</v>
      </c>
      <c r="D87" s="23">
        <v>5.74</v>
      </c>
      <c r="E87" s="24">
        <v>99417.0</v>
      </c>
      <c r="F87" s="25">
        <f t="shared" si="26"/>
        <v>570654</v>
      </c>
      <c r="G87" s="24">
        <f t="shared" si="27"/>
        <v>11413</v>
      </c>
      <c r="H87" s="24">
        <f t="shared" si="28"/>
        <v>203723</v>
      </c>
      <c r="I87" s="24">
        <f t="shared" si="29"/>
        <v>785790</v>
      </c>
    </row>
    <row r="88" ht="15.75" customHeight="1">
      <c r="A88" s="48" t="s">
        <v>899</v>
      </c>
      <c r="B88" s="91" t="s">
        <v>582</v>
      </c>
      <c r="C88" s="50" t="s">
        <v>278</v>
      </c>
      <c r="D88" s="23">
        <v>1023.0</v>
      </c>
      <c r="E88" s="24">
        <v>8127.0</v>
      </c>
      <c r="F88" s="25">
        <f t="shared" si="26"/>
        <v>8313921</v>
      </c>
      <c r="G88" s="24">
        <f t="shared" si="27"/>
        <v>166278</v>
      </c>
      <c r="H88" s="24">
        <f t="shared" si="28"/>
        <v>2968070</v>
      </c>
      <c r="I88" s="24">
        <f t="shared" si="29"/>
        <v>11448269</v>
      </c>
    </row>
    <row r="89" ht="15.75" customHeight="1">
      <c r="A89" s="48" t="s">
        <v>900</v>
      </c>
      <c r="B89" s="168" t="s">
        <v>641</v>
      </c>
      <c r="C89" s="50" t="s">
        <v>207</v>
      </c>
      <c r="D89" s="23">
        <v>6.78</v>
      </c>
      <c r="E89" s="24" t="str">
        <f>+[58]APU!G1189</f>
        <v>#ERROR!</v>
      </c>
      <c r="F89" s="25" t="str">
        <f t="shared" si="26"/>
        <v>#ERROR!</v>
      </c>
      <c r="G89" s="24" t="str">
        <f t="shared" si="27"/>
        <v>#ERROR!</v>
      </c>
      <c r="H89" s="24" t="str">
        <f t="shared" si="28"/>
        <v>#ERROR!</v>
      </c>
      <c r="I89" s="24" t="str">
        <f t="shared" si="29"/>
        <v>#ERROR!</v>
      </c>
    </row>
    <row r="90" ht="15.75" customHeight="1">
      <c r="A90" s="48" t="s">
        <v>901</v>
      </c>
      <c r="B90" s="168" t="s">
        <v>642</v>
      </c>
      <c r="C90" s="50" t="s">
        <v>38</v>
      </c>
      <c r="D90" s="23">
        <v>32.51</v>
      </c>
      <c r="E90" s="24">
        <v>122024.0</v>
      </c>
      <c r="F90" s="25">
        <f t="shared" si="26"/>
        <v>3967000</v>
      </c>
      <c r="G90" s="24">
        <f t="shared" si="27"/>
        <v>79340</v>
      </c>
      <c r="H90" s="24">
        <f t="shared" si="28"/>
        <v>1416219</v>
      </c>
      <c r="I90" s="24">
        <f t="shared" si="29"/>
        <v>5462559</v>
      </c>
    </row>
    <row r="91" ht="15.75" customHeight="1">
      <c r="A91" s="48" t="s">
        <v>902</v>
      </c>
      <c r="B91" s="168" t="s">
        <v>643</v>
      </c>
      <c r="C91" s="50" t="s">
        <v>207</v>
      </c>
      <c r="D91" s="23">
        <v>2.08</v>
      </c>
      <c r="E91" s="24">
        <v>960163.0</v>
      </c>
      <c r="F91" s="25">
        <f t="shared" si="26"/>
        <v>1997139</v>
      </c>
      <c r="G91" s="24">
        <f t="shared" si="27"/>
        <v>39943</v>
      </c>
      <c r="H91" s="24">
        <f t="shared" si="28"/>
        <v>712979</v>
      </c>
      <c r="I91" s="24">
        <f t="shared" si="29"/>
        <v>2750061</v>
      </c>
    </row>
    <row r="92" ht="15.75" customHeight="1">
      <c r="A92" s="48" t="s">
        <v>903</v>
      </c>
      <c r="B92" s="91" t="s">
        <v>644</v>
      </c>
      <c r="C92" s="50" t="s">
        <v>38</v>
      </c>
      <c r="D92" s="23">
        <v>5.42</v>
      </c>
      <c r="E92" s="24">
        <v>48489.100000000006</v>
      </c>
      <c r="F92" s="25">
        <f t="shared" si="26"/>
        <v>262811</v>
      </c>
      <c r="G92" s="24">
        <f t="shared" si="27"/>
        <v>5256</v>
      </c>
      <c r="H92" s="24">
        <f t="shared" si="28"/>
        <v>93823</v>
      </c>
      <c r="I92" s="24">
        <f t="shared" si="29"/>
        <v>361890</v>
      </c>
    </row>
    <row r="93" ht="15.75" customHeight="1">
      <c r="A93" s="48" t="s">
        <v>904</v>
      </c>
      <c r="B93" s="91" t="s">
        <v>353</v>
      </c>
      <c r="C93" s="50" t="s">
        <v>207</v>
      </c>
      <c r="D93" s="23">
        <v>16.9</v>
      </c>
      <c r="E93" s="24">
        <v>77190.0</v>
      </c>
      <c r="F93" s="25">
        <f t="shared" si="26"/>
        <v>1304511</v>
      </c>
      <c r="G93" s="24">
        <f t="shared" si="27"/>
        <v>26090</v>
      </c>
      <c r="H93" s="24">
        <f t="shared" si="28"/>
        <v>465710</v>
      </c>
      <c r="I93" s="24">
        <f t="shared" si="29"/>
        <v>1796311</v>
      </c>
    </row>
    <row r="94" ht="15.75" customHeight="1">
      <c r="A94" s="48" t="s">
        <v>905</v>
      </c>
      <c r="B94" s="91" t="s">
        <v>526</v>
      </c>
      <c r="C94" s="50" t="s">
        <v>207</v>
      </c>
      <c r="D94" s="23">
        <v>3.6</v>
      </c>
      <c r="E94" s="25">
        <v>38016.0</v>
      </c>
      <c r="F94" s="25">
        <f t="shared" si="26"/>
        <v>136858</v>
      </c>
      <c r="G94" s="24">
        <f t="shared" si="27"/>
        <v>2737</v>
      </c>
      <c r="H94" s="24">
        <f t="shared" si="28"/>
        <v>48858</v>
      </c>
      <c r="I94" s="24">
        <f t="shared" si="29"/>
        <v>188453</v>
      </c>
    </row>
    <row r="95" ht="15.75" customHeight="1">
      <c r="A95" s="48" t="s">
        <v>906</v>
      </c>
      <c r="B95" s="168" t="s">
        <v>646</v>
      </c>
      <c r="C95" s="50" t="s">
        <v>21</v>
      </c>
      <c r="D95" s="23">
        <v>54.2</v>
      </c>
      <c r="E95" s="24">
        <v>30117.0</v>
      </c>
      <c r="F95" s="25">
        <f t="shared" si="26"/>
        <v>1632341</v>
      </c>
      <c r="G95" s="24">
        <f t="shared" si="27"/>
        <v>32647</v>
      </c>
      <c r="H95" s="24">
        <f t="shared" si="28"/>
        <v>582746</v>
      </c>
      <c r="I95" s="24">
        <f t="shared" si="29"/>
        <v>2247734</v>
      </c>
    </row>
    <row r="96" ht="15.75" customHeight="1">
      <c r="A96" s="48" t="s">
        <v>907</v>
      </c>
      <c r="B96" s="168" t="s">
        <v>648</v>
      </c>
      <c r="C96" s="50" t="s">
        <v>38</v>
      </c>
      <c r="D96" s="23">
        <v>72.26</v>
      </c>
      <c r="E96" s="24">
        <v>44092.0</v>
      </c>
      <c r="F96" s="25">
        <f t="shared" si="26"/>
        <v>3186088</v>
      </c>
      <c r="G96" s="24">
        <f t="shared" si="27"/>
        <v>63722</v>
      </c>
      <c r="H96" s="24">
        <f t="shared" si="28"/>
        <v>1137434</v>
      </c>
      <c r="I96" s="24">
        <f t="shared" si="29"/>
        <v>4387244</v>
      </c>
    </row>
    <row r="97" ht="15.75" customHeight="1">
      <c r="A97" s="48" t="s">
        <v>908</v>
      </c>
      <c r="B97" s="168" t="s">
        <v>650</v>
      </c>
      <c r="C97" s="50" t="s">
        <v>21</v>
      </c>
      <c r="D97" s="23">
        <v>108.39</v>
      </c>
      <c r="E97" s="24">
        <v>5681.0</v>
      </c>
      <c r="F97" s="25">
        <f t="shared" si="26"/>
        <v>615764</v>
      </c>
      <c r="G97" s="24">
        <f t="shared" si="27"/>
        <v>12315</v>
      </c>
      <c r="H97" s="24">
        <f t="shared" si="28"/>
        <v>219828</v>
      </c>
      <c r="I97" s="24">
        <f t="shared" si="29"/>
        <v>847907</v>
      </c>
    </row>
    <row r="98" ht="15.75" customHeight="1">
      <c r="A98" s="48" t="s">
        <v>909</v>
      </c>
      <c r="B98" s="168" t="s">
        <v>652</v>
      </c>
      <c r="C98" s="50" t="s">
        <v>4</v>
      </c>
      <c r="D98" s="23">
        <v>2.0</v>
      </c>
      <c r="E98" s="24">
        <v>899880.0</v>
      </c>
      <c r="F98" s="25">
        <f t="shared" si="26"/>
        <v>1799760</v>
      </c>
      <c r="G98" s="24">
        <f t="shared" si="27"/>
        <v>35995</v>
      </c>
      <c r="H98" s="24">
        <f t="shared" si="28"/>
        <v>642514</v>
      </c>
      <c r="I98" s="24">
        <f t="shared" si="29"/>
        <v>2478269</v>
      </c>
    </row>
    <row r="99" ht="15.75" customHeight="1">
      <c r="A99" s="48" t="s">
        <v>910</v>
      </c>
      <c r="B99" s="168" t="s">
        <v>654</v>
      </c>
      <c r="C99" s="50" t="s">
        <v>21</v>
      </c>
      <c r="D99" s="23">
        <v>37.0</v>
      </c>
      <c r="E99" s="24">
        <v>507715.0</v>
      </c>
      <c r="F99" s="25">
        <f t="shared" si="26"/>
        <v>18785455</v>
      </c>
      <c r="G99" s="24">
        <f t="shared" si="27"/>
        <v>375709</v>
      </c>
      <c r="H99" s="24">
        <f t="shared" si="28"/>
        <v>6706407</v>
      </c>
      <c r="I99" s="24">
        <f t="shared" si="29"/>
        <v>25867571</v>
      </c>
    </row>
    <row r="100" ht="15.75" customHeight="1">
      <c r="A100" s="48" t="s">
        <v>911</v>
      </c>
      <c r="B100" s="168" t="s">
        <v>912</v>
      </c>
      <c r="C100" s="50" t="s">
        <v>21</v>
      </c>
      <c r="D100" s="23">
        <v>4.583454</v>
      </c>
      <c r="E100" s="24">
        <v>462643.0</v>
      </c>
      <c r="F100" s="25">
        <f t="shared" si="26"/>
        <v>2120503</v>
      </c>
      <c r="G100" s="24">
        <f t="shared" si="27"/>
        <v>42410</v>
      </c>
      <c r="H100" s="24">
        <f t="shared" si="28"/>
        <v>757020</v>
      </c>
      <c r="I100" s="24">
        <v>2919932.0</v>
      </c>
    </row>
    <row r="101" ht="15.75" customHeight="1">
      <c r="A101" s="544" t="s">
        <v>655</v>
      </c>
      <c r="B101" s="5"/>
      <c r="C101" s="5"/>
      <c r="D101" s="5"/>
      <c r="E101" s="6"/>
      <c r="F101" s="68" t="str">
        <f t="shared" ref="F101:I101" si="30">SUM(F84:F100)</f>
        <v>#ERROR!</v>
      </c>
      <c r="G101" s="68" t="str">
        <f t="shared" si="30"/>
        <v>#ERROR!</v>
      </c>
      <c r="H101" s="68" t="str">
        <f t="shared" si="30"/>
        <v>#ERROR!</v>
      </c>
      <c r="I101" s="68" t="str">
        <f t="shared" si="30"/>
        <v>#ERROR!</v>
      </c>
      <c r="K101" s="101"/>
    </row>
    <row r="102" ht="15.75" customHeight="1">
      <c r="A102" s="67" t="s">
        <v>9</v>
      </c>
      <c r="B102" s="5"/>
      <c r="C102" s="5"/>
      <c r="D102" s="5"/>
      <c r="E102" s="6"/>
      <c r="F102" s="68" t="str">
        <f t="shared" ref="F102:I102" si="31">F18+F25+F40+F81+F50+F101</f>
        <v>#ERROR!</v>
      </c>
      <c r="G102" s="68" t="str">
        <f t="shared" si="31"/>
        <v>#ERROR!</v>
      </c>
      <c r="H102" s="68" t="str">
        <f t="shared" si="31"/>
        <v>#ERROR!</v>
      </c>
      <c r="I102" s="68" t="str">
        <f t="shared" si="31"/>
        <v>#ERROR!</v>
      </c>
    </row>
    <row r="103" ht="15.75" customHeight="1">
      <c r="A103" s="642"/>
      <c r="B103" s="5"/>
      <c r="C103" s="5"/>
      <c r="D103" s="5"/>
      <c r="E103" s="5"/>
      <c r="F103" s="5"/>
      <c r="G103" s="6"/>
      <c r="H103" s="643" t="s">
        <v>9</v>
      </c>
      <c r="I103" s="644" t="str">
        <f>I102</f>
        <v>#ERROR!</v>
      </c>
      <c r="J103" s="40"/>
    </row>
    <row r="104" ht="15.75" customHeight="1">
      <c r="B104" s="189"/>
      <c r="J104" s="101"/>
    </row>
    <row r="105" ht="15.75" customHeight="1">
      <c r="A105" s="37" t="s">
        <v>539</v>
      </c>
      <c r="B105" s="475"/>
    </row>
    <row r="106" ht="15.75" customHeight="1">
      <c r="A106" s="189"/>
      <c r="B106" s="475"/>
    </row>
    <row r="107" ht="15.75" customHeight="1">
      <c r="B107" s="475"/>
    </row>
    <row r="108" ht="15.75" customHeight="1">
      <c r="B108" s="189"/>
    </row>
    <row r="109" ht="15.75" customHeight="1">
      <c r="B109" s="189"/>
    </row>
    <row r="110" ht="15.75" customHeight="1">
      <c r="B110" s="189"/>
    </row>
    <row r="111" ht="15.75" customHeight="1">
      <c r="B111" s="189"/>
    </row>
    <row r="112" ht="15.75" customHeight="1">
      <c r="B112" s="189"/>
    </row>
    <row r="113" ht="15.75" customHeight="1">
      <c r="B113" s="189"/>
    </row>
    <row r="114" ht="15.75" customHeight="1">
      <c r="B114" s="189"/>
    </row>
    <row r="115" ht="15.75" customHeight="1">
      <c r="B115" s="189"/>
    </row>
    <row r="116" ht="15.75" customHeight="1">
      <c r="B116" s="189"/>
    </row>
    <row r="117" ht="15.75" customHeight="1">
      <c r="B117" s="189"/>
    </row>
    <row r="118" ht="15.75" customHeight="1">
      <c r="B118" s="189"/>
    </row>
    <row r="119" ht="15.75" customHeight="1">
      <c r="B119" s="189"/>
    </row>
    <row r="120" ht="15.75" customHeight="1">
      <c r="B120" s="189"/>
    </row>
    <row r="121" ht="15.75" customHeight="1">
      <c r="B121" s="189"/>
    </row>
    <row r="122" ht="15.75" customHeight="1">
      <c r="B122" s="189"/>
    </row>
    <row r="123" ht="15.75" customHeight="1">
      <c r="B123" s="189"/>
    </row>
    <row r="124" ht="15.75" customHeight="1">
      <c r="B124" s="189"/>
    </row>
    <row r="125" ht="15.75" customHeight="1">
      <c r="B125" s="189"/>
    </row>
    <row r="126" ht="15.75" customHeight="1">
      <c r="B126" s="189"/>
    </row>
    <row r="127" ht="15.75" customHeight="1">
      <c r="B127" s="189"/>
    </row>
    <row r="128" ht="15.75" customHeight="1">
      <c r="B128" s="189"/>
    </row>
    <row r="129" ht="15.75" customHeight="1">
      <c r="B129" s="189"/>
    </row>
    <row r="130" ht="15.75" customHeight="1">
      <c r="B130" s="189"/>
    </row>
    <row r="131" ht="15.75" customHeight="1">
      <c r="B131" s="189"/>
    </row>
    <row r="132" ht="15.75" customHeight="1">
      <c r="B132" s="189"/>
    </row>
    <row r="133" ht="15.75" customHeight="1">
      <c r="B133" s="189"/>
    </row>
    <row r="134" ht="15.75" customHeight="1">
      <c r="B134" s="189"/>
    </row>
    <row r="135" ht="15.75" customHeight="1">
      <c r="B135" s="189"/>
    </row>
    <row r="136" ht="15.75" customHeight="1">
      <c r="B136" s="189"/>
    </row>
    <row r="137" ht="15.75" customHeight="1">
      <c r="B137" s="189"/>
    </row>
    <row r="138" ht="15.75" customHeight="1">
      <c r="B138" s="189"/>
    </row>
    <row r="139" ht="15.75" customHeight="1">
      <c r="B139" s="189"/>
    </row>
    <row r="140" ht="15.75" customHeight="1">
      <c r="B140" s="189"/>
    </row>
    <row r="141" ht="15.75" customHeight="1">
      <c r="B141" s="189"/>
    </row>
    <row r="142" ht="15.75" customHeight="1">
      <c r="B142" s="189"/>
    </row>
    <row r="143" ht="15.75" customHeight="1">
      <c r="B143" s="189"/>
    </row>
    <row r="144" ht="15.75" customHeight="1">
      <c r="B144" s="189"/>
    </row>
    <row r="145" ht="15.75" customHeight="1">
      <c r="B145" s="189"/>
    </row>
    <row r="146" ht="15.75" customHeight="1">
      <c r="B146" s="189"/>
    </row>
    <row r="147" ht="15.75" customHeight="1">
      <c r="B147" s="189"/>
    </row>
    <row r="148" ht="15.75" customHeight="1">
      <c r="B148" s="189"/>
    </row>
    <row r="149" ht="15.75" customHeight="1">
      <c r="B149" s="189"/>
    </row>
    <row r="150" ht="15.75" customHeight="1">
      <c r="B150" s="189"/>
    </row>
    <row r="151" ht="15.75" customHeight="1">
      <c r="B151" s="189"/>
    </row>
    <row r="152" ht="15.75" customHeight="1">
      <c r="B152" s="189"/>
    </row>
    <row r="153" ht="15.75" customHeight="1">
      <c r="B153" s="189"/>
    </row>
    <row r="154" ht="15.75" customHeight="1">
      <c r="B154" s="189"/>
    </row>
    <row r="155" ht="15.75" customHeight="1">
      <c r="B155" s="189"/>
    </row>
    <row r="156" ht="15.75" customHeight="1">
      <c r="B156" s="189"/>
    </row>
    <row r="157" ht="15.75" customHeight="1">
      <c r="B157" s="189"/>
    </row>
    <row r="158" ht="15.75" customHeight="1">
      <c r="B158" s="189"/>
    </row>
    <row r="159" ht="15.75" customHeight="1">
      <c r="B159" s="189"/>
    </row>
    <row r="160" ht="15.75" customHeight="1">
      <c r="B160" s="189"/>
    </row>
    <row r="161" ht="15.75" customHeight="1">
      <c r="B161" s="189"/>
    </row>
    <row r="162" ht="15.75" customHeight="1">
      <c r="B162" s="189"/>
    </row>
    <row r="163" ht="15.75" customHeight="1">
      <c r="B163" s="189"/>
    </row>
    <row r="164" ht="15.75" customHeight="1">
      <c r="B164" s="189"/>
    </row>
    <row r="165" ht="15.75" customHeight="1">
      <c r="B165" s="189"/>
    </row>
    <row r="166" ht="15.75" customHeight="1">
      <c r="B166" s="189"/>
    </row>
    <row r="167" ht="15.75" customHeight="1">
      <c r="B167" s="189"/>
    </row>
    <row r="168" ht="15.75" customHeight="1">
      <c r="B168" s="189"/>
    </row>
    <row r="169" ht="15.75" customHeight="1">
      <c r="B169" s="189"/>
    </row>
    <row r="170" ht="15.75" customHeight="1">
      <c r="B170" s="189"/>
    </row>
    <row r="171" ht="15.75" customHeight="1">
      <c r="B171" s="189"/>
    </row>
    <row r="172" ht="15.75" customHeight="1">
      <c r="B172" s="189"/>
    </row>
    <row r="173" ht="15.75" customHeight="1">
      <c r="B173" s="189"/>
    </row>
    <row r="174" ht="15.75" customHeight="1">
      <c r="B174" s="189"/>
    </row>
    <row r="175" ht="15.75" customHeight="1">
      <c r="B175" s="189"/>
    </row>
    <row r="176" ht="15.75" customHeight="1">
      <c r="B176" s="189"/>
    </row>
    <row r="177" ht="15.75" customHeight="1">
      <c r="B177" s="189"/>
    </row>
    <row r="178" ht="15.75" customHeight="1">
      <c r="B178" s="189"/>
    </row>
    <row r="179" ht="15.75" customHeight="1">
      <c r="B179" s="189"/>
    </row>
    <row r="180" ht="15.75" customHeight="1">
      <c r="B180" s="189"/>
    </row>
    <row r="181" ht="15.75" customHeight="1">
      <c r="B181" s="189"/>
    </row>
    <row r="182" ht="15.75" customHeight="1">
      <c r="B182" s="189"/>
    </row>
    <row r="183" ht="15.75" customHeight="1">
      <c r="B183" s="189"/>
    </row>
    <row r="184" ht="15.75" customHeight="1">
      <c r="B184" s="189"/>
    </row>
    <row r="185" ht="15.75" customHeight="1">
      <c r="B185" s="189"/>
    </row>
    <row r="186" ht="15.75" customHeight="1">
      <c r="B186" s="189"/>
    </row>
    <row r="187" ht="15.75" customHeight="1">
      <c r="B187" s="189"/>
    </row>
    <row r="188" ht="15.75" customHeight="1">
      <c r="B188" s="189"/>
    </row>
    <row r="189" ht="15.75" customHeight="1">
      <c r="B189" s="189"/>
    </row>
    <row r="190" ht="15.75" customHeight="1">
      <c r="B190" s="189"/>
    </row>
    <row r="191" ht="15.75" customHeight="1">
      <c r="B191" s="189"/>
    </row>
    <row r="192" ht="15.75" customHeight="1">
      <c r="B192" s="189"/>
    </row>
    <row r="193" ht="15.75" customHeight="1">
      <c r="B193" s="189"/>
    </row>
    <row r="194" ht="15.75" customHeight="1">
      <c r="B194" s="189"/>
    </row>
    <row r="195" ht="15.75" customHeight="1">
      <c r="B195" s="189"/>
    </row>
    <row r="196" ht="15.75" customHeight="1">
      <c r="B196" s="189"/>
    </row>
    <row r="197" ht="15.75" customHeight="1">
      <c r="B197" s="189"/>
    </row>
    <row r="198" ht="15.75" customHeight="1">
      <c r="B198" s="189"/>
    </row>
    <row r="199" ht="15.75" customHeight="1">
      <c r="B199" s="189"/>
    </row>
    <row r="200" ht="15.75" customHeight="1">
      <c r="B200" s="189"/>
    </row>
    <row r="201" ht="15.75" customHeight="1">
      <c r="B201" s="189"/>
    </row>
    <row r="202" ht="15.75" customHeight="1">
      <c r="B202" s="189"/>
    </row>
    <row r="203" ht="15.75" customHeight="1">
      <c r="B203" s="189"/>
    </row>
    <row r="204" ht="15.75" customHeight="1">
      <c r="B204" s="189"/>
    </row>
    <row r="205" ht="15.75" customHeight="1">
      <c r="B205" s="189"/>
    </row>
    <row r="206" ht="15.75" customHeight="1">
      <c r="B206" s="189"/>
    </row>
    <row r="207" ht="15.75" customHeight="1">
      <c r="B207" s="189"/>
    </row>
    <row r="208" ht="15.75" customHeight="1">
      <c r="B208" s="189"/>
    </row>
    <row r="209" ht="15.75" customHeight="1">
      <c r="B209" s="189"/>
    </row>
    <row r="210" ht="15.75" customHeight="1">
      <c r="B210" s="189"/>
    </row>
    <row r="211" ht="15.75" customHeight="1">
      <c r="B211" s="189"/>
    </row>
    <row r="212" ht="15.75" customHeight="1">
      <c r="B212" s="189"/>
    </row>
    <row r="213" ht="15.75" customHeight="1">
      <c r="B213" s="189"/>
    </row>
    <row r="214" ht="15.75" customHeight="1">
      <c r="B214" s="189"/>
    </row>
    <row r="215" ht="15.75" customHeight="1">
      <c r="B215" s="189"/>
    </row>
    <row r="216" ht="15.75" customHeight="1">
      <c r="B216" s="189"/>
    </row>
    <row r="217" ht="15.75" customHeight="1">
      <c r="B217" s="189"/>
    </row>
    <row r="218" ht="15.75" customHeight="1">
      <c r="B218" s="189"/>
    </row>
    <row r="219" ht="15.75" customHeight="1">
      <c r="B219" s="189"/>
    </row>
    <row r="220" ht="15.75" customHeight="1">
      <c r="B220" s="189"/>
    </row>
    <row r="221" ht="15.75" customHeight="1">
      <c r="B221" s="189"/>
    </row>
    <row r="222" ht="15.75" customHeight="1">
      <c r="B222" s="189"/>
    </row>
    <row r="223" ht="15.75" customHeight="1">
      <c r="B223" s="189"/>
    </row>
    <row r="224" ht="15.75" customHeight="1">
      <c r="B224" s="189"/>
    </row>
    <row r="225" ht="15.75" customHeight="1">
      <c r="B225" s="189"/>
    </row>
    <row r="226" ht="15.75" customHeight="1">
      <c r="B226" s="189"/>
    </row>
    <row r="227" ht="15.75" customHeight="1">
      <c r="B227" s="189"/>
    </row>
    <row r="228" ht="15.75" customHeight="1">
      <c r="B228" s="189"/>
    </row>
    <row r="229" ht="15.75" customHeight="1">
      <c r="B229" s="189"/>
    </row>
    <row r="230" ht="15.75" customHeight="1">
      <c r="B230" s="189"/>
    </row>
    <row r="231" ht="15.75" customHeight="1">
      <c r="B231" s="189"/>
    </row>
    <row r="232" ht="15.75" customHeight="1">
      <c r="B232" s="189"/>
    </row>
    <row r="233" ht="15.75" customHeight="1">
      <c r="B233" s="189"/>
    </row>
    <row r="234" ht="15.75" customHeight="1">
      <c r="B234" s="189"/>
    </row>
    <row r="235" ht="15.75" customHeight="1">
      <c r="B235" s="189"/>
    </row>
    <row r="236" ht="15.75" customHeight="1">
      <c r="B236" s="189"/>
    </row>
    <row r="237" ht="15.75" customHeight="1">
      <c r="B237" s="189"/>
    </row>
    <row r="238" ht="15.75" customHeight="1">
      <c r="B238" s="189"/>
    </row>
    <row r="239" ht="15.75" customHeight="1">
      <c r="B239" s="189"/>
    </row>
    <row r="240" ht="15.75" customHeight="1">
      <c r="B240" s="189"/>
    </row>
    <row r="241" ht="15.75" customHeight="1">
      <c r="B241" s="189"/>
    </row>
    <row r="242" ht="15.75" customHeight="1">
      <c r="B242" s="189"/>
    </row>
    <row r="243" ht="15.75" customHeight="1">
      <c r="B243" s="189"/>
    </row>
    <row r="244" ht="15.75" customHeight="1">
      <c r="B244" s="189"/>
    </row>
    <row r="245" ht="15.75" customHeight="1">
      <c r="B245" s="189"/>
    </row>
    <row r="246" ht="15.75" customHeight="1">
      <c r="B246" s="189"/>
    </row>
    <row r="247" ht="15.75" customHeight="1">
      <c r="B247" s="189"/>
    </row>
    <row r="248" ht="15.75" customHeight="1">
      <c r="B248" s="189"/>
    </row>
    <row r="249" ht="15.75" customHeight="1">
      <c r="B249" s="189"/>
    </row>
    <row r="250" ht="15.75" customHeight="1">
      <c r="B250" s="189"/>
    </row>
    <row r="251" ht="15.75" customHeight="1">
      <c r="B251" s="189"/>
    </row>
    <row r="252" ht="15.75" customHeight="1">
      <c r="B252" s="189"/>
    </row>
    <row r="253" ht="15.75" customHeight="1">
      <c r="B253" s="189"/>
    </row>
    <row r="254" ht="15.75" customHeight="1">
      <c r="B254" s="189"/>
    </row>
    <row r="255" ht="15.75" customHeight="1">
      <c r="B255" s="189"/>
    </row>
    <row r="256" ht="15.75" customHeight="1">
      <c r="B256" s="189"/>
    </row>
    <row r="257" ht="15.75" customHeight="1">
      <c r="B257" s="189"/>
    </row>
    <row r="258" ht="15.75" customHeight="1">
      <c r="B258" s="189"/>
    </row>
    <row r="259" ht="15.75" customHeight="1">
      <c r="B259" s="189"/>
    </row>
    <row r="260" ht="15.75" customHeight="1">
      <c r="B260" s="189"/>
    </row>
    <row r="261" ht="15.75" customHeight="1">
      <c r="B261" s="189"/>
    </row>
    <row r="262" ht="15.75" customHeight="1">
      <c r="B262" s="189"/>
    </row>
    <row r="263" ht="15.75" customHeight="1">
      <c r="B263" s="189"/>
    </row>
    <row r="264" ht="15.75" customHeight="1">
      <c r="B264" s="189"/>
    </row>
    <row r="265" ht="15.75" customHeight="1">
      <c r="B265" s="189"/>
    </row>
    <row r="266" ht="15.75" customHeight="1">
      <c r="B266" s="189"/>
    </row>
    <row r="267" ht="15.75" customHeight="1">
      <c r="B267" s="189"/>
    </row>
    <row r="268" ht="15.75" customHeight="1">
      <c r="B268" s="189"/>
    </row>
    <row r="269" ht="15.75" customHeight="1">
      <c r="B269" s="189"/>
    </row>
    <row r="270" ht="15.75" customHeight="1">
      <c r="B270" s="189"/>
    </row>
    <row r="271" ht="15.75" customHeight="1">
      <c r="B271" s="189"/>
    </row>
    <row r="272" ht="15.75" customHeight="1">
      <c r="B272" s="189"/>
    </row>
    <row r="273" ht="15.75" customHeight="1">
      <c r="B273" s="189"/>
    </row>
    <row r="274" ht="15.75" customHeight="1">
      <c r="B274" s="189"/>
    </row>
    <row r="275" ht="15.75" customHeight="1">
      <c r="B275" s="189"/>
    </row>
    <row r="276" ht="15.75" customHeight="1">
      <c r="B276" s="189"/>
    </row>
    <row r="277" ht="15.75" customHeight="1">
      <c r="B277" s="189"/>
    </row>
    <row r="278" ht="15.75" customHeight="1">
      <c r="B278" s="189"/>
    </row>
    <row r="279" ht="15.75" customHeight="1">
      <c r="B279" s="189"/>
    </row>
    <row r="280" ht="15.75" customHeight="1">
      <c r="B280" s="189"/>
    </row>
    <row r="281" ht="15.75" customHeight="1">
      <c r="B281" s="189"/>
    </row>
    <row r="282" ht="15.75" customHeight="1">
      <c r="B282" s="189"/>
    </row>
    <row r="283" ht="15.75" customHeight="1">
      <c r="B283" s="189"/>
    </row>
    <row r="284" ht="15.75" customHeight="1">
      <c r="B284" s="189"/>
    </row>
    <row r="285" ht="15.75" customHeight="1">
      <c r="B285" s="189"/>
    </row>
    <row r="286" ht="15.75" customHeight="1">
      <c r="B286" s="189"/>
    </row>
    <row r="287" ht="15.75" customHeight="1">
      <c r="B287" s="189"/>
    </row>
    <row r="288" ht="15.75" customHeight="1">
      <c r="B288" s="189"/>
    </row>
    <row r="289" ht="15.75" customHeight="1">
      <c r="B289" s="189"/>
    </row>
    <row r="290" ht="15.75" customHeight="1">
      <c r="B290" s="189"/>
    </row>
    <row r="291" ht="15.75" customHeight="1">
      <c r="B291" s="189"/>
    </row>
    <row r="292" ht="15.75" customHeight="1">
      <c r="B292" s="189"/>
    </row>
    <row r="293" ht="15.75" customHeight="1">
      <c r="B293" s="189"/>
    </row>
    <row r="294" ht="15.75" customHeight="1">
      <c r="B294" s="189"/>
    </row>
    <row r="295" ht="15.75" customHeight="1">
      <c r="B295" s="189"/>
    </row>
    <row r="296" ht="15.75" customHeight="1">
      <c r="B296" s="189"/>
    </row>
    <row r="297" ht="15.75" customHeight="1">
      <c r="B297" s="189"/>
    </row>
    <row r="298" ht="15.75" customHeight="1">
      <c r="B298" s="189"/>
    </row>
    <row r="299" ht="15.75" customHeight="1">
      <c r="B299" s="189"/>
    </row>
    <row r="300" ht="15.75" customHeight="1">
      <c r="B300" s="189"/>
    </row>
    <row r="301" ht="15.75" customHeight="1">
      <c r="B301" s="189"/>
    </row>
    <row r="302" ht="15.75" customHeight="1">
      <c r="B302" s="189"/>
    </row>
    <row r="303" ht="15.75" customHeight="1">
      <c r="B303" s="189"/>
    </row>
    <row r="304" ht="15.75" customHeight="1">
      <c r="B304" s="189"/>
    </row>
    <row r="305" ht="15.75" customHeight="1">
      <c r="B305" s="189"/>
    </row>
    <row r="306" ht="15.75" customHeight="1">
      <c r="B306" s="189"/>
    </row>
    <row r="307" ht="15.75" customHeight="1">
      <c r="B307" s="189"/>
    </row>
    <row r="308" ht="15.75" customHeight="1">
      <c r="B308" s="189"/>
    </row>
    <row r="309" ht="15.75" customHeight="1">
      <c r="B309" s="189"/>
    </row>
    <row r="310" ht="15.75" customHeight="1">
      <c r="B310" s="189"/>
    </row>
    <row r="311" ht="15.75" customHeight="1">
      <c r="B311" s="189"/>
    </row>
    <row r="312" ht="15.75" customHeight="1">
      <c r="B312" s="189"/>
    </row>
    <row r="313" ht="15.75" customHeight="1">
      <c r="B313" s="189"/>
    </row>
    <row r="314" ht="15.75" customHeight="1">
      <c r="B314" s="189"/>
    </row>
    <row r="315" ht="15.75" customHeight="1">
      <c r="B315" s="189"/>
    </row>
    <row r="316" ht="15.75" customHeight="1">
      <c r="B316" s="189"/>
    </row>
    <row r="317" ht="15.75" customHeight="1">
      <c r="B317" s="189"/>
    </row>
    <row r="318" ht="15.75" customHeight="1">
      <c r="B318" s="189"/>
    </row>
    <row r="319" ht="15.75" customHeight="1">
      <c r="B319" s="189"/>
    </row>
    <row r="320" ht="15.75" customHeight="1">
      <c r="B320" s="189"/>
    </row>
    <row r="321" ht="15.75" customHeight="1">
      <c r="B321" s="189"/>
    </row>
    <row r="322" ht="15.75" customHeight="1">
      <c r="B322" s="189"/>
    </row>
    <row r="323" ht="15.75" customHeight="1">
      <c r="B323" s="189"/>
    </row>
    <row r="324" ht="15.75" customHeight="1">
      <c r="B324" s="189"/>
    </row>
    <row r="325" ht="15.75" customHeight="1">
      <c r="B325" s="189"/>
    </row>
    <row r="326" ht="15.75" customHeight="1">
      <c r="B326" s="189"/>
    </row>
    <row r="327" ht="15.75" customHeight="1">
      <c r="B327" s="189"/>
    </row>
    <row r="328" ht="15.75" customHeight="1">
      <c r="B328" s="189"/>
    </row>
    <row r="329" ht="15.75" customHeight="1">
      <c r="B329" s="189"/>
    </row>
    <row r="330" ht="15.75" customHeight="1">
      <c r="B330" s="189"/>
    </row>
    <row r="331" ht="15.75" customHeight="1">
      <c r="B331" s="189"/>
    </row>
    <row r="332" ht="15.75" customHeight="1">
      <c r="B332" s="189"/>
    </row>
    <row r="333" ht="15.75" customHeight="1">
      <c r="B333" s="189"/>
    </row>
    <row r="334" ht="15.75" customHeight="1">
      <c r="B334" s="189"/>
    </row>
    <row r="335" ht="15.75" customHeight="1">
      <c r="B335" s="189"/>
    </row>
    <row r="336" ht="15.75" customHeight="1">
      <c r="B336" s="189"/>
    </row>
    <row r="337" ht="15.75" customHeight="1">
      <c r="B337" s="189"/>
    </row>
    <row r="338" ht="15.75" customHeight="1">
      <c r="B338" s="189"/>
    </row>
    <row r="339" ht="15.75" customHeight="1">
      <c r="B339" s="189"/>
    </row>
    <row r="340" ht="15.75" customHeight="1">
      <c r="B340" s="189"/>
    </row>
    <row r="341" ht="15.75" customHeight="1">
      <c r="B341" s="189"/>
    </row>
    <row r="342" ht="15.75" customHeight="1">
      <c r="B342" s="189"/>
    </row>
    <row r="343" ht="15.75" customHeight="1">
      <c r="B343" s="189"/>
    </row>
    <row r="344" ht="15.75" customHeight="1">
      <c r="B344" s="189"/>
    </row>
    <row r="345" ht="15.75" customHeight="1">
      <c r="B345" s="189"/>
    </row>
    <row r="346" ht="15.75" customHeight="1">
      <c r="B346" s="189"/>
    </row>
    <row r="347" ht="15.75" customHeight="1">
      <c r="B347" s="189"/>
    </row>
    <row r="348" ht="15.75" customHeight="1">
      <c r="B348" s="189"/>
    </row>
    <row r="349" ht="15.75" customHeight="1">
      <c r="B349" s="189"/>
    </row>
    <row r="350" ht="15.75" customHeight="1">
      <c r="B350" s="189"/>
    </row>
    <row r="351" ht="15.75" customHeight="1">
      <c r="B351" s="189"/>
    </row>
    <row r="352" ht="15.75" customHeight="1">
      <c r="B352" s="189"/>
    </row>
    <row r="353" ht="15.75" customHeight="1">
      <c r="B353" s="189"/>
    </row>
    <row r="354" ht="15.75" customHeight="1">
      <c r="B354" s="189"/>
    </row>
    <row r="355" ht="15.75" customHeight="1">
      <c r="B355" s="189"/>
    </row>
    <row r="356" ht="15.75" customHeight="1">
      <c r="B356" s="189"/>
    </row>
    <row r="357" ht="15.75" customHeight="1">
      <c r="B357" s="189"/>
    </row>
    <row r="358" ht="15.75" customHeight="1">
      <c r="B358" s="189"/>
    </row>
    <row r="359" ht="15.75" customHeight="1">
      <c r="B359" s="189"/>
    </row>
    <row r="360" ht="15.75" customHeight="1">
      <c r="B360" s="189"/>
    </row>
    <row r="361" ht="15.75" customHeight="1">
      <c r="B361" s="189"/>
    </row>
    <row r="362" ht="15.75" customHeight="1">
      <c r="B362" s="189"/>
    </row>
    <row r="363" ht="15.75" customHeight="1">
      <c r="B363" s="189"/>
    </row>
    <row r="364" ht="15.75" customHeight="1">
      <c r="B364" s="189"/>
    </row>
    <row r="365" ht="15.75" customHeight="1">
      <c r="B365" s="189"/>
    </row>
    <row r="366" ht="15.75" customHeight="1">
      <c r="B366" s="189"/>
    </row>
    <row r="367" ht="15.75" customHeight="1">
      <c r="B367" s="189"/>
    </row>
    <row r="368" ht="15.75" customHeight="1">
      <c r="B368" s="189"/>
    </row>
    <row r="369" ht="15.75" customHeight="1">
      <c r="B369" s="189"/>
    </row>
    <row r="370" ht="15.75" customHeight="1">
      <c r="B370" s="189"/>
    </row>
    <row r="371" ht="15.75" customHeight="1">
      <c r="B371" s="189"/>
    </row>
    <row r="372" ht="15.75" customHeight="1">
      <c r="B372" s="189"/>
    </row>
    <row r="373" ht="15.75" customHeight="1">
      <c r="B373" s="189"/>
    </row>
    <row r="374" ht="15.75" customHeight="1">
      <c r="B374" s="189"/>
    </row>
    <row r="375" ht="15.75" customHeight="1">
      <c r="B375" s="189"/>
    </row>
    <row r="376" ht="15.75" customHeight="1">
      <c r="B376" s="189"/>
    </row>
    <row r="377" ht="15.75" customHeight="1">
      <c r="B377" s="189"/>
    </row>
    <row r="378" ht="15.75" customHeight="1">
      <c r="B378" s="189"/>
    </row>
    <row r="379" ht="15.75" customHeight="1">
      <c r="B379" s="189"/>
    </row>
    <row r="380" ht="15.75" customHeight="1">
      <c r="B380" s="189"/>
    </row>
    <row r="381" ht="15.75" customHeight="1">
      <c r="B381" s="189"/>
    </row>
    <row r="382" ht="15.75" customHeight="1">
      <c r="B382" s="189"/>
    </row>
    <row r="383" ht="15.75" customHeight="1">
      <c r="B383" s="189"/>
    </row>
    <row r="384" ht="15.75" customHeight="1">
      <c r="B384" s="189"/>
    </row>
    <row r="385" ht="15.75" customHeight="1">
      <c r="B385" s="189"/>
    </row>
    <row r="386" ht="15.75" customHeight="1">
      <c r="B386" s="189"/>
    </row>
    <row r="387" ht="15.75" customHeight="1">
      <c r="B387" s="189"/>
    </row>
    <row r="388" ht="15.75" customHeight="1">
      <c r="B388" s="189"/>
    </row>
    <row r="389" ht="15.75" customHeight="1">
      <c r="B389" s="189"/>
    </row>
    <row r="390" ht="15.75" customHeight="1">
      <c r="B390" s="189"/>
    </row>
    <row r="391" ht="15.75" customHeight="1">
      <c r="B391" s="189"/>
    </row>
    <row r="392" ht="15.75" customHeight="1">
      <c r="B392" s="189"/>
    </row>
    <row r="393" ht="15.75" customHeight="1">
      <c r="B393" s="189"/>
    </row>
    <row r="394" ht="15.75" customHeight="1">
      <c r="B394" s="189"/>
    </row>
    <row r="395" ht="15.75" customHeight="1">
      <c r="B395" s="189"/>
    </row>
    <row r="396" ht="15.75" customHeight="1">
      <c r="B396" s="189"/>
    </row>
    <row r="397" ht="15.75" customHeight="1">
      <c r="B397" s="189"/>
    </row>
    <row r="398" ht="15.75" customHeight="1">
      <c r="B398" s="189"/>
    </row>
    <row r="399" ht="15.75" customHeight="1">
      <c r="B399" s="189"/>
    </row>
    <row r="400" ht="15.75" customHeight="1">
      <c r="B400" s="189"/>
    </row>
    <row r="401" ht="15.75" customHeight="1">
      <c r="B401" s="189"/>
    </row>
    <row r="402" ht="15.75" customHeight="1">
      <c r="B402" s="189"/>
    </row>
    <row r="403" ht="15.75" customHeight="1">
      <c r="B403" s="189"/>
    </row>
    <row r="404" ht="15.75" customHeight="1">
      <c r="B404" s="189"/>
    </row>
    <row r="405" ht="15.75" customHeight="1">
      <c r="B405" s="189"/>
    </row>
    <row r="406" ht="15.75" customHeight="1">
      <c r="B406" s="189"/>
    </row>
    <row r="407" ht="15.75" customHeight="1">
      <c r="B407" s="189"/>
    </row>
    <row r="408" ht="15.75" customHeight="1">
      <c r="B408" s="189"/>
    </row>
    <row r="409" ht="15.75" customHeight="1">
      <c r="B409" s="189"/>
    </row>
    <row r="410" ht="15.75" customHeight="1">
      <c r="B410" s="189"/>
    </row>
    <row r="411" ht="15.75" customHeight="1">
      <c r="B411" s="189"/>
    </row>
    <row r="412" ht="15.75" customHeight="1">
      <c r="B412" s="189"/>
    </row>
    <row r="413" ht="15.75" customHeight="1">
      <c r="B413" s="189"/>
    </row>
    <row r="414" ht="15.75" customHeight="1">
      <c r="B414" s="189"/>
    </row>
    <row r="415" ht="15.75" customHeight="1">
      <c r="B415" s="189"/>
    </row>
    <row r="416" ht="15.75" customHeight="1">
      <c r="B416" s="189"/>
    </row>
    <row r="417" ht="15.75" customHeight="1">
      <c r="B417" s="189"/>
    </row>
    <row r="418" ht="15.75" customHeight="1">
      <c r="B418" s="189"/>
    </row>
    <row r="419" ht="15.75" customHeight="1">
      <c r="B419" s="189"/>
    </row>
    <row r="420" ht="15.75" customHeight="1">
      <c r="B420" s="189"/>
    </row>
    <row r="421" ht="15.75" customHeight="1">
      <c r="B421" s="189"/>
    </row>
    <row r="422" ht="15.75" customHeight="1">
      <c r="B422" s="189"/>
    </row>
    <row r="423" ht="15.75" customHeight="1">
      <c r="B423" s="189"/>
    </row>
    <row r="424" ht="15.75" customHeight="1">
      <c r="B424" s="189"/>
    </row>
    <row r="425" ht="15.75" customHeight="1">
      <c r="B425" s="189"/>
    </row>
    <row r="426" ht="15.75" customHeight="1">
      <c r="B426" s="189"/>
    </row>
    <row r="427" ht="15.75" customHeight="1">
      <c r="B427" s="189"/>
    </row>
    <row r="428" ht="15.75" customHeight="1">
      <c r="B428" s="189"/>
    </row>
    <row r="429" ht="15.75" customHeight="1">
      <c r="B429" s="189"/>
    </row>
    <row r="430" ht="15.75" customHeight="1">
      <c r="B430" s="189"/>
    </row>
    <row r="431" ht="15.75" customHeight="1">
      <c r="B431" s="189"/>
    </row>
    <row r="432" ht="15.75" customHeight="1">
      <c r="B432" s="189"/>
    </row>
    <row r="433" ht="15.75" customHeight="1">
      <c r="B433" s="189"/>
    </row>
    <row r="434" ht="15.75" customHeight="1">
      <c r="B434" s="189"/>
    </row>
    <row r="435" ht="15.75" customHeight="1">
      <c r="B435" s="189"/>
    </row>
    <row r="436" ht="15.75" customHeight="1">
      <c r="B436" s="189"/>
    </row>
    <row r="437" ht="15.75" customHeight="1">
      <c r="B437" s="189"/>
    </row>
    <row r="438" ht="15.75" customHeight="1">
      <c r="B438" s="189"/>
    </row>
    <row r="439" ht="15.75" customHeight="1">
      <c r="B439" s="189"/>
    </row>
    <row r="440" ht="15.75" customHeight="1">
      <c r="B440" s="189"/>
    </row>
    <row r="441" ht="15.75" customHeight="1">
      <c r="B441" s="189"/>
    </row>
    <row r="442" ht="15.75" customHeight="1">
      <c r="B442" s="189"/>
    </row>
    <row r="443" ht="15.75" customHeight="1">
      <c r="B443" s="189"/>
    </row>
    <row r="444" ht="15.75" customHeight="1">
      <c r="B444" s="189"/>
    </row>
    <row r="445" ht="15.75" customHeight="1">
      <c r="B445" s="189"/>
    </row>
    <row r="446" ht="15.75" customHeight="1">
      <c r="B446" s="189"/>
    </row>
    <row r="447" ht="15.75" customHeight="1">
      <c r="B447" s="189"/>
    </row>
    <row r="448" ht="15.75" customHeight="1">
      <c r="B448" s="189"/>
    </row>
    <row r="449" ht="15.75" customHeight="1">
      <c r="B449" s="189"/>
    </row>
    <row r="450" ht="15.75" customHeight="1">
      <c r="B450" s="189"/>
    </row>
    <row r="451" ht="15.75" customHeight="1">
      <c r="B451" s="189"/>
    </row>
    <row r="452" ht="15.75" customHeight="1">
      <c r="B452" s="189"/>
    </row>
    <row r="453" ht="15.75" customHeight="1">
      <c r="B453" s="189"/>
    </row>
    <row r="454" ht="15.75" customHeight="1">
      <c r="B454" s="189"/>
    </row>
    <row r="455" ht="15.75" customHeight="1">
      <c r="B455" s="189"/>
    </row>
    <row r="456" ht="15.75" customHeight="1">
      <c r="B456" s="189"/>
    </row>
    <row r="457" ht="15.75" customHeight="1">
      <c r="B457" s="189"/>
    </row>
    <row r="458" ht="15.75" customHeight="1">
      <c r="B458" s="189"/>
    </row>
    <row r="459" ht="15.75" customHeight="1">
      <c r="B459" s="189"/>
    </row>
    <row r="460" ht="15.75" customHeight="1">
      <c r="B460" s="189"/>
    </row>
    <row r="461" ht="15.75" customHeight="1">
      <c r="B461" s="189"/>
    </row>
    <row r="462" ht="15.75" customHeight="1">
      <c r="B462" s="189"/>
    </row>
    <row r="463" ht="15.75" customHeight="1">
      <c r="B463" s="189"/>
    </row>
    <row r="464" ht="15.75" customHeight="1">
      <c r="B464" s="189"/>
    </row>
    <row r="465" ht="15.75" customHeight="1">
      <c r="B465" s="189"/>
    </row>
    <row r="466" ht="15.75" customHeight="1">
      <c r="B466" s="189"/>
    </row>
    <row r="467" ht="15.75" customHeight="1">
      <c r="B467" s="189"/>
    </row>
    <row r="468" ht="15.75" customHeight="1">
      <c r="B468" s="189"/>
    </row>
    <row r="469" ht="15.75" customHeight="1">
      <c r="B469" s="189"/>
    </row>
    <row r="470" ht="15.75" customHeight="1">
      <c r="B470" s="189"/>
    </row>
    <row r="471" ht="15.75" customHeight="1">
      <c r="B471" s="189"/>
    </row>
    <row r="472" ht="15.75" customHeight="1">
      <c r="B472" s="189"/>
    </row>
    <row r="473" ht="15.75" customHeight="1">
      <c r="B473" s="189"/>
    </row>
    <row r="474" ht="15.75" customHeight="1">
      <c r="B474" s="189"/>
    </row>
    <row r="475" ht="15.75" customHeight="1">
      <c r="B475" s="189"/>
    </row>
    <row r="476" ht="15.75" customHeight="1">
      <c r="B476" s="189"/>
    </row>
    <row r="477" ht="15.75" customHeight="1">
      <c r="B477" s="189"/>
    </row>
    <row r="478" ht="15.75" customHeight="1">
      <c r="B478" s="189"/>
    </row>
    <row r="479" ht="15.75" customHeight="1">
      <c r="B479" s="189"/>
    </row>
    <row r="480" ht="15.75" customHeight="1">
      <c r="B480" s="189"/>
    </row>
    <row r="481" ht="15.75" customHeight="1">
      <c r="B481" s="189"/>
    </row>
    <row r="482" ht="15.75" customHeight="1">
      <c r="B482" s="189"/>
    </row>
    <row r="483" ht="15.75" customHeight="1">
      <c r="B483" s="189"/>
    </row>
    <row r="484" ht="15.75" customHeight="1">
      <c r="B484" s="189"/>
    </row>
    <row r="485" ht="15.75" customHeight="1">
      <c r="B485" s="189"/>
    </row>
    <row r="486" ht="15.75" customHeight="1">
      <c r="B486" s="189"/>
    </row>
    <row r="487" ht="15.75" customHeight="1">
      <c r="B487" s="189"/>
    </row>
    <row r="488" ht="15.75" customHeight="1">
      <c r="B488" s="189"/>
    </row>
    <row r="489" ht="15.75" customHeight="1">
      <c r="B489" s="189"/>
    </row>
    <row r="490" ht="15.75" customHeight="1">
      <c r="B490" s="189"/>
    </row>
    <row r="491" ht="15.75" customHeight="1">
      <c r="B491" s="189"/>
    </row>
    <row r="492" ht="15.75" customHeight="1">
      <c r="B492" s="189"/>
    </row>
    <row r="493" ht="15.75" customHeight="1">
      <c r="B493" s="189"/>
    </row>
    <row r="494" ht="15.75" customHeight="1">
      <c r="B494" s="189"/>
    </row>
    <row r="495" ht="15.75" customHeight="1">
      <c r="B495" s="189"/>
    </row>
    <row r="496" ht="15.75" customHeight="1">
      <c r="B496" s="189"/>
    </row>
    <row r="497" ht="15.75" customHeight="1">
      <c r="B497" s="189"/>
    </row>
    <row r="498" ht="15.75" customHeight="1">
      <c r="B498" s="189"/>
    </row>
    <row r="499" ht="15.75" customHeight="1">
      <c r="B499" s="189"/>
    </row>
    <row r="500" ht="15.75" customHeight="1">
      <c r="B500" s="189"/>
    </row>
    <row r="501" ht="15.75" customHeight="1">
      <c r="B501" s="189"/>
    </row>
    <row r="502" ht="15.75" customHeight="1">
      <c r="B502" s="189"/>
    </row>
    <row r="503" ht="15.75" customHeight="1">
      <c r="B503" s="189"/>
    </row>
    <row r="504" ht="15.75" customHeight="1">
      <c r="B504" s="189"/>
    </row>
    <row r="505" ht="15.75" customHeight="1">
      <c r="B505" s="189"/>
    </row>
    <row r="506" ht="15.75" customHeight="1">
      <c r="B506" s="189"/>
    </row>
    <row r="507" ht="15.75" customHeight="1">
      <c r="B507" s="189"/>
    </row>
    <row r="508" ht="15.75" customHeight="1">
      <c r="B508" s="189"/>
    </row>
    <row r="509" ht="15.75" customHeight="1">
      <c r="B509" s="189"/>
    </row>
    <row r="510" ht="15.75" customHeight="1">
      <c r="B510" s="189"/>
    </row>
    <row r="511" ht="15.75" customHeight="1">
      <c r="B511" s="189"/>
    </row>
    <row r="512" ht="15.75" customHeight="1">
      <c r="B512" s="189"/>
    </row>
    <row r="513" ht="15.75" customHeight="1">
      <c r="B513" s="189"/>
    </row>
    <row r="514" ht="15.75" customHeight="1">
      <c r="B514" s="189"/>
    </row>
    <row r="515" ht="15.75" customHeight="1">
      <c r="B515" s="189"/>
    </row>
    <row r="516" ht="15.75" customHeight="1">
      <c r="B516" s="189"/>
    </row>
    <row r="517" ht="15.75" customHeight="1">
      <c r="B517" s="189"/>
    </row>
    <row r="518" ht="15.75" customHeight="1">
      <c r="B518" s="189"/>
    </row>
    <row r="519" ht="15.75" customHeight="1">
      <c r="B519" s="189"/>
    </row>
    <row r="520" ht="15.75" customHeight="1">
      <c r="B520" s="189"/>
    </row>
    <row r="521" ht="15.75" customHeight="1">
      <c r="B521" s="189"/>
    </row>
    <row r="522" ht="15.75" customHeight="1">
      <c r="B522" s="189"/>
    </row>
    <row r="523" ht="15.75" customHeight="1">
      <c r="B523" s="189"/>
    </row>
    <row r="524" ht="15.75" customHeight="1">
      <c r="B524" s="189"/>
    </row>
    <row r="525" ht="15.75" customHeight="1">
      <c r="B525" s="189"/>
    </row>
    <row r="526" ht="15.75" customHeight="1">
      <c r="B526" s="189"/>
    </row>
    <row r="527" ht="15.75" customHeight="1">
      <c r="B527" s="189"/>
    </row>
    <row r="528" ht="15.75" customHeight="1">
      <c r="B528" s="189"/>
    </row>
    <row r="529" ht="15.75" customHeight="1">
      <c r="B529" s="189"/>
    </row>
    <row r="530" ht="15.75" customHeight="1">
      <c r="B530" s="189"/>
    </row>
    <row r="531" ht="15.75" customHeight="1">
      <c r="B531" s="189"/>
    </row>
    <row r="532" ht="15.75" customHeight="1">
      <c r="B532" s="189"/>
    </row>
    <row r="533" ht="15.75" customHeight="1">
      <c r="B533" s="189"/>
    </row>
    <row r="534" ht="15.75" customHeight="1">
      <c r="B534" s="189"/>
    </row>
    <row r="535" ht="15.75" customHeight="1">
      <c r="B535" s="189"/>
    </row>
    <row r="536" ht="15.75" customHeight="1">
      <c r="B536" s="189"/>
    </row>
    <row r="537" ht="15.75" customHeight="1">
      <c r="B537" s="189"/>
    </row>
    <row r="538" ht="15.75" customHeight="1">
      <c r="B538" s="189"/>
    </row>
    <row r="539" ht="15.75" customHeight="1">
      <c r="B539" s="189"/>
    </row>
    <row r="540" ht="15.75" customHeight="1">
      <c r="B540" s="189"/>
    </row>
    <row r="541" ht="15.75" customHeight="1">
      <c r="B541" s="189"/>
    </row>
    <row r="542" ht="15.75" customHeight="1">
      <c r="B542" s="189"/>
    </row>
    <row r="543" ht="15.75" customHeight="1">
      <c r="B543" s="189"/>
    </row>
    <row r="544" ht="15.75" customHeight="1">
      <c r="B544" s="189"/>
    </row>
    <row r="545" ht="15.75" customHeight="1">
      <c r="B545" s="189"/>
    </row>
    <row r="546" ht="15.75" customHeight="1">
      <c r="B546" s="189"/>
    </row>
    <row r="547" ht="15.75" customHeight="1">
      <c r="B547" s="189"/>
    </row>
    <row r="548" ht="15.75" customHeight="1">
      <c r="B548" s="189"/>
    </row>
    <row r="549" ht="15.75" customHeight="1">
      <c r="B549" s="189"/>
    </row>
    <row r="550" ht="15.75" customHeight="1">
      <c r="B550" s="189"/>
    </row>
    <row r="551" ht="15.75" customHeight="1">
      <c r="B551" s="189"/>
    </row>
    <row r="552" ht="15.75" customHeight="1">
      <c r="B552" s="189"/>
    </row>
    <row r="553" ht="15.75" customHeight="1">
      <c r="B553" s="189"/>
    </row>
    <row r="554" ht="15.75" customHeight="1">
      <c r="B554" s="189"/>
    </row>
    <row r="555" ht="15.75" customHeight="1">
      <c r="B555" s="189"/>
    </row>
    <row r="556" ht="15.75" customHeight="1">
      <c r="B556" s="189"/>
    </row>
    <row r="557" ht="15.75" customHeight="1">
      <c r="B557" s="189"/>
    </row>
    <row r="558" ht="15.75" customHeight="1">
      <c r="B558" s="189"/>
    </row>
    <row r="559" ht="15.75" customHeight="1">
      <c r="B559" s="189"/>
    </row>
    <row r="560" ht="15.75" customHeight="1">
      <c r="B560" s="189"/>
    </row>
    <row r="561" ht="15.75" customHeight="1">
      <c r="B561" s="189"/>
    </row>
    <row r="562" ht="15.75" customHeight="1">
      <c r="B562" s="189"/>
    </row>
    <row r="563" ht="15.75" customHeight="1">
      <c r="B563" s="189"/>
    </row>
    <row r="564" ht="15.75" customHeight="1">
      <c r="B564" s="189"/>
    </row>
    <row r="565" ht="15.75" customHeight="1">
      <c r="B565" s="189"/>
    </row>
    <row r="566" ht="15.75" customHeight="1">
      <c r="B566" s="189"/>
    </row>
    <row r="567" ht="15.75" customHeight="1">
      <c r="B567" s="189"/>
    </row>
    <row r="568" ht="15.75" customHeight="1">
      <c r="B568" s="189"/>
    </row>
    <row r="569" ht="15.75" customHeight="1">
      <c r="B569" s="189"/>
    </row>
    <row r="570" ht="15.75" customHeight="1">
      <c r="B570" s="189"/>
    </row>
    <row r="571" ht="15.75" customHeight="1">
      <c r="B571" s="189"/>
    </row>
    <row r="572" ht="15.75" customHeight="1">
      <c r="B572" s="189"/>
    </row>
    <row r="573" ht="15.75" customHeight="1">
      <c r="B573" s="189"/>
    </row>
    <row r="574" ht="15.75" customHeight="1">
      <c r="B574" s="189"/>
    </row>
    <row r="575" ht="15.75" customHeight="1">
      <c r="B575" s="189"/>
    </row>
    <row r="576" ht="15.75" customHeight="1">
      <c r="B576" s="189"/>
    </row>
    <row r="577" ht="15.75" customHeight="1">
      <c r="B577" s="189"/>
    </row>
    <row r="578" ht="15.75" customHeight="1">
      <c r="B578" s="189"/>
    </row>
    <row r="579" ht="15.75" customHeight="1">
      <c r="B579" s="189"/>
    </row>
    <row r="580" ht="15.75" customHeight="1">
      <c r="B580" s="189"/>
    </row>
    <row r="581" ht="15.75" customHeight="1">
      <c r="B581" s="189"/>
    </row>
    <row r="582" ht="15.75" customHeight="1">
      <c r="B582" s="189"/>
    </row>
    <row r="583" ht="15.75" customHeight="1">
      <c r="B583" s="189"/>
    </row>
    <row r="584" ht="15.75" customHeight="1">
      <c r="B584" s="189"/>
    </row>
    <row r="585" ht="15.75" customHeight="1">
      <c r="B585" s="189"/>
    </row>
    <row r="586" ht="15.75" customHeight="1">
      <c r="B586" s="189"/>
    </row>
    <row r="587" ht="15.75" customHeight="1">
      <c r="B587" s="189"/>
    </row>
    <row r="588" ht="15.75" customHeight="1">
      <c r="B588" s="189"/>
    </row>
    <row r="589" ht="15.75" customHeight="1">
      <c r="B589" s="189"/>
    </row>
    <row r="590" ht="15.75" customHeight="1">
      <c r="B590" s="189"/>
    </row>
    <row r="591" ht="15.75" customHeight="1">
      <c r="B591" s="189"/>
    </row>
    <row r="592" ht="15.75" customHeight="1">
      <c r="B592" s="189"/>
    </row>
    <row r="593" ht="15.75" customHeight="1">
      <c r="B593" s="189"/>
    </row>
    <row r="594" ht="15.75" customHeight="1">
      <c r="B594" s="189"/>
    </row>
    <row r="595" ht="15.75" customHeight="1">
      <c r="B595" s="189"/>
    </row>
    <row r="596" ht="15.75" customHeight="1">
      <c r="B596" s="189"/>
    </row>
    <row r="597" ht="15.75" customHeight="1">
      <c r="B597" s="189"/>
    </row>
    <row r="598" ht="15.75" customHeight="1">
      <c r="B598" s="189"/>
    </row>
    <row r="599" ht="15.75" customHeight="1">
      <c r="B599" s="189"/>
    </row>
    <row r="600" ht="15.75" customHeight="1">
      <c r="B600" s="189"/>
    </row>
    <row r="601" ht="15.75" customHeight="1">
      <c r="B601" s="189"/>
    </row>
    <row r="602" ht="15.75" customHeight="1">
      <c r="B602" s="189"/>
    </row>
    <row r="603" ht="15.75" customHeight="1">
      <c r="B603" s="189"/>
    </row>
    <row r="604" ht="15.75" customHeight="1">
      <c r="B604" s="189"/>
    </row>
    <row r="605" ht="15.75" customHeight="1">
      <c r="B605" s="189"/>
    </row>
    <row r="606" ht="15.75" customHeight="1">
      <c r="B606" s="189"/>
    </row>
    <row r="607" ht="15.75" customHeight="1">
      <c r="B607" s="189"/>
    </row>
    <row r="608" ht="15.75" customHeight="1">
      <c r="B608" s="189"/>
    </row>
    <row r="609" ht="15.75" customHeight="1">
      <c r="B609" s="189"/>
    </row>
    <row r="610" ht="15.75" customHeight="1">
      <c r="B610" s="189"/>
    </row>
    <row r="611" ht="15.75" customHeight="1">
      <c r="B611" s="189"/>
    </row>
    <row r="612" ht="15.75" customHeight="1">
      <c r="B612" s="189"/>
    </row>
    <row r="613" ht="15.75" customHeight="1">
      <c r="B613" s="189"/>
    </row>
    <row r="614" ht="15.75" customHeight="1">
      <c r="B614" s="189"/>
    </row>
    <row r="615" ht="15.75" customHeight="1">
      <c r="B615" s="189"/>
    </row>
    <row r="616" ht="15.75" customHeight="1">
      <c r="B616" s="189"/>
    </row>
    <row r="617" ht="15.75" customHeight="1">
      <c r="B617" s="189"/>
    </row>
    <row r="618" ht="15.75" customHeight="1">
      <c r="B618" s="189"/>
    </row>
    <row r="619" ht="15.75" customHeight="1">
      <c r="B619" s="189"/>
    </row>
    <row r="620" ht="15.75" customHeight="1">
      <c r="B620" s="189"/>
    </row>
    <row r="621" ht="15.75" customHeight="1">
      <c r="B621" s="189"/>
    </row>
    <row r="622" ht="15.75" customHeight="1">
      <c r="B622" s="189"/>
    </row>
    <row r="623" ht="15.75" customHeight="1">
      <c r="B623" s="189"/>
    </row>
    <row r="624" ht="15.75" customHeight="1">
      <c r="B624" s="189"/>
    </row>
    <row r="625" ht="15.75" customHeight="1">
      <c r="B625" s="189"/>
    </row>
    <row r="626" ht="15.75" customHeight="1">
      <c r="B626" s="189"/>
    </row>
    <row r="627" ht="15.75" customHeight="1">
      <c r="B627" s="189"/>
    </row>
    <row r="628" ht="15.75" customHeight="1">
      <c r="B628" s="189"/>
    </row>
    <row r="629" ht="15.75" customHeight="1">
      <c r="B629" s="189"/>
    </row>
    <row r="630" ht="15.75" customHeight="1">
      <c r="B630" s="189"/>
    </row>
    <row r="631" ht="15.75" customHeight="1">
      <c r="B631" s="189"/>
    </row>
    <row r="632" ht="15.75" customHeight="1">
      <c r="B632" s="189"/>
    </row>
    <row r="633" ht="15.75" customHeight="1">
      <c r="B633" s="189"/>
    </row>
    <row r="634" ht="15.75" customHeight="1">
      <c r="B634" s="189"/>
    </row>
    <row r="635" ht="15.75" customHeight="1">
      <c r="B635" s="189"/>
    </row>
    <row r="636" ht="15.75" customHeight="1">
      <c r="B636" s="189"/>
    </row>
    <row r="637" ht="15.75" customHeight="1">
      <c r="B637" s="189"/>
    </row>
    <row r="638" ht="15.75" customHeight="1">
      <c r="B638" s="189"/>
    </row>
    <row r="639" ht="15.75" customHeight="1">
      <c r="B639" s="189"/>
    </row>
    <row r="640" ht="15.75" customHeight="1">
      <c r="B640" s="189"/>
    </row>
    <row r="641" ht="15.75" customHeight="1">
      <c r="B641" s="189"/>
    </row>
    <row r="642" ht="15.75" customHeight="1">
      <c r="B642" s="189"/>
    </row>
    <row r="643" ht="15.75" customHeight="1">
      <c r="B643" s="189"/>
    </row>
    <row r="644" ht="15.75" customHeight="1">
      <c r="B644" s="189"/>
    </row>
    <row r="645" ht="15.75" customHeight="1">
      <c r="B645" s="189"/>
    </row>
    <row r="646" ht="15.75" customHeight="1">
      <c r="B646" s="189"/>
    </row>
    <row r="647" ht="15.75" customHeight="1">
      <c r="B647" s="189"/>
    </row>
    <row r="648" ht="15.75" customHeight="1">
      <c r="B648" s="189"/>
    </row>
    <row r="649" ht="15.75" customHeight="1">
      <c r="B649" s="189"/>
    </row>
    <row r="650" ht="15.75" customHeight="1">
      <c r="B650" s="189"/>
    </row>
    <row r="651" ht="15.75" customHeight="1">
      <c r="B651" s="189"/>
    </row>
    <row r="652" ht="15.75" customHeight="1">
      <c r="B652" s="189"/>
    </row>
    <row r="653" ht="15.75" customHeight="1">
      <c r="B653" s="189"/>
    </row>
    <row r="654" ht="15.75" customHeight="1">
      <c r="B654" s="189"/>
    </row>
    <row r="655" ht="15.75" customHeight="1">
      <c r="B655" s="189"/>
    </row>
    <row r="656" ht="15.75" customHeight="1">
      <c r="B656" s="189"/>
    </row>
    <row r="657" ht="15.75" customHeight="1">
      <c r="B657" s="189"/>
    </row>
    <row r="658" ht="15.75" customHeight="1">
      <c r="B658" s="189"/>
    </row>
    <row r="659" ht="15.75" customHeight="1">
      <c r="B659" s="189"/>
    </row>
    <row r="660" ht="15.75" customHeight="1">
      <c r="B660" s="189"/>
    </row>
    <row r="661" ht="15.75" customHeight="1">
      <c r="B661" s="189"/>
    </row>
    <row r="662" ht="15.75" customHeight="1">
      <c r="B662" s="189"/>
    </row>
    <row r="663" ht="15.75" customHeight="1">
      <c r="B663" s="189"/>
    </row>
    <row r="664" ht="15.75" customHeight="1">
      <c r="B664" s="189"/>
    </row>
    <row r="665" ht="15.75" customHeight="1">
      <c r="B665" s="189"/>
    </row>
    <row r="666" ht="15.75" customHeight="1">
      <c r="B666" s="189"/>
    </row>
    <row r="667" ht="15.75" customHeight="1">
      <c r="B667" s="189"/>
    </row>
    <row r="668" ht="15.75" customHeight="1">
      <c r="B668" s="189"/>
    </row>
    <row r="669" ht="15.75" customHeight="1">
      <c r="B669" s="189"/>
    </row>
    <row r="670" ht="15.75" customHeight="1">
      <c r="B670" s="189"/>
    </row>
    <row r="671" ht="15.75" customHeight="1">
      <c r="B671" s="189"/>
    </row>
    <row r="672" ht="15.75" customHeight="1">
      <c r="B672" s="189"/>
    </row>
    <row r="673" ht="15.75" customHeight="1">
      <c r="B673" s="189"/>
    </row>
    <row r="674" ht="15.75" customHeight="1">
      <c r="B674" s="189"/>
    </row>
    <row r="675" ht="15.75" customHeight="1">
      <c r="B675" s="189"/>
    </row>
    <row r="676" ht="15.75" customHeight="1">
      <c r="B676" s="189"/>
    </row>
    <row r="677" ht="15.75" customHeight="1">
      <c r="B677" s="189"/>
    </row>
    <row r="678" ht="15.75" customHeight="1">
      <c r="B678" s="189"/>
    </row>
    <row r="679" ht="15.75" customHeight="1">
      <c r="B679" s="189"/>
    </row>
    <row r="680" ht="15.75" customHeight="1">
      <c r="B680" s="189"/>
    </row>
    <row r="681" ht="15.75" customHeight="1">
      <c r="B681" s="189"/>
    </row>
    <row r="682" ht="15.75" customHeight="1">
      <c r="B682" s="189"/>
    </row>
    <row r="683" ht="15.75" customHeight="1">
      <c r="B683" s="189"/>
    </row>
    <row r="684" ht="15.75" customHeight="1">
      <c r="B684" s="189"/>
    </row>
    <row r="685" ht="15.75" customHeight="1">
      <c r="B685" s="189"/>
    </row>
    <row r="686" ht="15.75" customHeight="1">
      <c r="B686" s="189"/>
    </row>
    <row r="687" ht="15.75" customHeight="1">
      <c r="B687" s="189"/>
    </row>
    <row r="688" ht="15.75" customHeight="1">
      <c r="B688" s="189"/>
    </row>
    <row r="689" ht="15.75" customHeight="1">
      <c r="B689" s="189"/>
    </row>
    <row r="690" ht="15.75" customHeight="1">
      <c r="B690" s="189"/>
    </row>
    <row r="691" ht="15.75" customHeight="1">
      <c r="B691" s="189"/>
    </row>
    <row r="692" ht="15.75" customHeight="1">
      <c r="B692" s="189"/>
    </row>
    <row r="693" ht="15.75" customHeight="1">
      <c r="B693" s="189"/>
    </row>
    <row r="694" ht="15.75" customHeight="1">
      <c r="B694" s="189"/>
    </row>
    <row r="695" ht="15.75" customHeight="1">
      <c r="B695" s="189"/>
    </row>
    <row r="696" ht="15.75" customHeight="1">
      <c r="B696" s="189"/>
    </row>
    <row r="697" ht="15.75" customHeight="1">
      <c r="B697" s="189"/>
    </row>
    <row r="698" ht="15.75" customHeight="1">
      <c r="B698" s="189"/>
    </row>
    <row r="699" ht="15.75" customHeight="1">
      <c r="B699" s="189"/>
    </row>
    <row r="700" ht="15.75" customHeight="1">
      <c r="B700" s="189"/>
    </row>
    <row r="701" ht="15.75" customHeight="1">
      <c r="B701" s="189"/>
    </row>
    <row r="702" ht="15.75" customHeight="1">
      <c r="B702" s="189"/>
    </row>
    <row r="703" ht="15.75" customHeight="1">
      <c r="B703" s="189"/>
    </row>
    <row r="704" ht="15.75" customHeight="1">
      <c r="B704" s="189"/>
    </row>
    <row r="705" ht="15.75" customHeight="1">
      <c r="B705" s="189"/>
    </row>
    <row r="706" ht="15.75" customHeight="1">
      <c r="B706" s="189"/>
    </row>
    <row r="707" ht="15.75" customHeight="1">
      <c r="B707" s="189"/>
    </row>
    <row r="708" ht="15.75" customHeight="1">
      <c r="B708" s="189"/>
    </row>
    <row r="709" ht="15.75" customHeight="1">
      <c r="B709" s="189"/>
    </row>
    <row r="710" ht="15.75" customHeight="1">
      <c r="B710" s="189"/>
    </row>
    <row r="711" ht="15.75" customHeight="1">
      <c r="B711" s="189"/>
    </row>
    <row r="712" ht="15.75" customHeight="1">
      <c r="B712" s="189"/>
    </row>
    <row r="713" ht="15.75" customHeight="1">
      <c r="B713" s="189"/>
    </row>
    <row r="714" ht="15.75" customHeight="1">
      <c r="B714" s="189"/>
    </row>
    <row r="715" ht="15.75" customHeight="1">
      <c r="B715" s="189"/>
    </row>
    <row r="716" ht="15.75" customHeight="1">
      <c r="B716" s="189"/>
    </row>
    <row r="717" ht="15.75" customHeight="1">
      <c r="B717" s="189"/>
    </row>
    <row r="718" ht="15.75" customHeight="1">
      <c r="B718" s="189"/>
    </row>
    <row r="719" ht="15.75" customHeight="1">
      <c r="B719" s="189"/>
    </row>
    <row r="720" ht="15.75" customHeight="1">
      <c r="B720" s="189"/>
    </row>
    <row r="721" ht="15.75" customHeight="1">
      <c r="B721" s="189"/>
    </row>
    <row r="722" ht="15.75" customHeight="1">
      <c r="B722" s="189"/>
    </row>
    <row r="723" ht="15.75" customHeight="1">
      <c r="B723" s="189"/>
    </row>
    <row r="724" ht="15.75" customHeight="1">
      <c r="B724" s="189"/>
    </row>
    <row r="725" ht="15.75" customHeight="1">
      <c r="B725" s="189"/>
    </row>
    <row r="726" ht="15.75" customHeight="1">
      <c r="B726" s="189"/>
    </row>
    <row r="727" ht="15.75" customHeight="1">
      <c r="B727" s="189"/>
    </row>
    <row r="728" ht="15.75" customHeight="1">
      <c r="B728" s="189"/>
    </row>
    <row r="729" ht="15.75" customHeight="1">
      <c r="B729" s="189"/>
    </row>
    <row r="730" ht="15.75" customHeight="1">
      <c r="B730" s="189"/>
    </row>
    <row r="731" ht="15.75" customHeight="1">
      <c r="B731" s="189"/>
    </row>
    <row r="732" ht="15.75" customHeight="1">
      <c r="B732" s="189"/>
    </row>
    <row r="733" ht="15.75" customHeight="1">
      <c r="B733" s="189"/>
    </row>
    <row r="734" ht="15.75" customHeight="1">
      <c r="B734" s="189"/>
    </row>
    <row r="735" ht="15.75" customHeight="1">
      <c r="B735" s="189"/>
    </row>
    <row r="736" ht="15.75" customHeight="1">
      <c r="B736" s="189"/>
    </row>
    <row r="737" ht="15.75" customHeight="1">
      <c r="B737" s="189"/>
    </row>
    <row r="738" ht="15.75" customHeight="1">
      <c r="B738" s="189"/>
    </row>
    <row r="739" ht="15.75" customHeight="1">
      <c r="B739" s="189"/>
    </row>
    <row r="740" ht="15.75" customHeight="1">
      <c r="B740" s="189"/>
    </row>
    <row r="741" ht="15.75" customHeight="1">
      <c r="B741" s="189"/>
    </row>
    <row r="742" ht="15.75" customHeight="1">
      <c r="B742" s="189"/>
    </row>
    <row r="743" ht="15.75" customHeight="1">
      <c r="B743" s="189"/>
    </row>
    <row r="744" ht="15.75" customHeight="1">
      <c r="B744" s="189"/>
    </row>
    <row r="745" ht="15.75" customHeight="1">
      <c r="B745" s="189"/>
    </row>
    <row r="746" ht="15.75" customHeight="1">
      <c r="B746" s="189"/>
    </row>
    <row r="747" ht="15.75" customHeight="1">
      <c r="B747" s="189"/>
    </row>
    <row r="748" ht="15.75" customHeight="1">
      <c r="B748" s="189"/>
    </row>
    <row r="749" ht="15.75" customHeight="1">
      <c r="B749" s="189"/>
    </row>
    <row r="750" ht="15.75" customHeight="1">
      <c r="B750" s="189"/>
    </row>
    <row r="751" ht="15.75" customHeight="1">
      <c r="B751" s="189"/>
    </row>
    <row r="752" ht="15.75" customHeight="1">
      <c r="B752" s="189"/>
    </row>
    <row r="753" ht="15.75" customHeight="1">
      <c r="B753" s="189"/>
    </row>
    <row r="754" ht="15.75" customHeight="1">
      <c r="B754" s="189"/>
    </row>
    <row r="755" ht="15.75" customHeight="1">
      <c r="B755" s="189"/>
    </row>
    <row r="756" ht="15.75" customHeight="1">
      <c r="B756" s="189"/>
    </row>
    <row r="757" ht="15.75" customHeight="1">
      <c r="B757" s="189"/>
    </row>
    <row r="758" ht="15.75" customHeight="1">
      <c r="B758" s="189"/>
    </row>
    <row r="759" ht="15.75" customHeight="1">
      <c r="B759" s="189"/>
    </row>
    <row r="760" ht="15.75" customHeight="1">
      <c r="B760" s="189"/>
    </row>
    <row r="761" ht="15.75" customHeight="1">
      <c r="B761" s="189"/>
    </row>
    <row r="762" ht="15.75" customHeight="1">
      <c r="B762" s="189"/>
    </row>
    <row r="763" ht="15.75" customHeight="1">
      <c r="B763" s="189"/>
    </row>
    <row r="764" ht="15.75" customHeight="1">
      <c r="B764" s="189"/>
    </row>
    <row r="765" ht="15.75" customHeight="1">
      <c r="B765" s="189"/>
    </row>
    <row r="766" ht="15.75" customHeight="1">
      <c r="B766" s="189"/>
    </row>
    <row r="767" ht="15.75" customHeight="1">
      <c r="B767" s="189"/>
    </row>
    <row r="768" ht="15.75" customHeight="1">
      <c r="B768" s="189"/>
    </row>
    <row r="769" ht="15.75" customHeight="1">
      <c r="B769" s="189"/>
    </row>
    <row r="770" ht="15.75" customHeight="1">
      <c r="B770" s="189"/>
    </row>
    <row r="771" ht="15.75" customHeight="1">
      <c r="B771" s="189"/>
    </row>
    <row r="772" ht="15.75" customHeight="1">
      <c r="B772" s="189"/>
    </row>
    <row r="773" ht="15.75" customHeight="1">
      <c r="B773" s="189"/>
    </row>
    <row r="774" ht="15.75" customHeight="1">
      <c r="B774" s="189"/>
    </row>
    <row r="775" ht="15.75" customHeight="1">
      <c r="B775" s="189"/>
    </row>
    <row r="776" ht="15.75" customHeight="1">
      <c r="B776" s="189"/>
    </row>
    <row r="777" ht="15.75" customHeight="1">
      <c r="B777" s="189"/>
    </row>
    <row r="778" ht="15.75" customHeight="1">
      <c r="B778" s="189"/>
    </row>
    <row r="779" ht="15.75" customHeight="1">
      <c r="B779" s="189"/>
    </row>
    <row r="780" ht="15.75" customHeight="1">
      <c r="B780" s="189"/>
    </row>
    <row r="781" ht="15.75" customHeight="1">
      <c r="B781" s="189"/>
    </row>
    <row r="782" ht="15.75" customHeight="1">
      <c r="B782" s="189"/>
    </row>
    <row r="783" ht="15.75" customHeight="1">
      <c r="B783" s="189"/>
    </row>
    <row r="784" ht="15.75" customHeight="1">
      <c r="B784" s="189"/>
    </row>
    <row r="785" ht="15.75" customHeight="1">
      <c r="B785" s="189"/>
    </row>
    <row r="786" ht="15.75" customHeight="1">
      <c r="B786" s="189"/>
    </row>
    <row r="787" ht="15.75" customHeight="1">
      <c r="B787" s="189"/>
    </row>
    <row r="788" ht="15.75" customHeight="1">
      <c r="B788" s="189"/>
    </row>
    <row r="789" ht="15.75" customHeight="1">
      <c r="B789" s="189"/>
    </row>
    <row r="790" ht="15.75" customHeight="1">
      <c r="B790" s="189"/>
    </row>
    <row r="791" ht="15.75" customHeight="1">
      <c r="B791" s="189"/>
    </row>
    <row r="792" ht="15.75" customHeight="1">
      <c r="B792" s="189"/>
    </row>
    <row r="793" ht="15.75" customHeight="1">
      <c r="B793" s="189"/>
    </row>
    <row r="794" ht="15.75" customHeight="1">
      <c r="B794" s="189"/>
    </row>
    <row r="795" ht="15.75" customHeight="1">
      <c r="B795" s="189"/>
    </row>
    <row r="796" ht="15.75" customHeight="1">
      <c r="B796" s="189"/>
    </row>
    <row r="797" ht="15.75" customHeight="1">
      <c r="B797" s="189"/>
    </row>
    <row r="798" ht="15.75" customHeight="1">
      <c r="B798" s="189"/>
    </row>
    <row r="799" ht="15.75" customHeight="1">
      <c r="B799" s="189"/>
    </row>
    <row r="800" ht="15.75" customHeight="1">
      <c r="B800" s="189"/>
    </row>
    <row r="801" ht="15.75" customHeight="1">
      <c r="B801" s="189"/>
    </row>
    <row r="802" ht="15.75" customHeight="1">
      <c r="B802" s="189"/>
    </row>
    <row r="803" ht="15.75" customHeight="1">
      <c r="B803" s="189"/>
    </row>
    <row r="804" ht="15.75" customHeight="1">
      <c r="B804" s="189"/>
    </row>
    <row r="805" ht="15.75" customHeight="1">
      <c r="B805" s="189"/>
    </row>
    <row r="806" ht="15.75" customHeight="1">
      <c r="B806" s="189"/>
    </row>
    <row r="807" ht="15.75" customHeight="1">
      <c r="B807" s="189"/>
    </row>
    <row r="808" ht="15.75" customHeight="1">
      <c r="B808" s="189"/>
    </row>
    <row r="809" ht="15.75" customHeight="1">
      <c r="B809" s="189"/>
    </row>
    <row r="810" ht="15.75" customHeight="1">
      <c r="B810" s="189"/>
    </row>
    <row r="811" ht="15.75" customHeight="1">
      <c r="B811" s="189"/>
    </row>
    <row r="812" ht="15.75" customHeight="1">
      <c r="B812" s="189"/>
    </row>
    <row r="813" ht="15.75" customHeight="1">
      <c r="B813" s="189"/>
    </row>
    <row r="814" ht="15.75" customHeight="1">
      <c r="B814" s="189"/>
    </row>
    <row r="815" ht="15.75" customHeight="1">
      <c r="B815" s="189"/>
    </row>
    <row r="816" ht="15.75" customHeight="1">
      <c r="B816" s="189"/>
    </row>
    <row r="817" ht="15.75" customHeight="1">
      <c r="B817" s="189"/>
    </row>
    <row r="818" ht="15.75" customHeight="1">
      <c r="B818" s="189"/>
    </row>
    <row r="819" ht="15.75" customHeight="1">
      <c r="B819" s="189"/>
    </row>
    <row r="820" ht="15.75" customHeight="1">
      <c r="B820" s="189"/>
    </row>
    <row r="821" ht="15.75" customHeight="1">
      <c r="B821" s="189"/>
    </row>
    <row r="822" ht="15.75" customHeight="1">
      <c r="B822" s="189"/>
    </row>
    <row r="823" ht="15.75" customHeight="1">
      <c r="B823" s="189"/>
    </row>
    <row r="824" ht="15.75" customHeight="1">
      <c r="B824" s="189"/>
    </row>
    <row r="825" ht="15.75" customHeight="1">
      <c r="B825" s="189"/>
    </row>
    <row r="826" ht="15.75" customHeight="1">
      <c r="B826" s="189"/>
    </row>
    <row r="827" ht="15.75" customHeight="1">
      <c r="B827" s="189"/>
    </row>
    <row r="828" ht="15.75" customHeight="1">
      <c r="B828" s="189"/>
    </row>
    <row r="829" ht="15.75" customHeight="1">
      <c r="B829" s="189"/>
    </row>
    <row r="830" ht="15.75" customHeight="1">
      <c r="B830" s="189"/>
    </row>
    <row r="831" ht="15.75" customHeight="1">
      <c r="B831" s="189"/>
    </row>
    <row r="832" ht="15.75" customHeight="1">
      <c r="B832" s="189"/>
    </row>
    <row r="833" ht="15.75" customHeight="1">
      <c r="B833" s="189"/>
    </row>
    <row r="834" ht="15.75" customHeight="1">
      <c r="B834" s="189"/>
    </row>
    <row r="835" ht="15.75" customHeight="1">
      <c r="B835" s="189"/>
    </row>
    <row r="836" ht="15.75" customHeight="1">
      <c r="B836" s="189"/>
    </row>
    <row r="837" ht="15.75" customHeight="1">
      <c r="B837" s="189"/>
    </row>
    <row r="838" ht="15.75" customHeight="1">
      <c r="B838" s="189"/>
    </row>
    <row r="839" ht="15.75" customHeight="1">
      <c r="B839" s="189"/>
    </row>
    <row r="840" ht="15.75" customHeight="1">
      <c r="B840" s="189"/>
    </row>
    <row r="841" ht="15.75" customHeight="1">
      <c r="B841" s="189"/>
    </row>
    <row r="842" ht="15.75" customHeight="1">
      <c r="B842" s="189"/>
    </row>
    <row r="843" ht="15.75" customHeight="1">
      <c r="B843" s="189"/>
    </row>
    <row r="844" ht="15.75" customHeight="1">
      <c r="B844" s="189"/>
    </row>
    <row r="845" ht="15.75" customHeight="1">
      <c r="B845" s="189"/>
    </row>
    <row r="846" ht="15.75" customHeight="1">
      <c r="B846" s="189"/>
    </row>
    <row r="847" ht="15.75" customHeight="1">
      <c r="B847" s="189"/>
    </row>
    <row r="848" ht="15.75" customHeight="1">
      <c r="B848" s="189"/>
    </row>
    <row r="849" ht="15.75" customHeight="1">
      <c r="B849" s="189"/>
    </row>
    <row r="850" ht="15.75" customHeight="1">
      <c r="B850" s="189"/>
    </row>
    <row r="851" ht="15.75" customHeight="1">
      <c r="B851" s="189"/>
    </row>
    <row r="852" ht="15.75" customHeight="1">
      <c r="B852" s="189"/>
    </row>
    <row r="853" ht="15.75" customHeight="1">
      <c r="B853" s="189"/>
    </row>
    <row r="854" ht="15.75" customHeight="1">
      <c r="B854" s="189"/>
    </row>
    <row r="855" ht="15.75" customHeight="1">
      <c r="B855" s="189"/>
    </row>
    <row r="856" ht="15.75" customHeight="1">
      <c r="B856" s="189"/>
    </row>
    <row r="857" ht="15.75" customHeight="1">
      <c r="B857" s="189"/>
    </row>
    <row r="858" ht="15.75" customHeight="1">
      <c r="B858" s="189"/>
    </row>
    <row r="859" ht="15.75" customHeight="1">
      <c r="B859" s="189"/>
    </row>
    <row r="860" ht="15.75" customHeight="1">
      <c r="B860" s="189"/>
    </row>
    <row r="861" ht="15.75" customHeight="1">
      <c r="B861" s="189"/>
    </row>
    <row r="862" ht="15.75" customHeight="1">
      <c r="B862" s="189"/>
    </row>
    <row r="863" ht="15.75" customHeight="1">
      <c r="B863" s="189"/>
    </row>
    <row r="864" ht="15.75" customHeight="1">
      <c r="B864" s="189"/>
    </row>
    <row r="865" ht="15.75" customHeight="1">
      <c r="B865" s="189"/>
    </row>
    <row r="866" ht="15.75" customHeight="1">
      <c r="B866" s="189"/>
    </row>
    <row r="867" ht="15.75" customHeight="1">
      <c r="B867" s="189"/>
    </row>
    <row r="868" ht="15.75" customHeight="1">
      <c r="B868" s="189"/>
    </row>
    <row r="869" ht="15.75" customHeight="1">
      <c r="B869" s="189"/>
    </row>
    <row r="870" ht="15.75" customHeight="1">
      <c r="B870" s="189"/>
    </row>
    <row r="871" ht="15.75" customHeight="1">
      <c r="B871" s="189"/>
    </row>
    <row r="872" ht="15.75" customHeight="1">
      <c r="B872" s="189"/>
    </row>
    <row r="873" ht="15.75" customHeight="1">
      <c r="B873" s="189"/>
    </row>
    <row r="874" ht="15.75" customHeight="1">
      <c r="B874" s="189"/>
    </row>
    <row r="875" ht="15.75" customHeight="1">
      <c r="B875" s="189"/>
    </row>
    <row r="876" ht="15.75" customHeight="1">
      <c r="B876" s="189"/>
    </row>
    <row r="877" ht="15.75" customHeight="1">
      <c r="B877" s="189"/>
    </row>
    <row r="878" ht="15.75" customHeight="1">
      <c r="B878" s="189"/>
    </row>
    <row r="879" ht="15.75" customHeight="1">
      <c r="B879" s="189"/>
    </row>
    <row r="880" ht="15.75" customHeight="1">
      <c r="B880" s="189"/>
    </row>
    <row r="881" ht="15.75" customHeight="1">
      <c r="B881" s="189"/>
    </row>
    <row r="882" ht="15.75" customHeight="1">
      <c r="B882" s="189"/>
    </row>
    <row r="883" ht="15.75" customHeight="1">
      <c r="B883" s="189"/>
    </row>
    <row r="884" ht="15.75" customHeight="1">
      <c r="B884" s="189"/>
    </row>
    <row r="885" ht="15.75" customHeight="1">
      <c r="B885" s="189"/>
    </row>
    <row r="886" ht="15.75" customHeight="1">
      <c r="B886" s="189"/>
    </row>
    <row r="887" ht="15.75" customHeight="1">
      <c r="B887" s="189"/>
    </row>
    <row r="888" ht="15.75" customHeight="1">
      <c r="B888" s="189"/>
    </row>
    <row r="889" ht="15.75" customHeight="1">
      <c r="B889" s="189"/>
    </row>
    <row r="890" ht="15.75" customHeight="1">
      <c r="B890" s="189"/>
    </row>
    <row r="891" ht="15.75" customHeight="1">
      <c r="B891" s="189"/>
    </row>
    <row r="892" ht="15.75" customHeight="1">
      <c r="B892" s="189"/>
    </row>
    <row r="893" ht="15.75" customHeight="1">
      <c r="B893" s="189"/>
    </row>
    <row r="894" ht="15.75" customHeight="1">
      <c r="B894" s="189"/>
    </row>
    <row r="895" ht="15.75" customHeight="1">
      <c r="B895" s="189"/>
    </row>
    <row r="896" ht="15.75" customHeight="1">
      <c r="B896" s="189"/>
    </row>
    <row r="897" ht="15.75" customHeight="1">
      <c r="B897" s="189"/>
    </row>
    <row r="898" ht="15.75" customHeight="1">
      <c r="B898" s="189"/>
    </row>
    <row r="899" ht="15.75" customHeight="1">
      <c r="B899" s="189"/>
    </row>
    <row r="900" ht="15.75" customHeight="1">
      <c r="B900" s="189"/>
    </row>
    <row r="901" ht="15.75" customHeight="1">
      <c r="B901" s="189"/>
    </row>
    <row r="902" ht="15.75" customHeight="1">
      <c r="B902" s="189"/>
    </row>
    <row r="903" ht="15.75" customHeight="1">
      <c r="B903" s="189"/>
    </row>
    <row r="904" ht="15.75" customHeight="1">
      <c r="B904" s="189"/>
    </row>
    <row r="905" ht="15.75" customHeight="1">
      <c r="B905" s="189"/>
    </row>
    <row r="906" ht="15.75" customHeight="1">
      <c r="B906" s="189"/>
    </row>
    <row r="907" ht="15.75" customHeight="1">
      <c r="B907" s="189"/>
    </row>
    <row r="908" ht="15.75" customHeight="1">
      <c r="B908" s="189"/>
    </row>
    <row r="909" ht="15.75" customHeight="1">
      <c r="B909" s="189"/>
    </row>
    <row r="910" ht="15.75" customHeight="1">
      <c r="B910" s="189"/>
    </row>
    <row r="911" ht="15.75" customHeight="1">
      <c r="B911" s="189"/>
    </row>
    <row r="912" ht="15.75" customHeight="1">
      <c r="B912" s="189"/>
    </row>
    <row r="913" ht="15.75" customHeight="1">
      <c r="B913" s="189"/>
    </row>
    <row r="914" ht="15.75" customHeight="1">
      <c r="B914" s="189"/>
    </row>
    <row r="915" ht="15.75" customHeight="1">
      <c r="B915" s="189"/>
    </row>
    <row r="916" ht="15.75" customHeight="1">
      <c r="B916" s="189"/>
    </row>
    <row r="917" ht="15.75" customHeight="1">
      <c r="B917" s="189"/>
    </row>
    <row r="918" ht="15.75" customHeight="1">
      <c r="B918" s="189"/>
    </row>
    <row r="919" ht="15.75" customHeight="1">
      <c r="B919" s="189"/>
    </row>
    <row r="920" ht="15.75" customHeight="1">
      <c r="B920" s="189"/>
    </row>
    <row r="921" ht="15.75" customHeight="1">
      <c r="B921" s="189"/>
    </row>
    <row r="922" ht="15.75" customHeight="1">
      <c r="B922" s="189"/>
    </row>
    <row r="923" ht="15.75" customHeight="1">
      <c r="B923" s="189"/>
    </row>
    <row r="924" ht="15.75" customHeight="1">
      <c r="B924" s="189"/>
    </row>
    <row r="925" ht="15.75" customHeight="1">
      <c r="B925" s="189"/>
    </row>
    <row r="926" ht="15.75" customHeight="1">
      <c r="B926" s="189"/>
    </row>
    <row r="927" ht="15.75" customHeight="1">
      <c r="B927" s="189"/>
    </row>
    <row r="928" ht="15.75" customHeight="1">
      <c r="B928" s="189"/>
    </row>
    <row r="929" ht="15.75" customHeight="1">
      <c r="B929" s="189"/>
    </row>
    <row r="930" ht="15.75" customHeight="1">
      <c r="B930" s="189"/>
    </row>
    <row r="931" ht="15.75" customHeight="1">
      <c r="B931" s="189"/>
    </row>
    <row r="932" ht="15.75" customHeight="1">
      <c r="B932" s="189"/>
    </row>
    <row r="933" ht="15.75" customHeight="1">
      <c r="B933" s="189"/>
    </row>
    <row r="934" ht="15.75" customHeight="1">
      <c r="B934" s="189"/>
    </row>
    <row r="935" ht="15.75" customHeight="1">
      <c r="B935" s="189"/>
    </row>
    <row r="936" ht="15.75" customHeight="1">
      <c r="B936" s="189"/>
    </row>
    <row r="937" ht="15.75" customHeight="1">
      <c r="B937" s="189"/>
    </row>
    <row r="938" ht="15.75" customHeight="1">
      <c r="B938" s="189"/>
    </row>
    <row r="939" ht="15.75" customHeight="1">
      <c r="B939" s="189"/>
    </row>
    <row r="940" ht="15.75" customHeight="1">
      <c r="B940" s="189"/>
    </row>
    <row r="941" ht="15.75" customHeight="1">
      <c r="B941" s="189"/>
    </row>
    <row r="942" ht="15.75" customHeight="1">
      <c r="B942" s="189"/>
    </row>
    <row r="943" ht="15.75" customHeight="1">
      <c r="B943" s="189"/>
    </row>
    <row r="944" ht="15.75" customHeight="1">
      <c r="B944" s="189"/>
    </row>
    <row r="945" ht="15.75" customHeight="1">
      <c r="B945" s="189"/>
    </row>
    <row r="946" ht="15.75" customHeight="1">
      <c r="B946" s="189"/>
    </row>
    <row r="947" ht="15.75" customHeight="1">
      <c r="B947" s="189"/>
    </row>
    <row r="948" ht="15.75" customHeight="1">
      <c r="B948" s="189"/>
    </row>
    <row r="949" ht="15.75" customHeight="1">
      <c r="B949" s="189"/>
    </row>
    <row r="950" ht="15.75" customHeight="1">
      <c r="B950" s="189"/>
    </row>
    <row r="951" ht="15.75" customHeight="1">
      <c r="B951" s="189"/>
    </row>
    <row r="952" ht="15.75" customHeight="1">
      <c r="B952" s="189"/>
    </row>
    <row r="953" ht="15.75" customHeight="1">
      <c r="B953" s="189"/>
    </row>
    <row r="954" ht="15.75" customHeight="1">
      <c r="B954" s="189"/>
    </row>
    <row r="955" ht="15.75" customHeight="1">
      <c r="B955" s="189"/>
    </row>
    <row r="956" ht="15.75" customHeight="1">
      <c r="B956" s="189"/>
    </row>
    <row r="957" ht="15.75" customHeight="1">
      <c r="B957" s="189"/>
    </row>
    <row r="958" ht="15.75" customHeight="1">
      <c r="B958" s="189"/>
    </row>
    <row r="959" ht="15.75" customHeight="1">
      <c r="B959" s="189"/>
    </row>
    <row r="960" ht="15.75" customHeight="1">
      <c r="B960" s="189"/>
    </row>
    <row r="961" ht="15.75" customHeight="1">
      <c r="B961" s="189"/>
    </row>
    <row r="962" ht="15.75" customHeight="1">
      <c r="B962" s="189"/>
    </row>
    <row r="963" ht="15.75" customHeight="1">
      <c r="B963" s="189"/>
    </row>
    <row r="964" ht="15.75" customHeight="1">
      <c r="B964" s="189"/>
    </row>
    <row r="965" ht="15.75" customHeight="1">
      <c r="B965" s="189"/>
    </row>
    <row r="966" ht="15.75" customHeight="1">
      <c r="B966" s="189"/>
    </row>
    <row r="967" ht="15.75" customHeight="1">
      <c r="B967" s="189"/>
    </row>
    <row r="968" ht="15.75" customHeight="1">
      <c r="B968" s="189"/>
    </row>
    <row r="969" ht="15.75" customHeight="1">
      <c r="B969" s="189"/>
    </row>
    <row r="970" ht="15.75" customHeight="1">
      <c r="B970" s="189"/>
    </row>
    <row r="971" ht="15.75" customHeight="1">
      <c r="B971" s="189"/>
    </row>
    <row r="972" ht="15.75" customHeight="1">
      <c r="B972" s="189"/>
    </row>
    <row r="973" ht="15.75" customHeight="1">
      <c r="B973" s="189"/>
    </row>
    <row r="974" ht="15.75" customHeight="1">
      <c r="B974" s="189"/>
    </row>
    <row r="975" ht="15.75" customHeight="1">
      <c r="B975" s="189"/>
    </row>
    <row r="976" ht="15.75" customHeight="1">
      <c r="B976" s="189"/>
    </row>
    <row r="977" ht="15.75" customHeight="1">
      <c r="B977" s="189"/>
    </row>
    <row r="978" ht="15.75" customHeight="1">
      <c r="B978" s="189"/>
    </row>
    <row r="979" ht="15.75" customHeight="1">
      <c r="B979" s="189"/>
    </row>
    <row r="980" ht="15.75" customHeight="1">
      <c r="B980" s="189"/>
    </row>
    <row r="981" ht="15.75" customHeight="1">
      <c r="B981" s="189"/>
    </row>
    <row r="982" ht="15.75" customHeight="1">
      <c r="B982" s="189"/>
    </row>
    <row r="983" ht="15.75" customHeight="1">
      <c r="B983" s="189"/>
    </row>
    <row r="984" ht="15.75" customHeight="1">
      <c r="B984" s="189"/>
    </row>
    <row r="985" ht="15.75" customHeight="1">
      <c r="B985" s="189"/>
    </row>
    <row r="986" ht="15.75" customHeight="1">
      <c r="B986" s="189"/>
    </row>
    <row r="987" ht="15.75" customHeight="1">
      <c r="B987" s="189"/>
    </row>
    <row r="988" ht="15.75" customHeight="1">
      <c r="B988" s="189"/>
    </row>
    <row r="989" ht="15.75" customHeight="1">
      <c r="B989" s="189"/>
    </row>
    <row r="990" ht="15.75" customHeight="1">
      <c r="B990" s="189"/>
    </row>
    <row r="991" ht="15.75" customHeight="1">
      <c r="B991" s="189"/>
    </row>
    <row r="992" ht="15.75" customHeight="1">
      <c r="B992" s="189"/>
    </row>
    <row r="993" ht="15.75" customHeight="1">
      <c r="B993" s="189"/>
    </row>
    <row r="994" ht="15.75" customHeight="1">
      <c r="B994" s="189"/>
    </row>
    <row r="995" ht="15.75" customHeight="1">
      <c r="B995" s="189"/>
    </row>
    <row r="996" ht="15.75" customHeight="1">
      <c r="B996" s="189"/>
    </row>
    <row r="997" ht="15.75" customHeight="1">
      <c r="B997" s="189"/>
    </row>
    <row r="998" ht="15.75" customHeight="1">
      <c r="B998" s="189"/>
    </row>
    <row r="999" ht="15.75" customHeight="1">
      <c r="B999" s="189"/>
    </row>
    <row r="1000" ht="15.75" customHeight="1">
      <c r="B1000" s="189"/>
    </row>
  </sheetData>
  <mergeCells count="26">
    <mergeCell ref="F11:F12"/>
    <mergeCell ref="I11:I12"/>
    <mergeCell ref="B9:I9"/>
    <mergeCell ref="A10:I10"/>
    <mergeCell ref="A11:A12"/>
    <mergeCell ref="B11:B12"/>
    <mergeCell ref="C11:C12"/>
    <mergeCell ref="D11:D12"/>
    <mergeCell ref="B13:I13"/>
    <mergeCell ref="E11:E12"/>
    <mergeCell ref="A18:E18"/>
    <mergeCell ref="B20:I20"/>
    <mergeCell ref="A25:E25"/>
    <mergeCell ref="B27:I27"/>
    <mergeCell ref="A40:E40"/>
    <mergeCell ref="B42:I42"/>
    <mergeCell ref="B105:I105"/>
    <mergeCell ref="B106:I106"/>
    <mergeCell ref="B107:I107"/>
    <mergeCell ref="A50:E50"/>
    <mergeCell ref="B52:I52"/>
    <mergeCell ref="A81:E81"/>
    <mergeCell ref="B83:I83"/>
    <mergeCell ref="A101:E101"/>
    <mergeCell ref="A102:E102"/>
    <mergeCell ref="A103:G103"/>
  </mergeCells>
  <printOptions/>
  <pageMargins bottom="0.7480314960629921" footer="0.0" header="0.0" left="0.7086614173228347" right="0.7086614173228347" top="0.7480314960629921"/>
  <pageSetup scale="65" orientation="portrait"/>
  <headerFooter>
    <oddFooter>&amp;LEste documento es propiedad de la Administración Central del Distrito de Santiago de Cali. Prohibida su copia, alteración o modificación por cualquier medio, sin previa autorización del Alcalde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theme="5"/>
    <pageSetUpPr/>
  </sheetPr>
  <sheetViews>
    <sheetView workbookViewId="0"/>
  </sheetViews>
  <sheetFormatPr customHeight="1" defaultColWidth="14.43" defaultRowHeight="15.0"/>
  <cols>
    <col customWidth="1" min="1" max="1" width="13.43"/>
    <col customWidth="1" min="2" max="2" width="57.71"/>
    <col customWidth="1" min="3" max="8" width="22.43"/>
    <col customWidth="1" min="9" max="9" width="16.14"/>
    <col customWidth="1" min="10" max="10" width="17.43"/>
    <col customWidth="1" min="11" max="11" width="18.29"/>
    <col customWidth="1" min="12" max="12" width="28.71"/>
    <col customWidth="1" min="13" max="13" width="43.71"/>
    <col customWidth="1" min="14" max="14" width="17.0"/>
    <col customWidth="1" min="15" max="15" width="19.0"/>
    <col customWidth="1" min="16" max="26" width="10.71"/>
  </cols>
  <sheetData>
    <row r="1">
      <c r="A1" s="2"/>
      <c r="B1" s="2"/>
      <c r="C1" s="2"/>
      <c r="D1" s="2"/>
      <c r="E1" s="2"/>
      <c r="F1" s="2"/>
      <c r="G1" s="2"/>
      <c r="H1" s="2"/>
    </row>
    <row r="2">
      <c r="A2" s="2"/>
      <c r="B2" s="2"/>
      <c r="C2" s="2"/>
      <c r="D2" s="2"/>
      <c r="E2" s="2"/>
      <c r="F2" s="2"/>
      <c r="G2" s="2"/>
      <c r="H2" s="2"/>
    </row>
    <row r="3">
      <c r="A3" s="2"/>
      <c r="B3" s="2"/>
      <c r="C3" s="2"/>
      <c r="D3" s="2"/>
      <c r="E3" s="2"/>
      <c r="F3" s="2"/>
      <c r="G3" s="2"/>
      <c r="H3" s="2"/>
    </row>
    <row r="4">
      <c r="A4" s="2"/>
      <c r="B4" s="2"/>
      <c r="C4" s="2"/>
      <c r="D4" s="2"/>
      <c r="E4" s="2"/>
      <c r="F4" s="2"/>
      <c r="G4" s="2"/>
      <c r="H4" s="2"/>
    </row>
    <row r="5">
      <c r="A5" s="2"/>
      <c r="B5" s="2"/>
      <c r="C5" s="2"/>
      <c r="D5" s="2"/>
      <c r="E5" s="2"/>
      <c r="F5" s="2"/>
      <c r="G5" s="2"/>
      <c r="H5" s="2"/>
    </row>
    <row r="6">
      <c r="A6" s="2"/>
      <c r="B6" s="2"/>
      <c r="C6" s="2"/>
      <c r="D6" s="2"/>
      <c r="E6" s="2"/>
      <c r="F6" s="2"/>
      <c r="G6" s="2"/>
      <c r="H6" s="2"/>
    </row>
    <row r="7">
      <c r="A7" s="2"/>
      <c r="B7" s="2"/>
      <c r="C7" s="2"/>
      <c r="D7" s="2"/>
      <c r="E7" s="2"/>
      <c r="F7" s="2"/>
      <c r="G7" s="2"/>
      <c r="H7" s="2"/>
    </row>
    <row r="8">
      <c r="A8" s="2"/>
      <c r="B8" s="2"/>
      <c r="C8" s="2"/>
      <c r="D8" s="2"/>
      <c r="E8" s="2"/>
      <c r="F8" s="2"/>
      <c r="G8" s="2"/>
      <c r="H8" s="2"/>
    </row>
    <row r="9">
      <c r="A9" s="2"/>
      <c r="B9" s="2"/>
      <c r="C9" s="2"/>
      <c r="D9" s="2"/>
      <c r="E9" s="2"/>
      <c r="F9" s="2"/>
      <c r="G9" s="2"/>
      <c r="H9" s="2"/>
    </row>
    <row r="10">
      <c r="A10" s="110" t="s">
        <v>913</v>
      </c>
      <c r="B10" s="111" t="s">
        <v>914</v>
      </c>
      <c r="C10" s="5"/>
      <c r="D10" s="5"/>
      <c r="E10" s="5"/>
      <c r="F10" s="5"/>
      <c r="G10" s="5"/>
      <c r="H10" s="5"/>
      <c r="I10" s="5"/>
      <c r="J10" s="6"/>
    </row>
    <row r="11">
      <c r="A11" s="645" t="s">
        <v>833</v>
      </c>
      <c r="B11" s="5"/>
      <c r="C11" s="5"/>
      <c r="D11" s="5"/>
      <c r="E11" s="5"/>
      <c r="F11" s="5"/>
      <c r="G11" s="5"/>
      <c r="H11" s="5"/>
      <c r="I11" s="5"/>
      <c r="J11" s="6"/>
    </row>
    <row r="12">
      <c r="A12" s="112" t="s">
        <v>2</v>
      </c>
      <c r="B12" s="113" t="s">
        <v>87</v>
      </c>
      <c r="C12" s="113" t="s">
        <v>88</v>
      </c>
      <c r="D12" s="113" t="s">
        <v>915</v>
      </c>
      <c r="E12" s="114" t="s">
        <v>90</v>
      </c>
      <c r="F12" s="113" t="s">
        <v>91</v>
      </c>
      <c r="G12" s="115" t="s">
        <v>92</v>
      </c>
      <c r="H12" s="114" t="s">
        <v>93</v>
      </c>
      <c r="I12" s="114" t="s">
        <v>8</v>
      </c>
      <c r="J12" s="113" t="s">
        <v>9</v>
      </c>
    </row>
    <row r="13" ht="42.75" customHeight="1">
      <c r="A13" s="17"/>
      <c r="B13" s="17"/>
      <c r="C13" s="17"/>
      <c r="D13" s="17"/>
      <c r="E13" s="114" t="s">
        <v>94</v>
      </c>
      <c r="F13" s="17"/>
      <c r="G13" s="17"/>
      <c r="H13" s="114">
        <v>2.6</v>
      </c>
      <c r="I13" s="116">
        <v>0.19</v>
      </c>
      <c r="J13" s="17"/>
    </row>
    <row r="14">
      <c r="A14" s="119" t="s">
        <v>916</v>
      </c>
      <c r="B14" s="119" t="s">
        <v>98</v>
      </c>
      <c r="C14" s="21"/>
      <c r="D14" s="21"/>
      <c r="E14" s="21"/>
      <c r="F14" s="21"/>
      <c r="G14" s="21"/>
      <c r="H14" s="122"/>
      <c r="I14" s="122"/>
      <c r="J14" s="597"/>
      <c r="N14" s="40"/>
      <c r="O14" s="76"/>
    </row>
    <row r="15">
      <c r="A15" s="91" t="s">
        <v>917</v>
      </c>
      <c r="B15" s="91" t="s">
        <v>100</v>
      </c>
      <c r="C15" s="21"/>
      <c r="D15" s="21"/>
      <c r="E15" s="21"/>
      <c r="F15" s="21"/>
      <c r="G15" s="21"/>
      <c r="H15" s="122"/>
      <c r="I15" s="122"/>
      <c r="J15" s="122"/>
      <c r="N15" s="40"/>
      <c r="O15" s="76"/>
    </row>
    <row r="16">
      <c r="A16" s="91" t="s">
        <v>918</v>
      </c>
      <c r="B16" s="91" t="s">
        <v>102</v>
      </c>
      <c r="C16" s="123">
        <v>6247280.0</v>
      </c>
      <c r="D16" s="124">
        <v>1.0</v>
      </c>
      <c r="E16" s="124">
        <v>3.0</v>
      </c>
      <c r="F16" s="125">
        <v>0.16775</v>
      </c>
      <c r="G16" s="123">
        <f t="shared" ref="G16:G17" si="1">+ROUND(C16*D16*E16*F16,0)</f>
        <v>3143944</v>
      </c>
      <c r="H16" s="123">
        <f t="shared" ref="H16:H17" si="2">G16*$H$13</f>
        <v>8174254.4</v>
      </c>
      <c r="I16" s="126">
        <f t="shared" ref="I16:I17" si="3">H16*$I$13</f>
        <v>1553108.336</v>
      </c>
      <c r="J16" s="126">
        <v>9727162.399999999</v>
      </c>
      <c r="N16" s="40"/>
      <c r="O16" s="76"/>
    </row>
    <row r="17">
      <c r="A17" s="91" t="s">
        <v>919</v>
      </c>
      <c r="B17" s="91" t="s">
        <v>737</v>
      </c>
      <c r="C17" s="123">
        <v>3946800.0</v>
      </c>
      <c r="D17" s="124">
        <v>1.0</v>
      </c>
      <c r="E17" s="124">
        <v>3.0</v>
      </c>
      <c r="F17" s="125">
        <v>0.9</v>
      </c>
      <c r="G17" s="123">
        <f t="shared" si="1"/>
        <v>10656360</v>
      </c>
      <c r="H17" s="123">
        <f t="shared" si="2"/>
        <v>27706536</v>
      </c>
      <c r="I17" s="126">
        <f t="shared" si="3"/>
        <v>5264241.84</v>
      </c>
      <c r="J17" s="126">
        <f>ROUND(H17+I17,)</f>
        <v>32970778</v>
      </c>
      <c r="N17" s="40"/>
      <c r="O17" s="76"/>
    </row>
    <row r="18">
      <c r="A18" s="91"/>
      <c r="B18" s="91"/>
      <c r="C18" s="123"/>
      <c r="D18" s="124"/>
      <c r="E18" s="124"/>
      <c r="F18" s="125"/>
      <c r="G18" s="123"/>
      <c r="H18" s="123"/>
      <c r="I18" s="126"/>
      <c r="J18" s="126"/>
      <c r="N18" s="40"/>
      <c r="O18" s="76"/>
    </row>
    <row r="19">
      <c r="A19" s="49"/>
      <c r="B19" s="128" t="s">
        <v>111</v>
      </c>
      <c r="C19" s="5"/>
      <c r="D19" s="5"/>
      <c r="E19" s="5"/>
      <c r="F19" s="6"/>
      <c r="G19" s="129">
        <f t="shared" ref="G19:J19" si="4">SUM(G16:G18)</f>
        <v>13800304</v>
      </c>
      <c r="H19" s="129">
        <f t="shared" si="4"/>
        <v>35880790.4</v>
      </c>
      <c r="I19" s="129">
        <f t="shared" si="4"/>
        <v>6817350.176</v>
      </c>
      <c r="J19" s="129">
        <f t="shared" si="4"/>
        <v>42697940.4</v>
      </c>
      <c r="M19" s="633"/>
      <c r="N19" s="40"/>
      <c r="O19" s="76"/>
    </row>
    <row r="20">
      <c r="A20" s="119" t="s">
        <v>920</v>
      </c>
      <c r="B20" s="119" t="s">
        <v>113</v>
      </c>
      <c r="C20" s="21"/>
      <c r="D20" s="21"/>
      <c r="E20" s="131"/>
      <c r="F20" s="21"/>
      <c r="G20" s="132"/>
      <c r="H20" s="126"/>
      <c r="I20" s="126"/>
      <c r="J20" s="133"/>
      <c r="M20" s="633"/>
      <c r="N20" s="40"/>
      <c r="O20" s="76"/>
    </row>
    <row r="21" ht="15.75" customHeight="1">
      <c r="A21" s="134" t="s">
        <v>921</v>
      </c>
      <c r="B21" s="91" t="s">
        <v>115</v>
      </c>
      <c r="C21" s="135">
        <v>1320000.0</v>
      </c>
      <c r="D21" s="123"/>
      <c r="E21" s="124">
        <v>3.0</v>
      </c>
      <c r="F21" s="125">
        <v>1.0</v>
      </c>
      <c r="G21" s="136">
        <f t="shared" ref="G21:G22" si="5">C21*E21*F21</f>
        <v>3960000</v>
      </c>
      <c r="H21" s="123"/>
      <c r="I21" s="126">
        <f t="shared" ref="I21:I22" si="6">G21*$I$13</f>
        <v>752400</v>
      </c>
      <c r="J21" s="126">
        <f t="shared" ref="J21:J22" si="7">ROUND(G21+I21,)</f>
        <v>4712400</v>
      </c>
      <c r="M21" s="633"/>
      <c r="N21" s="40"/>
      <c r="O21" s="76"/>
    </row>
    <row r="22" ht="15.75" customHeight="1">
      <c r="A22" s="134" t="s">
        <v>922</v>
      </c>
      <c r="B22" s="91" t="s">
        <v>119</v>
      </c>
      <c r="C22" s="135">
        <v>594000.0</v>
      </c>
      <c r="D22" s="123"/>
      <c r="E22" s="124">
        <v>3.0</v>
      </c>
      <c r="F22" s="125">
        <v>1.0</v>
      </c>
      <c r="G22" s="136">
        <f t="shared" si="5"/>
        <v>1782000</v>
      </c>
      <c r="H22" s="123"/>
      <c r="I22" s="126">
        <f t="shared" si="6"/>
        <v>338580</v>
      </c>
      <c r="J22" s="126">
        <f t="shared" si="7"/>
        <v>2120580</v>
      </c>
      <c r="M22" s="633"/>
      <c r="N22" s="40"/>
      <c r="O22" s="76"/>
    </row>
    <row r="23" ht="15.75" customHeight="1">
      <c r="A23" s="139" t="s">
        <v>120</v>
      </c>
      <c r="B23" s="5"/>
      <c r="C23" s="5"/>
      <c r="D23" s="5"/>
      <c r="E23" s="5"/>
      <c r="F23" s="6"/>
      <c r="G23" s="140">
        <f t="shared" ref="G23:J23" si="8">SUM(G21:G22)</f>
        <v>5742000</v>
      </c>
      <c r="H23" s="140">
        <f t="shared" si="8"/>
        <v>0</v>
      </c>
      <c r="I23" s="140">
        <f t="shared" si="8"/>
        <v>1090980</v>
      </c>
      <c r="J23" s="140">
        <f t="shared" si="8"/>
        <v>6832980</v>
      </c>
      <c r="M23" s="633"/>
      <c r="N23" s="40"/>
      <c r="O23" s="76"/>
    </row>
    <row r="24" ht="15.75" customHeight="1">
      <c r="A24" s="141"/>
      <c r="B24" s="142" t="s">
        <v>13</v>
      </c>
      <c r="C24" s="5"/>
      <c r="D24" s="5"/>
      <c r="E24" s="5"/>
      <c r="F24" s="6"/>
      <c r="G24" s="143">
        <f t="shared" ref="G24:J24" si="9">G19+G23</f>
        <v>19542304</v>
      </c>
      <c r="H24" s="143">
        <f t="shared" si="9"/>
        <v>35880790.4</v>
      </c>
      <c r="I24" s="143">
        <f t="shared" si="9"/>
        <v>7908330.176</v>
      </c>
      <c r="J24" s="143">
        <f t="shared" si="9"/>
        <v>49530920.4</v>
      </c>
    </row>
    <row r="25" ht="15.75" customHeight="1">
      <c r="A25" s="614"/>
      <c r="B25" s="614"/>
      <c r="C25" s="614"/>
      <c r="D25" s="614"/>
      <c r="E25" s="614"/>
      <c r="F25" s="614"/>
      <c r="G25" s="614"/>
      <c r="H25" s="614"/>
      <c r="I25" s="646" t="s">
        <v>13</v>
      </c>
      <c r="J25" s="150">
        <f>J24</f>
        <v>49530920.4</v>
      </c>
      <c r="K25" s="41"/>
      <c r="L25" s="40"/>
      <c r="O25" s="76"/>
    </row>
    <row r="26" ht="15.75" customHeight="1"/>
    <row r="27" ht="15.75" customHeight="1"/>
    <row r="28" ht="15.75" customHeight="1">
      <c r="J28" s="40"/>
      <c r="K28" s="152"/>
    </row>
    <row r="29" ht="15.75" customHeight="1"/>
    <row r="30" ht="15.75" customHeight="1">
      <c r="J30" s="152"/>
    </row>
    <row r="31" ht="15.75" customHeight="1">
      <c r="K31" s="152"/>
    </row>
    <row r="32" ht="15.75" customHeight="1">
      <c r="J32" s="152"/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G12:G13"/>
    <mergeCell ref="J12:J13"/>
    <mergeCell ref="B19:F19"/>
    <mergeCell ref="A23:F23"/>
    <mergeCell ref="B24:F24"/>
    <mergeCell ref="B10:J10"/>
    <mergeCell ref="A11:J11"/>
    <mergeCell ref="A12:A13"/>
    <mergeCell ref="B12:B13"/>
    <mergeCell ref="C12:C13"/>
    <mergeCell ref="D12:D13"/>
    <mergeCell ref="F12:F1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2024-03-26T15:01:55Z</dcterms:created>
  <dc:creator>Isis Mar Aponte Ruiz</dc:creator>
</cp:coreProperties>
</file>