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Usuario\Desktop\BOMBEROS\Nueva carpeta\"/>
    </mc:Choice>
  </mc:AlternateContent>
  <xr:revisionPtr revIDLastSave="0" documentId="8_{5829DB1A-53E1-4F9F-8A55-4612E3C1CE3D}"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(Entidad)'!$I$11:$I$284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(Entidad)'!$A$1:$M$303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(Entidad)'!$K$287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(Entidad)'!$K$299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(Entidad)'!$K$299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(Entidad)'!$K$300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01" i="265" l="1"/>
  <c r="K15" i="265"/>
  <c r="K16" i="265" s="1"/>
  <c r="K276" i="265" l="1"/>
  <c r="K277" i="265"/>
  <c r="K278" i="265"/>
  <c r="K279" i="265"/>
  <c r="K280" i="265"/>
  <c r="K281" i="265"/>
  <c r="K282" i="265"/>
  <c r="K283" i="265"/>
  <c r="K275" i="265"/>
  <c r="K270" i="265"/>
  <c r="K271" i="265" s="1"/>
  <c r="K265" i="265"/>
  <c r="K266" i="265"/>
  <c r="K267" i="265"/>
  <c r="K264" i="265"/>
  <c r="K261" i="265"/>
  <c r="K260" i="265"/>
  <c r="K252" i="265"/>
  <c r="K253" i="265"/>
  <c r="K254" i="265"/>
  <c r="K255" i="265"/>
  <c r="K256" i="265"/>
  <c r="K257" i="265"/>
  <c r="K251" i="265"/>
  <c r="K211" i="265"/>
  <c r="K212" i="265"/>
  <c r="K213" i="265"/>
  <c r="K214" i="265"/>
  <c r="K215" i="265"/>
  <c r="K216" i="265"/>
  <c r="K217" i="265"/>
  <c r="K218" i="265"/>
  <c r="K219" i="265"/>
  <c r="K220" i="265"/>
  <c r="K221" i="265"/>
  <c r="K222" i="265"/>
  <c r="K223" i="265"/>
  <c r="K224" i="265"/>
  <c r="K225" i="265"/>
  <c r="K226" i="265"/>
  <c r="K227" i="265"/>
  <c r="K228" i="265"/>
  <c r="K229" i="265"/>
  <c r="K230" i="265"/>
  <c r="K231" i="265"/>
  <c r="K232" i="265"/>
  <c r="K233" i="265"/>
  <c r="K234" i="265"/>
  <c r="K235" i="265"/>
  <c r="K236" i="265"/>
  <c r="K237" i="265"/>
  <c r="K238" i="265"/>
  <c r="K239" i="265"/>
  <c r="K240" i="265"/>
  <c r="K241" i="265"/>
  <c r="K242" i="265"/>
  <c r="K243" i="265"/>
  <c r="K244" i="265"/>
  <c r="K245" i="265"/>
  <c r="K246" i="265"/>
  <c r="K247" i="265"/>
  <c r="K248" i="265"/>
  <c r="K210" i="265"/>
  <c r="K206" i="265"/>
  <c r="K205" i="265"/>
  <c r="K193" i="265"/>
  <c r="K194" i="265"/>
  <c r="K195" i="265"/>
  <c r="K196" i="265"/>
  <c r="K197" i="265"/>
  <c r="K198" i="265"/>
  <c r="K199" i="265"/>
  <c r="K200" i="265"/>
  <c r="K201" i="265"/>
  <c r="K202" i="265"/>
  <c r="K192" i="265"/>
  <c r="K184" i="265"/>
  <c r="K185" i="265"/>
  <c r="K186" i="265"/>
  <c r="K187" i="265"/>
  <c r="K188" i="265"/>
  <c r="K189" i="265"/>
  <c r="K183" i="265"/>
  <c r="K178" i="265"/>
  <c r="K179" i="265"/>
  <c r="K180" i="265"/>
  <c r="K177" i="265"/>
  <c r="K172" i="265"/>
  <c r="K173" i="265"/>
  <c r="K174" i="265"/>
  <c r="K171" i="265"/>
  <c r="K167" i="265"/>
  <c r="K168" i="265"/>
  <c r="K166" i="265"/>
  <c r="K163" i="265"/>
  <c r="K164" i="265" s="1"/>
  <c r="K159" i="265"/>
  <c r="K160" i="265"/>
  <c r="K158" i="265"/>
  <c r="K143" i="265"/>
  <c r="K144" i="265"/>
  <c r="K145" i="265"/>
  <c r="K146" i="265"/>
  <c r="K147" i="265"/>
  <c r="K148" i="265"/>
  <c r="K149" i="265"/>
  <c r="K150" i="265"/>
  <c r="K151" i="265"/>
  <c r="K152" i="265"/>
  <c r="K153" i="265"/>
  <c r="K154" i="265"/>
  <c r="K155" i="265"/>
  <c r="K142" i="265"/>
  <c r="K131" i="265"/>
  <c r="K132" i="265"/>
  <c r="K133" i="265"/>
  <c r="K134" i="265"/>
  <c r="K135" i="265"/>
  <c r="K136" i="265"/>
  <c r="K137" i="265"/>
  <c r="K138" i="265"/>
  <c r="K139" i="265"/>
  <c r="K130" i="265"/>
  <c r="K123" i="265"/>
  <c r="K124" i="265"/>
  <c r="K125" i="265"/>
  <c r="K126" i="265"/>
  <c r="K127" i="265"/>
  <c r="K122" i="265"/>
  <c r="K115" i="265"/>
  <c r="K116" i="265"/>
  <c r="K117" i="265"/>
  <c r="K118" i="265"/>
  <c r="K119" i="265"/>
  <c r="K114" i="265"/>
  <c r="K108" i="265"/>
  <c r="K109" i="265"/>
  <c r="K110" i="265"/>
  <c r="K111" i="265"/>
  <c r="K107" i="265"/>
  <c r="K99" i="265"/>
  <c r="K100" i="265"/>
  <c r="K101" i="265"/>
  <c r="K102" i="265"/>
  <c r="K103" i="265"/>
  <c r="K104" i="265"/>
  <c r="K98" i="265"/>
  <c r="K92" i="265"/>
  <c r="K93" i="265"/>
  <c r="K94" i="265"/>
  <c r="K95" i="265"/>
  <c r="K91" i="265"/>
  <c r="K87" i="265"/>
  <c r="K86" i="265"/>
  <c r="K45" i="265"/>
  <c r="K46" i="265"/>
  <c r="K47" i="265"/>
  <c r="K48" i="265"/>
  <c r="K49" i="265"/>
  <c r="K50" i="265"/>
  <c r="K51" i="265"/>
  <c r="K52" i="265"/>
  <c r="K53" i="265"/>
  <c r="K54" i="265"/>
  <c r="K55" i="265"/>
  <c r="K56" i="265"/>
  <c r="K57" i="265"/>
  <c r="K58" i="265"/>
  <c r="K59" i="265"/>
  <c r="K60" i="265"/>
  <c r="K61" i="265"/>
  <c r="K62" i="265"/>
  <c r="K63" i="265"/>
  <c r="K64" i="265"/>
  <c r="K65" i="265"/>
  <c r="K66" i="265"/>
  <c r="K67" i="265"/>
  <c r="K68" i="265"/>
  <c r="K69" i="265"/>
  <c r="K70" i="265"/>
  <c r="K71" i="265"/>
  <c r="K72" i="265"/>
  <c r="K73" i="265"/>
  <c r="K74" i="265"/>
  <c r="K75" i="265"/>
  <c r="K76" i="265"/>
  <c r="K77" i="265"/>
  <c r="K78" i="265"/>
  <c r="K79" i="265"/>
  <c r="K80" i="265"/>
  <c r="K81" i="265"/>
  <c r="K82" i="265"/>
  <c r="K83" i="265"/>
  <c r="K44" i="265"/>
  <c r="K41" i="265"/>
  <c r="K40" i="265"/>
  <c r="K34" i="265"/>
  <c r="K35" i="265"/>
  <c r="K36" i="265"/>
  <c r="K37" i="265"/>
  <c r="K33" i="265"/>
  <c r="K30" i="265"/>
  <c r="K29" i="265"/>
  <c r="K26" i="265"/>
  <c r="K25" i="265"/>
  <c r="K19" i="265"/>
  <c r="K20" i="265"/>
  <c r="K21" i="265"/>
  <c r="K22" i="265"/>
  <c r="K18" i="265"/>
  <c r="K23" i="265" l="1"/>
  <c r="K284" i="265"/>
  <c r="K290" i="265" s="1"/>
  <c r="K291" i="265" s="1"/>
  <c r="K27" i="265"/>
  <c r="K31" i="265"/>
  <c r="K262" i="265"/>
  <c r="K88" i="265"/>
  <c r="K42" i="265"/>
  <c r="K169" i="265"/>
  <c r="K203" i="265"/>
  <c r="K112" i="265"/>
  <c r="K175" i="265"/>
  <c r="K156" i="265"/>
  <c r="K161" i="265"/>
  <c r="K181" i="265"/>
  <c r="K190" i="265"/>
  <c r="K249" i="265"/>
  <c r="K105" i="265"/>
  <c r="K140" i="265"/>
  <c r="K84" i="265"/>
  <c r="K38" i="265"/>
  <c r="K128" i="265"/>
  <c r="K258" i="265"/>
  <c r="K96" i="265"/>
  <c r="K268" i="265"/>
  <c r="K120" i="265"/>
  <c r="K207" i="265"/>
  <c r="K272" i="265" l="1"/>
  <c r="K286" i="265" s="1"/>
  <c r="K287" i="265" s="1"/>
  <c r="K288" i="265" s="1"/>
  <c r="K292" i="265" l="1"/>
  <c r="K294" i="265" s="1"/>
</calcChain>
</file>

<file path=xl/sharedStrings.xml><?xml version="1.0" encoding="utf-8"?>
<sst xmlns="http://schemas.openxmlformats.org/spreadsheetml/2006/main" count="876" uniqueCount="592">
  <si>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</si>
  <si>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</si>
  <si>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</si>
  <si>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</si>
  <si>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</si>
  <si>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</si>
  <si>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</si>
  <si>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</si>
  <si>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</si>
  <si>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</si>
  <si>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</si>
  <si>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</si>
  <si>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</si>
  <si>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</si>
  <si>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</si>
  <si>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</si>
  <si>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</si>
  <si>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</si>
  <si>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</si>
  <si>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</si>
  <si>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</si>
  <si>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</si>
  <si>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</si>
  <si>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</si>
  <si>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</si>
  <si>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</si>
  <si>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</si>
  <si>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</si>
  <si>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</si>
  <si>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</si>
  <si>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</si>
  <si>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</si>
  <si>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</si>
  <si>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</si>
  <si>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</si>
  <si>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</si>
  <si>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</si>
  <si>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</si>
  <si>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</si>
  <si>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</si>
  <si>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</si>
  <si>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</si>
  <si>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</si>
  <si>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</si>
  <si>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</si>
  <si>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</si>
  <si>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</si>
  <si>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</si>
  <si>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</si>
  <si>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</si>
  <si>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</si>
  <si>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</si>
  <si>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</si>
  <si>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</si>
  <si>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</si>
  <si>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</si>
  <si>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</si>
  <si>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</si>
  <si>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</si>
  <si>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</si>
  <si>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</si>
  <si>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</si>
  <si>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</si>
  <si>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</si>
  <si>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</si>
  <si>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</si>
  <si>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</si>
  <si>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</si>
  <si>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</si>
  <si>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</si>
  <si>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</si>
  <si>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</si>
  <si>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</si>
  <si>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</si>
  <si>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</si>
  <si>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</si>
  <si>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</si>
  <si>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</si>
  <si>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</si>
  <si>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</si>
  <si>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</si>
  <si>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</si>
  <si>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</si>
  <si>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</si>
  <si>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</si>
  <si>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</si>
  <si>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</si>
  <si>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</si>
  <si>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</si>
  <si>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</si>
  <si>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</si>
  <si>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</si>
  <si>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</si>
  <si>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</si>
  <si>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</si>
  <si>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</si>
  <si>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</si>
  <si>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</si>
  <si>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</si>
  <si>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1.2.1</t>
  </si>
  <si>
    <t>1.2.2</t>
  </si>
  <si>
    <t>1.2.3</t>
  </si>
  <si>
    <t>1.2.4</t>
  </si>
  <si>
    <t>1.2.5</t>
  </si>
  <si>
    <t>EXCAVACIÓN MANUAL EN MATERIAL COMUN</t>
  </si>
  <si>
    <t>TRANSPORTE DE MATERIAL SUELTO. (DESPUPES DE 5 KM).</t>
  </si>
  <si>
    <t>RELLENO CON MATERIAL DE AFIRMADO COMPACTADO RANA Y/O VIBROCOMPACTADOR. (INCLUYE ACARREO LIBRE HASTA 5 KM.)</t>
  </si>
  <si>
    <t>RELLENO CON MATERIAL DE SITIO, COMPACTADO CON PLANCHA VIBRATORIA (RANA)</t>
  </si>
  <si>
    <t>EXCAVACIÓNES MECANICAS Y CORTES EN MATERIAL COMÚN (INCLUYE ACARREO LIBRE HASTA 5 KM.)</t>
  </si>
  <si>
    <t>M3</t>
  </si>
  <si>
    <t>M3-KM</t>
  </si>
  <si>
    <t>1.3.1</t>
  </si>
  <si>
    <t>1.3.2</t>
  </si>
  <si>
    <t>CONCRETO PARA ZAPATAS DE 21 MPa (3000 PSI) + FORMALETA MADERA</t>
  </si>
  <si>
    <t>SUMINISTRO E INSTALACIÓN DE CONCRETO DE 14 MPA (2000 PSI) SOLADOS Y ATRAQUES</t>
  </si>
  <si>
    <t>1.4.1</t>
  </si>
  <si>
    <t>1.4.2</t>
  </si>
  <si>
    <t>CONCRETO PARA VIGA DE AMARRE 21 MPa (3000 PSI) SECCION RECTANGULAR</t>
  </si>
  <si>
    <t>1.5.1</t>
  </si>
  <si>
    <t>1.5.2</t>
  </si>
  <si>
    <t>1.5.3</t>
  </si>
  <si>
    <t>1.5.4</t>
  </si>
  <si>
    <t>1.5.5</t>
  </si>
  <si>
    <t>CONCRETO SIMPLE DE 21 MPa - (3000 PSI) IMPERMEABILIZADO PARA PLACAS PISOS</t>
  </si>
  <si>
    <t>COLUMNAS Y PEDESTALES EN CONCRETO DE 21 MPa - (3000 PSI), H &lt; 3.00 M. (FORMALETA MADERA)</t>
  </si>
  <si>
    <t>VIGA AÉREA EN CONCRETO DE 21 MPa - (3000 PSI).</t>
  </si>
  <si>
    <t>CONCRETO SIMPLE DE 28 MPa - (4000 PSI) IMPERMEABILIZADO PARA MUROS</t>
  </si>
  <si>
    <t>PLACA EN CONCRETO DE 21 MPa - (3000 PSI) E = 0.10 M. CON LÁMINA COLABORANTE TIPO METALDECK</t>
  </si>
  <si>
    <t>1.6.1</t>
  </si>
  <si>
    <t>1.6.2</t>
  </si>
  <si>
    <t>SUMINISTRO, FIGURADA Y AMARRE DE ACERO DE 420 MPa (60000 PSI)</t>
  </si>
  <si>
    <t>KG</t>
  </si>
  <si>
    <t>SUMINISTRO E INSTALACIÓN DE MALLA ELECTROSOLDADA</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</si>
  <si>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</si>
  <si>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</si>
  <si>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</si>
  <si>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</si>
  <si>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</si>
  <si>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</si>
  <si>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</si>
  <si>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</si>
  <si>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</si>
  <si>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</si>
  <si>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</si>
  <si>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</si>
  <si>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</si>
  <si>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</si>
  <si>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</si>
  <si>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</si>
  <si>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</si>
  <si>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</si>
  <si>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</si>
  <si>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</si>
  <si>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</si>
  <si>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</si>
  <si>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</si>
  <si>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</si>
  <si>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</si>
  <si>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</si>
  <si>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</si>
  <si>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</si>
  <si>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</si>
  <si>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</si>
  <si>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</si>
  <si>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</si>
  <si>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</si>
  <si>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</si>
  <si>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</si>
  <si>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</si>
  <si>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</si>
  <si>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</si>
  <si>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</si>
  <si>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</si>
  <si>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LOCALIZACIÓN Y REPLANTEO DE REDES</t>
  </si>
  <si>
    <t>ML</t>
  </si>
  <si>
    <t>RELLENO EN ARENA DE PEÑA COMPACTADO CON PLANCHA VIBRADORA.</t>
  </si>
  <si>
    <t>SUMINISTRO E INSTALACIÓN DE TUBERÍA PVC DE 1" T.P. PARA RED DE SUMINISTRO.</t>
  </si>
  <si>
    <t>MEDIDOR  INCLUYE ACCESORIOS</t>
  </si>
  <si>
    <t>UN</t>
  </si>
  <si>
    <t>SUMINISTRO E INSTALACIÓN DE TUBERÍA PVC DE 1/2" T.P, PARA RED DE SUMINISTRO.</t>
  </si>
  <si>
    <t>SUMINISTRO E INSTALACIÓN DE TUBERÍA PVC DE 3/4" T.P, PARA RED DE SUMINISTRO.</t>
  </si>
  <si>
    <t>SUMINISTRO E INSTALACIÓN DE TUBERÍA PVC DE 1 1/4" T.P. PARA RED DE SUMINISTRO.</t>
  </si>
  <si>
    <t>SUMINISTRO E INSTALACIÓN DE REGISTRO DE BOLA ROSCADO PVC DE 3/4" T.P.</t>
  </si>
  <si>
    <t>LOSA INFERIOR BASE PARA CAMARA (POZO) DE INSPECCION EN CONCRETO DE 4000 PSI, D=1.80 M E=0.20 M. INCLUYE CAÑUELAS.</t>
  </si>
  <si>
    <t>SUMINISTRO E INSTALACIÓN DE REGISTRO DE BOLA ROSCADO PVC DE 1/2" T.P.</t>
  </si>
  <si>
    <t>SUMINISTRO E INSTALACIÓN DE REGISTRO DE BOLA ROSCADO PVC DE 1" T.P.</t>
  </si>
  <si>
    <t>SUMINISTRO E INSTALACIÓN DE SALIDA DE AGUA FRÍA EN TUBERÍA PVC DE 1/2" T.P.</t>
  </si>
  <si>
    <t>SUMINISTRO E INSTALACIÓN DE TUBERÍA SANITARIA DE 2" PVC T.P.</t>
  </si>
  <si>
    <t>SUMINISTRO E INSTALACIÓN DE TUBERÍA SANITARIA DE 4" PVC T.P.</t>
  </si>
  <si>
    <t>SALIDA SANITARIA LAVAMANOS 2" SUMINISTRO E INSTALACIÓN</t>
  </si>
  <si>
    <t>SALIDA SANITARIA DUCHA 2" SUMINISTRO E INSTALACIÓN</t>
  </si>
  <si>
    <t>SALIDA SANITARIA GRIFERIA 2"</t>
  </si>
  <si>
    <t>SALIDA SANITARIA LAVAPLATOS 2"</t>
  </si>
  <si>
    <t>SALIDA SANITARIA SANITARIO 4" SUMINISTRO E INSTALACIÓN</t>
  </si>
  <si>
    <t>SALIDA SANITARIA LAVADORA 3"</t>
  </si>
  <si>
    <t>CAJA DE INSPECCIÓN DE 0.80 X 0.80 X 0.80 M EN CONCRETO 3000 PSI ELABORADA EN SITIO. INCLUYE TAPA EN CONCRETO REFORZADO Y MARCO EN ÁNGULO METÁLICO. SUMINISTRO Y ELABORACIÓN.</t>
  </si>
  <si>
    <t>CARCAMO EN CONCRETO DE 3000 PSI</t>
  </si>
  <si>
    <t>BAJANTE REDONDA AGUAS LLUVIAS 4" PVC SUMINISTRO E INSTALACIÓN</t>
  </si>
  <si>
    <t>LAVADERO PREFABRICADO 0.65 0.80 M SUMINISTRO E INSTALACIÓN</t>
  </si>
  <si>
    <t>SUMINISTRO E INSTALACIÓN DE SALIDA DE AGUA FRÍA EN TUBERÍA PVC DE 3/4" T.P.</t>
  </si>
  <si>
    <t>ACCESORIO PVCP 1-1/4" SUMINISTRO E INSTALACIÓN</t>
  </si>
  <si>
    <t>ACCESORIO PVCP 1" SUMINISTRO E INSTALACIÓN</t>
  </si>
  <si>
    <t>ACCESORIO PVCP 3/4" SUMINISTRO E INSTALACIÓN</t>
  </si>
  <si>
    <t>ACCESORIO PVCP 1/2" SUMINISTRO E INSTALACIÓN</t>
  </si>
  <si>
    <t>SUMINISTRO E INSTALACIÓN DE TUBERÍA SANITARIA DE 6" PVC T.P.</t>
  </si>
  <si>
    <t>SUMINISTRO E INSTALACIÓN DE TUBERÍA SANITARIA DE 3" PVC T.P.</t>
  </si>
  <si>
    <t>SUMINISTRO E INSTALACIÓN DE TEE SENCILLA SANITARIA DE 2" PVC, PARA REPARACIONES Y/O MEJORAMIENTOS LOCATIVOS.</t>
  </si>
  <si>
    <t>SUMINISTRO E INSTALACIÓN DE TEE SENCILLA SANITARIA DE 3" PVC, PARA REPARACIONES Y/O MEJORAMIENTOS LOCATIVOS.</t>
  </si>
  <si>
    <t>SUMINISTRO E INSTALACIÓN DE TEE SENCILLA SANITARIA DE 4" PVC, PARA REPARACIONES Y/O MEJORAMIENTOS LOCATIVOS.</t>
  </si>
  <si>
    <t>SUMINISTRO E INSTALACIÓN TUBERÍA DE ALCANTARILLADO PVC D=8"</t>
  </si>
  <si>
    <t>LOSA SUPERIOR PARA CAMARA (POZO) DE INSPECCIÓN EN CONCRETO DE 4000 PSI, D=1.60 M, E=0.125 M. FUNDIDA EN SITIO. INCLUYE ACERO DE REFUERZO, ANILLO Y TAPA EN H.D. 24" TRAFICO PESADO.</t>
  </si>
  <si>
    <t>CILINDRO EN CONCRETO DE 4000 PSI DE Ø INT=1.20 M E=0.20 M FUNDIDO EN SITIO PARA CAMARA DE INSPECCION. INCLUYE PELDAÑOS SEGÚN NORMA SUMINISTRADA.</t>
  </si>
  <si>
    <t>1.8.1</t>
  </si>
  <si>
    <t>1.8.2</t>
  </si>
  <si>
    <t>SISTEMA BOMBA SUMERGIBLE PARA POZO EYECTOR INCLUYE ACCESORIOS</t>
  </si>
  <si>
    <t>EQUIPO DE PRESION PARA CARGUE Y SUMINISTRO DE VEHÍCULOS DE EMERGENCIA  (INCLUYE BOMBA CENTRÍFUGA 5 HP)</t>
  </si>
  <si>
    <t>1.9.1.1</t>
  </si>
  <si>
    <t>1.9.1.2</t>
  </si>
  <si>
    <t>1.9.1.3</t>
  </si>
  <si>
    <t>1.9.1.4</t>
  </si>
  <si>
    <t>1.9.1.5</t>
  </si>
  <si>
    <t>SALIDA PARA TOMA GFCI SUMINISTRO E INSTALACIÓN</t>
  </si>
  <si>
    <t>PTO</t>
  </si>
  <si>
    <t>UPS BIFASICA 2kVA</t>
  </si>
  <si>
    <t>SUMINISTRO E INSTALACIÓN DE SALIDA COMPLETA PARA TOMACORRIENTE MONOFÁSICO, EN CALIBRE 12 AWG Y DUCTO PVC DE 1/2". (INCLUYE APARATO).</t>
  </si>
  <si>
    <t>UND</t>
  </si>
  <si>
    <t>SUMINISTRO E INSTALACIÓN DE SALIDA COMPLETA PARA TOMACORRIENTE TRIFÁSICO, EN CALIBRE 10 AWG (3F, N, T) Y DUCTO PVC DE 1". (INCLUYE APARATO).</t>
  </si>
  <si>
    <t>SUMINISTRO E INSTALACIÓN DE SALIDA DE ILUMINACIÓN EN PLACA O MURO, EN CALIBRE 12 AWG (F, N, T) EN DUCTO PVC 1/2 "</t>
  </si>
  <si>
    <t>1.9.2.1</t>
  </si>
  <si>
    <t>1.9.2.2</t>
  </si>
  <si>
    <t>1.9.2.3</t>
  </si>
  <si>
    <t>1.9.2.4</t>
  </si>
  <si>
    <t>1.9.2.5</t>
  </si>
  <si>
    <t>1.9.2.6</t>
  </si>
  <si>
    <t>1.9.2.7</t>
  </si>
  <si>
    <t>TABLERO PARCIAL 4 CIRCUITOS. INCLUYE BREAKER SUMINISTRO E INSTALACIÓN</t>
  </si>
  <si>
    <t>TABLERO PARCIAL 8 CIRCUITOS. INCLUYE BREAKER SUMINISTRO E INSTALACIÓN</t>
  </si>
  <si>
    <t>TABLERO PARCIAL 24 CIRCUITOS. INCLUYE BREAKER SUMINISTRO E INSTALACIÓN</t>
  </si>
  <si>
    <t>GABINETE EQUIPO DE MEDIDA SEMIDIRECTA NORMA AE-315 CODENSA PARA EQUIPO CONTRA INCENDIO, COMPUESTO POR GABINETE METÁLICO HOMOLODADO CON ESPACIO PARA ALBERGAR (1) MEDIDOR ELECTRÓNICO   120/208V - 5A, (3) TRANSFORMADORES DE CORRIENTE TIPO BARRA PASANTE 3x75/5A, (1)  BORNERA Y (1) BANDEJA DE CONEXION, (1)  BREAKER DE PROTECCIÓN TIPO INDUSTRIAL 3x20A GRADUABLE, CABLEADO Y CONEXIONES</t>
  </si>
  <si>
    <t>CONTADOR DE ENERGIA ACTIVA 5 A, CONTADOR DE ENERGIA REACTIVA 5 A, TRES (3) TRANSFORMADORES DE CORRIENTE MEDIDA 5 A DE PLATINA</t>
  </si>
  <si>
    <t>TABLERO PARCIAL 12 CIRCUITOS.INCLUYE BREAKER SUMINISTRO E INSTALACIÓN</t>
  </si>
  <si>
    <t>TABLERO PARCIAL 18 CIRCUITOS. INCLUYE BREAKER SUMINISTRO E INSTALACIÓN</t>
  </si>
  <si>
    <t>1.9.3.1</t>
  </si>
  <si>
    <t>1.9.3.2</t>
  </si>
  <si>
    <t>1.9.3.3</t>
  </si>
  <si>
    <t>1.9.3.4</t>
  </si>
  <si>
    <t>1.9.3.5</t>
  </si>
  <si>
    <t>SUMINISTRO E INSTALACIÓN DE PANEL CUADRADO DE INCRUSTAR DE 60X60 CM, 40-60W</t>
  </si>
  <si>
    <t>SUMINISTRO E INSTALACIÓN DE PANEL LED REDONDO DE INCRUSTAR DE 18 W</t>
  </si>
  <si>
    <t>LUMINARIA HERMETICA 72W</t>
  </si>
  <si>
    <t>SUMINISTRO E INSTALACIÓN DE LUMINARIA DE EMERGENCIA CON DOBLE SPOT 2X1.6W</t>
  </si>
  <si>
    <t>REFLECTOR LED 300W IP 65 SUMINISTRO E INSTALACIÓN</t>
  </si>
  <si>
    <t>1.9.4.1</t>
  </si>
  <si>
    <t>1.9.4.2</t>
  </si>
  <si>
    <t>1.9.4.3</t>
  </si>
  <si>
    <t>1.9.4.4</t>
  </si>
  <si>
    <t>1.9.4.5</t>
  </si>
  <si>
    <t>1.9.4.6</t>
  </si>
  <si>
    <t>ACOMETIDA PARCIAL 2No10+1No12 DUCTO PVC 3/4" SUMINISTRO E INSTALACIÓN</t>
  </si>
  <si>
    <t>ACOMETIDA PARCIAL 3 No8+1 No14 DUCTO 1`` PVC</t>
  </si>
  <si>
    <t>ACOMETIDA PARCIAL 4No8+1No 8 T DUCTO PVC 1" SUMINISTRO E INSTALACIÓN</t>
  </si>
  <si>
    <t>ACOMETIDA PARCIAL 4No6+1No 6 T DUCTO PVC 1 1/2" SUMINISTRO E INSTALACIÓN</t>
  </si>
  <si>
    <t>ACOMETIDA PARCIAL 3No2+1No4+1No8 DUCTO PVC 2" SUMINISTRO E INSTALACIÓN</t>
  </si>
  <si>
    <t>ACOMETIDA PARCIAL 2 No8+1No12 DUCTO PVC 1`` SUMINISTRO E INSTALACIÓN</t>
  </si>
  <si>
    <t>1.9.5.1</t>
  </si>
  <si>
    <t>1.9.5.2</t>
  </si>
  <si>
    <t>1.9.5.3</t>
  </si>
  <si>
    <t>1.9.5.4</t>
  </si>
  <si>
    <t>1.9.5.5</t>
  </si>
  <si>
    <t>1.9.5.6</t>
  </si>
  <si>
    <t>PUESTA A TIERRA PARA TRANSFORMADOR</t>
  </si>
  <si>
    <t>CAJA DE INSPECCIÓN TIPO CS 274 - AP 274, INCLUYE TAPA EN MARCO METALICO</t>
  </si>
  <si>
    <t>EMPALME DE DERIVACIÓN EN GEL GHFC-1 RANGO APLICACIÓN PRINCIPAL DE CABLE 6 A 2 Y DERIVACIÓN DE 14 A 8</t>
  </si>
  <si>
    <t>CANALIZACIONES ZANJA Y RELLENOS PARA DUCTOS PVC DE 3" ZONA VERDE</t>
  </si>
  <si>
    <t>MÁSTIL METÁLICO GALVANIZADO DE 9 M CON BRAZO RETORNEADO. SUMINISTRO E INSTALACIÓN</t>
  </si>
  <si>
    <t>LUMINARIA LED PARA ALUMBRADO PÚBLICO IP 65/65 (CONJUNTO ÓPTICO/CONJUNTO ELÉCTRICO), FABRICADA EN ALUMINIO Y CERRADA CON VIDRIO TEMPLADO RESISTENTE A CHOQUES TÉRMICOS Y MECÁNICOS. 16 LEDS. 120-277 VOLTOS, 38W, 4000°K. CON FOTO CELDA COMPLETA. REF: RALED I 16 LEDS RA02. SUMINISTRO E INSTALACIÓN</t>
  </si>
  <si>
    <t>1.9.6.1</t>
  </si>
  <si>
    <t>1.9.6.2</t>
  </si>
  <si>
    <t>1.9.6.3</t>
  </si>
  <si>
    <t>1.9.6.4</t>
  </si>
  <si>
    <t>1.9.6.5</t>
  </si>
  <si>
    <t>1.9.6.6</t>
  </si>
  <si>
    <t>1.9.6.7</t>
  </si>
  <si>
    <t>1.9.6.8</t>
  </si>
  <si>
    <t>1.9.6.9</t>
  </si>
  <si>
    <t>1.9.6.10</t>
  </si>
  <si>
    <t>LOCALIZACION Y REPLANTEO RED ELECTRICA</t>
  </si>
  <si>
    <t>KM</t>
  </si>
  <si>
    <t>SUBESTACION 75 KVA EN PEDESTAL</t>
  </si>
  <si>
    <t>MANIOBRA EN LINEA VIVA</t>
  </si>
  <si>
    <t>ESTRUCTURA LA464 RED COMPACTA 11,4 kV. FINAL DE CIRCUITO. SUMINISTRO E INSTALACIÓN. NORMA CODENSA.</t>
  </si>
  <si>
    <t>ESTRUCTURA TIPO 730 NORMA ICEL DERIVACIÓN TRIFÁSICA CON CORTACIRCUITO SUMINISTRO, INSTALACIÓN Y PUESTA EN MARCHA.</t>
  </si>
  <si>
    <t>CAJA DE INSPECCIÓN DOBLE PARA CANALIZACIÓN EN M.T. Y B.T. NORMA CS-276 CODENSA</t>
  </si>
  <si>
    <t>CONDUCTOR ACSR 3 No. 2 AWG</t>
  </si>
  <si>
    <t>SUMINISTRO, ARRIMADA, HINCADA Y PLOMADA DE POSTE DE FERROCONCRETO DE 12 M 1.050 KGF. INCLUYE EXCAVACIÓN</t>
  </si>
  <si>
    <t>ESTRUCTURA LA218 RED COMPACTA. SUMINISTRO E INSTALACIÓN. NORMA CODENSA.</t>
  </si>
  <si>
    <t>CABLE DE COBRE MONOPOLAR 15 KV, XLPE, 3 X NO. 2 AWG</t>
  </si>
  <si>
    <t>1.9.7.1</t>
  </si>
  <si>
    <t>1.9.7.2</t>
  </si>
  <si>
    <t>1.9.7.3</t>
  </si>
  <si>
    <t>1.9.7.4</t>
  </si>
  <si>
    <t>1.9.7.5</t>
  </si>
  <si>
    <t>1.9.7.6</t>
  </si>
  <si>
    <t>1.9.7.7</t>
  </si>
  <si>
    <t>1.9.7.8</t>
  </si>
  <si>
    <t>1.9.7.9</t>
  </si>
  <si>
    <t>1.9.7.10</t>
  </si>
  <si>
    <t>1.9.7.11</t>
  </si>
  <si>
    <t>1.9.7.12</t>
  </si>
  <si>
    <t>1.9.7.13</t>
  </si>
  <si>
    <t>1.9.7.14</t>
  </si>
  <si>
    <t>SUMINISTRO E TENDIDO DE CABLE UTP CATEGORÍA 6A</t>
  </si>
  <si>
    <t>SUMINISTRO E INSTALACIÓN DE JACKS RJ-45 PARA DATOS - AZULCAPA 2</t>
  </si>
  <si>
    <t>SUMINISTRO E INSTALACIÓN DE PATCH CORD CAT 6A 2 M</t>
  </si>
  <si>
    <t>SUMINISTRO E INSTALACIÓN DE SWITCH 10/100/1000 DE 24 PUERTOS</t>
  </si>
  <si>
    <t>SUMINISTRO E INSTALACIÓN DE PATCH PANEL DE 24 PUERTOS</t>
  </si>
  <si>
    <t>SUMINISTRO E INSTALACIÓN BANDEJA RACKEABLE</t>
  </si>
  <si>
    <t xml:space="preserve">SUMINISTRO E INSTALACIÓN RACK 20 UR EN LAMINA COLD ROLLED, CON PINTURA </t>
  </si>
  <si>
    <t>SUMINISTRO E INSTALACIÓN ODF 24 PUERTOS</t>
  </si>
  <si>
    <t>SUMINISTRO E INSTALACIÓN DE CONECTOR ANAEROBICO LC MULTIMODO</t>
  </si>
  <si>
    <t>SUMINISTRO E INSTALACIÓN DE PATCH CORD CAT 6A 10 M</t>
  </si>
  <si>
    <t>SUMINISTRO E INSTALACIÓN FIBRA OPTICA TIPO EXTERIOR 12 HILOS</t>
  </si>
  <si>
    <t>SUMINISTRO E INSTALACIÓN MUFLA TIPO EXTERIOR</t>
  </si>
  <si>
    <t>FUSION DE FIBRA OPTICA - HILO A HILO</t>
  </si>
  <si>
    <t xml:space="preserve">CERTIFICACION PUNTO LOGICO DATOS </t>
  </si>
  <si>
    <t>1.9.8.1</t>
  </si>
  <si>
    <t>1.9.8.2</t>
  </si>
  <si>
    <t>1.9.8.3</t>
  </si>
  <si>
    <t>TRANSFERENCIA AUTOMÁTICA CON ENCLAVAMIENTO MECÁNICO SISTEMA DE INCENDIOS, CON INTERRUPTORES EN CAJA MOLDEADA TRIFÁSICOS DE 125A, A 208 V</t>
  </si>
  <si>
    <t>SUMINISTRO E INSTALACIÓN DE GENERADOR DE EMERGENCIA 35 KVA</t>
  </si>
  <si>
    <t>TRANSFERENCIA AUTOMÁTICA CON ENCLAVAMIENTO MECÁNICO, CON INTERRUPTORES EN CAJA MOLDEADA MONOFASICO DE 20A, A 120 V</t>
  </si>
  <si>
    <t>1.9.9.1</t>
  </si>
  <si>
    <t>SUMINISTRO E INSTALACIÓN SISTEMA FOTOVOLTAICO SEGÚN DISEÑO, MINIMO 20 PANELES SOLARES DE 400 W,  INCLUYE EQUIPOS Y ACCESORIOS</t>
  </si>
  <si>
    <t>GLB</t>
  </si>
  <si>
    <t>1.10.1</t>
  </si>
  <si>
    <t>1.10.2</t>
  </si>
  <si>
    <t>1.10.3</t>
  </si>
  <si>
    <t>MURO EN BLOQUE DE ARCILLA No.5. E = 0.12 M.</t>
  </si>
  <si>
    <t>M2</t>
  </si>
  <si>
    <t>DINTELES EN CONCRETO 17.2 MPa (2500 PSI) MEZCLA EN OBRA. SUMINISTRO Y CONSTRUCCIÓN</t>
  </si>
  <si>
    <t>MURO EN LADRILLO PRENSADO MACIZO E = 0.25 M. (TIPO SANTA FE O SIMILAR)</t>
  </si>
  <si>
    <t>1.11.1</t>
  </si>
  <si>
    <t>1.11.2</t>
  </si>
  <si>
    <t>1.11.3</t>
  </si>
  <si>
    <t>1.11.4</t>
  </si>
  <si>
    <t>PAÑETE LISO MUROS 1:4</t>
  </si>
  <si>
    <t>PAÑETE IMPERMEABILIZADO 1:3</t>
  </si>
  <si>
    <t>PAÑETE LISO BAJO PLACA 1.4</t>
  </si>
  <si>
    <t>SUMINISTRO E INSTALACIÓN DE ESTUCO MUROS</t>
  </si>
  <si>
    <t>1.12.1</t>
  </si>
  <si>
    <t>1.12.6</t>
  </si>
  <si>
    <t>1.12.7</t>
  </si>
  <si>
    <t>1.12.8</t>
  </si>
  <si>
    <t>ALISTADO PISO 1:5 E= 4.0 CM.</t>
  </si>
  <si>
    <t>PISO ESMALTADO NEUTRO</t>
  </si>
  <si>
    <t>1.13.1</t>
  </si>
  <si>
    <t>1.13.2</t>
  </si>
  <si>
    <t>1.13.3</t>
  </si>
  <si>
    <t>1.13.4</t>
  </si>
  <si>
    <t>1.13.5</t>
  </si>
  <si>
    <t>1.13.6</t>
  </si>
  <si>
    <t>1.13.7</t>
  </si>
  <si>
    <t xml:space="preserve">LAVAOJOS DE PARED SUMINISTRO E INSTALACION </t>
  </si>
  <si>
    <t>SUMINISTRO E INSTALACIÓN DE ESMALTE LÁMINA LLENA 3 MANOS</t>
  </si>
  <si>
    <t>SUMINISTRO E INSTALACIÓN DE PINTURA KORAZA O SIMILAR PARA FACHADAS TRES MANOS</t>
  </si>
  <si>
    <t>SUMINISTRO E INSTALACIÓN DE SANITARIO BLANCO CON FLUXÓMETRO LINEA INSTITUCIONAL</t>
  </si>
  <si>
    <t>SUMINISTRO E INSTALACIÓN DE LAVAMANOS DE SOBREPONER COLOR BLANCO</t>
  </si>
  <si>
    <t>SUMINISTRO E INSTALACIÓN DE GRIFERÍA PARA DUCHA Y MEZCLADOR</t>
  </si>
  <si>
    <t>1.14.1</t>
  </si>
  <si>
    <t>1.14.2</t>
  </si>
  <si>
    <t>1.14.3</t>
  </si>
  <si>
    <t>1.14.4</t>
  </si>
  <si>
    <t>1.14.5</t>
  </si>
  <si>
    <t>1.14.6</t>
  </si>
  <si>
    <t>1.14.7</t>
  </si>
  <si>
    <t>1.14.8</t>
  </si>
  <si>
    <t>1.14.9</t>
  </si>
  <si>
    <t>1.14.10</t>
  </si>
  <si>
    <t>1.14.11</t>
  </si>
  <si>
    <t>SUMINISTRO E INSTALACIÓN PUERTA TABLERO CORRIDO INCLUYE MARCO, CERRADURA LAMINA COLL ROLLED CAL 20;2,3 X 0.80 M</t>
  </si>
  <si>
    <t>SUMINISTRO E INSTALACIÓN PUERTA TABLERO CORRIDO INCLUYE MARCO, CERRADURA LAMINA COLL ROLLED CAL 20;; 2,3 X 1.00 M</t>
  </si>
  <si>
    <t>SUMINISTRO E INSTALACIÓN PUERTA TABLERO CORRIDO INCLUYE MARCO, CERRADURA LAMINA COLL ROLLED CAL 20;; 2,3 X 1,2 M</t>
  </si>
  <si>
    <t>SUMINISTRO E INSTALACIÓN PUERTA TABLERO CORRIDO INCLUYE MARCO, CERRADURA LAMINA COLL ROLLED CAL 20; 2,3 X 0,7 M</t>
  </si>
  <si>
    <t>SUMINISTRO E INSTALACIÓN DIVISIONES EN LAMINA COLLE ROLLED CAL 18 ENTAMBORADA</t>
  </si>
  <si>
    <t>SUMINISTRO E INSTALACIÓN VENTANA EN MADERA SEGÚN DISEÑO CON VIDRIO 4 MM</t>
  </si>
  <si>
    <t>SUMINISTRO E INSTALACIÓN VENTANA ALUMINIO CORRREDIZO, CON VIDRIO 4 MM</t>
  </si>
  <si>
    <t>SUMINISTRO E INSTALACIÓN VENTANA SISTEMA 744, INCLUYE VIDRIO 4 MM</t>
  </si>
  <si>
    <t>MUEBLE DE PISO EN ACERO INOXIDABLE 304, MESÓN SUPERIOR EN ACERO INOXIDABLE CALIBRE 18, CON LAVA PLATOS EN ACERO INOXIDABLE CALIBRE 18 DE 60 DE LARGO X40 DE ANCHO, X 30 DE FONDO, CON SU RESPECTIVA TRAMPA GRASAS ACERO INOXIDABLE CALIBRE 20: 50CM DE ALTA, 40 DE ANCHO X 25 DE FONDO. MEDIDA TOTAL DEL MUEBLE LAVAPLATOS: 215 DE LARGO X 60 DE ANCHO X 88 DE ALTO. MEDIDA MUEBLE PEQUEÑO: 25 DE LARGO X 27 DE ANCHO X 88 DE ALTO. TODO FORRADO EN ACERO INOXIDABLE EN CALIBRE 22, ENTRE PAÑOS EN CALIBRE 20 Y 6 PUERTAS EN CALIBRE 20 DE ABRIR.</t>
  </si>
  <si>
    <t>ESTUFA INDUSTRIAL DE CUATRO PUESTOS EN ACERO INOXIDABLE 304 CALIBRE 22 LA BOCELARÍA Y FORRADA EN CALIBRE 24 EN ACERO INOXIDABLE 304, MEDIDA EXTERNA DE LA ESTUFA: 120 DE LARGA X 60 DE ANCHA X 88 DE ALTA, CON UNA PACHA Q50 + 1 FOGÓN Q30 Y DOS FOGONES Q15 CON 4 PUERTAS DE ABRIR</t>
  </si>
  <si>
    <t>EXTRACTOR DE COCINA EN ACERO INOXIDABLE, MEDIDAS: 130 DE LARGO X 70 DE ANCHO X 8 DE ALTO</t>
  </si>
  <si>
    <t>1.15.01</t>
  </si>
  <si>
    <t>1.15.02</t>
  </si>
  <si>
    <t>SUMINISTRO E INSTALACIÓN DE TEJA DE BARRO TIPO ESPAÑOLA SOBRE LÁMINA DE FIBROCEMENTO DE E= 10 MM.</t>
  </si>
  <si>
    <t>SUMINISTRO E INSTALACIÓN PERFILERIA METALICA PARA ESTRUCTURA DE CUBIERTA DE EDIFICACIONES. DIMENSIONES Y CALIBRES SEGÚN DISEÑO</t>
  </si>
  <si>
    <t>1.16.1.1</t>
  </si>
  <si>
    <t>1.16.1.2</t>
  </si>
  <si>
    <t>1.16.1.3</t>
  </si>
  <si>
    <t>1.16.1.4</t>
  </si>
  <si>
    <t>1.16.1.5</t>
  </si>
  <si>
    <t>1.16.1.6</t>
  </si>
  <si>
    <t>1.16.1.7</t>
  </si>
  <si>
    <t>1.16.1.8</t>
  </si>
  <si>
    <t>1.16.1.9</t>
  </si>
  <si>
    <t>1.16.1.10</t>
  </si>
  <si>
    <t>1.16.1.11</t>
  </si>
  <si>
    <t>1.16.1.12</t>
  </si>
  <si>
    <t>1.16.1.13</t>
  </si>
  <si>
    <t>1.16.1.14</t>
  </si>
  <si>
    <t>1.16.1.15</t>
  </si>
  <si>
    <t>1.16.1.16</t>
  </si>
  <si>
    <t>1.16.1.17</t>
  </si>
  <si>
    <t>1.16.1.18</t>
  </si>
  <si>
    <t>1.16.1.19</t>
  </si>
  <si>
    <t>1.16.1.20</t>
  </si>
  <si>
    <t>1.16.1.21</t>
  </si>
  <si>
    <t>1.16.1.22</t>
  </si>
  <si>
    <t>1.16.1.23</t>
  </si>
  <si>
    <t>1.16.1.24</t>
  </si>
  <si>
    <t>1.16.1.25</t>
  </si>
  <si>
    <t>1.16.1.26</t>
  </si>
  <si>
    <t>1.16.1.27</t>
  </si>
  <si>
    <t>1.16.1.28</t>
  </si>
  <si>
    <t>1.16.1.29</t>
  </si>
  <si>
    <t>1.16.1.30</t>
  </si>
  <si>
    <t>1.16.1.31</t>
  </si>
  <si>
    <t>1.16.1.32</t>
  </si>
  <si>
    <t>1.16.1.33</t>
  </si>
  <si>
    <t>1.16.1.34</t>
  </si>
  <si>
    <t>1.16.1.35</t>
  </si>
  <si>
    <t>1.16.1.36</t>
  </si>
  <si>
    <t>1.16.1.37</t>
  </si>
  <si>
    <t>1.16.1.38</t>
  </si>
  <si>
    <t>1.16.1.39</t>
  </si>
  <si>
    <t>TUBERIA AC SCH 40 4" SUMINISTRO E INSTALACIÓN</t>
  </si>
  <si>
    <t xml:space="preserve">COUPLING PARA UNION RANURADA  4" SUMINISTRO E INSTALACION </t>
  </si>
  <si>
    <t>ACCESORIO ACERO RANURADO 4" SUMINISTRO E INSTALACIÓN</t>
  </si>
  <si>
    <t>COUPLING PARA UNION RANURADA 1" SUMINISTRO E INSTALACIÓN</t>
  </si>
  <si>
    <t>SIAMESA DE 4 X 2 1/2" X 2 1/2"</t>
  </si>
  <si>
    <t>VALVULA CHEQUE RANURADA 4" SUMINISTRO E INSTALACIÓN</t>
  </si>
  <si>
    <t>COUPLING PARA UNION RANURADA 1 1/4" SUMINISTRO E INSTALACIÓN</t>
  </si>
  <si>
    <t xml:space="preserve">NIPLE PASAMURO A INOX 1 1/4" </t>
  </si>
  <si>
    <t>NIPLE PASAMURO A INOX 2" SUMINISTRO E INSTALACIÓN</t>
  </si>
  <si>
    <t>NIPLE PASAMURO A INOX 3" SUMINISTRO E INSTALACIÓN</t>
  </si>
  <si>
    <t>EQUIPO DE BOMBEO LISTADO 500 GPM - 82,61 psi POTENCIA DE 31,67 hp PARA RED CONTRA INCENDIOS - INCLUYE CABEZAL DE DESCARGA EN 4 PULGADAS CON JUEGO DE 2 VALVULAS DE 2 1/2" - VALVULAS DE CORTE Y ACCESORIOS - BOMBA AUXILIAR TIPO JOCKEY - MANOMETROS - VALVULA DE PURGA DE AIRE - TABLERO DE CONTROL. SUMINISTRO E INSTALACION.</t>
  </si>
  <si>
    <t>EQUIPO HIDRONEUMATICO POTENCIA COMERCIAL 1.0 HP - ADT 14.21 m.c.a - Q=1.15 L/s - TANQUE HIDRONEUMATICO 100 L - INCLUYE ACCESORIOS DE CONEXIÓN - TABLERO DE CONTROL</t>
  </si>
  <si>
    <t>TUBERIA ACERO NEGRO SCH 10  1" SUMINISTRO E INSTALACION</t>
  </si>
  <si>
    <t>TUBERIA ACERO NEGRO SCH 10  1 1/4" SUMINISTRO E INSTALACION</t>
  </si>
  <si>
    <t>TUBERIA ACERO NEGRO SCH 10  2" SUMINISTRO E INSTALACION</t>
  </si>
  <si>
    <t>TUBERIA ACERO NEGRO SCH 40  3" SUMINISTRO E INSTALACION</t>
  </si>
  <si>
    <t>TUBERIA PVC C-900 4"</t>
  </si>
  <si>
    <t>ACCESORIOS C-900 4"</t>
  </si>
  <si>
    <t xml:space="preserve">COUPLING PARA UNION RANURADA  2" SUMINISTRO E INSTALACION </t>
  </si>
  <si>
    <t xml:space="preserve">COUPLING PARA UNION RANURADA  3" SUMINISTRO E INSTALACION </t>
  </si>
  <si>
    <t>ACCESORIO ACERO RANURADO 1" SUMINISTRO E INSTALACIÓN</t>
  </si>
  <si>
    <t>ACCESORIO ACERO RANURADO 1 1/4" SUMINISTRO E INSTALACIÓN</t>
  </si>
  <si>
    <t>ACCESORIO ACERO RANURADO 2" SUMINISTRO E INSTALACIÓN</t>
  </si>
  <si>
    <t>ACCESORIO ACERO RANURADO 3" SUMINISTRO E INSTALACIÓN</t>
  </si>
  <si>
    <t>UNIÓN UNIVERSAL PVC A ACERO SUMINISTRO E INSTALACIÓN</t>
  </si>
  <si>
    <t>GABINETE TIPO III SUMINISTRO E INSTALACIÓN</t>
  </si>
  <si>
    <t>NIPLE PASAMURO A INOX 4" SUMINISTRO E INSTALACIÓN</t>
  </si>
  <si>
    <t>ABRAZADERA 1" SUMINISTRO E INSTALACIÓN</t>
  </si>
  <si>
    <t>ABRAZADERA 1 1/4" SUMINISTRO E INSTALACIÓN</t>
  </si>
  <si>
    <t>ABRAZADERA 2" SUMINISTRO E INSTALACIÓN</t>
  </si>
  <si>
    <t>ABRAZADERA 3" SUMINISTRO E INSTALACIÓN</t>
  </si>
  <si>
    <t>ABRAZADERA 4" SUMINISTRO E INSTALACIÓN</t>
  </si>
  <si>
    <t>ESTACION DE CONTROL SUMINISTRO E INSTALACIÓN</t>
  </si>
  <si>
    <t>PUNTO ROCIADOR 1" SUMINISTRO E INSTALACIÓN</t>
  </si>
  <si>
    <t>ROCIADOR PENDENT BRONCE K 5.6 D=1/2" CON ESCUDO SUMINISTRO E INSTALACIÓN</t>
  </si>
  <si>
    <t>PLACA ANTIVORTICE 4" 0.7x0.7 SUMINISTRO E INSTALACIÓN</t>
  </si>
  <si>
    <t>CABEZAL DE VALVULAS PARA LLENADO DE TANQUES SUMINISTRO E INSTALACIÓN</t>
  </si>
  <si>
    <t>TUBERIA PVC-P 4" SUMINISTRO E INSTALACIÓN</t>
  </si>
  <si>
    <t>ACCESORIOS PVC-P 4" SUMINISTRO E INSTALACIÓN</t>
  </si>
  <si>
    <t>1.16.2.1</t>
  </si>
  <si>
    <t>1.16.2.2</t>
  </si>
  <si>
    <t>1.16.2.3</t>
  </si>
  <si>
    <t>1.16.2.4</t>
  </si>
  <si>
    <t>1.16.2.5</t>
  </si>
  <si>
    <t>1.16.2.6</t>
  </si>
  <si>
    <t>1.16.2.7</t>
  </si>
  <si>
    <t>SIRENA CON LUZ DE ESTROBO EN EL TECHO</t>
  </si>
  <si>
    <t>DETECTOR DE HUMO DIRECCIONABLE FOTOELECTRICO</t>
  </si>
  <si>
    <t>AVISADOR MANUAL DIRECCIONABLE</t>
  </si>
  <si>
    <t>TUBERIA PARA CANALIZACIÓN DE PROTECCIÓN DE CABLEADO, FORMADA POR TUBO DE PVC RÍGIDO, BLINDADO, ENCHUFABLE, DE COLOR NEGRO, DE 16 MM DE DIÁMETRO NOMINAL, CON IP547. INCLUYE ABRAZADERAS, ELEMENTOS DE SUJECIÓN Y ACCESORIOS (CURVAS, MANGUITOS, TES, CODOS Y CURVAS FLEXIBLES).</t>
  </si>
  <si>
    <t>PANEL DE CONTROL REF: NFS-320, MARCA: NOTIFIER</t>
  </si>
  <si>
    <t>CAJA TIPO RAWELT 2400 5 SALIDAS Ø 3/4" REF: RC-0391, MARCA: RAWELT</t>
  </si>
  <si>
    <t>TAPA CIEGA PARA CAJA 2400  REF: TC-0416, MARCA: RAWELT</t>
  </si>
  <si>
    <t>1.16.3.1</t>
  </si>
  <si>
    <t>1.16.3.2</t>
  </si>
  <si>
    <t>SEÑALIZACION DE RUTAS DE EVACUACION Y SALIDAS DE EMERGENCIA</t>
  </si>
  <si>
    <t>LUMINARIA  DE  EMERGENCIA,  CON  TUBO  LINEAL  FLUORESCENTE,  6  W  - G5,  FLUJO  LUMINOSO 155 LÚMENES, CARCASA DE 245X110X58 MM, CLASE II, IP42, CON BATERÍAS DE NI-CD DE ALTA TEMPERATURA, AUTONOMÍA DE 1 H, ALIMENTACIÓN A 230 V, TIEMPO DE CARGA 24 H. INCLUSO ACCESORIOS Y ELEMENTOS DE FIJACIÓN.ILUMINACION DE EMERGENCIA</t>
  </si>
  <si>
    <t>1.17.7</t>
  </si>
  <si>
    <t>1.17.9</t>
  </si>
  <si>
    <t>1.17.10</t>
  </si>
  <si>
    <t>1.17.11</t>
  </si>
  <si>
    <t>SUMINISTRO E INSTALACIÓN PORTON EN MALLA ESLABONADA INCLUYE TUBERÍA GALVANIZADA 2" (L), TAPAS, &lt; PL</t>
  </si>
  <si>
    <t>ANDENES, CONCRETO 20.7 MPa (3000 PSI) SUMINISTRO Y CONSTRUCCIÓN</t>
  </si>
  <si>
    <t>BORDILLO DE CONCRETO VACIADO IN SITU; INCLUYE LA CONFORMACION DE LA SUPERFICIE DE APOYO</t>
  </si>
  <si>
    <t>PLACAS DE ACCESO EN CONCRETO 20.7 MPa (3000 PSI) SUMINISTRO Y CONSTRUCCIÓN</t>
  </si>
  <si>
    <t>1.18.1</t>
  </si>
  <si>
    <t>LIMPIEZA DE PISOS, SENDEROS Y MUROS CON HIDROJET</t>
  </si>
  <si>
    <t>LEVANTAMIENTO TOPOGRAFICO</t>
  </si>
  <si>
    <t>ESTUDIO DE SUELOS</t>
  </si>
  <si>
    <t>MOVIMIENTO DE TIERRAS</t>
  </si>
  <si>
    <t>ZAPATAS</t>
  </si>
  <si>
    <t>VIGAS DE CIMENTACIÓN</t>
  </si>
  <si>
    <t>ESTRUCTURA</t>
  </si>
  <si>
    <t>ACERO DE REFUERZO</t>
  </si>
  <si>
    <t>SISTEMA DE RED HIDRAULICA</t>
  </si>
  <si>
    <t>CUARTO DE BOMBAS</t>
  </si>
  <si>
    <t>RED ELECTRICA</t>
  </si>
  <si>
    <t>INSTALACION ELECTRICA INTERIOR</t>
  </si>
  <si>
    <t>ILUMINACION</t>
  </si>
  <si>
    <t>ACOMETIDAS PARCIALES</t>
  </si>
  <si>
    <t>URBANISMO</t>
  </si>
  <si>
    <t>MEDIA TENSION</t>
  </si>
  <si>
    <t>COMUNICACIONES</t>
  </si>
  <si>
    <t>SISTEMA DE RESPALDO</t>
  </si>
  <si>
    <t>SISTEMA FOTOVOLTAICO</t>
  </si>
  <si>
    <t>MAMPOSTERIA</t>
  </si>
  <si>
    <t>PAÑETES</t>
  </si>
  <si>
    <t>PISOS Y ACABADOS</t>
  </si>
  <si>
    <t>PINTURA, APARATOS SANITARIOS Y ACCESORIOS</t>
  </si>
  <si>
    <t>CAPINTERIA METALICA</t>
  </si>
  <si>
    <t>CUBIERTA</t>
  </si>
  <si>
    <t>RED CONTRA INCENDIOS</t>
  </si>
  <si>
    <t>SISTEMA DE PROTECCION</t>
  </si>
  <si>
    <t>SISTEMA DE DETECCIÓN Y ALARMA</t>
  </si>
  <si>
    <t>SISTEMA DE SEGURIDAD HUMANA</t>
  </si>
  <si>
    <t>ASEO OBRA</t>
  </si>
  <si>
    <t>1.1.1</t>
  </si>
  <si>
    <t>ACTIVIDADES PRELIMINARES</t>
  </si>
  <si>
    <t>ESTACION DE BOMBEROS</t>
  </si>
  <si>
    <t>CERRAMIENTO EN VARA ROLLIZA Y LONA H = 1.50 M . DISTANCIA ENTRE POSTES 2 M</t>
  </si>
  <si>
    <t>SUBTOTAL OBRAS</t>
  </si>
  <si>
    <t>DISEÑO - PLAN DE MANEJO AMBIENTAL</t>
  </si>
  <si>
    <t>EJECUCION - PLAN DE MANEJO AMBIENTAL</t>
  </si>
  <si>
    <t xml:space="preserve">REVISION Y/O DISEÑO ARQUITECTONICO </t>
  </si>
  <si>
    <t xml:space="preserve">REVISION Y/O DISEÑO URBANO Y ESPACIO PUBLICO </t>
  </si>
  <si>
    <t xml:space="preserve">REVISION Y/O DISEÑO ESTRUCTURAL </t>
  </si>
  <si>
    <t>REVISION Y/O DISEÑO HIDROSANITARIO Y RCI</t>
  </si>
  <si>
    <t xml:space="preserve">REVISION Y/O DISEÑO ELECTRICO E ILUMINACION </t>
  </si>
  <si>
    <t>REVISION Y AJUSTE PRESUPUESTO Y PROGRAMACION DE OBRA</t>
  </si>
  <si>
    <t xml:space="preserve">REVISION Y AJUSTE A DISEÑOS Y/O DISEÑOS </t>
  </si>
  <si>
    <t>1.3</t>
  </si>
  <si>
    <t>1.1</t>
  </si>
  <si>
    <t>1.2</t>
  </si>
  <si>
    <t>1.4</t>
  </si>
  <si>
    <t>1.5</t>
  </si>
  <si>
    <t>1.6</t>
  </si>
  <si>
    <t>1.7</t>
  </si>
  <si>
    <t>1.8</t>
  </si>
  <si>
    <t>1.9</t>
  </si>
  <si>
    <t>1.9.1</t>
  </si>
  <si>
    <t>1.9.2</t>
  </si>
  <si>
    <t>1.9.3</t>
  </si>
  <si>
    <t>1.9.4</t>
  </si>
  <si>
    <t>1.9.5</t>
  </si>
  <si>
    <t>1.9.6</t>
  </si>
  <si>
    <t>1.9.7</t>
  </si>
  <si>
    <t>1.9.8</t>
  </si>
  <si>
    <t>1.9.9</t>
  </si>
  <si>
    <t>1.10</t>
  </si>
  <si>
    <t>1.11</t>
  </si>
  <si>
    <t>1.12</t>
  </si>
  <si>
    <t>1.13</t>
  </si>
  <si>
    <t>1.14</t>
  </si>
  <si>
    <t>1.15</t>
  </si>
  <si>
    <t>1.16</t>
  </si>
  <si>
    <t>1.16.1</t>
  </si>
  <si>
    <t>1.16.2</t>
  </si>
  <si>
    <t>1.16.3</t>
  </si>
  <si>
    <t>1.17</t>
  </si>
  <si>
    <t>1.18</t>
  </si>
  <si>
    <t>2.1</t>
  </si>
  <si>
    <t>2.2</t>
  </si>
  <si>
    <t>2.3</t>
  </si>
  <si>
    <t>2.4</t>
  </si>
  <si>
    <t>2.5</t>
  </si>
  <si>
    <t>2.6</t>
  </si>
  <si>
    <t>2.7</t>
  </si>
  <si>
    <t>2.8</t>
  </si>
  <si>
    <t>2.9</t>
  </si>
  <si>
    <t xml:space="preserve">SUBTOTAL  REVISION Y AJUSTE A DISEÑOS Y/O DISEÑOS </t>
  </si>
  <si>
    <t>SUBTOTAL OBRA</t>
  </si>
  <si>
    <t xml:space="preserve">SUB TOTAL REVISION Y AJUSTE A DISEÑOS Y/O DISEÑOS </t>
  </si>
  <si>
    <t>IVA  (19%)</t>
  </si>
  <si>
    <t>TOTAL EJECUCION OBRA (A)</t>
  </si>
  <si>
    <t>TOTAL REVISION Y AJUSTE A DISEÑOS Y/O DISEÑOS  (B)</t>
  </si>
  <si>
    <t>VALOR TOTAL (A + B)</t>
  </si>
  <si>
    <t>PLACA DE CONTRAPISO EN CONCRETO 20.7 MPa (3000 PSI) MEZCLA EN OBRA. SUMINISTRO Y CONSTRUCCIÓN</t>
  </si>
  <si>
    <t>ENDURECEDOR SUPERFICIAL PARA PISOS BASE QUARZO Y CEMENTO TIPO SIKAFLOOR-3 QUARTZ TOP O SIMILAR</t>
  </si>
  <si>
    <t>SUMINISTRO E INSTALACIÓN DE PASAMANOS PARA DISCAPACITADOS EN ACERO INOXIDABLE L = 1.5 MTS.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</si>
</sst>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b/>
      <sz val="14"/>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3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181" fontId="51" fillId="0" borderId="35" xfId="129" applyNumberFormat="1" applyFont="1" applyBorder="1" applyAlignment="1">
      <alignment vertical="center"/>
    </xf>
    <xf numFmtId="4" fontId="49" fillId="0" borderId="0" xfId="39" applyNumberFormat="1" applyFont="1" applyBorder="1" applyAlignment="1">
      <alignment vertical="center" wrapText="1"/>
    </xf>
    <xf numFmtId="167" fontId="49" fillId="0" borderId="14" xfId="62" applyNumberFormat="1" applyFont="1" applyBorder="1" applyAlignment="1">
      <alignment horizontal="right" vertical="center" wrapText="1"/>
    </xf>
    <xf numFmtId="176" fontId="51" fillId="0" borderId="15" xfId="39" applyNumberFormat="1" applyFont="1" applyBorder="1" applyAlignment="1">
      <alignment horizontal="right" vertical="center"/>
    </xf>
    <xf numFmtId="0" fontId="51" fillId="27" borderId="11" xfId="73" applyFont="1" applyFill="1" applyBorder="1" applyAlignment="1">
      <alignment horizontal="center" vertical="center"/>
    </xf>
    <xf numFmtId="0" fontId="51" fillId="27" borderId="0" xfId="73" applyFont="1" applyFill="1" applyAlignment="1">
      <alignment vertical="center"/>
    </xf>
    <xf numFmtId="0" fontId="51" fillId="27" borderId="0" xfId="73" applyFont="1" applyFill="1" applyAlignment="1">
      <alignment horizontal="center" vertical="center"/>
    </xf>
    <xf numFmtId="0" fontId="51" fillId="27" borderId="12" xfId="73" applyFont="1" applyFill="1" applyBorder="1" applyAlignment="1">
      <alignment vertical="center"/>
    </xf>
    <xf numFmtId="0" fontId="51" fillId="27" borderId="41" xfId="73" applyFont="1" applyFill="1" applyBorder="1" applyAlignment="1">
      <alignment horizontal="center" vertical="center"/>
    </xf>
    <xf numFmtId="0" fontId="51" fillId="27" borderId="43" xfId="73" applyFont="1" applyFill="1" applyBorder="1" applyAlignment="1">
      <alignment vertical="center"/>
    </xf>
    <xf numFmtId="0" fontId="51" fillId="27" borderId="43" xfId="73" applyFont="1" applyFill="1" applyBorder="1" applyAlignment="1">
      <alignment horizontal="center" vertical="center"/>
    </xf>
    <xf numFmtId="0" fontId="51" fillId="27" borderId="44" xfId="73" applyFont="1" applyFill="1" applyBorder="1" applyAlignment="1">
      <alignment vertical="center"/>
    </xf>
    <xf numFmtId="0" fontId="49" fillId="0" borderId="25" xfId="73" applyFont="1" applyBorder="1" applyAlignment="1">
      <alignment horizontal="center" vertical="center"/>
    </xf>
    <xf numFmtId="0" fontId="49" fillId="0" borderId="25" xfId="73" applyFont="1" applyBorder="1" applyAlignment="1">
      <alignment horizontal="left" vertical="center" wrapText="1"/>
    </xf>
    <xf numFmtId="4" fontId="49" fillId="0" borderId="25" xfId="39" applyNumberFormat="1" applyFont="1" applyBorder="1" applyAlignment="1">
      <alignment vertical="center" wrapText="1"/>
    </xf>
    <xf numFmtId="167" fontId="49" fillId="0" borderId="25" xfId="62" applyNumberFormat="1" applyFont="1" applyBorder="1" applyAlignment="1">
      <alignment horizontal="right" vertical="center" wrapText="1"/>
    </xf>
    <xf numFmtId="0" fontId="51" fillId="27" borderId="34" xfId="73" applyFont="1" applyFill="1" applyBorder="1" applyAlignment="1">
      <alignment horizontal="center" vertical="center"/>
    </xf>
    <xf numFmtId="0" fontId="51" fillId="27" borderId="16" xfId="73" applyFont="1" applyFill="1" applyBorder="1" applyAlignment="1">
      <alignment vertical="center"/>
    </xf>
    <xf numFmtId="0" fontId="51" fillId="27" borderId="16" xfId="73" applyFont="1" applyFill="1" applyBorder="1" applyAlignment="1">
      <alignment horizontal="center" vertical="center"/>
    </xf>
    <xf numFmtId="0" fontId="51" fillId="27" borderId="26" xfId="73" applyFont="1" applyFill="1" applyBorder="1" applyAlignment="1">
      <alignment vertical="center"/>
    </xf>
    <xf numFmtId="187" fontId="51" fillId="27" borderId="44" xfId="73" applyNumberFormat="1" applyFont="1" applyFill="1" applyBorder="1" applyAlignment="1">
      <alignment vertical="center"/>
    </xf>
    <xf numFmtId="181" fontId="51" fillId="27" borderId="30" xfId="129" applyNumberFormat="1" applyFont="1" applyFill="1" applyBorder="1" applyAlignment="1">
      <alignment vertical="center"/>
    </xf>
    <xf numFmtId="187" fontId="59" fillId="27" borderId="42" xfId="73" applyNumberFormat="1" applyFont="1" applyFill="1" applyBorder="1" applyAlignment="1">
      <alignment vertical="center"/>
    </xf>
    <xf numFmtId="0" fontId="51" fillId="0" borderId="32" xfId="128" applyFont="1" applyBorder="1" applyAlignment="1">
      <alignment horizontal="right" vertical="center"/>
    </xf>
    <xf numFmtId="0" fontId="51" fillId="0" borderId="29" xfId="128" applyFont="1" applyBorder="1" applyAlignment="1">
      <alignment horizontal="right" vertical="center"/>
    </xf>
    <xf numFmtId="0" fontId="51" fillId="0" borderId="33" xfId="128" applyFont="1" applyBorder="1" applyAlignment="1">
      <alignment horizontal="right" vertical="center" wrapText="1"/>
    </xf>
    <xf numFmtId="0" fontId="51" fillId="0" borderId="18" xfId="128" applyFont="1" applyBorder="1" applyAlignment="1">
      <alignment horizontal="right" vertical="center" wrapText="1"/>
    </xf>
    <xf numFmtId="0" fontId="51" fillId="27" borderId="33" xfId="128" applyFont="1" applyFill="1" applyBorder="1" applyAlignment="1">
      <alignment horizontal="right" vertical="center"/>
    </xf>
    <xf numFmtId="0" fontId="51" fillId="27" borderId="18" xfId="128" applyFont="1" applyFill="1" applyBorder="1" applyAlignment="1">
      <alignment horizontal="right" vertical="center"/>
    </xf>
    <xf numFmtId="0" fontId="51" fillId="27" borderId="33" xfId="128" applyFont="1" applyFill="1" applyBorder="1" applyAlignment="1">
      <alignment horizontal="right" vertical="center" wrapText="1"/>
    </xf>
    <xf numFmtId="0" fontId="51" fillId="27" borderId="18" xfId="128" applyFont="1" applyFill="1" applyBorder="1" applyAlignment="1">
      <alignment horizontal="right" vertical="center" wrapText="1"/>
    </xf>
    <xf numFmtId="0" fontId="51" fillId="0" borderId="33" xfId="128" applyFont="1" applyBorder="1" applyAlignment="1">
      <alignment horizontal="right" vertical="center"/>
    </xf>
    <xf numFmtId="0" fontId="51" fillId="0" borderId="18" xfId="128" applyFont="1" applyBorder="1" applyAlignment="1">
      <alignment horizontal="right" vertical="center"/>
    </xf>
    <xf numFmtId="0" fontId="49" fillId="0" borderId="33" xfId="128" applyFont="1" applyBorder="1" applyAlignment="1">
      <alignment horizontal="right" vertical="center" wrapText="1"/>
    </xf>
    <xf numFmtId="0" fontId="49" fillId="0" borderId="18" xfId="128" applyFont="1" applyBorder="1" applyAlignment="1">
      <alignment horizontal="right" vertical="center" wrapText="1"/>
    </xf>
    <xf numFmtId="0" fontId="59" fillId="27" borderId="48" xfId="128" applyFont="1" applyFill="1" applyBorder="1" applyAlignment="1">
      <alignment horizontal="right" vertical="center"/>
    </xf>
    <xf numFmtId="0" fontId="59" fillId="27" borderId="20" xfId="128" applyFont="1" applyFill="1" applyBorder="1" applyAlignment="1">
      <alignment horizontal="right"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7" borderId="41" xfId="73" applyFont="1" applyFill="1" applyBorder="1" applyAlignment="1">
      <alignment horizontal="right" vertical="center"/>
    </xf>
    <xf numFmtId="0" fontId="51" fillId="27" borderId="43" xfId="73" applyFont="1" applyFill="1" applyBorder="1" applyAlignment="1">
      <alignment horizontal="right" vertical="center"/>
    </xf>
    <xf numFmtId="0" fontId="51" fillId="27"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Alcantarillas"/>
      <sheetName val="FICHA EBI 1 de 6 "/>
      <sheetName val="Hoja3"/>
      <sheetName val="MANO DE OBRA"/>
      <sheetName val="1.1"/>
      <sheetName val="EQUIPO"/>
      <sheetName val="TUBERIA"/>
      <sheetName val="Hoja2"/>
      <sheetName val="MATERIALES"/>
      <sheetName val="ITEMS"/>
      <sheetName val="APU"/>
      <sheetName val="AIU"/>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
      <sheetName val="5001 Lisama 158"/>
      <sheetName val="5001 Lisama Este 1"/>
      <sheetName val="FORMATO ESTANDAR"/>
      <sheetName val="CASHFLOW"/>
      <sheetName val="INSUMOS"/>
      <sheetName val="ANALISIS DE PRECIOS UNITARIOS"/>
      <sheetName val="MEMORIAS DE CALCULO"/>
      <sheetName val="PESOS"/>
      <sheetName val="Resumen Total"/>
      <sheetName val="Hoja Resumen Cantidades"/>
      <sheetName val="Ingenieria"/>
      <sheetName val="Formatos.xls"/>
      <sheetName val="Run Slide Sheet"/>
      <sheetName val="unitario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s>
    <sheetDataSet>
      <sheetData sheetId="0"/>
      <sheetData sheetId="1"/>
      <sheetData sheetId="2"/>
      <sheetData sheetId="3"/>
      <sheetData sheetId="4"/>
      <sheetData sheetId="5"/>
      <sheetData sheetId="6"/>
      <sheetData sheetId="7">
        <row r="2">
          <cell r="BZ2" t="str">
            <v xml:space="preserve">          ACERIA   M.C.C.</v>
          </cell>
        </row>
      </sheetData>
      <sheetData sheetId="8">
        <row r="2">
          <cell r="BZ2" t="str">
            <v xml:space="preserve">          ACERIA   M.C.C.</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sheetData sheetId="41"/>
      <sheetData sheetId="42"/>
      <sheetData sheetId="43"/>
      <sheetData sheetId="44"/>
      <sheetData sheetId="45"/>
      <sheetData sheetId="46"/>
      <sheetData sheetId="47"/>
      <sheetData sheetId="48"/>
      <sheetData sheetId="49">
        <row r="2">
          <cell r="BZ2" t="str">
            <v xml:space="preserve">          ACERIA   M.C.C.</v>
          </cell>
        </row>
      </sheetData>
      <sheetData sheetId="50">
        <row r="2">
          <cell r="BZ2" t="str">
            <v xml:space="preserve">          ACERIA   M.C.C.</v>
          </cell>
        </row>
      </sheetData>
      <sheetData sheetId="51" refreshError="1"/>
      <sheetData sheetId="52" refreshError="1"/>
      <sheetData sheetId="53" refreshError="1"/>
      <sheetData sheetId="54" refreshError="1"/>
      <sheetData sheetId="55"/>
      <sheetData sheetId="56"/>
      <sheetData sheetId="57"/>
      <sheetData sheetId="58"/>
      <sheetData sheetId="59"/>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ow r="2">
          <cell r="BZ2" t="str">
            <v xml:space="preserve">          ACERIA   M.C.C.</v>
          </cell>
        </row>
      </sheetData>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efreshError="1"/>
      <sheetData sheetId="167" refreshError="1"/>
      <sheetData sheetId="168" refreshError="1"/>
      <sheetData sheetId="169">
        <row r="2">
          <cell r="BZ2" t="str">
            <v xml:space="preserve">          ACERIA   M.C.C.</v>
          </cell>
        </row>
      </sheetData>
      <sheetData sheetId="170"/>
      <sheetData sheetId="171"/>
      <sheetData sheetId="172"/>
      <sheetData sheetId="173"/>
      <sheetData sheetId="174"/>
      <sheetData sheetId="175"/>
      <sheetData sheetId="176">
        <row r="2">
          <cell r="BZ2" t="str">
            <v xml:space="preserve">          ACERIA   M.C.C.</v>
          </cell>
        </row>
      </sheetData>
      <sheetData sheetId="177"/>
      <sheetData sheetId="178"/>
      <sheetData sheetId="179" refreshError="1"/>
      <sheetData sheetId="180" refreshError="1"/>
      <sheetData sheetId="18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A.P.U"/>
      <sheetName val="CLASIFICACION"/>
      <sheetName val="c2.5y2.6"/>
      <sheetName val="5. ELECTRICO"/>
      <sheetName val="CRA.MODI"/>
      <sheetName val="Presup_Cancha"/>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costos oficina"/>
      <sheetName val="costos campamento"/>
      <sheetName val="días habiles 2015"/>
      <sheetName val="2,2,6,1 Pilotes 0,30"/>
      <sheetName val="FINANC"/>
      <sheetName val="TODAS"/>
      <sheetName val="SALARIOS"/>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Bajadas"/>
      <sheetName val="Cuadr."/>
      <sheetName val="PUNITARIOS PARA 241201 2S.xls"/>
      <sheetName val="OBRAS SES"/>
      <sheetName val="NARIÑO"/>
      <sheetName val="7.1.8.1.1"/>
      <sheetName val="SUB_APU"/>
      <sheetName val="ESTADO_VÍA-CRIT_TECNICO"/>
      <sheetName val="TABLA_2008"/>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APU NO PREVISTO"/>
      <sheetName val="PPTA (3)"/>
      <sheetName val="PPTA (2)"/>
      <sheetName val="PPTA"/>
      <sheetName val="Requisición1"/>
      <sheetName val="mdo"/>
      <sheetName val="equip"/>
      <sheetName val="mat"/>
      <sheetName val="CIRCUITOS CODENSA"/>
      <sheetName val="APU"/>
      <sheetName val="materiales"/>
      <sheetName val="otros"/>
      <sheetName val="PERSONAL"/>
      <sheetName val="Tarifa MT"/>
      <sheetName val="PREACTA Y CONTRATISTAS"/>
      <sheetName val="CONT_ADI"/>
      <sheetName val="for 6"/>
      <sheetName val="Hoja2"/>
      <sheetName val="Proveedores y acreedores"/>
      <sheetName val="c2_5y2_613"/>
      <sheetName val="PREACTA_62"/>
      <sheetName val="TABLA_20082"/>
      <sheetName val="c2_5y2_612"/>
      <sheetName val="PREACTA_61"/>
      <sheetName val="TABLA_20081"/>
      <sheetName val="c2_5y2_611"/>
      <sheetName val="ACTA MODIFICACIÓN CIVIL"/>
      <sheetName val="PLAN DE INVERSION ANTICIPO"/>
      <sheetName val="inv mensual"/>
      <sheetName val="borrador flujo inv"/>
      <sheetName val="social-ambiental"/>
      <sheetName val="AU"/>
      <sheetName val="BASE"/>
      <sheetName val="Bases 2A"/>
      <sheetName val="TABLAS"/>
      <sheetName val="glvc"/>
      <sheetName val="inst"/>
      <sheetName val="A_P_U1"/>
      <sheetName val="Viabilidad"/>
      <sheetName val="EVA"/>
      <sheetName val="AIU"/>
      <sheetName val="Program"/>
      <sheetName val="ESTADO_RED_TEC14"/>
      <sheetName val="PUNITARIOS_PARA_241201_2S14"/>
      <sheetName val="PR_114"/>
      <sheetName val="PREACTA_1014"/>
      <sheetName val="PREACTA_914"/>
      <sheetName val="c2_5y2_614"/>
      <sheetName val="PREACTA_63"/>
      <sheetName val="TABLA_20083"/>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oblacion"/>
      <sheetName val="@RISK - Correlaciones"/>
      <sheetName val="Acta"/>
      <sheetName val="CURVA"/>
      <sheetName val="devdic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refreshError="1"/>
      <sheetData sheetId="137"/>
      <sheetData sheetId="138" refreshError="1"/>
      <sheetData sheetId="139"/>
      <sheetData sheetId="140"/>
      <sheetData sheetId="141"/>
      <sheetData sheetId="142"/>
      <sheetData sheetId="143"/>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48">
          <cell r="E48">
            <v>0</v>
          </cell>
        </row>
      </sheetData>
      <sheetData sheetId="181"/>
      <sheetData sheetId="182"/>
      <sheetData sheetId="183"/>
      <sheetData sheetId="184">
        <row r="48">
          <cell r="E48">
            <v>0</v>
          </cell>
        </row>
      </sheetData>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refreshError="1"/>
      <sheetData sheetId="206"/>
      <sheetData sheetId="207" refreshError="1"/>
      <sheetData sheetId="208"/>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04"/>
  <sheetViews>
    <sheetView showGridLines="0" tabSelected="1" view="pageBreakPreview" topLeftCell="A54" zoomScale="70" zoomScaleNormal="100" zoomScaleSheetLayoutView="70" zoomScalePageLayoutView="55" workbookViewId="0">
      <selection activeCell="G292" sqref="G292:J292"/>
    </sheetView>
  </sheetViews>
  <sheetFormatPr baseColWidth="10" defaultColWidth="11.42578125" defaultRowHeight="16.5"/>
  <cols>
    <col min="1" max="2" width="3.42578125" style="1" customWidth="1"/>
    <col min="3" max="3" width="10.7109375" style="1" customWidth="1"/>
    <col min="4" max="4" width="15.42578125" style="1" customWidth="1"/>
    <col min="5" max="5" width="14.7109375" style="2" customWidth="1"/>
    <col min="6" max="6" width="15.140625" style="1" customWidth="1"/>
    <col min="7" max="7" width="85.8554687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c r="A3" s="5"/>
      <c r="B3" s="9"/>
      <c r="C3" s="292" t="s">
        <v>95</v>
      </c>
      <c r="D3" s="293"/>
      <c r="E3" s="293"/>
      <c r="F3" s="293"/>
      <c r="G3" s="5"/>
      <c r="H3" s="5"/>
      <c r="I3" s="5"/>
      <c r="J3" s="5"/>
      <c r="K3" s="5"/>
      <c r="L3" s="10"/>
      <c r="M3" s="5"/>
    </row>
    <row r="4" spans="1:13">
      <c r="A4" s="5"/>
      <c r="B4" s="9"/>
      <c r="C4" s="204" t="s">
        <v>0</v>
      </c>
      <c r="D4" s="203" t="s">
        <v>98</v>
      </c>
      <c r="E4" s="204" t="s">
        <v>1</v>
      </c>
      <c r="F4" s="205">
        <v>1</v>
      </c>
      <c r="G4" s="5"/>
      <c r="H4" s="5"/>
      <c r="I4" s="5"/>
      <c r="J4" s="5"/>
      <c r="K4" s="5"/>
      <c r="L4" s="10"/>
      <c r="M4" s="5"/>
    </row>
    <row r="5" spans="1:13">
      <c r="A5" s="5"/>
      <c r="B5" s="9"/>
      <c r="C5" s="273"/>
      <c r="D5" s="273"/>
      <c r="E5" s="273"/>
      <c r="F5" s="273"/>
      <c r="G5" s="273"/>
      <c r="H5" s="273"/>
      <c r="I5" s="273"/>
      <c r="J5" s="273"/>
      <c r="K5" s="273"/>
      <c r="L5" s="10"/>
      <c r="M5" s="5"/>
    </row>
    <row r="6" spans="1:13" ht="17.25" thickBot="1">
      <c r="A6" s="5"/>
      <c r="B6" s="9"/>
      <c r="C6" s="311" t="s">
        <v>2</v>
      </c>
      <c r="D6" s="311"/>
      <c r="E6" s="311"/>
      <c r="F6" s="311"/>
      <c r="G6" s="311"/>
      <c r="H6" s="311"/>
      <c r="I6" s="311"/>
      <c r="J6" s="311"/>
      <c r="K6" s="311"/>
      <c r="L6" s="10"/>
      <c r="M6" s="5"/>
    </row>
    <row r="7" spans="1:13" s="20" customFormat="1">
      <c r="A7" s="19"/>
      <c r="B7" s="219"/>
      <c r="C7" s="283" t="s">
        <v>84</v>
      </c>
      <c r="D7" s="284"/>
      <c r="E7" s="284"/>
      <c r="F7" s="284"/>
      <c r="G7" s="284"/>
      <c r="H7" s="284"/>
      <c r="I7" s="284"/>
      <c r="J7" s="284"/>
      <c r="K7" s="285"/>
      <c r="L7" s="21"/>
      <c r="M7" s="19"/>
    </row>
    <row r="8" spans="1:13">
      <c r="A8" s="5"/>
      <c r="B8" s="220"/>
      <c r="C8" s="286"/>
      <c r="D8" s="287"/>
      <c r="E8" s="287"/>
      <c r="F8" s="287"/>
      <c r="G8" s="287"/>
      <c r="H8" s="287"/>
      <c r="I8" s="287"/>
      <c r="J8" s="287"/>
      <c r="K8" s="288"/>
      <c r="L8" s="10"/>
      <c r="M8" s="5"/>
    </row>
    <row r="9" spans="1:13" ht="36.6" customHeight="1">
      <c r="A9" s="5"/>
      <c r="B9" s="220"/>
      <c r="C9" s="289" t="s">
        <v>85</v>
      </c>
      <c r="D9" s="290"/>
      <c r="E9" s="290"/>
      <c r="F9" s="290"/>
      <c r="G9" s="290"/>
      <c r="H9" s="290"/>
      <c r="I9" s="290"/>
      <c r="J9" s="290"/>
      <c r="K9" s="291"/>
      <c r="L9" s="10"/>
      <c r="M9" s="5"/>
    </row>
    <row r="10" spans="1:13" ht="17.25" thickBot="1">
      <c r="A10" s="5"/>
      <c r="B10" s="9"/>
      <c r="C10" s="296"/>
      <c r="D10" s="297"/>
      <c r="E10" s="297"/>
      <c r="F10" s="297"/>
      <c r="G10" s="297"/>
      <c r="H10" s="297"/>
      <c r="I10" s="297"/>
      <c r="J10" s="297"/>
      <c r="K10" s="298"/>
      <c r="L10" s="10"/>
      <c r="M10" s="5"/>
    </row>
    <row r="11" spans="1:13">
      <c r="A11" s="5"/>
      <c r="B11" s="9"/>
      <c r="C11" s="278" t="s">
        <v>3</v>
      </c>
      <c r="D11" s="280" t="s">
        <v>4</v>
      </c>
      <c r="E11" s="282" t="s">
        <v>5</v>
      </c>
      <c r="F11" s="282"/>
      <c r="G11" s="278" t="s">
        <v>6</v>
      </c>
      <c r="H11" s="280" t="s">
        <v>7</v>
      </c>
      <c r="I11" s="280" t="s">
        <v>8</v>
      </c>
      <c r="J11" s="274" t="s">
        <v>9</v>
      </c>
      <c r="K11" s="276" t="s">
        <v>10</v>
      </c>
      <c r="L11" s="10"/>
      <c r="M11" s="5"/>
    </row>
    <row r="12" spans="1:13" ht="17.25" thickBot="1">
      <c r="A12" s="5"/>
      <c r="B12" s="9"/>
      <c r="C12" s="279"/>
      <c r="D12" s="281"/>
      <c r="E12" s="129" t="s">
        <v>11</v>
      </c>
      <c r="F12" s="129" t="s">
        <v>12</v>
      </c>
      <c r="G12" s="279"/>
      <c r="H12" s="281"/>
      <c r="I12" s="281"/>
      <c r="J12" s="275"/>
      <c r="K12" s="277"/>
      <c r="L12" s="10"/>
      <c r="M12" s="5"/>
    </row>
    <row r="13" spans="1:13" ht="17.25" thickBot="1">
      <c r="A13" s="5"/>
      <c r="B13" s="9"/>
      <c r="C13" s="240">
        <v>1</v>
      </c>
      <c r="D13" s="241"/>
      <c r="E13" s="241"/>
      <c r="F13" s="241"/>
      <c r="G13" s="242" t="s">
        <v>531</v>
      </c>
      <c r="H13" s="241"/>
      <c r="I13" s="241"/>
      <c r="J13" s="241"/>
      <c r="K13" s="243"/>
      <c r="L13" s="10"/>
      <c r="M13" s="5"/>
    </row>
    <row r="14" spans="1:13" ht="17.25" thickBot="1">
      <c r="A14" s="5"/>
      <c r="B14" s="9"/>
      <c r="C14" s="244" t="s">
        <v>544</v>
      </c>
      <c r="D14" s="245"/>
      <c r="E14" s="245"/>
      <c r="F14" s="245"/>
      <c r="G14" s="246" t="s">
        <v>530</v>
      </c>
      <c r="H14" s="245"/>
      <c r="I14" s="245"/>
      <c r="J14" s="245"/>
      <c r="K14" s="247"/>
      <c r="L14" s="10"/>
      <c r="M14" s="5"/>
    </row>
    <row r="15" spans="1:13" ht="37.15" customHeight="1">
      <c r="A15" s="5"/>
      <c r="B15" s="9"/>
      <c r="C15" s="133" t="s">
        <v>529</v>
      </c>
      <c r="D15" s="134"/>
      <c r="E15" s="134"/>
      <c r="F15" s="134"/>
      <c r="G15" s="135" t="s">
        <v>532</v>
      </c>
      <c r="H15" s="134" t="s">
        <v>174</v>
      </c>
      <c r="I15" s="136">
        <v>251.23</v>
      </c>
      <c r="J15" s="137">
        <v>60859.37</v>
      </c>
      <c r="K15" s="138">
        <f>+ROUND(I15*J15,0)</f>
        <v>15289700</v>
      </c>
      <c r="L15" s="10"/>
      <c r="M15" s="5"/>
    </row>
    <row r="16" spans="1:13" ht="17.25" thickBot="1">
      <c r="A16" s="5"/>
      <c r="B16" s="9"/>
      <c r="C16" s="139" t="s">
        <v>13</v>
      </c>
      <c r="D16" s="140"/>
      <c r="E16" s="140"/>
      <c r="F16" s="140"/>
      <c r="G16" s="141"/>
      <c r="H16" s="140"/>
      <c r="I16" s="136"/>
      <c r="J16" s="142"/>
      <c r="K16" s="143">
        <f>SUM(K15:K15)</f>
        <v>15289700</v>
      </c>
      <c r="L16" s="10"/>
      <c r="M16" s="5"/>
    </row>
    <row r="17" spans="1:13" ht="17.25" thickBot="1">
      <c r="A17" s="5"/>
      <c r="B17" s="9"/>
      <c r="C17" s="244" t="s">
        <v>545</v>
      </c>
      <c r="D17" s="245"/>
      <c r="E17" s="245"/>
      <c r="F17" s="245"/>
      <c r="G17" s="246" t="s">
        <v>502</v>
      </c>
      <c r="H17" s="245"/>
      <c r="I17" s="245"/>
      <c r="J17" s="245"/>
      <c r="K17" s="247"/>
      <c r="L17" s="10"/>
      <c r="M17" s="5"/>
    </row>
    <row r="18" spans="1:13">
      <c r="A18" s="5"/>
      <c r="B18" s="9"/>
      <c r="C18" s="133" t="s">
        <v>99</v>
      </c>
      <c r="D18" s="134"/>
      <c r="E18" s="134"/>
      <c r="F18" s="134"/>
      <c r="G18" s="135" t="s">
        <v>104</v>
      </c>
      <c r="H18" s="134" t="s">
        <v>109</v>
      </c>
      <c r="I18" s="136">
        <v>351.36</v>
      </c>
      <c r="J18" s="137">
        <v>91751</v>
      </c>
      <c r="K18" s="138">
        <f>+ROUND(I18*J18,0)</f>
        <v>32237631</v>
      </c>
      <c r="L18" s="10"/>
      <c r="M18" s="5"/>
    </row>
    <row r="19" spans="1:13">
      <c r="A19" s="5"/>
      <c r="B19" s="9"/>
      <c r="C19" s="133" t="s">
        <v>100</v>
      </c>
      <c r="D19" s="134"/>
      <c r="E19" s="134"/>
      <c r="F19" s="134"/>
      <c r="G19" s="135" t="s">
        <v>105</v>
      </c>
      <c r="H19" s="134" t="s">
        <v>110</v>
      </c>
      <c r="I19" s="136">
        <v>801.08999999999992</v>
      </c>
      <c r="J19" s="137">
        <v>2765</v>
      </c>
      <c r="K19" s="138">
        <f>+ROUND(I19*J19,0)</f>
        <v>2215014</v>
      </c>
      <c r="L19" s="10"/>
      <c r="M19" s="5"/>
    </row>
    <row r="20" spans="1:13" ht="28.5">
      <c r="A20" s="5"/>
      <c r="B20" s="9"/>
      <c r="C20" s="133" t="s">
        <v>101</v>
      </c>
      <c r="D20" s="134"/>
      <c r="E20" s="134"/>
      <c r="F20" s="134"/>
      <c r="G20" s="135" t="s">
        <v>106</v>
      </c>
      <c r="H20" s="134" t="s">
        <v>109</v>
      </c>
      <c r="I20" s="136">
        <v>670.34</v>
      </c>
      <c r="J20" s="137">
        <v>155997</v>
      </c>
      <c r="K20" s="138">
        <f>+ROUND(I20*J20,0)</f>
        <v>104571029</v>
      </c>
      <c r="L20" s="10"/>
      <c r="M20" s="5"/>
    </row>
    <row r="21" spans="1:13" ht="28.5">
      <c r="A21" s="5"/>
      <c r="B21" s="9"/>
      <c r="C21" s="133" t="s">
        <v>102</v>
      </c>
      <c r="D21" s="134"/>
      <c r="E21" s="134"/>
      <c r="F21" s="134"/>
      <c r="G21" s="135" t="s">
        <v>107</v>
      </c>
      <c r="H21" s="134" t="s">
        <v>109</v>
      </c>
      <c r="I21" s="136">
        <v>150</v>
      </c>
      <c r="J21" s="137">
        <v>36095</v>
      </c>
      <c r="K21" s="138">
        <f>+ROUND(I21*J21,0)</f>
        <v>5414250</v>
      </c>
      <c r="L21" s="10"/>
      <c r="M21" s="5"/>
    </row>
    <row r="22" spans="1:13" ht="28.5">
      <c r="A22" s="5"/>
      <c r="B22" s="9"/>
      <c r="C22" s="133" t="s">
        <v>103</v>
      </c>
      <c r="D22" s="134"/>
      <c r="E22" s="134"/>
      <c r="F22" s="134"/>
      <c r="G22" s="135" t="s">
        <v>108</v>
      </c>
      <c r="H22" s="134" t="s">
        <v>109</v>
      </c>
      <c r="I22" s="136">
        <v>430</v>
      </c>
      <c r="J22" s="137">
        <v>35042</v>
      </c>
      <c r="K22" s="138">
        <f>+ROUND(I22*J22,0)</f>
        <v>15068060</v>
      </c>
      <c r="L22" s="10"/>
      <c r="M22" s="5"/>
    </row>
    <row r="23" spans="1:13" ht="17.25" thickBot="1">
      <c r="A23" s="5"/>
      <c r="B23" s="9"/>
      <c r="C23" s="139" t="s">
        <v>13</v>
      </c>
      <c r="D23" s="140"/>
      <c r="E23" s="140"/>
      <c r="F23" s="140"/>
      <c r="G23" s="141"/>
      <c r="H23" s="140"/>
      <c r="I23" s="136"/>
      <c r="J23" s="142"/>
      <c r="K23" s="143">
        <f>SUM(K18:K22)</f>
        <v>159505984</v>
      </c>
      <c r="L23" s="10"/>
      <c r="M23" s="5"/>
    </row>
    <row r="24" spans="1:13" ht="17.25" thickBot="1">
      <c r="A24" s="5"/>
      <c r="B24" s="9"/>
      <c r="C24" s="244" t="s">
        <v>543</v>
      </c>
      <c r="D24" s="245"/>
      <c r="E24" s="245"/>
      <c r="F24" s="245"/>
      <c r="G24" s="246" t="s">
        <v>503</v>
      </c>
      <c r="H24" s="245"/>
      <c r="I24" s="245"/>
      <c r="J24" s="245"/>
      <c r="K24" s="247"/>
      <c r="L24" s="10"/>
      <c r="M24" s="5"/>
    </row>
    <row r="25" spans="1:13">
      <c r="A25" s="5"/>
      <c r="B25" s="9"/>
      <c r="C25" s="133" t="s">
        <v>111</v>
      </c>
      <c r="D25" s="134"/>
      <c r="E25" s="134"/>
      <c r="F25" s="134"/>
      <c r="G25" s="135" t="s">
        <v>113</v>
      </c>
      <c r="H25" s="134" t="s">
        <v>109</v>
      </c>
      <c r="I25" s="136">
        <v>10.64</v>
      </c>
      <c r="J25" s="137">
        <v>1193929</v>
      </c>
      <c r="K25" s="138">
        <f>+ROUND(I25*J25,0)</f>
        <v>12703405</v>
      </c>
      <c r="L25" s="10"/>
      <c r="M25" s="5"/>
    </row>
    <row r="26" spans="1:13" ht="28.5">
      <c r="A26" s="5"/>
      <c r="B26" s="9"/>
      <c r="C26" s="133" t="s">
        <v>112</v>
      </c>
      <c r="D26" s="134"/>
      <c r="E26" s="134"/>
      <c r="F26" s="134"/>
      <c r="G26" s="135" t="s">
        <v>114</v>
      </c>
      <c r="H26" s="134" t="s">
        <v>109</v>
      </c>
      <c r="I26" s="136">
        <v>2.81</v>
      </c>
      <c r="J26" s="137">
        <v>725594</v>
      </c>
      <c r="K26" s="138">
        <f>+ROUND(I26*J26,0)</f>
        <v>2038919</v>
      </c>
      <c r="L26" s="10"/>
      <c r="M26" s="5"/>
    </row>
    <row r="27" spans="1:13" ht="17.25" thickBot="1">
      <c r="A27" s="5"/>
      <c r="B27" s="9"/>
      <c r="C27" s="139" t="s">
        <v>13</v>
      </c>
      <c r="D27" s="148"/>
      <c r="E27" s="149"/>
      <c r="F27" s="148"/>
      <c r="G27" s="148"/>
      <c r="H27" s="148"/>
      <c r="I27" s="136"/>
      <c r="J27" s="148"/>
      <c r="K27" s="143">
        <f>SUM(K25:K26)</f>
        <v>14742324</v>
      </c>
      <c r="L27" s="10"/>
      <c r="M27" s="5"/>
    </row>
    <row r="28" spans="1:13" ht="17.25" thickBot="1">
      <c r="A28" s="5"/>
      <c r="B28" s="9"/>
      <c r="C28" s="244" t="s">
        <v>546</v>
      </c>
      <c r="D28" s="245"/>
      <c r="E28" s="245"/>
      <c r="F28" s="245"/>
      <c r="G28" s="246" t="s">
        <v>504</v>
      </c>
      <c r="H28" s="245"/>
      <c r="I28" s="245"/>
      <c r="J28" s="245"/>
      <c r="K28" s="247"/>
      <c r="L28" s="10"/>
      <c r="M28" s="5"/>
    </row>
    <row r="29" spans="1:13">
      <c r="A29" s="5"/>
      <c r="B29" s="9"/>
      <c r="C29" s="133" t="s">
        <v>115</v>
      </c>
      <c r="D29" s="134"/>
      <c r="E29" s="134"/>
      <c r="F29" s="134"/>
      <c r="G29" s="135" t="s">
        <v>117</v>
      </c>
      <c r="H29" s="134" t="s">
        <v>109</v>
      </c>
      <c r="I29" s="136">
        <v>22.49</v>
      </c>
      <c r="J29" s="137">
        <v>1153484</v>
      </c>
      <c r="K29" s="138">
        <f>+ROUND(I29*J29,0)</f>
        <v>25941855</v>
      </c>
      <c r="L29" s="10"/>
      <c r="M29" s="5"/>
    </row>
    <row r="30" spans="1:13" ht="28.5">
      <c r="A30" s="5"/>
      <c r="B30" s="9"/>
      <c r="C30" s="133" t="s">
        <v>116</v>
      </c>
      <c r="D30" s="134"/>
      <c r="E30" s="134"/>
      <c r="F30" s="134"/>
      <c r="G30" s="135" t="s">
        <v>114</v>
      </c>
      <c r="H30" s="134" t="s">
        <v>109</v>
      </c>
      <c r="I30" s="136">
        <v>3.3900000000000015</v>
      </c>
      <c r="J30" s="137">
        <v>725594</v>
      </c>
      <c r="K30" s="138">
        <f>+ROUND(I30*J30,0)</f>
        <v>2459764</v>
      </c>
      <c r="L30" s="10"/>
      <c r="M30" s="5"/>
    </row>
    <row r="31" spans="1:13" ht="17.25" thickBot="1">
      <c r="A31" s="5"/>
      <c r="B31" s="9"/>
      <c r="C31" s="139" t="s">
        <v>13</v>
      </c>
      <c r="D31" s="148"/>
      <c r="E31" s="149"/>
      <c r="F31" s="148"/>
      <c r="G31" s="148"/>
      <c r="H31" s="148"/>
      <c r="I31" s="136"/>
      <c r="J31" s="148"/>
      <c r="K31" s="143">
        <f>SUM(K29:K30)</f>
        <v>28401619</v>
      </c>
      <c r="L31" s="10"/>
      <c r="M31" s="5"/>
    </row>
    <row r="32" spans="1:13" ht="17.25" thickBot="1">
      <c r="A32" s="5"/>
      <c r="B32" s="9"/>
      <c r="C32" s="244" t="s">
        <v>547</v>
      </c>
      <c r="D32" s="245"/>
      <c r="E32" s="245"/>
      <c r="F32" s="245"/>
      <c r="G32" s="246" t="s">
        <v>505</v>
      </c>
      <c r="H32" s="245"/>
      <c r="I32" s="245"/>
      <c r="J32" s="245"/>
      <c r="K32" s="247"/>
      <c r="L32" s="10"/>
      <c r="M32" s="5"/>
    </row>
    <row r="33" spans="1:13" ht="40.15" customHeight="1">
      <c r="A33" s="5"/>
      <c r="B33" s="9"/>
      <c r="C33" s="133" t="s">
        <v>118</v>
      </c>
      <c r="D33" s="150"/>
      <c r="E33" s="150"/>
      <c r="F33" s="150"/>
      <c r="G33" s="151" t="s">
        <v>123</v>
      </c>
      <c r="H33" s="150" t="s">
        <v>109</v>
      </c>
      <c r="I33" s="136">
        <v>39.26</v>
      </c>
      <c r="J33" s="137">
        <v>1339573</v>
      </c>
      <c r="K33" s="138">
        <f>+ROUND(I33*J33,0)</f>
        <v>52591636</v>
      </c>
      <c r="L33" s="10"/>
      <c r="M33" s="5"/>
    </row>
    <row r="34" spans="1:13" ht="28.5">
      <c r="A34" s="5"/>
      <c r="B34" s="9"/>
      <c r="C34" s="133" t="s">
        <v>119</v>
      </c>
      <c r="D34" s="152"/>
      <c r="E34" s="152"/>
      <c r="F34" s="152"/>
      <c r="G34" s="151" t="s">
        <v>124</v>
      </c>
      <c r="H34" s="150" t="s">
        <v>109</v>
      </c>
      <c r="I34" s="136">
        <v>17.820000000000004</v>
      </c>
      <c r="J34" s="137">
        <v>1477547</v>
      </c>
      <c r="K34" s="138">
        <f t="shared" ref="K34:K37" si="0">+ROUND(I34*J34,0)</f>
        <v>26329888</v>
      </c>
      <c r="L34" s="10"/>
      <c r="M34" s="5"/>
    </row>
    <row r="35" spans="1:13">
      <c r="A35" s="5"/>
      <c r="B35" s="9"/>
      <c r="C35" s="133" t="s">
        <v>120</v>
      </c>
      <c r="D35" s="150"/>
      <c r="E35" s="150"/>
      <c r="F35" s="150"/>
      <c r="G35" s="151" t="s">
        <v>125</v>
      </c>
      <c r="H35" s="150" t="s">
        <v>109</v>
      </c>
      <c r="I35" s="136">
        <v>19.069999999999997</v>
      </c>
      <c r="J35" s="137">
        <v>1913096</v>
      </c>
      <c r="K35" s="138">
        <f t="shared" si="0"/>
        <v>36482741</v>
      </c>
      <c r="L35" s="10"/>
      <c r="M35" s="5"/>
    </row>
    <row r="36" spans="1:13" s="5" customFormat="1" ht="15.75">
      <c r="B36" s="9"/>
      <c r="C36" s="133" t="s">
        <v>121</v>
      </c>
      <c r="D36" s="146"/>
      <c r="E36" s="146"/>
      <c r="F36" s="146"/>
      <c r="G36" s="153" t="s">
        <v>126</v>
      </c>
      <c r="H36" s="146" t="s">
        <v>109</v>
      </c>
      <c r="I36" s="136">
        <v>74.97</v>
      </c>
      <c r="J36" s="137">
        <v>1768826</v>
      </c>
      <c r="K36" s="138">
        <f t="shared" si="0"/>
        <v>132608885</v>
      </c>
      <c r="L36" s="10"/>
    </row>
    <row r="37" spans="1:13" ht="28.5">
      <c r="A37" s="5"/>
      <c r="B37" s="9"/>
      <c r="C37" s="133" t="s">
        <v>122</v>
      </c>
      <c r="D37" s="150"/>
      <c r="E37" s="150"/>
      <c r="F37" s="150"/>
      <c r="G37" s="151" t="s">
        <v>127</v>
      </c>
      <c r="H37" s="150" t="s">
        <v>109</v>
      </c>
      <c r="I37" s="136">
        <v>47.53</v>
      </c>
      <c r="J37" s="137">
        <v>2211071</v>
      </c>
      <c r="K37" s="138">
        <f t="shared" si="0"/>
        <v>105092205</v>
      </c>
      <c r="L37" s="10"/>
      <c r="M37" s="5"/>
    </row>
    <row r="38" spans="1:13" ht="17.25" thickBot="1">
      <c r="A38" s="5"/>
      <c r="B38" s="9"/>
      <c r="C38" s="157" t="s">
        <v>13</v>
      </c>
      <c r="D38" s="158"/>
      <c r="E38" s="158"/>
      <c r="F38" s="158"/>
      <c r="G38" s="159"/>
      <c r="H38" s="158"/>
      <c r="I38" s="136"/>
      <c r="J38" s="160"/>
      <c r="K38" s="161">
        <f>SUM(K33:K37)</f>
        <v>353105355</v>
      </c>
      <c r="L38" s="10"/>
      <c r="M38" s="5"/>
    </row>
    <row r="39" spans="1:13" ht="17.25" thickBot="1">
      <c r="A39" s="5"/>
      <c r="B39" s="9"/>
      <c r="C39" s="244" t="s">
        <v>548</v>
      </c>
      <c r="D39" s="245"/>
      <c r="E39" s="245"/>
      <c r="F39" s="245"/>
      <c r="G39" s="246" t="s">
        <v>506</v>
      </c>
      <c r="H39" s="245"/>
      <c r="I39" s="245"/>
      <c r="J39" s="245"/>
      <c r="K39" s="247"/>
      <c r="L39" s="10"/>
      <c r="M39" s="5"/>
    </row>
    <row r="40" spans="1:13">
      <c r="A40" s="5"/>
      <c r="B40" s="9"/>
      <c r="C40" s="133" t="s">
        <v>128</v>
      </c>
      <c r="D40" s="150"/>
      <c r="E40" s="150"/>
      <c r="F40" s="150"/>
      <c r="G40" s="151" t="s">
        <v>130</v>
      </c>
      <c r="H40" s="150" t="s">
        <v>131</v>
      </c>
      <c r="I40" s="136">
        <v>21129.41</v>
      </c>
      <c r="J40" s="137">
        <v>9978</v>
      </c>
      <c r="K40" s="138">
        <f>+ROUND(I40*J40,0)</f>
        <v>210829253</v>
      </c>
      <c r="L40" s="10"/>
      <c r="M40" s="5"/>
    </row>
    <row r="41" spans="1:13">
      <c r="A41" s="5"/>
      <c r="B41" s="9"/>
      <c r="C41" s="133" t="s">
        <v>129</v>
      </c>
      <c r="D41" s="150"/>
      <c r="E41" s="150"/>
      <c r="F41" s="150"/>
      <c r="G41" s="151" t="s">
        <v>132</v>
      </c>
      <c r="H41" s="150" t="s">
        <v>131</v>
      </c>
      <c r="I41" s="136">
        <v>4382.16</v>
      </c>
      <c r="J41" s="137">
        <v>9651</v>
      </c>
      <c r="K41" s="138">
        <f>+ROUND(I41*J41,0)</f>
        <v>42292226</v>
      </c>
      <c r="L41" s="10"/>
      <c r="M41" s="5"/>
    </row>
    <row r="42" spans="1:13" ht="17.25" thickBot="1">
      <c r="A42" s="5"/>
      <c r="B42" s="9"/>
      <c r="C42" s="139" t="s">
        <v>13</v>
      </c>
      <c r="D42" s="163"/>
      <c r="E42" s="163"/>
      <c r="F42" s="163"/>
      <c r="G42" s="164"/>
      <c r="H42" s="165"/>
      <c r="I42" s="136"/>
      <c r="J42" s="142"/>
      <c r="K42" s="143">
        <f>SUM(K40:K41)</f>
        <v>253121479</v>
      </c>
      <c r="L42" s="10"/>
      <c r="M42" s="5"/>
    </row>
    <row r="43" spans="1:13" ht="17.25" thickBot="1">
      <c r="A43" s="5"/>
      <c r="B43" s="9"/>
      <c r="C43" s="244" t="s">
        <v>549</v>
      </c>
      <c r="D43" s="245"/>
      <c r="E43" s="245"/>
      <c r="F43" s="245"/>
      <c r="G43" s="246" t="s">
        <v>507</v>
      </c>
      <c r="H43" s="245"/>
      <c r="I43" s="245"/>
      <c r="J43" s="245"/>
      <c r="K43" s="247"/>
      <c r="L43" s="10"/>
      <c r="M43" s="5"/>
    </row>
    <row r="44" spans="1:13">
      <c r="A44" s="5"/>
      <c r="B44" s="9"/>
      <c r="C44" s="133" t="s">
        <v>133</v>
      </c>
      <c r="D44" s="150"/>
      <c r="E44" s="150"/>
      <c r="F44" s="150"/>
      <c r="G44" s="151" t="s">
        <v>173</v>
      </c>
      <c r="H44" s="150" t="s">
        <v>174</v>
      </c>
      <c r="I44" s="136">
        <v>181.25</v>
      </c>
      <c r="J44" s="137">
        <v>6190</v>
      </c>
      <c r="K44" s="138">
        <f>+ROUND(I44*J44,0)</f>
        <v>1121938</v>
      </c>
      <c r="L44" s="10"/>
      <c r="M44" s="5"/>
    </row>
    <row r="45" spans="1:13">
      <c r="A45" s="5"/>
      <c r="B45" s="9"/>
      <c r="C45" s="133" t="s">
        <v>134</v>
      </c>
      <c r="D45" s="150"/>
      <c r="E45" s="150"/>
      <c r="F45" s="150"/>
      <c r="G45" s="151" t="s">
        <v>104</v>
      </c>
      <c r="H45" s="150" t="s">
        <v>109</v>
      </c>
      <c r="I45" s="136">
        <v>66.19</v>
      </c>
      <c r="J45" s="137">
        <v>91751</v>
      </c>
      <c r="K45" s="138">
        <f t="shared" ref="K45:K83" si="1">+ROUND(I45*J45,0)</f>
        <v>6072999</v>
      </c>
      <c r="L45" s="10"/>
      <c r="M45" s="5"/>
    </row>
    <row r="46" spans="1:13">
      <c r="A46" s="5"/>
      <c r="B46" s="9"/>
      <c r="C46" s="133" t="s">
        <v>135</v>
      </c>
      <c r="D46" s="150"/>
      <c r="E46" s="150"/>
      <c r="F46" s="150"/>
      <c r="G46" s="151" t="s">
        <v>105</v>
      </c>
      <c r="H46" s="150" t="s">
        <v>110</v>
      </c>
      <c r="I46" s="136">
        <v>80.11</v>
      </c>
      <c r="J46" s="137">
        <v>2765</v>
      </c>
      <c r="K46" s="138">
        <f t="shared" si="1"/>
        <v>221504</v>
      </c>
      <c r="L46" s="10"/>
      <c r="M46" s="5"/>
    </row>
    <row r="47" spans="1:13" ht="28.5">
      <c r="A47" s="5"/>
      <c r="B47" s="9"/>
      <c r="C47" s="133" t="s">
        <v>136</v>
      </c>
      <c r="D47" s="150"/>
      <c r="E47" s="150"/>
      <c r="F47" s="150"/>
      <c r="G47" s="151" t="s">
        <v>106</v>
      </c>
      <c r="H47" s="150" t="s">
        <v>109</v>
      </c>
      <c r="I47" s="136">
        <v>53.06</v>
      </c>
      <c r="J47" s="137">
        <v>155997</v>
      </c>
      <c r="K47" s="138">
        <f t="shared" si="1"/>
        <v>8277201</v>
      </c>
      <c r="L47" s="10"/>
      <c r="M47" s="5"/>
    </row>
    <row r="48" spans="1:13">
      <c r="A48" s="5"/>
      <c r="B48" s="9"/>
      <c r="C48" s="133" t="s">
        <v>137</v>
      </c>
      <c r="D48" s="150"/>
      <c r="E48" s="150"/>
      <c r="F48" s="150"/>
      <c r="G48" s="151" t="s">
        <v>175</v>
      </c>
      <c r="H48" s="150" t="s">
        <v>109</v>
      </c>
      <c r="I48" s="136">
        <v>13.13</v>
      </c>
      <c r="J48" s="137">
        <v>161548</v>
      </c>
      <c r="K48" s="138">
        <f t="shared" si="1"/>
        <v>2121125</v>
      </c>
      <c r="L48" s="10"/>
      <c r="M48" s="5"/>
    </row>
    <row r="49" spans="1:13" ht="40.15" customHeight="1">
      <c r="A49" s="5"/>
      <c r="B49" s="9"/>
      <c r="C49" s="133" t="s">
        <v>138</v>
      </c>
      <c r="D49" s="150"/>
      <c r="E49" s="150"/>
      <c r="F49" s="150"/>
      <c r="G49" s="151" t="s">
        <v>176</v>
      </c>
      <c r="H49" s="150" t="s">
        <v>174</v>
      </c>
      <c r="I49" s="136">
        <v>29.83</v>
      </c>
      <c r="J49" s="137">
        <v>17502</v>
      </c>
      <c r="K49" s="138">
        <f t="shared" si="1"/>
        <v>522085</v>
      </c>
      <c r="L49" s="10"/>
      <c r="M49" s="5"/>
    </row>
    <row r="50" spans="1:13">
      <c r="A50" s="5"/>
      <c r="B50" s="9"/>
      <c r="C50" s="133" t="s">
        <v>139</v>
      </c>
      <c r="D50" s="150"/>
      <c r="E50" s="150"/>
      <c r="F50" s="150"/>
      <c r="G50" s="151" t="s">
        <v>177</v>
      </c>
      <c r="H50" s="150" t="s">
        <v>178</v>
      </c>
      <c r="I50" s="136">
        <v>1</v>
      </c>
      <c r="J50" s="137">
        <v>258293</v>
      </c>
      <c r="K50" s="138">
        <f t="shared" si="1"/>
        <v>258293</v>
      </c>
      <c r="L50" s="10"/>
      <c r="M50" s="5"/>
    </row>
    <row r="51" spans="1:13" ht="28.5">
      <c r="A51" s="5"/>
      <c r="B51" s="9"/>
      <c r="C51" s="133" t="s">
        <v>140</v>
      </c>
      <c r="D51" s="150"/>
      <c r="E51" s="150"/>
      <c r="F51" s="150"/>
      <c r="G51" s="151" t="s">
        <v>179</v>
      </c>
      <c r="H51" s="150" t="s">
        <v>174</v>
      </c>
      <c r="I51" s="136">
        <v>64.790000000000006</v>
      </c>
      <c r="J51" s="137">
        <v>9813</v>
      </c>
      <c r="K51" s="138">
        <f t="shared" si="1"/>
        <v>635784</v>
      </c>
      <c r="L51" s="10"/>
      <c r="M51" s="5"/>
    </row>
    <row r="52" spans="1:13" ht="28.5">
      <c r="A52" s="5"/>
      <c r="B52" s="9"/>
      <c r="C52" s="133" t="s">
        <v>141</v>
      </c>
      <c r="D52" s="150"/>
      <c r="E52" s="150"/>
      <c r="F52" s="150"/>
      <c r="G52" s="151" t="s">
        <v>180</v>
      </c>
      <c r="H52" s="150" t="s">
        <v>174</v>
      </c>
      <c r="I52" s="136">
        <v>37.799999999999997</v>
      </c>
      <c r="J52" s="137">
        <v>13775</v>
      </c>
      <c r="K52" s="138">
        <f t="shared" si="1"/>
        <v>520695</v>
      </c>
      <c r="L52" s="10"/>
      <c r="M52" s="5"/>
    </row>
    <row r="53" spans="1:13" ht="28.5">
      <c r="A53" s="5"/>
      <c r="B53" s="9"/>
      <c r="C53" s="133" t="s">
        <v>142</v>
      </c>
      <c r="D53" s="150"/>
      <c r="E53" s="150"/>
      <c r="F53" s="150"/>
      <c r="G53" s="151" t="s">
        <v>181</v>
      </c>
      <c r="H53" s="150" t="s">
        <v>174</v>
      </c>
      <c r="I53" s="136">
        <v>119.88</v>
      </c>
      <c r="J53" s="137">
        <v>22010</v>
      </c>
      <c r="K53" s="138">
        <f t="shared" si="1"/>
        <v>2638559</v>
      </c>
      <c r="L53" s="10"/>
      <c r="M53" s="5"/>
    </row>
    <row r="54" spans="1:13">
      <c r="A54" s="5"/>
      <c r="B54" s="9"/>
      <c r="C54" s="133" t="s">
        <v>143</v>
      </c>
      <c r="D54" s="150"/>
      <c r="E54" s="150"/>
      <c r="F54" s="150"/>
      <c r="G54" s="151" t="s">
        <v>182</v>
      </c>
      <c r="H54" s="150" t="s">
        <v>7</v>
      </c>
      <c r="I54" s="136">
        <v>2</v>
      </c>
      <c r="J54" s="137">
        <v>39022</v>
      </c>
      <c r="K54" s="138">
        <f t="shared" si="1"/>
        <v>78044</v>
      </c>
      <c r="L54" s="10"/>
      <c r="M54" s="5"/>
    </row>
    <row r="55" spans="1:13" ht="28.5">
      <c r="A55" s="5"/>
      <c r="B55" s="9"/>
      <c r="C55" s="133" t="s">
        <v>144</v>
      </c>
      <c r="D55" s="150"/>
      <c r="E55" s="150"/>
      <c r="F55" s="150"/>
      <c r="G55" s="151" t="s">
        <v>183</v>
      </c>
      <c r="H55" s="150" t="s">
        <v>178</v>
      </c>
      <c r="I55" s="136">
        <v>1</v>
      </c>
      <c r="J55" s="137">
        <v>381870</v>
      </c>
      <c r="K55" s="138">
        <f t="shared" si="1"/>
        <v>381870</v>
      </c>
      <c r="L55" s="10"/>
      <c r="M55" s="5"/>
    </row>
    <row r="56" spans="1:13">
      <c r="A56" s="5"/>
      <c r="B56" s="9"/>
      <c r="C56" s="133" t="s">
        <v>145</v>
      </c>
      <c r="D56" s="150"/>
      <c r="E56" s="150"/>
      <c r="F56" s="150"/>
      <c r="G56" s="151" t="s">
        <v>184</v>
      </c>
      <c r="H56" s="150" t="s">
        <v>7</v>
      </c>
      <c r="I56" s="136">
        <v>5</v>
      </c>
      <c r="J56" s="137">
        <v>32248</v>
      </c>
      <c r="K56" s="138">
        <f t="shared" si="1"/>
        <v>161240</v>
      </c>
      <c r="L56" s="10"/>
      <c r="M56" s="5"/>
    </row>
    <row r="57" spans="1:13">
      <c r="A57" s="5"/>
      <c r="B57" s="9"/>
      <c r="C57" s="133" t="s">
        <v>146</v>
      </c>
      <c r="D57" s="150"/>
      <c r="E57" s="150"/>
      <c r="F57" s="150"/>
      <c r="G57" s="151" t="s">
        <v>185</v>
      </c>
      <c r="H57" s="150" t="s">
        <v>7</v>
      </c>
      <c r="I57" s="136">
        <v>1</v>
      </c>
      <c r="J57" s="137">
        <v>52247</v>
      </c>
      <c r="K57" s="138">
        <f t="shared" si="1"/>
        <v>52247</v>
      </c>
      <c r="L57" s="10"/>
      <c r="M57" s="5"/>
    </row>
    <row r="58" spans="1:13" ht="34.15" customHeight="1">
      <c r="A58" s="5"/>
      <c r="B58" s="9"/>
      <c r="C58" s="133" t="s">
        <v>147</v>
      </c>
      <c r="D58" s="150"/>
      <c r="E58" s="150"/>
      <c r="F58" s="150"/>
      <c r="G58" s="151" t="s">
        <v>186</v>
      </c>
      <c r="H58" s="150" t="s">
        <v>7</v>
      </c>
      <c r="I58" s="136">
        <v>20</v>
      </c>
      <c r="J58" s="137">
        <v>146133</v>
      </c>
      <c r="K58" s="138">
        <f t="shared" si="1"/>
        <v>2922660</v>
      </c>
      <c r="L58" s="10"/>
      <c r="M58" s="5"/>
    </row>
    <row r="59" spans="1:13">
      <c r="A59" s="5"/>
      <c r="B59" s="9"/>
      <c r="C59" s="133" t="s">
        <v>148</v>
      </c>
      <c r="D59" s="150"/>
      <c r="E59" s="150"/>
      <c r="F59" s="150"/>
      <c r="G59" s="151" t="s">
        <v>187</v>
      </c>
      <c r="H59" s="150" t="s">
        <v>174</v>
      </c>
      <c r="I59" s="136">
        <v>18.2</v>
      </c>
      <c r="J59" s="137">
        <v>39430</v>
      </c>
      <c r="K59" s="138">
        <f t="shared" si="1"/>
        <v>717626</v>
      </c>
      <c r="L59" s="10"/>
      <c r="M59" s="5"/>
    </row>
    <row r="60" spans="1:13">
      <c r="A60" s="5"/>
      <c r="B60" s="9"/>
      <c r="C60" s="133" t="s">
        <v>149</v>
      </c>
      <c r="D60" s="150"/>
      <c r="E60" s="150"/>
      <c r="F60" s="150"/>
      <c r="G60" s="151" t="s">
        <v>188</v>
      </c>
      <c r="H60" s="150" t="s">
        <v>174</v>
      </c>
      <c r="I60" s="136">
        <v>70.08</v>
      </c>
      <c r="J60" s="137">
        <v>78184</v>
      </c>
      <c r="K60" s="138">
        <f t="shared" si="1"/>
        <v>5479135</v>
      </c>
      <c r="L60" s="10"/>
      <c r="M60" s="5"/>
    </row>
    <row r="61" spans="1:13">
      <c r="A61" s="5"/>
      <c r="B61" s="9"/>
      <c r="C61" s="133" t="s">
        <v>150</v>
      </c>
      <c r="D61" s="150"/>
      <c r="E61" s="150"/>
      <c r="F61" s="150"/>
      <c r="G61" s="151" t="s">
        <v>189</v>
      </c>
      <c r="H61" s="150" t="s">
        <v>178</v>
      </c>
      <c r="I61" s="136">
        <v>6</v>
      </c>
      <c r="J61" s="137">
        <v>72194</v>
      </c>
      <c r="K61" s="138">
        <f t="shared" si="1"/>
        <v>433164</v>
      </c>
      <c r="L61" s="10"/>
      <c r="M61" s="5"/>
    </row>
    <row r="62" spans="1:13">
      <c r="A62" s="5"/>
      <c r="B62" s="9"/>
      <c r="C62" s="133" t="s">
        <v>151</v>
      </c>
      <c r="D62" s="150"/>
      <c r="E62" s="150"/>
      <c r="F62" s="150"/>
      <c r="G62" s="151" t="s">
        <v>190</v>
      </c>
      <c r="H62" s="150" t="s">
        <v>178</v>
      </c>
      <c r="I62" s="136">
        <v>2</v>
      </c>
      <c r="J62" s="137">
        <v>72194</v>
      </c>
      <c r="K62" s="138">
        <f t="shared" si="1"/>
        <v>144388</v>
      </c>
      <c r="L62" s="10"/>
      <c r="M62" s="5"/>
    </row>
    <row r="63" spans="1:13">
      <c r="A63" s="5"/>
      <c r="B63" s="9"/>
      <c r="C63" s="133" t="s">
        <v>152</v>
      </c>
      <c r="D63" s="150"/>
      <c r="E63" s="150"/>
      <c r="F63" s="150"/>
      <c r="G63" s="151" t="s">
        <v>191</v>
      </c>
      <c r="H63" s="150" t="s">
        <v>178</v>
      </c>
      <c r="I63" s="136">
        <v>2</v>
      </c>
      <c r="J63" s="137">
        <v>72194</v>
      </c>
      <c r="K63" s="138">
        <f t="shared" si="1"/>
        <v>144388</v>
      </c>
      <c r="L63" s="10"/>
      <c r="M63" s="5"/>
    </row>
    <row r="64" spans="1:13">
      <c r="A64" s="5"/>
      <c r="B64" s="9"/>
      <c r="C64" s="133" t="s">
        <v>153</v>
      </c>
      <c r="D64" s="150"/>
      <c r="E64" s="150"/>
      <c r="F64" s="150"/>
      <c r="G64" s="151" t="s">
        <v>192</v>
      </c>
      <c r="H64" s="150" t="s">
        <v>178</v>
      </c>
      <c r="I64" s="136">
        <v>1</v>
      </c>
      <c r="J64" s="137">
        <v>195112</v>
      </c>
      <c r="K64" s="138">
        <f t="shared" si="1"/>
        <v>195112</v>
      </c>
      <c r="L64" s="10"/>
      <c r="M64" s="5"/>
    </row>
    <row r="65" spans="1:13">
      <c r="A65" s="5"/>
      <c r="B65" s="9"/>
      <c r="C65" s="133" t="s">
        <v>154</v>
      </c>
      <c r="D65" s="150"/>
      <c r="E65" s="150"/>
      <c r="F65" s="150"/>
      <c r="G65" s="151" t="s">
        <v>193</v>
      </c>
      <c r="H65" s="150" t="s">
        <v>178</v>
      </c>
      <c r="I65" s="136">
        <v>6</v>
      </c>
      <c r="J65" s="137">
        <v>130031</v>
      </c>
      <c r="K65" s="138">
        <f t="shared" si="1"/>
        <v>780186</v>
      </c>
      <c r="L65" s="10"/>
      <c r="M65" s="5"/>
    </row>
    <row r="66" spans="1:13">
      <c r="A66" s="5"/>
      <c r="B66" s="9"/>
      <c r="C66" s="133" t="s">
        <v>155</v>
      </c>
      <c r="D66" s="150"/>
      <c r="E66" s="150"/>
      <c r="F66" s="150"/>
      <c r="G66" s="151" t="s">
        <v>194</v>
      </c>
      <c r="H66" s="150" t="s">
        <v>178</v>
      </c>
      <c r="I66" s="136">
        <v>1</v>
      </c>
      <c r="J66" s="137">
        <v>109134</v>
      </c>
      <c r="K66" s="138">
        <f t="shared" si="1"/>
        <v>109134</v>
      </c>
      <c r="L66" s="10"/>
      <c r="M66" s="5"/>
    </row>
    <row r="67" spans="1:13" ht="42.75">
      <c r="A67" s="5"/>
      <c r="B67" s="9"/>
      <c r="C67" s="133" t="s">
        <v>156</v>
      </c>
      <c r="D67" s="150"/>
      <c r="E67" s="150"/>
      <c r="F67" s="150"/>
      <c r="G67" s="151" t="s">
        <v>195</v>
      </c>
      <c r="H67" s="150" t="s">
        <v>178</v>
      </c>
      <c r="I67" s="136">
        <v>5</v>
      </c>
      <c r="J67" s="137">
        <v>516432</v>
      </c>
      <c r="K67" s="138">
        <f t="shared" si="1"/>
        <v>2582160</v>
      </c>
      <c r="L67" s="10"/>
      <c r="M67" s="5"/>
    </row>
    <row r="68" spans="1:13">
      <c r="A68" s="5"/>
      <c r="B68" s="9"/>
      <c r="C68" s="133" t="s">
        <v>157</v>
      </c>
      <c r="D68" s="150"/>
      <c r="E68" s="150"/>
      <c r="F68" s="150"/>
      <c r="G68" s="151" t="s">
        <v>196</v>
      </c>
      <c r="H68" s="150" t="s">
        <v>109</v>
      </c>
      <c r="I68" s="136">
        <v>3.4899999999999998</v>
      </c>
      <c r="J68" s="137">
        <v>890696</v>
      </c>
      <c r="K68" s="138">
        <f t="shared" si="1"/>
        <v>3108529</v>
      </c>
      <c r="L68" s="10"/>
      <c r="M68" s="5"/>
    </row>
    <row r="69" spans="1:13">
      <c r="A69" s="5"/>
      <c r="B69" s="9"/>
      <c r="C69" s="133" t="s">
        <v>158</v>
      </c>
      <c r="D69" s="150"/>
      <c r="E69" s="150"/>
      <c r="F69" s="150"/>
      <c r="G69" s="151" t="s">
        <v>197</v>
      </c>
      <c r="H69" s="150" t="s">
        <v>174</v>
      </c>
      <c r="I69" s="136">
        <v>18</v>
      </c>
      <c r="J69" s="137">
        <v>47223</v>
      </c>
      <c r="K69" s="138">
        <f t="shared" si="1"/>
        <v>850014</v>
      </c>
      <c r="L69" s="10"/>
      <c r="M69" s="5"/>
    </row>
    <row r="70" spans="1:13">
      <c r="A70" s="5"/>
      <c r="B70" s="9"/>
      <c r="C70" s="133" t="s">
        <v>159</v>
      </c>
      <c r="D70" s="150"/>
      <c r="E70" s="150"/>
      <c r="F70" s="150"/>
      <c r="G70" s="151" t="s">
        <v>198</v>
      </c>
      <c r="H70" s="150" t="s">
        <v>178</v>
      </c>
      <c r="I70" s="136">
        <v>1</v>
      </c>
      <c r="J70" s="137">
        <v>429875</v>
      </c>
      <c r="K70" s="138">
        <f t="shared" si="1"/>
        <v>429875</v>
      </c>
      <c r="L70" s="10"/>
      <c r="M70" s="5"/>
    </row>
    <row r="71" spans="1:13" ht="33.6" customHeight="1">
      <c r="A71" s="5"/>
      <c r="B71" s="9"/>
      <c r="C71" s="133" t="s">
        <v>160</v>
      </c>
      <c r="D71" s="150"/>
      <c r="E71" s="150"/>
      <c r="F71" s="150"/>
      <c r="G71" s="151" t="s">
        <v>199</v>
      </c>
      <c r="H71" s="150" t="s">
        <v>7</v>
      </c>
      <c r="I71" s="136">
        <v>1</v>
      </c>
      <c r="J71" s="137">
        <v>155549</v>
      </c>
      <c r="K71" s="138">
        <f t="shared" si="1"/>
        <v>155549</v>
      </c>
      <c r="L71" s="10"/>
      <c r="M71" s="5"/>
    </row>
    <row r="72" spans="1:13">
      <c r="A72" s="5"/>
      <c r="B72" s="9"/>
      <c r="C72" s="133" t="s">
        <v>161</v>
      </c>
      <c r="D72" s="150"/>
      <c r="E72" s="150"/>
      <c r="F72" s="150"/>
      <c r="G72" s="151" t="s">
        <v>200</v>
      </c>
      <c r="H72" s="150" t="s">
        <v>178</v>
      </c>
      <c r="I72" s="136">
        <v>9</v>
      </c>
      <c r="J72" s="137">
        <v>6930</v>
      </c>
      <c r="K72" s="138">
        <f t="shared" si="1"/>
        <v>62370</v>
      </c>
      <c r="L72" s="10"/>
      <c r="M72" s="5"/>
    </row>
    <row r="73" spans="1:13">
      <c r="A73" s="5"/>
      <c r="B73" s="9"/>
      <c r="C73" s="133" t="s">
        <v>162</v>
      </c>
      <c r="D73" s="150"/>
      <c r="E73" s="150"/>
      <c r="F73" s="150"/>
      <c r="G73" s="151" t="s">
        <v>201</v>
      </c>
      <c r="H73" s="150" t="s">
        <v>178</v>
      </c>
      <c r="I73" s="136">
        <v>7</v>
      </c>
      <c r="J73" s="137">
        <v>6670</v>
      </c>
      <c r="K73" s="138">
        <f t="shared" si="1"/>
        <v>46690</v>
      </c>
      <c r="L73" s="10"/>
      <c r="M73" s="5"/>
    </row>
    <row r="74" spans="1:13">
      <c r="A74" s="5"/>
      <c r="B74" s="9"/>
      <c r="C74" s="133" t="s">
        <v>163</v>
      </c>
      <c r="D74" s="150"/>
      <c r="E74" s="150"/>
      <c r="F74" s="150"/>
      <c r="G74" s="151" t="s">
        <v>202</v>
      </c>
      <c r="H74" s="150" t="s">
        <v>178</v>
      </c>
      <c r="I74" s="136">
        <v>10</v>
      </c>
      <c r="J74" s="137">
        <v>6410</v>
      </c>
      <c r="K74" s="138">
        <f t="shared" si="1"/>
        <v>64100</v>
      </c>
      <c r="L74" s="10"/>
      <c r="M74" s="5"/>
    </row>
    <row r="75" spans="1:13">
      <c r="A75" s="5"/>
      <c r="B75" s="9"/>
      <c r="C75" s="133" t="s">
        <v>164</v>
      </c>
      <c r="D75" s="150"/>
      <c r="E75" s="150"/>
      <c r="F75" s="150"/>
      <c r="G75" s="151" t="s">
        <v>203</v>
      </c>
      <c r="H75" s="150" t="s">
        <v>178</v>
      </c>
      <c r="I75" s="136">
        <v>21</v>
      </c>
      <c r="J75" s="137">
        <v>6020</v>
      </c>
      <c r="K75" s="138">
        <f t="shared" si="1"/>
        <v>126420</v>
      </c>
      <c r="L75" s="10"/>
      <c r="M75" s="5"/>
    </row>
    <row r="76" spans="1:13">
      <c r="A76" s="5"/>
      <c r="B76" s="9"/>
      <c r="C76" s="133" t="s">
        <v>165</v>
      </c>
      <c r="D76" s="150"/>
      <c r="E76" s="150"/>
      <c r="F76" s="150"/>
      <c r="G76" s="151" t="s">
        <v>204</v>
      </c>
      <c r="H76" s="150" t="s">
        <v>174</v>
      </c>
      <c r="I76" s="136">
        <v>39.620000000000005</v>
      </c>
      <c r="J76" s="137">
        <v>184870</v>
      </c>
      <c r="K76" s="138">
        <f t="shared" si="1"/>
        <v>7324549</v>
      </c>
      <c r="L76" s="10"/>
      <c r="M76" s="5"/>
    </row>
    <row r="77" spans="1:13">
      <c r="A77" s="5"/>
      <c r="B77" s="9"/>
      <c r="C77" s="133" t="s">
        <v>166</v>
      </c>
      <c r="D77" s="150"/>
      <c r="E77" s="150"/>
      <c r="F77" s="150"/>
      <c r="G77" s="151" t="s">
        <v>205</v>
      </c>
      <c r="H77" s="150" t="s">
        <v>174</v>
      </c>
      <c r="I77" s="136">
        <v>6.3</v>
      </c>
      <c r="J77" s="137">
        <v>56324</v>
      </c>
      <c r="K77" s="138">
        <f t="shared" si="1"/>
        <v>354841</v>
      </c>
      <c r="L77" s="10"/>
      <c r="M77" s="5"/>
    </row>
    <row r="78" spans="1:13" ht="28.5">
      <c r="A78" s="5"/>
      <c r="B78" s="9"/>
      <c r="C78" s="133" t="s">
        <v>167</v>
      </c>
      <c r="D78" s="150"/>
      <c r="E78" s="150"/>
      <c r="F78" s="150"/>
      <c r="G78" s="151" t="s">
        <v>206</v>
      </c>
      <c r="H78" s="150" t="s">
        <v>7</v>
      </c>
      <c r="I78" s="136">
        <v>9</v>
      </c>
      <c r="J78" s="137">
        <v>17874</v>
      </c>
      <c r="K78" s="138">
        <f t="shared" si="1"/>
        <v>160866</v>
      </c>
      <c r="L78" s="10"/>
      <c r="M78" s="5"/>
    </row>
    <row r="79" spans="1:13" ht="28.5">
      <c r="A79" s="5"/>
      <c r="B79" s="9"/>
      <c r="C79" s="133" t="s">
        <v>168</v>
      </c>
      <c r="D79" s="150"/>
      <c r="E79" s="150"/>
      <c r="F79" s="150"/>
      <c r="G79" s="151" t="s">
        <v>207</v>
      </c>
      <c r="H79" s="150" t="s">
        <v>7</v>
      </c>
      <c r="I79" s="136">
        <v>3</v>
      </c>
      <c r="J79" s="137">
        <v>21079</v>
      </c>
      <c r="K79" s="138">
        <f t="shared" si="1"/>
        <v>63237</v>
      </c>
      <c r="L79" s="10"/>
      <c r="M79" s="5"/>
    </row>
    <row r="80" spans="1:13" ht="28.5">
      <c r="A80" s="5"/>
      <c r="B80" s="9"/>
      <c r="C80" s="133" t="s">
        <v>169</v>
      </c>
      <c r="D80" s="150"/>
      <c r="E80" s="150"/>
      <c r="F80" s="150"/>
      <c r="G80" s="151" t="s">
        <v>208</v>
      </c>
      <c r="H80" s="150" t="s">
        <v>7</v>
      </c>
      <c r="I80" s="136">
        <v>18</v>
      </c>
      <c r="J80" s="137">
        <v>38151</v>
      </c>
      <c r="K80" s="138">
        <f t="shared" si="1"/>
        <v>686718</v>
      </c>
      <c r="L80" s="10"/>
      <c r="M80" s="5"/>
    </row>
    <row r="81" spans="1:13">
      <c r="A81" s="5"/>
      <c r="B81" s="9"/>
      <c r="C81" s="133" t="s">
        <v>170</v>
      </c>
      <c r="D81" s="150"/>
      <c r="E81" s="150"/>
      <c r="F81" s="150"/>
      <c r="G81" s="151" t="s">
        <v>209</v>
      </c>
      <c r="H81" s="150" t="s">
        <v>174</v>
      </c>
      <c r="I81" s="136">
        <v>50.79</v>
      </c>
      <c r="J81" s="137">
        <v>131551</v>
      </c>
      <c r="K81" s="138">
        <f t="shared" si="1"/>
        <v>6681475</v>
      </c>
      <c r="L81" s="10"/>
      <c r="M81" s="5"/>
    </row>
    <row r="82" spans="1:13" ht="42.75">
      <c r="A82" s="5"/>
      <c r="B82" s="9"/>
      <c r="C82" s="133" t="s">
        <v>171</v>
      </c>
      <c r="D82" s="150"/>
      <c r="E82" s="150"/>
      <c r="F82" s="150"/>
      <c r="G82" s="151" t="s">
        <v>210</v>
      </c>
      <c r="H82" s="150" t="s">
        <v>178</v>
      </c>
      <c r="I82" s="136">
        <v>1</v>
      </c>
      <c r="J82" s="137">
        <v>206512</v>
      </c>
      <c r="K82" s="138">
        <f t="shared" si="1"/>
        <v>206512</v>
      </c>
      <c r="L82" s="10"/>
      <c r="M82" s="5"/>
    </row>
    <row r="83" spans="1:13" ht="42.75">
      <c r="A83" s="5"/>
      <c r="B83" s="9"/>
      <c r="C83" s="133" t="s">
        <v>172</v>
      </c>
      <c r="D83" s="150"/>
      <c r="E83" s="150"/>
      <c r="F83" s="150"/>
      <c r="G83" s="151" t="s">
        <v>211</v>
      </c>
      <c r="H83" s="150" t="s">
        <v>174</v>
      </c>
      <c r="I83" s="136">
        <v>1.6</v>
      </c>
      <c r="J83" s="137">
        <v>1176176</v>
      </c>
      <c r="K83" s="138">
        <f t="shared" si="1"/>
        <v>1881882</v>
      </c>
      <c r="L83" s="10"/>
      <c r="M83" s="5"/>
    </row>
    <row r="84" spans="1:13" ht="17.25" thickBot="1">
      <c r="A84" s="5"/>
      <c r="B84" s="9"/>
      <c r="C84" s="139" t="s">
        <v>13</v>
      </c>
      <c r="D84" s="163"/>
      <c r="E84" s="163"/>
      <c r="F84" s="163"/>
      <c r="G84" s="164"/>
      <c r="H84" s="165"/>
      <c r="I84" s="136"/>
      <c r="J84" s="142"/>
      <c r="K84" s="143">
        <f>SUM(K44:K83)</f>
        <v>58775164</v>
      </c>
      <c r="L84" s="10"/>
      <c r="M84" s="5"/>
    </row>
    <row r="85" spans="1:13" ht="17.25" thickBot="1">
      <c r="A85" s="5"/>
      <c r="B85" s="9"/>
      <c r="C85" s="244" t="s">
        <v>550</v>
      </c>
      <c r="D85" s="245"/>
      <c r="E85" s="245"/>
      <c r="F85" s="245"/>
      <c r="G85" s="246" t="s">
        <v>508</v>
      </c>
      <c r="H85" s="245"/>
      <c r="I85" s="245"/>
      <c r="J85" s="245"/>
      <c r="K85" s="247"/>
      <c r="L85" s="10"/>
      <c r="M85" s="5"/>
    </row>
    <row r="86" spans="1:13">
      <c r="A86" s="5"/>
      <c r="B86" s="9"/>
      <c r="C86" s="133" t="s">
        <v>212</v>
      </c>
      <c r="D86" s="150"/>
      <c r="E86" s="150"/>
      <c r="F86" s="150"/>
      <c r="G86" s="151" t="s">
        <v>214</v>
      </c>
      <c r="H86" s="150" t="s">
        <v>178</v>
      </c>
      <c r="I86" s="136">
        <v>1</v>
      </c>
      <c r="J86" s="137">
        <v>12844792</v>
      </c>
      <c r="K86" s="138">
        <f>+ROUND(I86*J86,0)</f>
        <v>12844792</v>
      </c>
      <c r="L86" s="10"/>
      <c r="M86" s="5"/>
    </row>
    <row r="87" spans="1:13" ht="28.5">
      <c r="A87" s="5"/>
      <c r="B87" s="9"/>
      <c r="C87" s="133" t="s">
        <v>213</v>
      </c>
      <c r="D87" s="150"/>
      <c r="E87" s="150"/>
      <c r="F87" s="150"/>
      <c r="G87" s="151" t="s">
        <v>215</v>
      </c>
      <c r="H87" s="150" t="s">
        <v>178</v>
      </c>
      <c r="I87" s="136">
        <v>1</v>
      </c>
      <c r="J87" s="137">
        <v>12545659</v>
      </c>
      <c r="K87" s="138">
        <f>+ROUND(I87*J87,0)</f>
        <v>12545659</v>
      </c>
      <c r="L87" s="10"/>
      <c r="M87" s="5"/>
    </row>
    <row r="88" spans="1:13" ht="17.25" thickBot="1">
      <c r="A88" s="5"/>
      <c r="B88" s="9"/>
      <c r="C88" s="139" t="s">
        <v>13</v>
      </c>
      <c r="D88" s="163"/>
      <c r="E88" s="163"/>
      <c r="F88" s="163"/>
      <c r="G88" s="164"/>
      <c r="H88" s="165"/>
      <c r="I88" s="136"/>
      <c r="J88" s="142"/>
      <c r="K88" s="143">
        <f>SUM(K86:K87)</f>
        <v>25390451</v>
      </c>
      <c r="L88" s="10"/>
      <c r="M88" s="5"/>
    </row>
    <row r="89" spans="1:13" ht="17.25" thickBot="1">
      <c r="A89" s="5"/>
      <c r="B89" s="9"/>
      <c r="C89" s="244" t="s">
        <v>551</v>
      </c>
      <c r="D89" s="245"/>
      <c r="E89" s="245"/>
      <c r="F89" s="245"/>
      <c r="G89" s="246" t="s">
        <v>509</v>
      </c>
      <c r="H89" s="245"/>
      <c r="I89" s="245"/>
      <c r="J89" s="245"/>
      <c r="K89" s="247"/>
      <c r="L89" s="10"/>
      <c r="M89" s="5"/>
    </row>
    <row r="90" spans="1:13">
      <c r="A90" s="5"/>
      <c r="B90" s="9"/>
      <c r="C90" s="252" t="s">
        <v>552</v>
      </c>
      <c r="D90" s="253"/>
      <c r="E90" s="253"/>
      <c r="F90" s="253"/>
      <c r="G90" s="254" t="s">
        <v>510</v>
      </c>
      <c r="H90" s="253"/>
      <c r="I90" s="253"/>
      <c r="J90" s="253"/>
      <c r="K90" s="255"/>
      <c r="L90" s="10"/>
      <c r="M90" s="5"/>
    </row>
    <row r="91" spans="1:13" ht="28.5">
      <c r="A91" s="5"/>
      <c r="B91" s="9"/>
      <c r="C91" s="133" t="s">
        <v>216</v>
      </c>
      <c r="D91" s="248"/>
      <c r="E91" s="248"/>
      <c r="F91" s="248"/>
      <c r="G91" s="249" t="s">
        <v>224</v>
      </c>
      <c r="H91" s="248" t="s">
        <v>225</v>
      </c>
      <c r="I91" s="250">
        <v>47</v>
      </c>
      <c r="J91" s="251">
        <v>153558</v>
      </c>
      <c r="K91" s="138">
        <f>+ROUND(I91*J91,0)</f>
        <v>7217226</v>
      </c>
      <c r="L91" s="10"/>
      <c r="M91" s="5"/>
    </row>
    <row r="92" spans="1:13" ht="42.75">
      <c r="A92" s="5"/>
      <c r="B92" s="9"/>
      <c r="C92" s="133" t="s">
        <v>217</v>
      </c>
      <c r="D92" s="150"/>
      <c r="E92" s="150"/>
      <c r="F92" s="150"/>
      <c r="G92" s="151" t="s">
        <v>226</v>
      </c>
      <c r="H92" s="150" t="s">
        <v>225</v>
      </c>
      <c r="I92" s="136">
        <v>4</v>
      </c>
      <c r="J92" s="137">
        <v>242772</v>
      </c>
      <c r="K92" s="138">
        <f t="shared" ref="K92:K95" si="2">+ROUND(I92*J92,0)</f>
        <v>971088</v>
      </c>
      <c r="L92" s="10"/>
      <c r="M92" s="5"/>
    </row>
    <row r="93" spans="1:13">
      <c r="A93" s="5"/>
      <c r="B93" s="9"/>
      <c r="C93" s="133" t="s">
        <v>218</v>
      </c>
      <c r="D93" s="150"/>
      <c r="E93" s="150"/>
      <c r="F93" s="150"/>
      <c r="G93" s="151" t="s">
        <v>221</v>
      </c>
      <c r="H93" s="150" t="s">
        <v>222</v>
      </c>
      <c r="I93" s="136">
        <v>7</v>
      </c>
      <c r="J93" s="137">
        <v>334152</v>
      </c>
      <c r="K93" s="138">
        <f t="shared" si="2"/>
        <v>2339064</v>
      </c>
      <c r="L93" s="10"/>
      <c r="M93" s="5"/>
    </row>
    <row r="94" spans="1:13" ht="28.5">
      <c r="A94" s="5"/>
      <c r="B94" s="9"/>
      <c r="C94" s="133" t="s">
        <v>219</v>
      </c>
      <c r="D94" s="150"/>
      <c r="E94" s="150"/>
      <c r="F94" s="150"/>
      <c r="G94" s="151" t="s">
        <v>227</v>
      </c>
      <c r="H94" s="150" t="s">
        <v>225</v>
      </c>
      <c r="I94" s="136">
        <v>47</v>
      </c>
      <c r="J94" s="137">
        <v>129623</v>
      </c>
      <c r="K94" s="138">
        <f t="shared" si="2"/>
        <v>6092281</v>
      </c>
      <c r="L94" s="10"/>
      <c r="M94" s="5"/>
    </row>
    <row r="95" spans="1:13">
      <c r="A95" s="5"/>
      <c r="B95" s="9"/>
      <c r="C95" s="133" t="s">
        <v>220</v>
      </c>
      <c r="D95" s="150"/>
      <c r="E95" s="150"/>
      <c r="F95" s="150"/>
      <c r="G95" s="151" t="s">
        <v>223</v>
      </c>
      <c r="H95" s="150" t="s">
        <v>222</v>
      </c>
      <c r="I95" s="136">
        <v>1</v>
      </c>
      <c r="J95" s="137">
        <v>7183810</v>
      </c>
      <c r="K95" s="138">
        <f t="shared" si="2"/>
        <v>7183810</v>
      </c>
      <c r="L95" s="10"/>
      <c r="M95" s="5"/>
    </row>
    <row r="96" spans="1:13" ht="17.25" thickBot="1">
      <c r="A96" s="5"/>
      <c r="B96" s="9"/>
      <c r="C96" s="139" t="s">
        <v>13</v>
      </c>
      <c r="D96" s="163"/>
      <c r="E96" s="163"/>
      <c r="F96" s="163"/>
      <c r="G96" s="164"/>
      <c r="H96" s="165"/>
      <c r="I96" s="136"/>
      <c r="J96" s="142"/>
      <c r="K96" s="143">
        <f>SUM(K91:K95)</f>
        <v>23803469</v>
      </c>
      <c r="L96" s="10"/>
      <c r="M96" s="5"/>
    </row>
    <row r="97" spans="1:13" ht="17.25" thickBot="1">
      <c r="A97" s="5"/>
      <c r="B97" s="9"/>
      <c r="C97" s="244" t="s">
        <v>553</v>
      </c>
      <c r="D97" s="245"/>
      <c r="E97" s="245"/>
      <c r="F97" s="245"/>
      <c r="G97" s="246" t="s">
        <v>510</v>
      </c>
      <c r="H97" s="245"/>
      <c r="I97" s="245"/>
      <c r="J97" s="245"/>
      <c r="K97" s="247"/>
      <c r="L97" s="10"/>
      <c r="M97" s="5"/>
    </row>
    <row r="98" spans="1:13" ht="28.5">
      <c r="A98" s="5"/>
      <c r="B98" s="9"/>
      <c r="C98" s="133" t="s">
        <v>228</v>
      </c>
      <c r="D98" s="150"/>
      <c r="E98" s="150"/>
      <c r="F98" s="150"/>
      <c r="G98" s="151" t="s">
        <v>235</v>
      </c>
      <c r="H98" s="150" t="s">
        <v>178</v>
      </c>
      <c r="I98" s="136">
        <v>2</v>
      </c>
      <c r="J98" s="137">
        <v>260888</v>
      </c>
      <c r="K98" s="138">
        <f>+ROUND(I98*J98,0)</f>
        <v>521776</v>
      </c>
      <c r="L98" s="10"/>
      <c r="M98" s="5"/>
    </row>
    <row r="99" spans="1:13" ht="28.5">
      <c r="A99" s="5"/>
      <c r="B99" s="9"/>
      <c r="C99" s="133" t="s">
        <v>229</v>
      </c>
      <c r="D99" s="150"/>
      <c r="E99" s="150"/>
      <c r="F99" s="150"/>
      <c r="G99" s="151" t="s">
        <v>236</v>
      </c>
      <c r="H99" s="150" t="s">
        <v>178</v>
      </c>
      <c r="I99" s="136">
        <v>1</v>
      </c>
      <c r="J99" s="137">
        <v>439846</v>
      </c>
      <c r="K99" s="138">
        <f t="shared" ref="K99:K104" si="3">+ROUND(I99*J99,0)</f>
        <v>439846</v>
      </c>
      <c r="L99" s="10"/>
      <c r="M99" s="5"/>
    </row>
    <row r="100" spans="1:13" ht="28.5">
      <c r="A100" s="5"/>
      <c r="B100" s="9"/>
      <c r="C100" s="133" t="s">
        <v>230</v>
      </c>
      <c r="D100" s="150"/>
      <c r="E100" s="150"/>
      <c r="F100" s="150"/>
      <c r="G100" s="151" t="s">
        <v>237</v>
      </c>
      <c r="H100" s="150" t="s">
        <v>178</v>
      </c>
      <c r="I100" s="136">
        <v>1</v>
      </c>
      <c r="J100" s="137">
        <v>1251939</v>
      </c>
      <c r="K100" s="138">
        <f t="shared" si="3"/>
        <v>1251939</v>
      </c>
      <c r="L100" s="10"/>
      <c r="M100" s="5"/>
    </row>
    <row r="101" spans="1:13" ht="85.5">
      <c r="A101" s="5"/>
      <c r="B101" s="9"/>
      <c r="C101" s="133" t="s">
        <v>231</v>
      </c>
      <c r="D101" s="150"/>
      <c r="E101" s="150"/>
      <c r="F101" s="150"/>
      <c r="G101" s="151" t="s">
        <v>238</v>
      </c>
      <c r="H101" s="150" t="s">
        <v>178</v>
      </c>
      <c r="I101" s="136">
        <v>1</v>
      </c>
      <c r="J101" s="137">
        <v>1329679</v>
      </c>
      <c r="K101" s="138">
        <f t="shared" si="3"/>
        <v>1329679</v>
      </c>
      <c r="L101" s="10"/>
      <c r="M101" s="5"/>
    </row>
    <row r="102" spans="1:13" ht="28.5">
      <c r="A102" s="5"/>
      <c r="B102" s="9"/>
      <c r="C102" s="133" t="s">
        <v>232</v>
      </c>
      <c r="D102" s="150"/>
      <c r="E102" s="150"/>
      <c r="F102" s="150"/>
      <c r="G102" s="151" t="s">
        <v>239</v>
      </c>
      <c r="H102" s="150" t="s">
        <v>178</v>
      </c>
      <c r="I102" s="136">
        <v>1</v>
      </c>
      <c r="J102" s="137">
        <v>1889381</v>
      </c>
      <c r="K102" s="138">
        <f t="shared" si="3"/>
        <v>1889381</v>
      </c>
      <c r="L102" s="10"/>
      <c r="M102" s="5"/>
    </row>
    <row r="103" spans="1:13" ht="28.5">
      <c r="A103" s="5"/>
      <c r="B103" s="9"/>
      <c r="C103" s="133" t="s">
        <v>233</v>
      </c>
      <c r="D103" s="150"/>
      <c r="E103" s="150"/>
      <c r="F103" s="150"/>
      <c r="G103" s="151" t="s">
        <v>240</v>
      </c>
      <c r="H103" s="150" t="s">
        <v>178</v>
      </c>
      <c r="I103" s="136">
        <v>2</v>
      </c>
      <c r="J103" s="137">
        <v>790586</v>
      </c>
      <c r="K103" s="138">
        <f t="shared" si="3"/>
        <v>1581172</v>
      </c>
      <c r="L103" s="10"/>
      <c r="M103" s="5"/>
    </row>
    <row r="104" spans="1:13" ht="28.5">
      <c r="A104" s="5"/>
      <c r="B104" s="9"/>
      <c r="C104" s="133" t="s">
        <v>234</v>
      </c>
      <c r="D104" s="150"/>
      <c r="E104" s="150"/>
      <c r="F104" s="150"/>
      <c r="G104" s="151" t="s">
        <v>241</v>
      </c>
      <c r="H104" s="150" t="s">
        <v>178</v>
      </c>
      <c r="I104" s="136">
        <v>1</v>
      </c>
      <c r="J104" s="137">
        <v>1279759</v>
      </c>
      <c r="K104" s="138">
        <f t="shared" si="3"/>
        <v>1279759</v>
      </c>
      <c r="L104" s="10"/>
      <c r="M104" s="5"/>
    </row>
    <row r="105" spans="1:13" ht="17.25" thickBot="1">
      <c r="A105" s="5"/>
      <c r="B105" s="9"/>
      <c r="C105" s="139" t="s">
        <v>13</v>
      </c>
      <c r="D105" s="163"/>
      <c r="E105" s="163"/>
      <c r="F105" s="163"/>
      <c r="G105" s="164"/>
      <c r="H105" s="165"/>
      <c r="I105" s="136"/>
      <c r="J105" s="142"/>
      <c r="K105" s="143">
        <f>SUM(K98:K104)</f>
        <v>8293552</v>
      </c>
      <c r="L105" s="10"/>
      <c r="M105" s="5"/>
    </row>
    <row r="106" spans="1:13" ht="17.25" thickBot="1">
      <c r="A106" s="5"/>
      <c r="B106" s="9"/>
      <c r="C106" s="244" t="s">
        <v>554</v>
      </c>
      <c r="D106" s="245"/>
      <c r="E106" s="245"/>
      <c r="F106" s="245"/>
      <c r="G106" s="246" t="s">
        <v>511</v>
      </c>
      <c r="H106" s="245"/>
      <c r="I106" s="245"/>
      <c r="J106" s="245"/>
      <c r="K106" s="247"/>
      <c r="L106" s="10"/>
      <c r="M106" s="5"/>
    </row>
    <row r="107" spans="1:13" ht="28.5">
      <c r="A107" s="5"/>
      <c r="B107" s="9"/>
      <c r="C107" s="133" t="s">
        <v>242</v>
      </c>
      <c r="D107" s="150"/>
      <c r="E107" s="150"/>
      <c r="F107" s="150"/>
      <c r="G107" s="151" t="s">
        <v>247</v>
      </c>
      <c r="H107" s="150" t="s">
        <v>225</v>
      </c>
      <c r="I107" s="136">
        <v>11</v>
      </c>
      <c r="J107" s="137">
        <v>222075</v>
      </c>
      <c r="K107" s="138">
        <f>+ROUND(I107*J107,0)</f>
        <v>2442825</v>
      </c>
      <c r="L107" s="10"/>
      <c r="M107" s="5"/>
    </row>
    <row r="108" spans="1:13">
      <c r="A108" s="5"/>
      <c r="B108" s="9"/>
      <c r="C108" s="133" t="s">
        <v>243</v>
      </c>
      <c r="D108" s="150"/>
      <c r="E108" s="150"/>
      <c r="F108" s="150"/>
      <c r="G108" s="151" t="s">
        <v>248</v>
      </c>
      <c r="H108" s="150" t="s">
        <v>225</v>
      </c>
      <c r="I108" s="136">
        <v>19</v>
      </c>
      <c r="J108" s="137">
        <v>37571</v>
      </c>
      <c r="K108" s="138">
        <f t="shared" ref="K108:K111" si="4">+ROUND(I108*J108,0)</f>
        <v>713849</v>
      </c>
      <c r="L108" s="10"/>
      <c r="M108" s="5"/>
    </row>
    <row r="109" spans="1:13">
      <c r="A109" s="5"/>
      <c r="B109" s="9"/>
      <c r="C109" s="133" t="s">
        <v>244</v>
      </c>
      <c r="D109" s="150"/>
      <c r="E109" s="150"/>
      <c r="F109" s="150"/>
      <c r="G109" s="151" t="s">
        <v>249</v>
      </c>
      <c r="H109" s="150" t="s">
        <v>178</v>
      </c>
      <c r="I109" s="136">
        <v>17</v>
      </c>
      <c r="J109" s="137">
        <v>307102</v>
      </c>
      <c r="K109" s="138">
        <f t="shared" si="4"/>
        <v>5220734</v>
      </c>
      <c r="L109" s="10"/>
      <c r="M109" s="5"/>
    </row>
    <row r="110" spans="1:13" ht="28.5">
      <c r="A110" s="5"/>
      <c r="B110" s="9"/>
      <c r="C110" s="133" t="s">
        <v>245</v>
      </c>
      <c r="D110" s="150"/>
      <c r="E110" s="150"/>
      <c r="F110" s="150"/>
      <c r="G110" s="151" t="s">
        <v>250</v>
      </c>
      <c r="H110" s="150" t="s">
        <v>225</v>
      </c>
      <c r="I110" s="136">
        <v>13</v>
      </c>
      <c r="J110" s="137">
        <v>139266</v>
      </c>
      <c r="K110" s="138">
        <f t="shared" si="4"/>
        <v>1810458</v>
      </c>
      <c r="L110" s="10"/>
      <c r="M110" s="5"/>
    </row>
    <row r="111" spans="1:13">
      <c r="A111" s="5"/>
      <c r="B111" s="9"/>
      <c r="C111" s="133" t="s">
        <v>246</v>
      </c>
      <c r="D111" s="150"/>
      <c r="E111" s="150"/>
      <c r="F111" s="150"/>
      <c r="G111" s="151" t="s">
        <v>251</v>
      </c>
      <c r="H111" s="150" t="s">
        <v>178</v>
      </c>
      <c r="I111" s="136">
        <v>2</v>
      </c>
      <c r="J111" s="137">
        <v>802532</v>
      </c>
      <c r="K111" s="138">
        <f t="shared" si="4"/>
        <v>1605064</v>
      </c>
      <c r="L111" s="10"/>
      <c r="M111" s="5"/>
    </row>
    <row r="112" spans="1:13" ht="17.25" thickBot="1">
      <c r="A112" s="5"/>
      <c r="B112" s="9"/>
      <c r="C112" s="139" t="s">
        <v>13</v>
      </c>
      <c r="D112" s="163"/>
      <c r="E112" s="163"/>
      <c r="F112" s="163"/>
      <c r="G112" s="164"/>
      <c r="H112" s="165"/>
      <c r="I112" s="136"/>
      <c r="J112" s="142"/>
      <c r="K112" s="143">
        <f>SUM(K107:K111)</f>
        <v>11792930</v>
      </c>
      <c r="L112" s="10"/>
      <c r="M112" s="5"/>
    </row>
    <row r="113" spans="1:13" ht="17.25" thickBot="1">
      <c r="A113" s="5"/>
      <c r="B113" s="9"/>
      <c r="C113" s="244" t="s">
        <v>555</v>
      </c>
      <c r="D113" s="245"/>
      <c r="E113" s="245"/>
      <c r="F113" s="245"/>
      <c r="G113" s="246" t="s">
        <v>512</v>
      </c>
      <c r="H113" s="245"/>
      <c r="I113" s="245"/>
      <c r="J113" s="245"/>
      <c r="K113" s="247"/>
      <c r="L113" s="10"/>
      <c r="M113" s="5"/>
    </row>
    <row r="114" spans="1:13">
      <c r="A114" s="5"/>
      <c r="B114" s="9"/>
      <c r="C114" s="133" t="s">
        <v>252</v>
      </c>
      <c r="D114" s="150"/>
      <c r="E114" s="150"/>
      <c r="F114" s="150"/>
      <c r="G114" s="151" t="s">
        <v>258</v>
      </c>
      <c r="H114" s="150" t="s">
        <v>174</v>
      </c>
      <c r="I114" s="136">
        <v>75</v>
      </c>
      <c r="J114" s="137">
        <v>59349</v>
      </c>
      <c r="K114" s="138">
        <f>+ROUND(I114*J114,0)</f>
        <v>4451175</v>
      </c>
      <c r="L114" s="10"/>
      <c r="M114" s="5"/>
    </row>
    <row r="115" spans="1:13">
      <c r="A115" s="5"/>
      <c r="B115" s="9"/>
      <c r="C115" s="133" t="s">
        <v>253</v>
      </c>
      <c r="D115" s="150"/>
      <c r="E115" s="150"/>
      <c r="F115" s="150"/>
      <c r="G115" s="151" t="s">
        <v>259</v>
      </c>
      <c r="H115" s="150" t="s">
        <v>174</v>
      </c>
      <c r="I115" s="136">
        <v>50</v>
      </c>
      <c r="J115" s="137">
        <v>74974</v>
      </c>
      <c r="K115" s="138">
        <f t="shared" ref="K115:K119" si="5">+ROUND(I115*J115,0)</f>
        <v>3748700</v>
      </c>
      <c r="L115" s="10"/>
      <c r="M115" s="5"/>
    </row>
    <row r="116" spans="1:13">
      <c r="A116" s="5"/>
      <c r="B116" s="9"/>
      <c r="C116" s="133" t="s">
        <v>254</v>
      </c>
      <c r="D116" s="150"/>
      <c r="E116" s="150"/>
      <c r="F116" s="150"/>
      <c r="G116" s="151" t="s">
        <v>260</v>
      </c>
      <c r="H116" s="150" t="s">
        <v>174</v>
      </c>
      <c r="I116" s="136">
        <v>50</v>
      </c>
      <c r="J116" s="137">
        <v>92396</v>
      </c>
      <c r="K116" s="138">
        <f t="shared" si="5"/>
        <v>4619800</v>
      </c>
      <c r="L116" s="10"/>
      <c r="M116" s="5"/>
    </row>
    <row r="117" spans="1:13" ht="28.5">
      <c r="A117" s="5"/>
      <c r="B117" s="9"/>
      <c r="C117" s="133" t="s">
        <v>255</v>
      </c>
      <c r="D117" s="150"/>
      <c r="E117" s="150"/>
      <c r="F117" s="150"/>
      <c r="G117" s="151" t="s">
        <v>261</v>
      </c>
      <c r="H117" s="150" t="s">
        <v>174</v>
      </c>
      <c r="I117" s="136">
        <v>50</v>
      </c>
      <c r="J117" s="137">
        <v>100900</v>
      </c>
      <c r="K117" s="138">
        <f t="shared" si="5"/>
        <v>5045000</v>
      </c>
      <c r="L117" s="10"/>
      <c r="M117" s="5"/>
    </row>
    <row r="118" spans="1:13" ht="28.5">
      <c r="A118" s="5"/>
      <c r="B118" s="9"/>
      <c r="C118" s="133" t="s">
        <v>256</v>
      </c>
      <c r="D118" s="150"/>
      <c r="E118" s="150"/>
      <c r="F118" s="150"/>
      <c r="G118" s="151" t="s">
        <v>262</v>
      </c>
      <c r="H118" s="150" t="s">
        <v>174</v>
      </c>
      <c r="I118" s="136">
        <v>75</v>
      </c>
      <c r="J118" s="137">
        <v>97287</v>
      </c>
      <c r="K118" s="138">
        <f t="shared" si="5"/>
        <v>7296525</v>
      </c>
      <c r="L118" s="10"/>
      <c r="M118" s="5"/>
    </row>
    <row r="119" spans="1:13">
      <c r="A119" s="5"/>
      <c r="B119" s="9"/>
      <c r="C119" s="133" t="s">
        <v>257</v>
      </c>
      <c r="D119" s="150"/>
      <c r="E119" s="150"/>
      <c r="F119" s="150"/>
      <c r="G119" s="151" t="s">
        <v>263</v>
      </c>
      <c r="H119" s="150" t="s">
        <v>174</v>
      </c>
      <c r="I119" s="136">
        <v>50</v>
      </c>
      <c r="J119" s="137">
        <v>83426</v>
      </c>
      <c r="K119" s="138">
        <f t="shared" si="5"/>
        <v>4171300</v>
      </c>
      <c r="L119" s="10"/>
      <c r="M119" s="5"/>
    </row>
    <row r="120" spans="1:13" ht="17.25" thickBot="1">
      <c r="A120" s="5"/>
      <c r="B120" s="9"/>
      <c r="C120" s="139" t="s">
        <v>13</v>
      </c>
      <c r="D120" s="163"/>
      <c r="E120" s="163"/>
      <c r="F120" s="163"/>
      <c r="G120" s="164"/>
      <c r="H120" s="165"/>
      <c r="I120" s="136"/>
      <c r="J120" s="142"/>
      <c r="K120" s="143">
        <f>SUM(K114:K119)</f>
        <v>29332500</v>
      </c>
      <c r="L120" s="10"/>
      <c r="M120" s="5"/>
    </row>
    <row r="121" spans="1:13" ht="17.25" thickBot="1">
      <c r="A121" s="5"/>
      <c r="B121" s="9"/>
      <c r="C121" s="244" t="s">
        <v>556</v>
      </c>
      <c r="D121" s="245"/>
      <c r="E121" s="245"/>
      <c r="F121" s="245"/>
      <c r="G121" s="246" t="s">
        <v>513</v>
      </c>
      <c r="H121" s="245"/>
      <c r="I121" s="245"/>
      <c r="J121" s="245"/>
      <c r="K121" s="247"/>
      <c r="L121" s="10"/>
      <c r="M121" s="5"/>
    </row>
    <row r="122" spans="1:13">
      <c r="A122" s="5"/>
      <c r="B122" s="9"/>
      <c r="C122" s="133" t="s">
        <v>264</v>
      </c>
      <c r="D122" s="150"/>
      <c r="E122" s="150"/>
      <c r="F122" s="150"/>
      <c r="G122" s="151" t="s">
        <v>270</v>
      </c>
      <c r="H122" s="150" t="s">
        <v>178</v>
      </c>
      <c r="I122" s="136">
        <v>3</v>
      </c>
      <c r="J122" s="137">
        <v>3935357</v>
      </c>
      <c r="K122" s="138">
        <f>+ROUND(I122*J122,0)</f>
        <v>11806071</v>
      </c>
      <c r="L122" s="10"/>
      <c r="M122" s="5"/>
    </row>
    <row r="123" spans="1:13" ht="28.5">
      <c r="A123" s="5"/>
      <c r="B123" s="9"/>
      <c r="C123" s="133" t="s">
        <v>265</v>
      </c>
      <c r="D123" s="150"/>
      <c r="E123" s="150"/>
      <c r="F123" s="150"/>
      <c r="G123" s="151" t="s">
        <v>271</v>
      </c>
      <c r="H123" s="150" t="s">
        <v>178</v>
      </c>
      <c r="I123" s="136">
        <v>5</v>
      </c>
      <c r="J123" s="137">
        <v>406357</v>
      </c>
      <c r="K123" s="138">
        <f t="shared" ref="K123:K127" si="6">+ROUND(I123*J123,0)</f>
        <v>2031785</v>
      </c>
      <c r="L123" s="10"/>
      <c r="M123" s="5"/>
    </row>
    <row r="124" spans="1:13" ht="28.5">
      <c r="A124" s="5"/>
      <c r="B124" s="9"/>
      <c r="C124" s="133" t="s">
        <v>266</v>
      </c>
      <c r="D124" s="150"/>
      <c r="E124" s="150"/>
      <c r="F124" s="150"/>
      <c r="G124" s="151" t="s">
        <v>272</v>
      </c>
      <c r="H124" s="150" t="s">
        <v>178</v>
      </c>
      <c r="I124" s="136">
        <v>15</v>
      </c>
      <c r="J124" s="137">
        <v>95655</v>
      </c>
      <c r="K124" s="138">
        <f t="shared" si="6"/>
        <v>1434825</v>
      </c>
      <c r="L124" s="10"/>
      <c r="M124" s="5"/>
    </row>
    <row r="125" spans="1:13">
      <c r="A125" s="5"/>
      <c r="B125" s="9"/>
      <c r="C125" s="133" t="s">
        <v>267</v>
      </c>
      <c r="D125" s="150"/>
      <c r="E125" s="150"/>
      <c r="F125" s="150"/>
      <c r="G125" s="151" t="s">
        <v>273</v>
      </c>
      <c r="H125" s="150" t="s">
        <v>174</v>
      </c>
      <c r="I125" s="136">
        <v>50</v>
      </c>
      <c r="J125" s="137">
        <v>2544</v>
      </c>
      <c r="K125" s="138">
        <f t="shared" si="6"/>
        <v>127200</v>
      </c>
      <c r="L125" s="10"/>
      <c r="M125" s="5"/>
    </row>
    <row r="126" spans="1:13" ht="28.5">
      <c r="A126" s="5"/>
      <c r="B126" s="9"/>
      <c r="C126" s="133" t="s">
        <v>268</v>
      </c>
      <c r="D126" s="150"/>
      <c r="E126" s="150"/>
      <c r="F126" s="150"/>
      <c r="G126" s="151" t="s">
        <v>274</v>
      </c>
      <c r="H126" s="150" t="s">
        <v>178</v>
      </c>
      <c r="I126" s="136">
        <v>5</v>
      </c>
      <c r="J126" s="137">
        <v>1234415</v>
      </c>
      <c r="K126" s="138">
        <f t="shared" si="6"/>
        <v>6172075</v>
      </c>
      <c r="L126" s="10"/>
      <c r="M126" s="5"/>
    </row>
    <row r="127" spans="1:13" ht="71.25">
      <c r="A127" s="5"/>
      <c r="B127" s="9"/>
      <c r="C127" s="133" t="s">
        <v>269</v>
      </c>
      <c r="D127" s="150"/>
      <c r="E127" s="150"/>
      <c r="F127" s="150"/>
      <c r="G127" s="151" t="s">
        <v>275</v>
      </c>
      <c r="H127" s="150" t="s">
        <v>178</v>
      </c>
      <c r="I127" s="136">
        <v>6</v>
      </c>
      <c r="J127" s="137">
        <v>1660684</v>
      </c>
      <c r="K127" s="138">
        <f t="shared" si="6"/>
        <v>9964104</v>
      </c>
      <c r="L127" s="10"/>
      <c r="M127" s="5"/>
    </row>
    <row r="128" spans="1:13" ht="17.25" thickBot="1">
      <c r="A128" s="5"/>
      <c r="B128" s="9"/>
      <c r="C128" s="139" t="s">
        <v>13</v>
      </c>
      <c r="D128" s="163"/>
      <c r="E128" s="163"/>
      <c r="F128" s="163"/>
      <c r="G128" s="164"/>
      <c r="H128" s="165"/>
      <c r="I128" s="136"/>
      <c r="J128" s="142"/>
      <c r="K128" s="143">
        <f>SUM(K122:K127)</f>
        <v>31536060</v>
      </c>
      <c r="L128" s="10"/>
      <c r="M128" s="5"/>
    </row>
    <row r="129" spans="1:13" ht="17.25" thickBot="1">
      <c r="A129" s="5"/>
      <c r="B129" s="9"/>
      <c r="C129" s="244" t="s">
        <v>557</v>
      </c>
      <c r="D129" s="245"/>
      <c r="E129" s="245"/>
      <c r="F129" s="245"/>
      <c r="G129" s="246" t="s">
        <v>514</v>
      </c>
      <c r="H129" s="245"/>
      <c r="I129" s="245"/>
      <c r="J129" s="245"/>
      <c r="K129" s="247"/>
      <c r="L129" s="10"/>
      <c r="M129" s="5"/>
    </row>
    <row r="130" spans="1:13">
      <c r="A130" s="5"/>
      <c r="B130" s="9"/>
      <c r="C130" s="133" t="s">
        <v>276</v>
      </c>
      <c r="D130" s="150"/>
      <c r="E130" s="150"/>
      <c r="F130" s="150"/>
      <c r="G130" s="151" t="s">
        <v>286</v>
      </c>
      <c r="H130" s="150" t="s">
        <v>287</v>
      </c>
      <c r="I130" s="136">
        <v>1</v>
      </c>
      <c r="J130" s="137">
        <v>2166735</v>
      </c>
      <c r="K130" s="138">
        <f>+ROUND(I130*J130,0)</f>
        <v>2166735</v>
      </c>
      <c r="L130" s="10"/>
      <c r="M130" s="5"/>
    </row>
    <row r="131" spans="1:13">
      <c r="A131" s="5"/>
      <c r="B131" s="9"/>
      <c r="C131" s="133" t="s">
        <v>277</v>
      </c>
      <c r="D131" s="150"/>
      <c r="E131" s="150"/>
      <c r="F131" s="150"/>
      <c r="G131" s="151" t="s">
        <v>288</v>
      </c>
      <c r="H131" s="150" t="s">
        <v>178</v>
      </c>
      <c r="I131" s="136">
        <v>1</v>
      </c>
      <c r="J131" s="137">
        <v>53935666</v>
      </c>
      <c r="K131" s="138">
        <f t="shared" ref="K131:K139" si="7">+ROUND(I131*J131,0)</f>
        <v>53935666</v>
      </c>
      <c r="L131" s="10"/>
      <c r="M131" s="5"/>
    </row>
    <row r="132" spans="1:13">
      <c r="A132" s="5"/>
      <c r="B132" s="9"/>
      <c r="C132" s="133" t="s">
        <v>278</v>
      </c>
      <c r="D132" s="150"/>
      <c r="E132" s="150"/>
      <c r="F132" s="150"/>
      <c r="G132" s="151" t="s">
        <v>289</v>
      </c>
      <c r="H132" s="150" t="s">
        <v>178</v>
      </c>
      <c r="I132" s="136">
        <v>16</v>
      </c>
      <c r="J132" s="137">
        <v>890887</v>
      </c>
      <c r="K132" s="138">
        <f t="shared" si="7"/>
        <v>14254192</v>
      </c>
      <c r="L132" s="10"/>
      <c r="M132" s="5"/>
    </row>
    <row r="133" spans="1:13" ht="28.5">
      <c r="A133" s="5"/>
      <c r="B133" s="9"/>
      <c r="C133" s="133" t="s">
        <v>279</v>
      </c>
      <c r="D133" s="150"/>
      <c r="E133" s="150"/>
      <c r="F133" s="150"/>
      <c r="G133" s="151" t="s">
        <v>290</v>
      </c>
      <c r="H133" s="150" t="s">
        <v>178</v>
      </c>
      <c r="I133" s="136">
        <v>2</v>
      </c>
      <c r="J133" s="137">
        <v>399094</v>
      </c>
      <c r="K133" s="138">
        <f t="shared" si="7"/>
        <v>798188</v>
      </c>
      <c r="L133" s="10"/>
      <c r="M133" s="5"/>
    </row>
    <row r="134" spans="1:13" ht="28.5">
      <c r="A134" s="5"/>
      <c r="B134" s="9"/>
      <c r="C134" s="133" t="s">
        <v>280</v>
      </c>
      <c r="D134" s="150"/>
      <c r="E134" s="150"/>
      <c r="F134" s="150"/>
      <c r="G134" s="151" t="s">
        <v>291</v>
      </c>
      <c r="H134" s="150" t="s">
        <v>178</v>
      </c>
      <c r="I134" s="136">
        <v>1</v>
      </c>
      <c r="J134" s="137">
        <v>1713808</v>
      </c>
      <c r="K134" s="138">
        <f t="shared" si="7"/>
        <v>1713808</v>
      </c>
      <c r="L134" s="10"/>
      <c r="M134" s="5"/>
    </row>
    <row r="135" spans="1:13" ht="28.5">
      <c r="A135" s="5"/>
      <c r="B135" s="9"/>
      <c r="C135" s="133" t="s">
        <v>281</v>
      </c>
      <c r="D135" s="150"/>
      <c r="E135" s="150"/>
      <c r="F135" s="150"/>
      <c r="G135" s="151" t="s">
        <v>292</v>
      </c>
      <c r="H135" s="150" t="s">
        <v>178</v>
      </c>
      <c r="I135" s="136">
        <v>1</v>
      </c>
      <c r="J135" s="137">
        <v>2899857</v>
      </c>
      <c r="K135" s="138">
        <f t="shared" si="7"/>
        <v>2899857</v>
      </c>
      <c r="L135" s="10"/>
      <c r="M135" s="5"/>
    </row>
    <row r="136" spans="1:13">
      <c r="A136" s="5"/>
      <c r="B136" s="9"/>
      <c r="C136" s="133" t="s">
        <v>282</v>
      </c>
      <c r="D136" s="150"/>
      <c r="E136" s="150"/>
      <c r="F136" s="150"/>
      <c r="G136" s="151" t="s">
        <v>293</v>
      </c>
      <c r="H136" s="150" t="s">
        <v>174</v>
      </c>
      <c r="I136" s="136">
        <v>25</v>
      </c>
      <c r="J136" s="137">
        <v>17367</v>
      </c>
      <c r="K136" s="138">
        <f t="shared" si="7"/>
        <v>434175</v>
      </c>
      <c r="L136" s="10"/>
      <c r="M136" s="5"/>
    </row>
    <row r="137" spans="1:13" ht="28.5">
      <c r="A137" s="5"/>
      <c r="B137" s="9"/>
      <c r="C137" s="133" t="s">
        <v>283</v>
      </c>
      <c r="D137" s="150"/>
      <c r="E137" s="150"/>
      <c r="F137" s="150"/>
      <c r="G137" s="151" t="s">
        <v>294</v>
      </c>
      <c r="H137" s="150" t="s">
        <v>225</v>
      </c>
      <c r="I137" s="136">
        <v>2</v>
      </c>
      <c r="J137" s="137">
        <v>3567834</v>
      </c>
      <c r="K137" s="138">
        <f t="shared" si="7"/>
        <v>7135668</v>
      </c>
      <c r="L137" s="10"/>
      <c r="M137" s="5"/>
    </row>
    <row r="138" spans="1:13" ht="28.5">
      <c r="A138" s="5"/>
      <c r="B138" s="9"/>
      <c r="C138" s="133" t="s">
        <v>284</v>
      </c>
      <c r="D138" s="150"/>
      <c r="E138" s="150"/>
      <c r="F138" s="150"/>
      <c r="G138" s="151" t="s">
        <v>295</v>
      </c>
      <c r="H138" s="150" t="s">
        <v>178</v>
      </c>
      <c r="I138" s="136">
        <v>1</v>
      </c>
      <c r="J138" s="137">
        <v>8282226</v>
      </c>
      <c r="K138" s="138">
        <f t="shared" si="7"/>
        <v>8282226</v>
      </c>
      <c r="L138" s="10"/>
      <c r="M138" s="5"/>
    </row>
    <row r="139" spans="1:13">
      <c r="A139" s="5"/>
      <c r="B139" s="9"/>
      <c r="C139" s="133" t="s">
        <v>285</v>
      </c>
      <c r="D139" s="150"/>
      <c r="E139" s="150"/>
      <c r="F139" s="150"/>
      <c r="G139" s="151" t="s">
        <v>296</v>
      </c>
      <c r="H139" s="150" t="s">
        <v>174</v>
      </c>
      <c r="I139" s="136">
        <v>15</v>
      </c>
      <c r="J139" s="137">
        <v>80829</v>
      </c>
      <c r="K139" s="138">
        <f t="shared" si="7"/>
        <v>1212435</v>
      </c>
      <c r="L139" s="10"/>
      <c r="M139" s="5"/>
    </row>
    <row r="140" spans="1:13" ht="17.25" thickBot="1">
      <c r="A140" s="5"/>
      <c r="B140" s="9"/>
      <c r="C140" s="139" t="s">
        <v>13</v>
      </c>
      <c r="D140" s="163"/>
      <c r="E140" s="163"/>
      <c r="F140" s="163"/>
      <c r="G140" s="164"/>
      <c r="H140" s="165"/>
      <c r="I140" s="136"/>
      <c r="J140" s="142"/>
      <c r="K140" s="143">
        <f>SUM(K130:K139)</f>
        <v>92832950</v>
      </c>
      <c r="L140" s="10"/>
      <c r="M140" s="5"/>
    </row>
    <row r="141" spans="1:13" ht="17.25" thickBot="1">
      <c r="A141" s="5"/>
      <c r="B141" s="9"/>
      <c r="C141" s="244" t="s">
        <v>558</v>
      </c>
      <c r="D141" s="245"/>
      <c r="E141" s="245"/>
      <c r="F141" s="245"/>
      <c r="G141" s="246" t="s">
        <v>515</v>
      </c>
      <c r="H141" s="245"/>
      <c r="I141" s="245"/>
      <c r="J141" s="245"/>
      <c r="K141" s="247"/>
      <c r="L141" s="10"/>
      <c r="M141" s="5"/>
    </row>
    <row r="142" spans="1:13">
      <c r="A142" s="5"/>
      <c r="B142" s="9"/>
      <c r="C142" s="133" t="s">
        <v>297</v>
      </c>
      <c r="D142" s="150"/>
      <c r="E142" s="150"/>
      <c r="F142" s="150"/>
      <c r="G142" s="151" t="s">
        <v>311</v>
      </c>
      <c r="H142" s="150" t="s">
        <v>174</v>
      </c>
      <c r="I142" s="136">
        <v>50</v>
      </c>
      <c r="J142" s="137">
        <v>9846</v>
      </c>
      <c r="K142" s="138">
        <f>+ROUND(I142*J142,0)</f>
        <v>492300</v>
      </c>
      <c r="L142" s="10"/>
      <c r="M142" s="5"/>
    </row>
    <row r="143" spans="1:13">
      <c r="A143" s="5"/>
      <c r="B143" s="9"/>
      <c r="C143" s="133" t="s">
        <v>298</v>
      </c>
      <c r="D143" s="150"/>
      <c r="E143" s="150"/>
      <c r="F143" s="150"/>
      <c r="G143" s="151" t="s">
        <v>312</v>
      </c>
      <c r="H143" s="150" t="s">
        <v>178</v>
      </c>
      <c r="I143" s="136">
        <v>6</v>
      </c>
      <c r="J143" s="137">
        <v>22114</v>
      </c>
      <c r="K143" s="138">
        <f t="shared" ref="K143:K155" si="8">+ROUND(I143*J143,0)</f>
        <v>132684</v>
      </c>
      <c r="L143" s="10"/>
      <c r="M143" s="5"/>
    </row>
    <row r="144" spans="1:13">
      <c r="A144" s="5"/>
      <c r="B144" s="9"/>
      <c r="C144" s="133" t="s">
        <v>299</v>
      </c>
      <c r="D144" s="150"/>
      <c r="E144" s="150"/>
      <c r="F144" s="150"/>
      <c r="G144" s="151" t="s">
        <v>313</v>
      </c>
      <c r="H144" s="150" t="s">
        <v>225</v>
      </c>
      <c r="I144" s="136">
        <v>6</v>
      </c>
      <c r="J144" s="137">
        <v>31855</v>
      </c>
      <c r="K144" s="138">
        <f t="shared" si="8"/>
        <v>191130</v>
      </c>
      <c r="L144" s="10"/>
      <c r="M144" s="5"/>
    </row>
    <row r="145" spans="1:13">
      <c r="A145" s="5"/>
      <c r="B145" s="9"/>
      <c r="C145" s="133" t="s">
        <v>300</v>
      </c>
      <c r="D145" s="150"/>
      <c r="E145" s="150"/>
      <c r="F145" s="150"/>
      <c r="G145" s="151" t="s">
        <v>314</v>
      </c>
      <c r="H145" s="150" t="s">
        <v>225</v>
      </c>
      <c r="I145" s="136">
        <v>1</v>
      </c>
      <c r="J145" s="137">
        <v>790719</v>
      </c>
      <c r="K145" s="138">
        <f t="shared" si="8"/>
        <v>790719</v>
      </c>
      <c r="L145" s="10"/>
      <c r="M145" s="5"/>
    </row>
    <row r="146" spans="1:13">
      <c r="A146" s="5"/>
      <c r="B146" s="9"/>
      <c r="C146" s="133" t="s">
        <v>301</v>
      </c>
      <c r="D146" s="150"/>
      <c r="E146" s="150"/>
      <c r="F146" s="150"/>
      <c r="G146" s="151" t="s">
        <v>315</v>
      </c>
      <c r="H146" s="150" t="s">
        <v>225</v>
      </c>
      <c r="I146" s="136">
        <v>1</v>
      </c>
      <c r="J146" s="137">
        <v>394832</v>
      </c>
      <c r="K146" s="138">
        <f t="shared" si="8"/>
        <v>394832</v>
      </c>
      <c r="L146" s="10"/>
      <c r="M146" s="5"/>
    </row>
    <row r="147" spans="1:13">
      <c r="A147" s="5"/>
      <c r="B147" s="9"/>
      <c r="C147" s="133" t="s">
        <v>302</v>
      </c>
      <c r="D147" s="150"/>
      <c r="E147" s="150"/>
      <c r="F147" s="150"/>
      <c r="G147" s="151" t="s">
        <v>316</v>
      </c>
      <c r="H147" s="150" t="s">
        <v>178</v>
      </c>
      <c r="I147" s="136">
        <v>1</v>
      </c>
      <c r="J147" s="137">
        <v>312672</v>
      </c>
      <c r="K147" s="138">
        <f t="shared" si="8"/>
        <v>312672</v>
      </c>
      <c r="L147" s="10"/>
      <c r="M147" s="5"/>
    </row>
    <row r="148" spans="1:13" ht="28.5">
      <c r="A148" s="5"/>
      <c r="B148" s="9"/>
      <c r="C148" s="133" t="s">
        <v>303</v>
      </c>
      <c r="D148" s="150"/>
      <c r="E148" s="150"/>
      <c r="F148" s="150"/>
      <c r="G148" s="151" t="s">
        <v>317</v>
      </c>
      <c r="H148" s="150" t="s">
        <v>178</v>
      </c>
      <c r="I148" s="136">
        <v>1</v>
      </c>
      <c r="J148" s="137">
        <v>170672</v>
      </c>
      <c r="K148" s="138">
        <f t="shared" si="8"/>
        <v>170672</v>
      </c>
      <c r="L148" s="10"/>
      <c r="M148" s="5"/>
    </row>
    <row r="149" spans="1:13">
      <c r="A149" s="5"/>
      <c r="B149" s="9"/>
      <c r="C149" s="133" t="s">
        <v>304</v>
      </c>
      <c r="D149" s="150"/>
      <c r="E149" s="150"/>
      <c r="F149" s="150"/>
      <c r="G149" s="151" t="s">
        <v>318</v>
      </c>
      <c r="H149" s="150" t="s">
        <v>178</v>
      </c>
      <c r="I149" s="136">
        <v>1</v>
      </c>
      <c r="J149" s="137">
        <v>797532</v>
      </c>
      <c r="K149" s="138">
        <f t="shared" si="8"/>
        <v>797532</v>
      </c>
      <c r="L149" s="10"/>
      <c r="M149" s="5"/>
    </row>
    <row r="150" spans="1:13">
      <c r="A150" s="5"/>
      <c r="B150" s="9"/>
      <c r="C150" s="133" t="s">
        <v>305</v>
      </c>
      <c r="D150" s="150"/>
      <c r="E150" s="150"/>
      <c r="F150" s="150"/>
      <c r="G150" s="151" t="s">
        <v>319</v>
      </c>
      <c r="H150" s="150" t="s">
        <v>178</v>
      </c>
      <c r="I150" s="136">
        <v>1</v>
      </c>
      <c r="J150" s="137">
        <v>99692</v>
      </c>
      <c r="K150" s="138">
        <f t="shared" si="8"/>
        <v>99692</v>
      </c>
      <c r="L150" s="10"/>
      <c r="M150" s="5"/>
    </row>
    <row r="151" spans="1:13">
      <c r="A151" s="5"/>
      <c r="B151" s="9"/>
      <c r="C151" s="133" t="s">
        <v>306</v>
      </c>
      <c r="D151" s="150"/>
      <c r="E151" s="150"/>
      <c r="F151" s="150"/>
      <c r="G151" s="151" t="s">
        <v>320</v>
      </c>
      <c r="H151" s="150" t="s">
        <v>225</v>
      </c>
      <c r="I151" s="136">
        <v>1</v>
      </c>
      <c r="J151" s="137">
        <v>89544</v>
      </c>
      <c r="K151" s="138">
        <f t="shared" si="8"/>
        <v>89544</v>
      </c>
      <c r="L151" s="10"/>
      <c r="M151" s="5"/>
    </row>
    <row r="152" spans="1:13">
      <c r="A152" s="5"/>
      <c r="B152" s="9"/>
      <c r="C152" s="133" t="s">
        <v>307</v>
      </c>
      <c r="D152" s="150"/>
      <c r="E152" s="150"/>
      <c r="F152" s="150"/>
      <c r="G152" s="151" t="s">
        <v>321</v>
      </c>
      <c r="H152" s="150" t="s">
        <v>174</v>
      </c>
      <c r="I152" s="136">
        <v>20</v>
      </c>
      <c r="J152" s="137">
        <v>33960</v>
      </c>
      <c r="K152" s="138">
        <f t="shared" si="8"/>
        <v>679200</v>
      </c>
      <c r="L152" s="10"/>
      <c r="M152" s="5"/>
    </row>
    <row r="153" spans="1:13">
      <c r="A153" s="5"/>
      <c r="B153" s="9"/>
      <c r="C153" s="133" t="s">
        <v>308</v>
      </c>
      <c r="D153" s="150"/>
      <c r="E153" s="150"/>
      <c r="F153" s="150"/>
      <c r="G153" s="151" t="s">
        <v>322</v>
      </c>
      <c r="H153" s="150" t="s">
        <v>178</v>
      </c>
      <c r="I153" s="136">
        <v>1</v>
      </c>
      <c r="J153" s="137">
        <v>345522</v>
      </c>
      <c r="K153" s="138">
        <f t="shared" si="8"/>
        <v>345522</v>
      </c>
      <c r="L153" s="10"/>
      <c r="M153" s="5"/>
    </row>
    <row r="154" spans="1:13">
      <c r="A154" s="5"/>
      <c r="B154" s="9"/>
      <c r="C154" s="133" t="s">
        <v>309</v>
      </c>
      <c r="D154" s="150"/>
      <c r="E154" s="150"/>
      <c r="F154" s="150"/>
      <c r="G154" s="151" t="s">
        <v>323</v>
      </c>
      <c r="H154" s="150" t="s">
        <v>178</v>
      </c>
      <c r="I154" s="136">
        <v>1</v>
      </c>
      <c r="J154" s="137">
        <v>133622</v>
      </c>
      <c r="K154" s="138">
        <f t="shared" si="8"/>
        <v>133622</v>
      </c>
      <c r="L154" s="10"/>
      <c r="M154" s="5"/>
    </row>
    <row r="155" spans="1:13">
      <c r="A155" s="5"/>
      <c r="B155" s="9"/>
      <c r="C155" s="133" t="s">
        <v>310</v>
      </c>
      <c r="D155" s="150"/>
      <c r="E155" s="150"/>
      <c r="F155" s="150"/>
      <c r="G155" s="151" t="s">
        <v>324</v>
      </c>
      <c r="H155" s="150" t="s">
        <v>178</v>
      </c>
      <c r="I155" s="136">
        <v>6</v>
      </c>
      <c r="J155" s="137">
        <v>17156</v>
      </c>
      <c r="K155" s="138">
        <f t="shared" si="8"/>
        <v>102936</v>
      </c>
      <c r="L155" s="10"/>
      <c r="M155" s="5"/>
    </row>
    <row r="156" spans="1:13" ht="17.25" thickBot="1">
      <c r="A156" s="5"/>
      <c r="B156" s="9"/>
      <c r="C156" s="139" t="s">
        <v>13</v>
      </c>
      <c r="D156" s="163"/>
      <c r="E156" s="163"/>
      <c r="F156" s="163"/>
      <c r="G156" s="164"/>
      <c r="H156" s="165"/>
      <c r="I156" s="136"/>
      <c r="J156" s="142"/>
      <c r="K156" s="143">
        <f>SUM(K142:K155)</f>
        <v>4733057</v>
      </c>
      <c r="L156" s="10"/>
      <c r="M156" s="5"/>
    </row>
    <row r="157" spans="1:13" ht="17.25" thickBot="1">
      <c r="A157" s="5"/>
      <c r="B157" s="9"/>
      <c r="C157" s="244" t="s">
        <v>559</v>
      </c>
      <c r="D157" s="245"/>
      <c r="E157" s="245"/>
      <c r="F157" s="245"/>
      <c r="G157" s="246" t="s">
        <v>516</v>
      </c>
      <c r="H157" s="245"/>
      <c r="I157" s="245"/>
      <c r="J157" s="245"/>
      <c r="K157" s="247"/>
      <c r="L157" s="10"/>
      <c r="M157" s="5"/>
    </row>
    <row r="158" spans="1:13" ht="42.75">
      <c r="A158" s="5"/>
      <c r="B158" s="9"/>
      <c r="C158" s="133" t="s">
        <v>325</v>
      </c>
      <c r="D158" s="150"/>
      <c r="E158" s="150"/>
      <c r="F158" s="150"/>
      <c r="G158" s="151" t="s">
        <v>328</v>
      </c>
      <c r="H158" s="150" t="s">
        <v>178</v>
      </c>
      <c r="I158" s="136">
        <v>1</v>
      </c>
      <c r="J158" s="137">
        <v>16616978</v>
      </c>
      <c r="K158" s="138">
        <f>+ROUND(I158*J158,0)</f>
        <v>16616978</v>
      </c>
      <c r="L158" s="10"/>
      <c r="M158" s="5"/>
    </row>
    <row r="159" spans="1:13">
      <c r="A159" s="5"/>
      <c r="B159" s="9"/>
      <c r="C159" s="133" t="s">
        <v>326</v>
      </c>
      <c r="D159" s="150"/>
      <c r="E159" s="150"/>
      <c r="F159" s="150"/>
      <c r="G159" s="151" t="s">
        <v>329</v>
      </c>
      <c r="H159" s="150" t="s">
        <v>178</v>
      </c>
      <c r="I159" s="136">
        <v>1</v>
      </c>
      <c r="J159" s="137">
        <v>40487958</v>
      </c>
      <c r="K159" s="138">
        <f t="shared" ref="K159:K160" si="9">+ROUND(I159*J159,0)</f>
        <v>40487958</v>
      </c>
      <c r="L159" s="10"/>
      <c r="M159" s="5"/>
    </row>
    <row r="160" spans="1:13" ht="28.5">
      <c r="A160" s="5"/>
      <c r="B160" s="9"/>
      <c r="C160" s="133" t="s">
        <v>327</v>
      </c>
      <c r="D160" s="150"/>
      <c r="E160" s="150"/>
      <c r="F160" s="150"/>
      <c r="G160" s="151" t="s">
        <v>330</v>
      </c>
      <c r="H160" s="150" t="s">
        <v>178</v>
      </c>
      <c r="I160" s="136">
        <v>1</v>
      </c>
      <c r="J160" s="137">
        <v>15213619</v>
      </c>
      <c r="K160" s="138">
        <f t="shared" si="9"/>
        <v>15213619</v>
      </c>
      <c r="L160" s="10"/>
      <c r="M160" s="5"/>
    </row>
    <row r="161" spans="1:13" ht="17.25" thickBot="1">
      <c r="A161" s="5"/>
      <c r="B161" s="9"/>
      <c r="C161" s="139" t="s">
        <v>13</v>
      </c>
      <c r="D161" s="163"/>
      <c r="E161" s="163"/>
      <c r="F161" s="163"/>
      <c r="G161" s="164"/>
      <c r="H161" s="165"/>
      <c r="I161" s="136"/>
      <c r="J161" s="142"/>
      <c r="K161" s="143">
        <f>SUM(K158:K160)</f>
        <v>72318555</v>
      </c>
      <c r="L161" s="10"/>
      <c r="M161" s="5"/>
    </row>
    <row r="162" spans="1:13" ht="17.25" thickBot="1">
      <c r="A162" s="5"/>
      <c r="B162" s="9"/>
      <c r="C162" s="244" t="s">
        <v>560</v>
      </c>
      <c r="D162" s="245"/>
      <c r="E162" s="245"/>
      <c r="F162" s="245"/>
      <c r="G162" s="246" t="s">
        <v>517</v>
      </c>
      <c r="H162" s="245"/>
      <c r="I162" s="245"/>
      <c r="J162" s="245"/>
      <c r="K162" s="247"/>
      <c r="L162" s="10"/>
      <c r="M162" s="5"/>
    </row>
    <row r="163" spans="1:13" ht="28.5">
      <c r="A163" s="5"/>
      <c r="B163" s="9"/>
      <c r="C163" s="133" t="s">
        <v>331</v>
      </c>
      <c r="D163" s="150"/>
      <c r="E163" s="150"/>
      <c r="F163" s="150"/>
      <c r="G163" s="151" t="s">
        <v>332</v>
      </c>
      <c r="H163" s="150" t="s">
        <v>333</v>
      </c>
      <c r="I163" s="136">
        <v>1</v>
      </c>
      <c r="J163" s="137">
        <v>104818559</v>
      </c>
      <c r="K163" s="138">
        <f>+ROUND(I163*J163,0)</f>
        <v>104818559</v>
      </c>
      <c r="L163" s="10"/>
      <c r="M163" s="5"/>
    </row>
    <row r="164" spans="1:13" ht="17.25" thickBot="1">
      <c r="A164" s="5"/>
      <c r="B164" s="9"/>
      <c r="C164" s="139" t="s">
        <v>13</v>
      </c>
      <c r="D164" s="163"/>
      <c r="E164" s="163"/>
      <c r="F164" s="163"/>
      <c r="G164" s="164"/>
      <c r="H164" s="165"/>
      <c r="I164" s="136"/>
      <c r="J164" s="142"/>
      <c r="K164" s="143">
        <f>SUM(K163)</f>
        <v>104818559</v>
      </c>
      <c r="L164" s="10"/>
      <c r="M164" s="5"/>
    </row>
    <row r="165" spans="1:13" ht="17.25" thickBot="1">
      <c r="A165" s="5"/>
      <c r="B165" s="9"/>
      <c r="C165" s="244" t="s">
        <v>561</v>
      </c>
      <c r="D165" s="245"/>
      <c r="E165" s="245"/>
      <c r="F165" s="245"/>
      <c r="G165" s="246" t="s">
        <v>518</v>
      </c>
      <c r="H165" s="245"/>
      <c r="I165" s="245"/>
      <c r="J165" s="245"/>
      <c r="K165" s="247"/>
      <c r="L165" s="10"/>
      <c r="M165" s="5"/>
    </row>
    <row r="166" spans="1:13">
      <c r="A166" s="5"/>
      <c r="B166" s="9"/>
      <c r="C166" s="133" t="s">
        <v>334</v>
      </c>
      <c r="D166" s="150"/>
      <c r="E166" s="150"/>
      <c r="F166" s="150"/>
      <c r="G166" s="151" t="s">
        <v>337</v>
      </c>
      <c r="H166" s="150" t="s">
        <v>338</v>
      </c>
      <c r="I166" s="136">
        <v>586.58000000000004</v>
      </c>
      <c r="J166" s="137">
        <v>92782</v>
      </c>
      <c r="K166" s="138">
        <f>+ROUND(I166*J166,0)</f>
        <v>54424066</v>
      </c>
      <c r="L166" s="10"/>
      <c r="M166" s="5"/>
    </row>
    <row r="167" spans="1:13" ht="28.5">
      <c r="A167" s="5"/>
      <c r="B167" s="9"/>
      <c r="C167" s="133" t="s">
        <v>335</v>
      </c>
      <c r="D167" s="150"/>
      <c r="E167" s="150"/>
      <c r="F167" s="150"/>
      <c r="G167" s="151" t="s">
        <v>339</v>
      </c>
      <c r="H167" s="150" t="s">
        <v>109</v>
      </c>
      <c r="I167" s="136">
        <v>1.1299999999999999</v>
      </c>
      <c r="J167" s="137">
        <v>709814</v>
      </c>
      <c r="K167" s="138">
        <f t="shared" ref="K167:K168" si="10">+ROUND(I167*J167,0)</f>
        <v>802090</v>
      </c>
      <c r="L167" s="10"/>
      <c r="M167" s="5"/>
    </row>
    <row r="168" spans="1:13">
      <c r="A168" s="5"/>
      <c r="B168" s="9"/>
      <c r="C168" s="133" t="s">
        <v>336</v>
      </c>
      <c r="D168" s="150"/>
      <c r="E168" s="150"/>
      <c r="F168" s="150"/>
      <c r="G168" s="151" t="s">
        <v>340</v>
      </c>
      <c r="H168" s="150" t="s">
        <v>338</v>
      </c>
      <c r="I168" s="136">
        <v>134.96</v>
      </c>
      <c r="J168" s="137">
        <v>387569</v>
      </c>
      <c r="K168" s="138">
        <f t="shared" si="10"/>
        <v>52306312</v>
      </c>
      <c r="L168" s="10"/>
      <c r="M168" s="5"/>
    </row>
    <row r="169" spans="1:13" ht="17.25" thickBot="1">
      <c r="A169" s="5"/>
      <c r="B169" s="9"/>
      <c r="C169" s="139" t="s">
        <v>13</v>
      </c>
      <c r="D169" s="163"/>
      <c r="E169" s="163"/>
      <c r="F169" s="163"/>
      <c r="G169" s="164"/>
      <c r="H169" s="165"/>
      <c r="I169" s="136"/>
      <c r="J169" s="142"/>
      <c r="K169" s="143">
        <f>SUM(K166:K168)</f>
        <v>107532468</v>
      </c>
      <c r="L169" s="10"/>
      <c r="M169" s="5"/>
    </row>
    <row r="170" spans="1:13" ht="17.25" thickBot="1">
      <c r="A170" s="5"/>
      <c r="B170" s="9"/>
      <c r="C170" s="244" t="s">
        <v>562</v>
      </c>
      <c r="D170" s="245"/>
      <c r="E170" s="245"/>
      <c r="F170" s="245"/>
      <c r="G170" s="246" t="s">
        <v>519</v>
      </c>
      <c r="H170" s="245"/>
      <c r="I170" s="245"/>
      <c r="J170" s="245"/>
      <c r="K170" s="247"/>
      <c r="L170" s="10"/>
      <c r="M170" s="5"/>
    </row>
    <row r="171" spans="1:13">
      <c r="A171" s="5"/>
      <c r="B171" s="9"/>
      <c r="C171" s="133" t="s">
        <v>341</v>
      </c>
      <c r="D171" s="150"/>
      <c r="E171" s="150"/>
      <c r="F171" s="150"/>
      <c r="G171" s="151" t="s">
        <v>345</v>
      </c>
      <c r="H171" s="150" t="s">
        <v>338</v>
      </c>
      <c r="I171" s="136">
        <v>852.61000000000013</v>
      </c>
      <c r="J171" s="137">
        <v>46564</v>
      </c>
      <c r="K171" s="138">
        <f>+ROUND(I171*J171,0)</f>
        <v>39700932</v>
      </c>
      <c r="L171" s="10"/>
      <c r="M171" s="5"/>
    </row>
    <row r="172" spans="1:13">
      <c r="A172" s="5"/>
      <c r="B172" s="9"/>
      <c r="C172" s="133" t="s">
        <v>342</v>
      </c>
      <c r="D172" s="150"/>
      <c r="E172" s="150"/>
      <c r="F172" s="150"/>
      <c r="G172" s="151" t="s">
        <v>346</v>
      </c>
      <c r="H172" s="150" t="s">
        <v>338</v>
      </c>
      <c r="I172" s="136">
        <v>391.36</v>
      </c>
      <c r="J172" s="137">
        <v>50082</v>
      </c>
      <c r="K172" s="138">
        <f t="shared" ref="K172:K174" si="11">+ROUND(I172*J172,0)</f>
        <v>19600092</v>
      </c>
      <c r="L172" s="10"/>
      <c r="M172" s="5"/>
    </row>
    <row r="173" spans="1:13">
      <c r="A173" s="5"/>
      <c r="B173" s="9"/>
      <c r="C173" s="133" t="s">
        <v>343</v>
      </c>
      <c r="D173" s="150"/>
      <c r="E173" s="150"/>
      <c r="F173" s="150"/>
      <c r="G173" s="151" t="s">
        <v>347</v>
      </c>
      <c r="H173" s="150" t="s">
        <v>338</v>
      </c>
      <c r="I173" s="136">
        <v>371.79000000000008</v>
      </c>
      <c r="J173" s="137">
        <v>47761</v>
      </c>
      <c r="K173" s="138">
        <f t="shared" si="11"/>
        <v>17757062</v>
      </c>
      <c r="L173" s="10"/>
      <c r="M173" s="5"/>
    </row>
    <row r="174" spans="1:13">
      <c r="A174" s="5"/>
      <c r="B174" s="9"/>
      <c r="C174" s="133" t="s">
        <v>344</v>
      </c>
      <c r="D174" s="150"/>
      <c r="E174" s="150"/>
      <c r="F174" s="150"/>
      <c r="G174" s="151" t="s">
        <v>348</v>
      </c>
      <c r="H174" s="150" t="s">
        <v>338</v>
      </c>
      <c r="I174" s="136">
        <v>1093.4000000000001</v>
      </c>
      <c r="J174" s="137">
        <v>13432</v>
      </c>
      <c r="K174" s="138">
        <f t="shared" si="11"/>
        <v>14686549</v>
      </c>
      <c r="L174" s="10"/>
      <c r="M174" s="5"/>
    </row>
    <row r="175" spans="1:13" ht="17.25" thickBot="1">
      <c r="A175" s="5"/>
      <c r="B175" s="9"/>
      <c r="C175" s="139" t="s">
        <v>13</v>
      </c>
      <c r="D175" s="163"/>
      <c r="E175" s="163"/>
      <c r="F175" s="163"/>
      <c r="G175" s="164"/>
      <c r="H175" s="165"/>
      <c r="I175" s="136"/>
      <c r="J175" s="142"/>
      <c r="K175" s="143">
        <f>SUM(K171:K174)</f>
        <v>91744635</v>
      </c>
      <c r="L175" s="10"/>
      <c r="M175" s="5"/>
    </row>
    <row r="176" spans="1:13" ht="17.25" thickBot="1">
      <c r="A176" s="5"/>
      <c r="B176" s="9"/>
      <c r="C176" s="244" t="s">
        <v>563</v>
      </c>
      <c r="D176" s="245"/>
      <c r="E176" s="245"/>
      <c r="F176" s="245"/>
      <c r="G176" s="246" t="s">
        <v>520</v>
      </c>
      <c r="H176" s="245"/>
      <c r="I176" s="245"/>
      <c r="J176" s="245"/>
      <c r="K176" s="247"/>
      <c r="L176" s="10"/>
      <c r="M176" s="5"/>
    </row>
    <row r="177" spans="1:13">
      <c r="A177" s="5"/>
      <c r="B177" s="9"/>
      <c r="C177" s="133" t="s">
        <v>349</v>
      </c>
      <c r="D177" s="150"/>
      <c r="E177" s="150"/>
      <c r="F177" s="150"/>
      <c r="G177" s="151" t="s">
        <v>353</v>
      </c>
      <c r="H177" s="150" t="s">
        <v>338</v>
      </c>
      <c r="I177" s="136">
        <v>195.94</v>
      </c>
      <c r="J177" s="137">
        <v>43115</v>
      </c>
      <c r="K177" s="138">
        <f>+ROUND(I177*J177,0)</f>
        <v>8447953</v>
      </c>
      <c r="L177" s="10"/>
      <c r="M177" s="5"/>
    </row>
    <row r="178" spans="1:13">
      <c r="A178" s="5"/>
      <c r="B178" s="9"/>
      <c r="C178" s="133" t="s">
        <v>350</v>
      </c>
      <c r="D178" s="150"/>
      <c r="E178" s="150"/>
      <c r="F178" s="150"/>
      <c r="G178" s="151" t="s">
        <v>354</v>
      </c>
      <c r="H178" s="150" t="s">
        <v>338</v>
      </c>
      <c r="I178" s="136">
        <v>44.81</v>
      </c>
      <c r="J178" s="137">
        <v>113194</v>
      </c>
      <c r="K178" s="138">
        <f t="shared" ref="K178:K180" si="12">+ROUND(I178*J178,0)</f>
        <v>5072223</v>
      </c>
      <c r="L178" s="10"/>
      <c r="M178" s="5"/>
    </row>
    <row r="179" spans="1:13" ht="28.5">
      <c r="A179" s="5"/>
      <c r="B179" s="9"/>
      <c r="C179" s="133" t="s">
        <v>351</v>
      </c>
      <c r="D179" s="150"/>
      <c r="E179" s="150"/>
      <c r="F179" s="150"/>
      <c r="G179" s="151" t="s">
        <v>589</v>
      </c>
      <c r="H179" s="150" t="s">
        <v>109</v>
      </c>
      <c r="I179" s="136">
        <v>32.28</v>
      </c>
      <c r="J179" s="137">
        <v>1106600</v>
      </c>
      <c r="K179" s="138">
        <f t="shared" si="12"/>
        <v>35721048</v>
      </c>
      <c r="L179" s="10"/>
      <c r="M179" s="5"/>
    </row>
    <row r="180" spans="1:13" ht="28.5">
      <c r="A180" s="5"/>
      <c r="B180" s="9"/>
      <c r="C180" s="133" t="s">
        <v>352</v>
      </c>
      <c r="D180" s="150"/>
      <c r="E180" s="150"/>
      <c r="F180" s="150"/>
      <c r="G180" s="151" t="s">
        <v>590</v>
      </c>
      <c r="H180" s="150" t="s">
        <v>338</v>
      </c>
      <c r="I180" s="136">
        <v>162.69</v>
      </c>
      <c r="J180" s="137">
        <v>34147</v>
      </c>
      <c r="K180" s="138">
        <f t="shared" si="12"/>
        <v>5555375</v>
      </c>
      <c r="L180" s="10"/>
      <c r="M180" s="5"/>
    </row>
    <row r="181" spans="1:13" ht="17.25" thickBot="1">
      <c r="A181" s="5"/>
      <c r="B181" s="9"/>
      <c r="C181" s="139" t="s">
        <v>13</v>
      </c>
      <c r="D181" s="163"/>
      <c r="E181" s="163"/>
      <c r="F181" s="163"/>
      <c r="G181" s="164"/>
      <c r="H181" s="165"/>
      <c r="I181" s="136"/>
      <c r="J181" s="142"/>
      <c r="K181" s="143">
        <f>SUM(K177:K180)</f>
        <v>54796599</v>
      </c>
      <c r="L181" s="10"/>
      <c r="M181" s="5"/>
    </row>
    <row r="182" spans="1:13" ht="17.25" thickBot="1">
      <c r="A182" s="5"/>
      <c r="B182" s="9"/>
      <c r="C182" s="244" t="s">
        <v>564</v>
      </c>
      <c r="D182" s="245"/>
      <c r="E182" s="245"/>
      <c r="F182" s="245"/>
      <c r="G182" s="246" t="s">
        <v>521</v>
      </c>
      <c r="H182" s="245"/>
      <c r="I182" s="245"/>
      <c r="J182" s="245"/>
      <c r="K182" s="247"/>
      <c r="L182" s="10"/>
      <c r="M182" s="5"/>
    </row>
    <row r="183" spans="1:13">
      <c r="A183" s="5"/>
      <c r="B183" s="9"/>
      <c r="C183" s="133" t="s">
        <v>355</v>
      </c>
      <c r="D183" s="150"/>
      <c r="E183" s="150"/>
      <c r="F183" s="150"/>
      <c r="G183" s="151" t="s">
        <v>363</v>
      </c>
      <c r="H183" s="150" t="s">
        <v>338</v>
      </c>
      <c r="I183" s="136">
        <v>1224.4000000000001</v>
      </c>
      <c r="J183" s="137">
        <v>27670</v>
      </c>
      <c r="K183" s="138">
        <f>+ROUND(I183*J183,0)</f>
        <v>33879148</v>
      </c>
      <c r="L183" s="10"/>
      <c r="M183" s="5"/>
    </row>
    <row r="184" spans="1:13" ht="28.5">
      <c r="A184" s="5"/>
      <c r="B184" s="9"/>
      <c r="C184" s="133" t="s">
        <v>356</v>
      </c>
      <c r="D184" s="150"/>
      <c r="E184" s="150"/>
      <c r="F184" s="150"/>
      <c r="G184" s="151" t="s">
        <v>364</v>
      </c>
      <c r="H184" s="150" t="s">
        <v>338</v>
      </c>
      <c r="I184" s="136">
        <v>391.36</v>
      </c>
      <c r="J184" s="137">
        <v>25771</v>
      </c>
      <c r="K184" s="138">
        <f t="shared" ref="K184:K189" si="13">+ROUND(I184*J184,0)</f>
        <v>10085739</v>
      </c>
      <c r="L184" s="10"/>
      <c r="M184" s="5"/>
    </row>
    <row r="185" spans="1:13" ht="28.5">
      <c r="A185" s="5"/>
      <c r="B185" s="9"/>
      <c r="C185" s="133" t="s">
        <v>357</v>
      </c>
      <c r="D185" s="150"/>
      <c r="E185" s="150"/>
      <c r="F185" s="150"/>
      <c r="G185" s="151" t="s">
        <v>365</v>
      </c>
      <c r="H185" s="150" t="s">
        <v>225</v>
      </c>
      <c r="I185" s="136">
        <v>6</v>
      </c>
      <c r="J185" s="137">
        <v>2602288</v>
      </c>
      <c r="K185" s="138">
        <f t="shared" si="13"/>
        <v>15613728</v>
      </c>
      <c r="L185" s="10"/>
      <c r="M185" s="5"/>
    </row>
    <row r="186" spans="1:13">
      <c r="A186" s="5"/>
      <c r="B186" s="9"/>
      <c r="C186" s="133" t="s">
        <v>358</v>
      </c>
      <c r="D186" s="150"/>
      <c r="E186" s="150"/>
      <c r="F186" s="150"/>
      <c r="G186" s="151" t="s">
        <v>366</v>
      </c>
      <c r="H186" s="150" t="s">
        <v>225</v>
      </c>
      <c r="I186" s="136">
        <v>4</v>
      </c>
      <c r="J186" s="137">
        <v>287909</v>
      </c>
      <c r="K186" s="138">
        <f t="shared" si="13"/>
        <v>1151636</v>
      </c>
      <c r="L186" s="10"/>
      <c r="M186" s="5"/>
    </row>
    <row r="187" spans="1:13" ht="28.5">
      <c r="A187" s="5"/>
      <c r="B187" s="9"/>
      <c r="C187" s="133" t="s">
        <v>359</v>
      </c>
      <c r="D187" s="150"/>
      <c r="E187" s="150"/>
      <c r="F187" s="150"/>
      <c r="G187" s="151" t="s">
        <v>591</v>
      </c>
      <c r="H187" s="150" t="s">
        <v>178</v>
      </c>
      <c r="I187" s="136">
        <v>2</v>
      </c>
      <c r="J187" s="137">
        <v>153205</v>
      </c>
      <c r="K187" s="138">
        <f t="shared" si="13"/>
        <v>306410</v>
      </c>
      <c r="L187" s="10"/>
      <c r="M187" s="5"/>
    </row>
    <row r="188" spans="1:13">
      <c r="A188" s="5"/>
      <c r="B188" s="9"/>
      <c r="C188" s="133" t="s">
        <v>360</v>
      </c>
      <c r="D188" s="150"/>
      <c r="E188" s="150"/>
      <c r="F188" s="150"/>
      <c r="G188" s="151" t="s">
        <v>367</v>
      </c>
      <c r="H188" s="150" t="s">
        <v>225</v>
      </c>
      <c r="I188" s="136">
        <v>2</v>
      </c>
      <c r="J188" s="137">
        <v>313140</v>
      </c>
      <c r="K188" s="138">
        <f t="shared" si="13"/>
        <v>626280</v>
      </c>
      <c r="L188" s="10"/>
      <c r="M188" s="5"/>
    </row>
    <row r="189" spans="1:13">
      <c r="A189" s="5"/>
      <c r="B189" s="9"/>
      <c r="C189" s="133" t="s">
        <v>361</v>
      </c>
      <c r="D189" s="150"/>
      <c r="E189" s="150"/>
      <c r="F189" s="150"/>
      <c r="G189" s="151" t="s">
        <v>362</v>
      </c>
      <c r="H189" s="150" t="s">
        <v>178</v>
      </c>
      <c r="I189" s="136">
        <v>2</v>
      </c>
      <c r="J189" s="137">
        <v>1365425</v>
      </c>
      <c r="K189" s="138">
        <f t="shared" si="13"/>
        <v>2730850</v>
      </c>
      <c r="L189" s="10"/>
      <c r="M189" s="5"/>
    </row>
    <row r="190" spans="1:13" ht="17.25" thickBot="1">
      <c r="A190" s="5"/>
      <c r="B190" s="9"/>
      <c r="C190" s="139" t="s">
        <v>13</v>
      </c>
      <c r="D190" s="163"/>
      <c r="E190" s="163"/>
      <c r="F190" s="163"/>
      <c r="G190" s="164"/>
      <c r="H190" s="165"/>
      <c r="I190" s="136"/>
      <c r="J190" s="142"/>
      <c r="K190" s="143">
        <f>SUM(K183:K189)</f>
        <v>64393791</v>
      </c>
      <c r="L190" s="10"/>
      <c r="M190" s="5"/>
    </row>
    <row r="191" spans="1:13" ht="17.25" thickBot="1">
      <c r="A191" s="5"/>
      <c r="B191" s="9"/>
      <c r="C191" s="244" t="s">
        <v>565</v>
      </c>
      <c r="D191" s="245"/>
      <c r="E191" s="245"/>
      <c r="F191" s="245"/>
      <c r="G191" s="246" t="s">
        <v>522</v>
      </c>
      <c r="H191" s="245"/>
      <c r="I191" s="245"/>
      <c r="J191" s="245"/>
      <c r="K191" s="247"/>
      <c r="L191" s="10"/>
      <c r="M191" s="5"/>
    </row>
    <row r="192" spans="1:13" ht="28.5">
      <c r="A192" s="5"/>
      <c r="B192" s="9"/>
      <c r="C192" s="133" t="s">
        <v>368</v>
      </c>
      <c r="D192" s="150"/>
      <c r="E192" s="150"/>
      <c r="F192" s="150"/>
      <c r="G192" s="151" t="s">
        <v>379</v>
      </c>
      <c r="H192" s="150" t="s">
        <v>178</v>
      </c>
      <c r="I192" s="136">
        <v>9</v>
      </c>
      <c r="J192" s="137">
        <v>1070255</v>
      </c>
      <c r="K192" s="138">
        <f>+ROUND(I192*J192,0)</f>
        <v>9632295</v>
      </c>
      <c r="L192" s="10"/>
      <c r="M192" s="5"/>
    </row>
    <row r="193" spans="1:13" ht="28.5">
      <c r="A193" s="5"/>
      <c r="B193" s="9"/>
      <c r="C193" s="133" t="s">
        <v>369</v>
      </c>
      <c r="D193" s="150"/>
      <c r="E193" s="150"/>
      <c r="F193" s="150"/>
      <c r="G193" s="151" t="s">
        <v>380</v>
      </c>
      <c r="H193" s="150" t="s">
        <v>178</v>
      </c>
      <c r="I193" s="136">
        <v>2</v>
      </c>
      <c r="J193" s="137">
        <v>1140552</v>
      </c>
      <c r="K193" s="138">
        <f t="shared" ref="K193:K202" si="14">+ROUND(I193*J193,0)</f>
        <v>2281104</v>
      </c>
      <c r="L193" s="10"/>
      <c r="M193" s="5"/>
    </row>
    <row r="194" spans="1:13" ht="28.5">
      <c r="A194" s="5"/>
      <c r="B194" s="9"/>
      <c r="C194" s="133" t="s">
        <v>370</v>
      </c>
      <c r="D194" s="150"/>
      <c r="E194" s="150"/>
      <c r="F194" s="150"/>
      <c r="G194" s="151" t="s">
        <v>381</v>
      </c>
      <c r="H194" s="150" t="s">
        <v>178</v>
      </c>
      <c r="I194" s="136">
        <v>3</v>
      </c>
      <c r="J194" s="137">
        <v>1281147</v>
      </c>
      <c r="K194" s="138">
        <f t="shared" si="14"/>
        <v>3843441</v>
      </c>
      <c r="L194" s="10"/>
      <c r="M194" s="5"/>
    </row>
    <row r="195" spans="1:13" ht="28.5">
      <c r="A195" s="5"/>
      <c r="B195" s="9"/>
      <c r="C195" s="133" t="s">
        <v>371</v>
      </c>
      <c r="D195" s="150"/>
      <c r="E195" s="150"/>
      <c r="F195" s="150"/>
      <c r="G195" s="151" t="s">
        <v>382</v>
      </c>
      <c r="H195" s="150" t="s">
        <v>178</v>
      </c>
      <c r="I195" s="136">
        <v>1</v>
      </c>
      <c r="J195" s="137">
        <v>1140552</v>
      </c>
      <c r="K195" s="138">
        <f t="shared" si="14"/>
        <v>1140552</v>
      </c>
      <c r="L195" s="10"/>
      <c r="M195" s="5"/>
    </row>
    <row r="196" spans="1:13" ht="28.5">
      <c r="A196" s="5"/>
      <c r="B196" s="9"/>
      <c r="C196" s="133" t="s">
        <v>372</v>
      </c>
      <c r="D196" s="150"/>
      <c r="E196" s="150"/>
      <c r="F196" s="150"/>
      <c r="G196" s="151" t="s">
        <v>383</v>
      </c>
      <c r="H196" s="150" t="s">
        <v>338</v>
      </c>
      <c r="I196" s="136">
        <v>7.6000000000000005</v>
      </c>
      <c r="J196" s="137">
        <v>853224</v>
      </c>
      <c r="K196" s="138">
        <f t="shared" si="14"/>
        <v>6484502</v>
      </c>
      <c r="L196" s="10"/>
      <c r="M196" s="5"/>
    </row>
    <row r="197" spans="1:13" ht="28.5">
      <c r="A197" s="5"/>
      <c r="B197" s="9"/>
      <c r="C197" s="133" t="s">
        <v>373</v>
      </c>
      <c r="D197" s="150"/>
      <c r="E197" s="150"/>
      <c r="F197" s="150"/>
      <c r="G197" s="151" t="s">
        <v>384</v>
      </c>
      <c r="H197" s="150" t="s">
        <v>338</v>
      </c>
      <c r="I197" s="136">
        <v>18.5</v>
      </c>
      <c r="J197" s="137">
        <v>1142201</v>
      </c>
      <c r="K197" s="138">
        <f t="shared" si="14"/>
        <v>21130719</v>
      </c>
      <c r="L197" s="10"/>
      <c r="M197" s="5"/>
    </row>
    <row r="198" spans="1:13" ht="28.5">
      <c r="A198" s="5"/>
      <c r="B198" s="9"/>
      <c r="C198" s="133" t="s">
        <v>374</v>
      </c>
      <c r="D198" s="150"/>
      <c r="E198" s="150"/>
      <c r="F198" s="150"/>
      <c r="G198" s="151" t="s">
        <v>385</v>
      </c>
      <c r="H198" s="150" t="s">
        <v>338</v>
      </c>
      <c r="I198" s="136">
        <v>15.68</v>
      </c>
      <c r="J198" s="137">
        <v>364270</v>
      </c>
      <c r="K198" s="138">
        <f t="shared" si="14"/>
        <v>5711754</v>
      </c>
      <c r="L198" s="10"/>
      <c r="M198" s="5"/>
    </row>
    <row r="199" spans="1:13">
      <c r="A199" s="5"/>
      <c r="B199" s="9"/>
      <c r="C199" s="133" t="s">
        <v>375</v>
      </c>
      <c r="D199" s="150"/>
      <c r="E199" s="150"/>
      <c r="F199" s="150"/>
      <c r="G199" s="151" t="s">
        <v>386</v>
      </c>
      <c r="H199" s="150" t="s">
        <v>338</v>
      </c>
      <c r="I199" s="136">
        <v>5.88</v>
      </c>
      <c r="J199" s="137">
        <v>443918</v>
      </c>
      <c r="K199" s="138">
        <f t="shared" si="14"/>
        <v>2610238</v>
      </c>
      <c r="L199" s="10"/>
      <c r="M199" s="5"/>
    </row>
    <row r="200" spans="1:13" ht="114">
      <c r="A200" s="5"/>
      <c r="B200" s="9"/>
      <c r="C200" s="133" t="s">
        <v>376</v>
      </c>
      <c r="D200" s="150"/>
      <c r="E200" s="150"/>
      <c r="F200" s="150"/>
      <c r="G200" s="151" t="s">
        <v>387</v>
      </c>
      <c r="H200" s="150" t="s">
        <v>225</v>
      </c>
      <c r="I200" s="136">
        <v>1</v>
      </c>
      <c r="J200" s="137">
        <v>2162853</v>
      </c>
      <c r="K200" s="138">
        <f t="shared" si="14"/>
        <v>2162853</v>
      </c>
      <c r="L200" s="10"/>
      <c r="M200" s="5"/>
    </row>
    <row r="201" spans="1:13" ht="71.25">
      <c r="A201" s="5"/>
      <c r="B201" s="9"/>
      <c r="C201" s="133" t="s">
        <v>377</v>
      </c>
      <c r="D201" s="150"/>
      <c r="E201" s="150"/>
      <c r="F201" s="150"/>
      <c r="G201" s="151" t="s">
        <v>388</v>
      </c>
      <c r="H201" s="150" t="s">
        <v>225</v>
      </c>
      <c r="I201" s="136">
        <v>1</v>
      </c>
      <c r="J201" s="137">
        <v>847939</v>
      </c>
      <c r="K201" s="138">
        <f t="shared" si="14"/>
        <v>847939</v>
      </c>
      <c r="L201" s="10"/>
      <c r="M201" s="5"/>
    </row>
    <row r="202" spans="1:13" ht="28.5">
      <c r="A202" s="5"/>
      <c r="B202" s="9"/>
      <c r="C202" s="133" t="s">
        <v>378</v>
      </c>
      <c r="D202" s="150"/>
      <c r="E202" s="150"/>
      <c r="F202" s="150"/>
      <c r="G202" s="151" t="s">
        <v>389</v>
      </c>
      <c r="H202" s="150" t="s">
        <v>225</v>
      </c>
      <c r="I202" s="136">
        <v>1</v>
      </c>
      <c r="J202" s="137">
        <v>753149</v>
      </c>
      <c r="K202" s="138">
        <f t="shared" si="14"/>
        <v>753149</v>
      </c>
      <c r="L202" s="10"/>
      <c r="M202" s="5"/>
    </row>
    <row r="203" spans="1:13" ht="17.25" thickBot="1">
      <c r="A203" s="5"/>
      <c r="B203" s="9"/>
      <c r="C203" s="139" t="s">
        <v>13</v>
      </c>
      <c r="D203" s="163"/>
      <c r="E203" s="163"/>
      <c r="F203" s="163"/>
      <c r="G203" s="164"/>
      <c r="H203" s="165"/>
      <c r="I203" s="136"/>
      <c r="J203" s="142"/>
      <c r="K203" s="143">
        <f>SUM(K192:K202)</f>
        <v>56598546</v>
      </c>
      <c r="L203" s="10"/>
      <c r="M203" s="5"/>
    </row>
    <row r="204" spans="1:13" ht="17.25" thickBot="1">
      <c r="A204" s="5"/>
      <c r="B204" s="9"/>
      <c r="C204" s="244" t="s">
        <v>566</v>
      </c>
      <c r="D204" s="245"/>
      <c r="E204" s="245"/>
      <c r="F204" s="245"/>
      <c r="G204" s="246" t="s">
        <v>523</v>
      </c>
      <c r="H204" s="245"/>
      <c r="I204" s="245"/>
      <c r="J204" s="245"/>
      <c r="K204" s="247"/>
      <c r="L204" s="10"/>
      <c r="M204" s="5"/>
    </row>
    <row r="205" spans="1:13" ht="28.5">
      <c r="A205" s="5"/>
      <c r="B205" s="9"/>
      <c r="C205" s="133" t="s">
        <v>390</v>
      </c>
      <c r="D205" s="150"/>
      <c r="E205" s="150"/>
      <c r="F205" s="150"/>
      <c r="G205" s="151" t="s">
        <v>392</v>
      </c>
      <c r="H205" s="150" t="s">
        <v>338</v>
      </c>
      <c r="I205" s="136">
        <v>702.37707851941263</v>
      </c>
      <c r="J205" s="137">
        <v>304484</v>
      </c>
      <c r="K205" s="138">
        <f>+ROUND(I205*J205,0)</f>
        <v>213862582</v>
      </c>
      <c r="L205" s="10"/>
      <c r="M205" s="5"/>
    </row>
    <row r="206" spans="1:13" ht="28.5">
      <c r="A206" s="5"/>
      <c r="B206" s="9"/>
      <c r="C206" s="133" t="s">
        <v>391</v>
      </c>
      <c r="D206" s="150"/>
      <c r="E206" s="150"/>
      <c r="F206" s="150"/>
      <c r="G206" s="151" t="s">
        <v>393</v>
      </c>
      <c r="H206" s="150" t="s">
        <v>131</v>
      </c>
      <c r="I206" s="136">
        <v>11725.14</v>
      </c>
      <c r="J206" s="137">
        <v>28641</v>
      </c>
      <c r="K206" s="138">
        <f>+ROUND(I206*J206,0)</f>
        <v>335819735</v>
      </c>
      <c r="L206" s="10"/>
      <c r="M206" s="5"/>
    </row>
    <row r="207" spans="1:13" ht="17.25" thickBot="1">
      <c r="A207" s="5"/>
      <c r="B207" s="9"/>
      <c r="C207" s="139" t="s">
        <v>13</v>
      </c>
      <c r="D207" s="163"/>
      <c r="E207" s="163"/>
      <c r="F207" s="163"/>
      <c r="G207" s="164"/>
      <c r="H207" s="165"/>
      <c r="I207" s="136"/>
      <c r="J207" s="142"/>
      <c r="K207" s="143">
        <f>SUM(K205:K206)</f>
        <v>549682317</v>
      </c>
      <c r="L207" s="10"/>
      <c r="M207" s="5"/>
    </row>
    <row r="208" spans="1:13" ht="17.25" thickBot="1">
      <c r="A208" s="5"/>
      <c r="B208" s="9"/>
      <c r="C208" s="244" t="s">
        <v>567</v>
      </c>
      <c r="D208" s="245"/>
      <c r="E208" s="245"/>
      <c r="F208" s="245"/>
      <c r="G208" s="246" t="s">
        <v>524</v>
      </c>
      <c r="H208" s="245"/>
      <c r="I208" s="245"/>
      <c r="J208" s="245"/>
      <c r="K208" s="247"/>
      <c r="L208" s="10"/>
      <c r="M208" s="5"/>
    </row>
    <row r="209" spans="1:13">
      <c r="A209" s="5"/>
      <c r="B209" s="9"/>
      <c r="C209" s="252" t="s">
        <v>568</v>
      </c>
      <c r="D209" s="253"/>
      <c r="E209" s="253"/>
      <c r="F209" s="253"/>
      <c r="G209" s="254" t="s">
        <v>525</v>
      </c>
      <c r="H209" s="253"/>
      <c r="I209" s="253"/>
      <c r="J209" s="253"/>
      <c r="K209" s="255"/>
      <c r="L209" s="10"/>
      <c r="M209" s="5"/>
    </row>
    <row r="210" spans="1:13">
      <c r="A210" s="5"/>
      <c r="B210" s="9"/>
      <c r="C210" s="133" t="s">
        <v>394</v>
      </c>
      <c r="D210" s="248"/>
      <c r="E210" s="248"/>
      <c r="F210" s="248"/>
      <c r="G210" s="249" t="s">
        <v>433</v>
      </c>
      <c r="H210" s="248" t="s">
        <v>174</v>
      </c>
      <c r="I210" s="250">
        <v>13.2</v>
      </c>
      <c r="J210" s="251">
        <v>220804</v>
      </c>
      <c r="K210" s="138">
        <f>+ROUND(I210*J210,0)</f>
        <v>2914613</v>
      </c>
      <c r="L210" s="10"/>
      <c r="M210" s="5"/>
    </row>
    <row r="211" spans="1:13">
      <c r="A211" s="5"/>
      <c r="B211" s="9"/>
      <c r="C211" s="133" t="s">
        <v>395</v>
      </c>
      <c r="D211" s="150"/>
      <c r="E211" s="150"/>
      <c r="F211" s="150"/>
      <c r="G211" s="151" t="s">
        <v>434</v>
      </c>
      <c r="H211" s="150" t="s">
        <v>178</v>
      </c>
      <c r="I211" s="136">
        <v>19</v>
      </c>
      <c r="J211" s="137">
        <v>58516</v>
      </c>
      <c r="K211" s="138">
        <f t="shared" ref="K211:K248" si="15">+ROUND(I211*J211,0)</f>
        <v>1111804</v>
      </c>
      <c r="L211" s="10"/>
      <c r="M211" s="5"/>
    </row>
    <row r="212" spans="1:13">
      <c r="A212" s="5"/>
      <c r="B212" s="9"/>
      <c r="C212" s="133" t="s">
        <v>396</v>
      </c>
      <c r="D212" s="150"/>
      <c r="E212" s="150"/>
      <c r="F212" s="150"/>
      <c r="G212" s="151" t="s">
        <v>435</v>
      </c>
      <c r="H212" s="150" t="s">
        <v>178</v>
      </c>
      <c r="I212" s="136">
        <v>6</v>
      </c>
      <c r="J212" s="137">
        <v>212979</v>
      </c>
      <c r="K212" s="138">
        <f t="shared" si="15"/>
        <v>1277874</v>
      </c>
      <c r="L212" s="10"/>
      <c r="M212" s="5"/>
    </row>
    <row r="213" spans="1:13">
      <c r="A213" s="5"/>
      <c r="B213" s="9"/>
      <c r="C213" s="133" t="s">
        <v>397</v>
      </c>
      <c r="D213" s="150"/>
      <c r="E213" s="150"/>
      <c r="F213" s="150"/>
      <c r="G213" s="151" t="s">
        <v>436</v>
      </c>
      <c r="H213" s="150" t="s">
        <v>178</v>
      </c>
      <c r="I213" s="136">
        <v>16</v>
      </c>
      <c r="J213" s="137">
        <v>210946</v>
      </c>
      <c r="K213" s="138">
        <f t="shared" si="15"/>
        <v>3375136</v>
      </c>
      <c r="L213" s="10"/>
      <c r="M213" s="5"/>
    </row>
    <row r="214" spans="1:13">
      <c r="A214" s="5"/>
      <c r="B214" s="9"/>
      <c r="C214" s="133" t="s">
        <v>398</v>
      </c>
      <c r="D214" s="150"/>
      <c r="E214" s="150"/>
      <c r="F214" s="150"/>
      <c r="G214" s="151" t="s">
        <v>437</v>
      </c>
      <c r="H214" s="150" t="s">
        <v>178</v>
      </c>
      <c r="I214" s="136">
        <v>1</v>
      </c>
      <c r="J214" s="137">
        <v>1584111</v>
      </c>
      <c r="K214" s="138">
        <f t="shared" si="15"/>
        <v>1584111</v>
      </c>
      <c r="L214" s="10"/>
      <c r="M214" s="5"/>
    </row>
    <row r="215" spans="1:13">
      <c r="A215" s="5"/>
      <c r="B215" s="9"/>
      <c r="C215" s="133" t="s">
        <v>399</v>
      </c>
      <c r="D215" s="150"/>
      <c r="E215" s="150"/>
      <c r="F215" s="150"/>
      <c r="G215" s="151" t="s">
        <v>438</v>
      </c>
      <c r="H215" s="150" t="s">
        <v>178</v>
      </c>
      <c r="I215" s="136">
        <v>1</v>
      </c>
      <c r="J215" s="137">
        <v>778270</v>
      </c>
      <c r="K215" s="138">
        <f t="shared" si="15"/>
        <v>778270</v>
      </c>
      <c r="L215" s="10"/>
      <c r="M215" s="5"/>
    </row>
    <row r="216" spans="1:13">
      <c r="A216" s="5"/>
      <c r="B216" s="9"/>
      <c r="C216" s="133" t="s">
        <v>400</v>
      </c>
      <c r="D216" s="150"/>
      <c r="E216" s="150"/>
      <c r="F216" s="150"/>
      <c r="G216" s="151" t="s">
        <v>439</v>
      </c>
      <c r="H216" s="150" t="s">
        <v>178</v>
      </c>
      <c r="I216" s="136">
        <v>6</v>
      </c>
      <c r="J216" s="137">
        <v>20943</v>
      </c>
      <c r="K216" s="138">
        <f t="shared" si="15"/>
        <v>125658</v>
      </c>
      <c r="L216" s="10"/>
      <c r="M216" s="5"/>
    </row>
    <row r="217" spans="1:13">
      <c r="A217" s="5"/>
      <c r="B217" s="9"/>
      <c r="C217" s="133" t="s">
        <v>401</v>
      </c>
      <c r="D217" s="150"/>
      <c r="E217" s="150"/>
      <c r="F217" s="150"/>
      <c r="G217" s="151" t="s">
        <v>440</v>
      </c>
      <c r="H217" s="150" t="s">
        <v>178</v>
      </c>
      <c r="I217" s="136">
        <v>2</v>
      </c>
      <c r="J217" s="137">
        <v>63254</v>
      </c>
      <c r="K217" s="138">
        <f t="shared" si="15"/>
        <v>126508</v>
      </c>
      <c r="L217" s="10"/>
      <c r="M217" s="5"/>
    </row>
    <row r="218" spans="1:13">
      <c r="A218" s="5"/>
      <c r="B218" s="9"/>
      <c r="C218" s="133" t="s">
        <v>402</v>
      </c>
      <c r="D218" s="150"/>
      <c r="E218" s="150"/>
      <c r="F218" s="150"/>
      <c r="G218" s="151" t="s">
        <v>441</v>
      </c>
      <c r="H218" s="150" t="s">
        <v>178</v>
      </c>
      <c r="I218" s="136">
        <v>1</v>
      </c>
      <c r="J218" s="137">
        <v>68838</v>
      </c>
      <c r="K218" s="138">
        <f t="shared" si="15"/>
        <v>68838</v>
      </c>
      <c r="L218" s="10"/>
      <c r="M218" s="5"/>
    </row>
    <row r="219" spans="1:13">
      <c r="A219" s="5"/>
      <c r="B219" s="9"/>
      <c r="C219" s="133" t="s">
        <v>403</v>
      </c>
      <c r="D219" s="150"/>
      <c r="E219" s="150"/>
      <c r="F219" s="150"/>
      <c r="G219" s="151" t="s">
        <v>442</v>
      </c>
      <c r="H219" s="150" t="s">
        <v>178</v>
      </c>
      <c r="I219" s="136">
        <v>5</v>
      </c>
      <c r="J219" s="137">
        <v>135736</v>
      </c>
      <c r="K219" s="138">
        <f t="shared" si="15"/>
        <v>678680</v>
      </c>
      <c r="L219" s="10"/>
      <c r="M219" s="5"/>
    </row>
    <row r="220" spans="1:13" ht="71.25">
      <c r="A220" s="5"/>
      <c r="B220" s="9"/>
      <c r="C220" s="133" t="s">
        <v>404</v>
      </c>
      <c r="D220" s="150"/>
      <c r="E220" s="150"/>
      <c r="F220" s="150"/>
      <c r="G220" s="151" t="s">
        <v>443</v>
      </c>
      <c r="H220" s="150" t="s">
        <v>178</v>
      </c>
      <c r="I220" s="136">
        <v>1</v>
      </c>
      <c r="J220" s="137">
        <v>66134164</v>
      </c>
      <c r="K220" s="138">
        <f t="shared" si="15"/>
        <v>66134164</v>
      </c>
      <c r="L220" s="10"/>
      <c r="M220" s="5"/>
    </row>
    <row r="221" spans="1:13" ht="42.75">
      <c r="A221" s="5"/>
      <c r="B221" s="9"/>
      <c r="C221" s="133" t="s">
        <v>405</v>
      </c>
      <c r="D221" s="150"/>
      <c r="E221" s="150"/>
      <c r="F221" s="150"/>
      <c r="G221" s="151" t="s">
        <v>444</v>
      </c>
      <c r="H221" s="150" t="s">
        <v>178</v>
      </c>
      <c r="I221" s="136">
        <v>1</v>
      </c>
      <c r="J221" s="137">
        <v>9262895</v>
      </c>
      <c r="K221" s="138">
        <f t="shared" si="15"/>
        <v>9262895</v>
      </c>
      <c r="L221" s="10"/>
      <c r="M221" s="5"/>
    </row>
    <row r="222" spans="1:13">
      <c r="A222" s="5"/>
      <c r="B222" s="9"/>
      <c r="C222" s="133" t="s">
        <v>406</v>
      </c>
      <c r="D222" s="150"/>
      <c r="E222" s="150"/>
      <c r="F222" s="150"/>
      <c r="G222" s="151" t="s">
        <v>445</v>
      </c>
      <c r="H222" s="150" t="s">
        <v>174</v>
      </c>
      <c r="I222" s="136">
        <v>39.82</v>
      </c>
      <c r="J222" s="137">
        <v>29062</v>
      </c>
      <c r="K222" s="138">
        <f t="shared" si="15"/>
        <v>1157249</v>
      </c>
      <c r="L222" s="10"/>
      <c r="M222" s="5"/>
    </row>
    <row r="223" spans="1:13">
      <c r="A223" s="5"/>
      <c r="B223" s="9"/>
      <c r="C223" s="133" t="s">
        <v>407</v>
      </c>
      <c r="D223" s="150"/>
      <c r="E223" s="150"/>
      <c r="F223" s="150"/>
      <c r="G223" s="151" t="s">
        <v>446</v>
      </c>
      <c r="H223" s="150" t="s">
        <v>174</v>
      </c>
      <c r="I223" s="136">
        <v>4.05</v>
      </c>
      <c r="J223" s="137">
        <v>30224</v>
      </c>
      <c r="K223" s="138">
        <f t="shared" si="15"/>
        <v>122407</v>
      </c>
      <c r="L223" s="10"/>
      <c r="M223" s="5"/>
    </row>
    <row r="224" spans="1:13">
      <c r="A224" s="5"/>
      <c r="B224" s="9"/>
      <c r="C224" s="133" t="s">
        <v>408</v>
      </c>
      <c r="D224" s="150"/>
      <c r="E224" s="150"/>
      <c r="F224" s="150"/>
      <c r="G224" s="151" t="s">
        <v>447</v>
      </c>
      <c r="H224" s="150" t="s">
        <v>174</v>
      </c>
      <c r="I224" s="136">
        <v>11.56</v>
      </c>
      <c r="J224" s="137">
        <v>46183</v>
      </c>
      <c r="K224" s="138">
        <f t="shared" si="15"/>
        <v>533875</v>
      </c>
      <c r="L224" s="10"/>
      <c r="M224" s="5"/>
    </row>
    <row r="225" spans="1:13">
      <c r="A225" s="5"/>
      <c r="B225" s="9"/>
      <c r="C225" s="133" t="s">
        <v>409</v>
      </c>
      <c r="D225" s="150"/>
      <c r="E225" s="150"/>
      <c r="F225" s="150"/>
      <c r="G225" s="151" t="s">
        <v>448</v>
      </c>
      <c r="H225" s="150" t="s">
        <v>174</v>
      </c>
      <c r="I225" s="136">
        <v>19.760000000000002</v>
      </c>
      <c r="J225" s="137">
        <v>64506</v>
      </c>
      <c r="K225" s="138">
        <f t="shared" si="15"/>
        <v>1274639</v>
      </c>
      <c r="L225" s="10"/>
      <c r="M225" s="5"/>
    </row>
    <row r="226" spans="1:13">
      <c r="A226" s="5"/>
      <c r="B226" s="9"/>
      <c r="C226" s="133" t="s">
        <v>410</v>
      </c>
      <c r="D226" s="150"/>
      <c r="E226" s="150"/>
      <c r="F226" s="150"/>
      <c r="G226" s="151" t="s">
        <v>449</v>
      </c>
      <c r="H226" s="150" t="s">
        <v>174</v>
      </c>
      <c r="I226" s="136">
        <v>2.2999999999999998</v>
      </c>
      <c r="J226" s="137">
        <v>244972</v>
      </c>
      <c r="K226" s="138">
        <f t="shared" si="15"/>
        <v>563436</v>
      </c>
      <c r="L226" s="10"/>
      <c r="M226" s="5"/>
    </row>
    <row r="227" spans="1:13">
      <c r="A227" s="5"/>
      <c r="B227" s="9"/>
      <c r="C227" s="133" t="s">
        <v>411</v>
      </c>
      <c r="D227" s="150"/>
      <c r="E227" s="150"/>
      <c r="F227" s="150"/>
      <c r="G227" s="151" t="s">
        <v>450</v>
      </c>
      <c r="H227" s="150" t="s">
        <v>178</v>
      </c>
      <c r="I227" s="136">
        <v>1</v>
      </c>
      <c r="J227" s="137">
        <v>1116683</v>
      </c>
      <c r="K227" s="138">
        <f t="shared" si="15"/>
        <v>1116683</v>
      </c>
      <c r="L227" s="10"/>
      <c r="M227" s="5"/>
    </row>
    <row r="228" spans="1:13">
      <c r="A228" s="5"/>
      <c r="B228" s="9"/>
      <c r="C228" s="133" t="s">
        <v>412</v>
      </c>
      <c r="D228" s="150"/>
      <c r="E228" s="150"/>
      <c r="F228" s="150"/>
      <c r="G228" s="151" t="s">
        <v>451</v>
      </c>
      <c r="H228" s="150" t="s">
        <v>178</v>
      </c>
      <c r="I228" s="136">
        <v>6</v>
      </c>
      <c r="J228" s="137">
        <v>215561</v>
      </c>
      <c r="K228" s="138">
        <f t="shared" si="15"/>
        <v>1293366</v>
      </c>
      <c r="L228" s="10"/>
      <c r="M228" s="5"/>
    </row>
    <row r="229" spans="1:13">
      <c r="A229" s="5"/>
      <c r="B229" s="9"/>
      <c r="C229" s="133" t="s">
        <v>413</v>
      </c>
      <c r="D229" s="150"/>
      <c r="E229" s="150"/>
      <c r="F229" s="150"/>
      <c r="G229" s="151" t="s">
        <v>452</v>
      </c>
      <c r="H229" s="150" t="s">
        <v>178</v>
      </c>
      <c r="I229" s="136">
        <v>18</v>
      </c>
      <c r="J229" s="137">
        <v>229921</v>
      </c>
      <c r="K229" s="138">
        <f t="shared" si="15"/>
        <v>4138578</v>
      </c>
      <c r="L229" s="10"/>
      <c r="M229" s="5"/>
    </row>
    <row r="230" spans="1:13">
      <c r="A230" s="5"/>
      <c r="B230" s="9"/>
      <c r="C230" s="133" t="s">
        <v>414</v>
      </c>
      <c r="D230" s="150"/>
      <c r="E230" s="150"/>
      <c r="F230" s="150"/>
      <c r="G230" s="151" t="s">
        <v>453</v>
      </c>
      <c r="H230" s="150" t="s">
        <v>178</v>
      </c>
      <c r="I230" s="136">
        <v>5</v>
      </c>
      <c r="J230" s="137">
        <v>20242</v>
      </c>
      <c r="K230" s="138">
        <f t="shared" si="15"/>
        <v>101210</v>
      </c>
      <c r="L230" s="10"/>
      <c r="M230" s="5"/>
    </row>
    <row r="231" spans="1:13">
      <c r="A231" s="5"/>
      <c r="B231" s="9"/>
      <c r="C231" s="133" t="s">
        <v>415</v>
      </c>
      <c r="D231" s="150"/>
      <c r="E231" s="150"/>
      <c r="F231" s="150"/>
      <c r="G231" s="151" t="s">
        <v>454</v>
      </c>
      <c r="H231" s="150" t="s">
        <v>178</v>
      </c>
      <c r="I231" s="136">
        <v>3</v>
      </c>
      <c r="J231" s="137">
        <v>83854</v>
      </c>
      <c r="K231" s="138">
        <f t="shared" si="15"/>
        <v>251562</v>
      </c>
      <c r="L231" s="10"/>
      <c r="M231" s="5"/>
    </row>
    <row r="232" spans="1:13">
      <c r="A232" s="5"/>
      <c r="B232" s="9"/>
      <c r="C232" s="133" t="s">
        <v>416</v>
      </c>
      <c r="D232" s="150"/>
      <c r="E232" s="150"/>
      <c r="F232" s="150"/>
      <c r="G232" s="151" t="s">
        <v>455</v>
      </c>
      <c r="H232" s="150" t="s">
        <v>178</v>
      </c>
      <c r="I232" s="136">
        <v>10</v>
      </c>
      <c r="J232" s="137">
        <v>173696</v>
      </c>
      <c r="K232" s="138">
        <f t="shared" si="15"/>
        <v>1736960</v>
      </c>
      <c r="L232" s="10"/>
      <c r="M232" s="5"/>
    </row>
    <row r="233" spans="1:13">
      <c r="A233" s="5"/>
      <c r="B233" s="9"/>
      <c r="C233" s="133" t="s">
        <v>417</v>
      </c>
      <c r="D233" s="150"/>
      <c r="E233" s="150"/>
      <c r="F233" s="150"/>
      <c r="G233" s="151" t="s">
        <v>456</v>
      </c>
      <c r="H233" s="150" t="s">
        <v>178</v>
      </c>
      <c r="I233" s="136">
        <v>8</v>
      </c>
      <c r="J233" s="137">
        <v>207821</v>
      </c>
      <c r="K233" s="138">
        <f t="shared" si="15"/>
        <v>1662568</v>
      </c>
      <c r="L233" s="10"/>
      <c r="M233" s="5"/>
    </row>
    <row r="234" spans="1:13">
      <c r="A234" s="5"/>
      <c r="B234" s="9"/>
      <c r="C234" s="133" t="s">
        <v>418</v>
      </c>
      <c r="D234" s="150"/>
      <c r="E234" s="150"/>
      <c r="F234" s="150"/>
      <c r="G234" s="151" t="s">
        <v>457</v>
      </c>
      <c r="H234" s="150" t="s">
        <v>178</v>
      </c>
      <c r="I234" s="136">
        <v>4</v>
      </c>
      <c r="J234" s="137">
        <v>206196</v>
      </c>
      <c r="K234" s="138">
        <f t="shared" si="15"/>
        <v>824784</v>
      </c>
      <c r="L234" s="10"/>
      <c r="M234" s="5"/>
    </row>
    <row r="235" spans="1:13">
      <c r="A235" s="5"/>
      <c r="B235" s="9"/>
      <c r="C235" s="133" t="s">
        <v>419</v>
      </c>
      <c r="D235" s="150"/>
      <c r="E235" s="150"/>
      <c r="F235" s="150"/>
      <c r="G235" s="151" t="s">
        <v>458</v>
      </c>
      <c r="H235" s="150" t="s">
        <v>178</v>
      </c>
      <c r="I235" s="136">
        <v>2</v>
      </c>
      <c r="J235" s="137">
        <v>2608119</v>
      </c>
      <c r="K235" s="138">
        <f t="shared" si="15"/>
        <v>5216238</v>
      </c>
      <c r="L235" s="10"/>
      <c r="M235" s="5"/>
    </row>
    <row r="236" spans="1:13">
      <c r="A236" s="5"/>
      <c r="B236" s="9"/>
      <c r="C236" s="133" t="s">
        <v>420</v>
      </c>
      <c r="D236" s="150"/>
      <c r="E236" s="150"/>
      <c r="F236" s="150"/>
      <c r="G236" s="151" t="s">
        <v>459</v>
      </c>
      <c r="H236" s="150" t="s">
        <v>178</v>
      </c>
      <c r="I236" s="136">
        <v>2</v>
      </c>
      <c r="J236" s="137">
        <v>136556</v>
      </c>
      <c r="K236" s="138">
        <f t="shared" si="15"/>
        <v>273112</v>
      </c>
      <c r="L236" s="10"/>
      <c r="M236" s="5"/>
    </row>
    <row r="237" spans="1:13">
      <c r="A237" s="5"/>
      <c r="B237" s="9"/>
      <c r="C237" s="133" t="s">
        <v>421</v>
      </c>
      <c r="D237" s="150"/>
      <c r="E237" s="150"/>
      <c r="F237" s="150"/>
      <c r="G237" s="151" t="s">
        <v>460</v>
      </c>
      <c r="H237" s="150" t="s">
        <v>178</v>
      </c>
      <c r="I237" s="136">
        <v>33</v>
      </c>
      <c r="J237" s="137">
        <v>5911</v>
      </c>
      <c r="K237" s="138">
        <f t="shared" si="15"/>
        <v>195063</v>
      </c>
      <c r="L237" s="10"/>
      <c r="M237" s="5"/>
    </row>
    <row r="238" spans="1:13">
      <c r="A238" s="5"/>
      <c r="B238" s="9"/>
      <c r="C238" s="133" t="s">
        <v>422</v>
      </c>
      <c r="D238" s="150"/>
      <c r="E238" s="150"/>
      <c r="F238" s="150"/>
      <c r="G238" s="151" t="s">
        <v>461</v>
      </c>
      <c r="H238" s="150" t="s">
        <v>178</v>
      </c>
      <c r="I238" s="136">
        <v>3</v>
      </c>
      <c r="J238" s="137">
        <v>7125</v>
      </c>
      <c r="K238" s="138">
        <f t="shared" si="15"/>
        <v>21375</v>
      </c>
      <c r="L238" s="10"/>
      <c r="M238" s="5"/>
    </row>
    <row r="239" spans="1:13">
      <c r="A239" s="5"/>
      <c r="B239" s="9"/>
      <c r="C239" s="133" t="s">
        <v>423</v>
      </c>
      <c r="D239" s="150"/>
      <c r="E239" s="150"/>
      <c r="F239" s="150"/>
      <c r="G239" s="151" t="s">
        <v>462</v>
      </c>
      <c r="H239" s="150" t="s">
        <v>178</v>
      </c>
      <c r="I239" s="136">
        <v>7</v>
      </c>
      <c r="J239" s="137">
        <v>6614</v>
      </c>
      <c r="K239" s="138">
        <f t="shared" si="15"/>
        <v>46298</v>
      </c>
      <c r="L239" s="10"/>
      <c r="M239" s="5"/>
    </row>
    <row r="240" spans="1:13">
      <c r="A240" s="5"/>
      <c r="B240" s="9"/>
      <c r="C240" s="133" t="s">
        <v>424</v>
      </c>
      <c r="D240" s="150"/>
      <c r="E240" s="150"/>
      <c r="F240" s="150"/>
      <c r="G240" s="151" t="s">
        <v>463</v>
      </c>
      <c r="H240" s="150" t="s">
        <v>178</v>
      </c>
      <c r="I240" s="136">
        <v>8</v>
      </c>
      <c r="J240" s="137">
        <v>8081</v>
      </c>
      <c r="K240" s="138">
        <f t="shared" si="15"/>
        <v>64648</v>
      </c>
      <c r="L240" s="10"/>
      <c r="M240" s="5"/>
    </row>
    <row r="241" spans="1:13">
      <c r="A241" s="5"/>
      <c r="B241" s="9"/>
      <c r="C241" s="133" t="s">
        <v>425</v>
      </c>
      <c r="D241" s="150"/>
      <c r="E241" s="150"/>
      <c r="F241" s="150"/>
      <c r="G241" s="151" t="s">
        <v>464</v>
      </c>
      <c r="H241" s="150" t="s">
        <v>178</v>
      </c>
      <c r="I241" s="136">
        <v>2</v>
      </c>
      <c r="J241" s="137">
        <v>9582</v>
      </c>
      <c r="K241" s="138">
        <f t="shared" si="15"/>
        <v>19164</v>
      </c>
      <c r="L241" s="10"/>
      <c r="M241" s="5"/>
    </row>
    <row r="242" spans="1:13">
      <c r="A242" s="5"/>
      <c r="B242" s="9"/>
      <c r="C242" s="133" t="s">
        <v>426</v>
      </c>
      <c r="D242" s="150"/>
      <c r="E242" s="150"/>
      <c r="F242" s="150"/>
      <c r="G242" s="151" t="s">
        <v>465</v>
      </c>
      <c r="H242" s="150" t="s">
        <v>178</v>
      </c>
      <c r="I242" s="136">
        <v>1</v>
      </c>
      <c r="J242" s="137">
        <v>328708</v>
      </c>
      <c r="K242" s="138">
        <f t="shared" si="15"/>
        <v>328708</v>
      </c>
      <c r="L242" s="10"/>
      <c r="M242" s="5"/>
    </row>
    <row r="243" spans="1:13">
      <c r="A243" s="5"/>
      <c r="B243" s="9"/>
      <c r="C243" s="133" t="s">
        <v>427</v>
      </c>
      <c r="D243" s="150"/>
      <c r="E243" s="150"/>
      <c r="F243" s="150"/>
      <c r="G243" s="151" t="s">
        <v>466</v>
      </c>
      <c r="H243" s="150" t="s">
        <v>178</v>
      </c>
      <c r="I243" s="136">
        <v>20</v>
      </c>
      <c r="J243" s="137">
        <v>175046</v>
      </c>
      <c r="K243" s="138">
        <f t="shared" si="15"/>
        <v>3500920</v>
      </c>
      <c r="L243" s="10"/>
      <c r="M243" s="5"/>
    </row>
    <row r="244" spans="1:13" ht="28.5">
      <c r="A244" s="5"/>
      <c r="B244" s="9"/>
      <c r="C244" s="133" t="s">
        <v>428</v>
      </c>
      <c r="D244" s="150"/>
      <c r="E244" s="150"/>
      <c r="F244" s="150"/>
      <c r="G244" s="151" t="s">
        <v>467</v>
      </c>
      <c r="H244" s="150" t="s">
        <v>178</v>
      </c>
      <c r="I244" s="136">
        <v>20</v>
      </c>
      <c r="J244" s="137">
        <v>30536</v>
      </c>
      <c r="K244" s="138">
        <f t="shared" si="15"/>
        <v>610720</v>
      </c>
      <c r="L244" s="10"/>
      <c r="M244" s="5"/>
    </row>
    <row r="245" spans="1:13">
      <c r="A245" s="5"/>
      <c r="B245" s="9"/>
      <c r="C245" s="133" t="s">
        <v>429</v>
      </c>
      <c r="D245" s="150"/>
      <c r="E245" s="150"/>
      <c r="F245" s="150"/>
      <c r="G245" s="151" t="s">
        <v>468</v>
      </c>
      <c r="H245" s="150" t="s">
        <v>178</v>
      </c>
      <c r="I245" s="136">
        <v>1</v>
      </c>
      <c r="J245" s="137">
        <v>30536</v>
      </c>
      <c r="K245" s="138">
        <f t="shared" si="15"/>
        <v>30536</v>
      </c>
      <c r="L245" s="10"/>
      <c r="M245" s="5"/>
    </row>
    <row r="246" spans="1:13" ht="28.5">
      <c r="A246" s="5"/>
      <c r="B246" s="9"/>
      <c r="C246" s="133" t="s">
        <v>430</v>
      </c>
      <c r="D246" s="150"/>
      <c r="E246" s="150"/>
      <c r="F246" s="150"/>
      <c r="G246" s="151" t="s">
        <v>469</v>
      </c>
      <c r="H246" s="150" t="s">
        <v>178</v>
      </c>
      <c r="I246" s="136">
        <v>1</v>
      </c>
      <c r="J246" s="137">
        <v>437264</v>
      </c>
      <c r="K246" s="138">
        <f t="shared" si="15"/>
        <v>437264</v>
      </c>
      <c r="L246" s="10"/>
      <c r="M246" s="5"/>
    </row>
    <row r="247" spans="1:13">
      <c r="A247" s="5"/>
      <c r="B247" s="9"/>
      <c r="C247" s="133" t="s">
        <v>431</v>
      </c>
      <c r="D247" s="150"/>
      <c r="E247" s="150"/>
      <c r="F247" s="150"/>
      <c r="G247" s="151" t="s">
        <v>470</v>
      </c>
      <c r="H247" s="150" t="s">
        <v>174</v>
      </c>
      <c r="I247" s="136">
        <v>14.14</v>
      </c>
      <c r="J247" s="137">
        <v>92013</v>
      </c>
      <c r="K247" s="138">
        <f t="shared" si="15"/>
        <v>1301064</v>
      </c>
      <c r="L247" s="10"/>
      <c r="M247" s="5"/>
    </row>
    <row r="248" spans="1:13">
      <c r="A248" s="5"/>
      <c r="B248" s="9"/>
      <c r="C248" s="133" t="s">
        <v>432</v>
      </c>
      <c r="D248" s="150"/>
      <c r="E248" s="150"/>
      <c r="F248" s="150"/>
      <c r="G248" s="151" t="s">
        <v>471</v>
      </c>
      <c r="H248" s="150" t="s">
        <v>178</v>
      </c>
      <c r="I248" s="136">
        <v>3</v>
      </c>
      <c r="J248" s="137">
        <v>69096</v>
      </c>
      <c r="K248" s="138">
        <f t="shared" si="15"/>
        <v>207288</v>
      </c>
      <c r="L248" s="10"/>
      <c r="M248" s="5"/>
    </row>
    <row r="249" spans="1:13" ht="17.25" thickBot="1">
      <c r="A249" s="5"/>
      <c r="B249" s="9"/>
      <c r="C249" s="139" t="s">
        <v>13</v>
      </c>
      <c r="D249" s="163"/>
      <c r="E249" s="163"/>
      <c r="F249" s="163"/>
      <c r="G249" s="164"/>
      <c r="H249" s="165"/>
      <c r="I249" s="136"/>
      <c r="J249" s="142"/>
      <c r="K249" s="143">
        <f>SUM(K210:K248)</f>
        <v>114468266</v>
      </c>
      <c r="L249" s="10"/>
      <c r="M249" s="5"/>
    </row>
    <row r="250" spans="1:13" ht="17.25" thickBot="1">
      <c r="A250" s="5"/>
      <c r="B250" s="9"/>
      <c r="C250" s="244" t="s">
        <v>569</v>
      </c>
      <c r="D250" s="245"/>
      <c r="E250" s="245"/>
      <c r="F250" s="245"/>
      <c r="G250" s="246" t="s">
        <v>526</v>
      </c>
      <c r="H250" s="245"/>
      <c r="I250" s="245"/>
      <c r="J250" s="245"/>
      <c r="K250" s="247"/>
      <c r="L250" s="10"/>
      <c r="M250" s="5"/>
    </row>
    <row r="251" spans="1:13">
      <c r="A251" s="5"/>
      <c r="B251" s="9"/>
      <c r="C251" s="133" t="s">
        <v>472</v>
      </c>
      <c r="D251" s="150"/>
      <c r="E251" s="150"/>
      <c r="F251" s="150"/>
      <c r="G251" s="151" t="s">
        <v>479</v>
      </c>
      <c r="H251" s="150" t="s">
        <v>178</v>
      </c>
      <c r="I251" s="136">
        <v>2</v>
      </c>
      <c r="J251" s="137">
        <v>244066</v>
      </c>
      <c r="K251" s="138">
        <f>+ROUND(I251*J251,0)</f>
        <v>488132</v>
      </c>
      <c r="L251" s="10"/>
      <c r="M251" s="5"/>
    </row>
    <row r="252" spans="1:13">
      <c r="A252" s="5"/>
      <c r="B252" s="9"/>
      <c r="C252" s="133" t="s">
        <v>473</v>
      </c>
      <c r="D252" s="150"/>
      <c r="E252" s="150"/>
      <c r="F252" s="150"/>
      <c r="G252" s="151" t="s">
        <v>480</v>
      </c>
      <c r="H252" s="150" t="s">
        <v>178</v>
      </c>
      <c r="I252" s="136">
        <v>17</v>
      </c>
      <c r="J252" s="137">
        <v>228959</v>
      </c>
      <c r="K252" s="138">
        <f t="shared" ref="K252:K257" si="16">+ROUND(I252*J252,0)</f>
        <v>3892303</v>
      </c>
      <c r="L252" s="10"/>
      <c r="M252" s="5"/>
    </row>
    <row r="253" spans="1:13">
      <c r="A253" s="5"/>
      <c r="B253" s="9"/>
      <c r="C253" s="133" t="s">
        <v>474</v>
      </c>
      <c r="D253" s="150"/>
      <c r="E253" s="150"/>
      <c r="F253" s="150"/>
      <c r="G253" s="151" t="s">
        <v>481</v>
      </c>
      <c r="H253" s="150" t="s">
        <v>178</v>
      </c>
      <c r="I253" s="136">
        <v>3</v>
      </c>
      <c r="J253" s="137">
        <v>425712</v>
      </c>
      <c r="K253" s="138">
        <f t="shared" si="16"/>
        <v>1277136</v>
      </c>
      <c r="L253" s="10"/>
      <c r="M253" s="5"/>
    </row>
    <row r="254" spans="1:13" ht="71.25">
      <c r="A254" s="5"/>
      <c r="B254" s="9"/>
      <c r="C254" s="133" t="s">
        <v>475</v>
      </c>
      <c r="D254" s="150"/>
      <c r="E254" s="150"/>
      <c r="F254" s="150"/>
      <c r="G254" s="151" t="s">
        <v>482</v>
      </c>
      <c r="H254" s="150" t="s">
        <v>174</v>
      </c>
      <c r="I254" s="136">
        <v>46.81</v>
      </c>
      <c r="J254" s="137">
        <v>20374</v>
      </c>
      <c r="K254" s="138">
        <f t="shared" si="16"/>
        <v>953707</v>
      </c>
      <c r="L254" s="10"/>
      <c r="M254" s="5"/>
    </row>
    <row r="255" spans="1:13">
      <c r="A255" s="5"/>
      <c r="B255" s="9"/>
      <c r="C255" s="133" t="s">
        <v>476</v>
      </c>
      <c r="D255" s="150"/>
      <c r="E255" s="150"/>
      <c r="F255" s="150"/>
      <c r="G255" s="151" t="s">
        <v>483</v>
      </c>
      <c r="H255" s="150" t="s">
        <v>178</v>
      </c>
      <c r="I255" s="136">
        <v>1</v>
      </c>
      <c r="J255" s="137">
        <v>16519083</v>
      </c>
      <c r="K255" s="138">
        <f t="shared" si="16"/>
        <v>16519083</v>
      </c>
      <c r="L255" s="10"/>
      <c r="M255" s="5"/>
    </row>
    <row r="256" spans="1:13">
      <c r="A256" s="5"/>
      <c r="B256" s="9"/>
      <c r="C256" s="133" t="s">
        <v>477</v>
      </c>
      <c r="D256" s="150"/>
      <c r="E256" s="150"/>
      <c r="F256" s="150"/>
      <c r="G256" s="151" t="s">
        <v>484</v>
      </c>
      <c r="H256" s="150" t="s">
        <v>178</v>
      </c>
      <c r="I256" s="136">
        <v>8</v>
      </c>
      <c r="J256" s="137">
        <v>50688</v>
      </c>
      <c r="K256" s="138">
        <f t="shared" si="16"/>
        <v>405504</v>
      </c>
      <c r="L256" s="10"/>
      <c r="M256" s="5"/>
    </row>
    <row r="257" spans="1:13">
      <c r="A257" s="5"/>
      <c r="B257" s="9"/>
      <c r="C257" s="133" t="s">
        <v>478</v>
      </c>
      <c r="D257" s="150"/>
      <c r="E257" s="150"/>
      <c r="F257" s="150"/>
      <c r="G257" s="151" t="s">
        <v>485</v>
      </c>
      <c r="H257" s="150" t="s">
        <v>178</v>
      </c>
      <c r="I257" s="136">
        <v>8</v>
      </c>
      <c r="J257" s="137">
        <v>50448</v>
      </c>
      <c r="K257" s="138">
        <f t="shared" si="16"/>
        <v>403584</v>
      </c>
      <c r="L257" s="10"/>
      <c r="M257" s="5"/>
    </row>
    <row r="258" spans="1:13" ht="17.25" thickBot="1">
      <c r="A258" s="5"/>
      <c r="B258" s="9"/>
      <c r="C258" s="139" t="s">
        <v>13</v>
      </c>
      <c r="D258" s="163"/>
      <c r="E258" s="163"/>
      <c r="F258" s="163"/>
      <c r="G258" s="164"/>
      <c r="H258" s="165"/>
      <c r="I258" s="136"/>
      <c r="J258" s="142"/>
      <c r="K258" s="143">
        <f>SUM(K251:K257)</f>
        <v>23939449</v>
      </c>
      <c r="L258" s="10"/>
      <c r="M258" s="5"/>
    </row>
    <row r="259" spans="1:13" ht="17.25" thickBot="1">
      <c r="A259" s="5"/>
      <c r="B259" s="9"/>
      <c r="C259" s="244" t="s">
        <v>570</v>
      </c>
      <c r="D259" s="245"/>
      <c r="E259" s="245"/>
      <c r="F259" s="245"/>
      <c r="G259" s="246" t="s">
        <v>527</v>
      </c>
      <c r="H259" s="245"/>
      <c r="I259" s="245"/>
      <c r="J259" s="245"/>
      <c r="K259" s="247"/>
      <c r="L259" s="10"/>
      <c r="M259" s="5"/>
    </row>
    <row r="260" spans="1:13">
      <c r="A260" s="5"/>
      <c r="B260" s="9"/>
      <c r="C260" s="133" t="s">
        <v>486</v>
      </c>
      <c r="D260" s="150"/>
      <c r="E260" s="150"/>
      <c r="F260" s="150"/>
      <c r="G260" s="151" t="s">
        <v>488</v>
      </c>
      <c r="H260" s="150" t="s">
        <v>225</v>
      </c>
      <c r="I260" s="136">
        <v>3</v>
      </c>
      <c r="J260" s="137">
        <v>28083</v>
      </c>
      <c r="K260" s="138">
        <f>+ROUND(I260*J260,0)</f>
        <v>84249</v>
      </c>
      <c r="L260" s="10"/>
      <c r="M260" s="5"/>
    </row>
    <row r="261" spans="1:13" ht="71.25">
      <c r="A261" s="5"/>
      <c r="B261" s="9"/>
      <c r="C261" s="133" t="s">
        <v>487</v>
      </c>
      <c r="D261" s="150"/>
      <c r="E261" s="150"/>
      <c r="F261" s="150"/>
      <c r="G261" s="151" t="s">
        <v>489</v>
      </c>
      <c r="H261" s="150" t="s">
        <v>225</v>
      </c>
      <c r="I261" s="136">
        <v>3</v>
      </c>
      <c r="J261" s="137">
        <v>400540</v>
      </c>
      <c r="K261" s="138">
        <f>+ROUND(I261*J261,0)</f>
        <v>1201620</v>
      </c>
      <c r="L261" s="10"/>
      <c r="M261" s="5"/>
    </row>
    <row r="262" spans="1:13" ht="17.25" thickBot="1">
      <c r="A262" s="5"/>
      <c r="B262" s="9"/>
      <c r="C262" s="139" t="s">
        <v>13</v>
      </c>
      <c r="D262" s="163"/>
      <c r="E262" s="163"/>
      <c r="F262" s="163"/>
      <c r="G262" s="164"/>
      <c r="H262" s="165"/>
      <c r="I262" s="136"/>
      <c r="J262" s="142"/>
      <c r="K262" s="143">
        <f>SUM(K260:K261)</f>
        <v>1285869</v>
      </c>
      <c r="L262" s="10"/>
      <c r="M262" s="5"/>
    </row>
    <row r="263" spans="1:13" ht="17.25" thickBot="1">
      <c r="A263" s="5"/>
      <c r="B263" s="9"/>
      <c r="C263" s="244" t="s">
        <v>571</v>
      </c>
      <c r="D263" s="245"/>
      <c r="E263" s="245"/>
      <c r="F263" s="245"/>
      <c r="G263" s="246" t="s">
        <v>513</v>
      </c>
      <c r="H263" s="245"/>
      <c r="I263" s="245"/>
      <c r="J263" s="245"/>
      <c r="K263" s="247"/>
      <c r="L263" s="10"/>
      <c r="M263" s="5"/>
    </row>
    <row r="264" spans="1:13" ht="28.5">
      <c r="A264" s="5"/>
      <c r="B264" s="9"/>
      <c r="C264" s="133" t="s">
        <v>490</v>
      </c>
      <c r="D264" s="150"/>
      <c r="E264" s="150"/>
      <c r="F264" s="150"/>
      <c r="G264" s="151" t="s">
        <v>494</v>
      </c>
      <c r="H264" s="150" t="s">
        <v>338</v>
      </c>
      <c r="I264" s="136">
        <v>36</v>
      </c>
      <c r="J264" s="137">
        <v>482455</v>
      </c>
      <c r="K264" s="138">
        <f>+ROUND(I264*J264,0)</f>
        <v>17368380</v>
      </c>
      <c r="L264" s="10"/>
      <c r="M264" s="5"/>
    </row>
    <row r="265" spans="1:13">
      <c r="A265" s="5"/>
      <c r="B265" s="9"/>
      <c r="C265" s="133" t="s">
        <v>491</v>
      </c>
      <c r="D265" s="150"/>
      <c r="E265" s="150"/>
      <c r="F265" s="150"/>
      <c r="G265" s="151" t="s">
        <v>495</v>
      </c>
      <c r="H265" s="150" t="s">
        <v>109</v>
      </c>
      <c r="I265" s="136">
        <v>5.88</v>
      </c>
      <c r="J265" s="137">
        <v>1106600</v>
      </c>
      <c r="K265" s="138">
        <f t="shared" ref="K265:K267" si="17">+ROUND(I265*J265,0)</f>
        <v>6506808</v>
      </c>
      <c r="L265" s="10"/>
      <c r="M265" s="5"/>
    </row>
    <row r="266" spans="1:13" ht="28.5">
      <c r="A266" s="5"/>
      <c r="B266" s="9"/>
      <c r="C266" s="133" t="s">
        <v>492</v>
      </c>
      <c r="D266" s="150"/>
      <c r="E266" s="150"/>
      <c r="F266" s="150"/>
      <c r="G266" s="151" t="s">
        <v>496</v>
      </c>
      <c r="H266" s="150" t="s">
        <v>109</v>
      </c>
      <c r="I266" s="136">
        <v>2.625</v>
      </c>
      <c r="J266" s="137">
        <v>1269733</v>
      </c>
      <c r="K266" s="138">
        <f t="shared" si="17"/>
        <v>3333049</v>
      </c>
      <c r="L266" s="10"/>
      <c r="M266" s="5"/>
    </row>
    <row r="267" spans="1:13" ht="28.5">
      <c r="A267" s="5"/>
      <c r="B267" s="9"/>
      <c r="C267" s="133" t="s">
        <v>493</v>
      </c>
      <c r="D267" s="150"/>
      <c r="E267" s="150"/>
      <c r="F267" s="150"/>
      <c r="G267" s="151" t="s">
        <v>497</v>
      </c>
      <c r="H267" s="150" t="s">
        <v>109</v>
      </c>
      <c r="I267" s="136">
        <v>30</v>
      </c>
      <c r="J267" s="137">
        <v>1106600</v>
      </c>
      <c r="K267" s="138">
        <f t="shared" si="17"/>
        <v>33198000</v>
      </c>
      <c r="L267" s="10"/>
      <c r="M267" s="5"/>
    </row>
    <row r="268" spans="1:13" ht="17.25" thickBot="1">
      <c r="A268" s="5"/>
      <c r="B268" s="9"/>
      <c r="C268" s="139" t="s">
        <v>13</v>
      </c>
      <c r="D268" s="163"/>
      <c r="E268" s="163"/>
      <c r="F268" s="163"/>
      <c r="G268" s="164"/>
      <c r="H268" s="165"/>
      <c r="I268" s="136"/>
      <c r="J268" s="142"/>
      <c r="K268" s="143">
        <f>SUM(K264:K267)</f>
        <v>60406237</v>
      </c>
      <c r="L268" s="10"/>
      <c r="M268" s="5"/>
    </row>
    <row r="269" spans="1:13" ht="17.25" thickBot="1">
      <c r="A269" s="5"/>
      <c r="B269" s="9"/>
      <c r="C269" s="244" t="s">
        <v>572</v>
      </c>
      <c r="D269" s="245"/>
      <c r="E269" s="245"/>
      <c r="F269" s="245"/>
      <c r="G269" s="246" t="s">
        <v>528</v>
      </c>
      <c r="H269" s="245"/>
      <c r="I269" s="245"/>
      <c r="J269" s="245"/>
      <c r="K269" s="247"/>
      <c r="L269" s="10"/>
      <c r="M269" s="5"/>
    </row>
    <row r="270" spans="1:13">
      <c r="A270" s="5"/>
      <c r="B270" s="9"/>
      <c r="C270" s="133" t="s">
        <v>498</v>
      </c>
      <c r="D270" s="150"/>
      <c r="E270" s="150"/>
      <c r="F270" s="150"/>
      <c r="G270" s="151" t="s">
        <v>499</v>
      </c>
      <c r="H270" s="150" t="s">
        <v>338</v>
      </c>
      <c r="I270" s="136">
        <v>411</v>
      </c>
      <c r="J270" s="137">
        <v>3130</v>
      </c>
      <c r="K270" s="138">
        <f>+ROUND(I270*J270,0)</f>
        <v>1286430</v>
      </c>
      <c r="L270" s="10"/>
      <c r="M270" s="5"/>
    </row>
    <row r="271" spans="1:13" ht="17.25" thickBot="1">
      <c r="A271" s="5"/>
      <c r="B271" s="9"/>
      <c r="C271" s="139" t="s">
        <v>13</v>
      </c>
      <c r="D271" s="163"/>
      <c r="E271" s="163"/>
      <c r="F271" s="163"/>
      <c r="G271" s="166"/>
      <c r="H271" s="165"/>
      <c r="I271" s="136"/>
      <c r="J271" s="142"/>
      <c r="K271" s="143">
        <f>SUM(K270)</f>
        <v>1286430</v>
      </c>
      <c r="L271" s="10"/>
      <c r="M271" s="5"/>
    </row>
    <row r="272" spans="1:13" ht="17.25" thickBot="1">
      <c r="A272" s="5"/>
      <c r="B272" s="9"/>
      <c r="C272" s="299" t="s">
        <v>583</v>
      </c>
      <c r="D272" s="300"/>
      <c r="E272" s="300"/>
      <c r="F272" s="300"/>
      <c r="G272" s="300"/>
      <c r="H272" s="300"/>
      <c r="I272" s="300"/>
      <c r="J272" s="301"/>
      <c r="K272" s="256">
        <f>K271+K268+K262+K258+K249+K207+K203+K190+K181+K175+K169+K164+K161+K156+K140+K128+K120+K112+K105+K96+K88+K84+K42+K38+K31+K27+K23+K16</f>
        <v>2413928315</v>
      </c>
      <c r="L272" s="10"/>
      <c r="M272" s="5"/>
    </row>
    <row r="273" spans="1:13" ht="17.25" thickBot="1">
      <c r="A273" s="5"/>
      <c r="B273" s="9"/>
      <c r="C273" s="139"/>
      <c r="D273" s="163"/>
      <c r="E273" s="163"/>
      <c r="F273" s="163"/>
      <c r="G273" s="166"/>
      <c r="H273" s="165"/>
      <c r="I273" s="237"/>
      <c r="J273" s="238"/>
      <c r="K273" s="239"/>
      <c r="L273" s="10"/>
      <c r="M273" s="5"/>
    </row>
    <row r="274" spans="1:13" ht="17.25" thickBot="1">
      <c r="A274" s="5"/>
      <c r="B274" s="9"/>
      <c r="C274" s="244">
        <v>2</v>
      </c>
      <c r="D274" s="245"/>
      <c r="E274" s="245"/>
      <c r="F274" s="245"/>
      <c r="G274" s="245" t="s">
        <v>542</v>
      </c>
      <c r="H274" s="245"/>
      <c r="I274" s="245"/>
      <c r="J274" s="245"/>
      <c r="K274" s="247"/>
      <c r="L274" s="10"/>
      <c r="M274" s="5"/>
    </row>
    <row r="275" spans="1:13">
      <c r="A275" s="5"/>
      <c r="B275" s="9"/>
      <c r="C275" s="133" t="s">
        <v>573</v>
      </c>
      <c r="D275" s="150"/>
      <c r="E275" s="150"/>
      <c r="F275" s="150"/>
      <c r="G275" s="151" t="s">
        <v>500</v>
      </c>
      <c r="H275" s="150" t="s">
        <v>225</v>
      </c>
      <c r="I275" s="136">
        <v>1</v>
      </c>
      <c r="J275" s="137">
        <v>4289076</v>
      </c>
      <c r="K275" s="138">
        <f>+ROUND(I275*J275,0)</f>
        <v>4289076</v>
      </c>
      <c r="L275" s="10"/>
      <c r="M275" s="5"/>
    </row>
    <row r="276" spans="1:13">
      <c r="A276" s="5"/>
      <c r="B276" s="9"/>
      <c r="C276" s="133" t="s">
        <v>574</v>
      </c>
      <c r="D276" s="150"/>
      <c r="E276" s="150"/>
      <c r="F276" s="150"/>
      <c r="G276" s="151" t="s">
        <v>501</v>
      </c>
      <c r="H276" s="150" t="s">
        <v>225</v>
      </c>
      <c r="I276" s="136">
        <v>1</v>
      </c>
      <c r="J276" s="137">
        <v>7798319</v>
      </c>
      <c r="K276" s="138">
        <f t="shared" ref="K276:K283" si="18">+ROUND(I276*J276,0)</f>
        <v>7798319</v>
      </c>
      <c r="L276" s="10"/>
      <c r="M276" s="5"/>
    </row>
    <row r="277" spans="1:13">
      <c r="A277" s="5"/>
      <c r="B277" s="9"/>
      <c r="C277" s="133" t="s">
        <v>575</v>
      </c>
      <c r="D277" s="150"/>
      <c r="E277" s="150"/>
      <c r="F277" s="150"/>
      <c r="G277" s="151" t="s">
        <v>536</v>
      </c>
      <c r="H277" s="150" t="s">
        <v>225</v>
      </c>
      <c r="I277" s="136">
        <v>1</v>
      </c>
      <c r="J277" s="137">
        <v>12340840</v>
      </c>
      <c r="K277" s="138">
        <f t="shared" si="18"/>
        <v>12340840</v>
      </c>
      <c r="L277" s="10"/>
      <c r="M277" s="5"/>
    </row>
    <row r="278" spans="1:13">
      <c r="A278" s="5"/>
      <c r="B278" s="9"/>
      <c r="C278" s="133" t="s">
        <v>576</v>
      </c>
      <c r="D278" s="150"/>
      <c r="E278" s="150"/>
      <c r="F278" s="150"/>
      <c r="G278" s="151" t="s">
        <v>537</v>
      </c>
      <c r="H278" s="150" t="s">
        <v>225</v>
      </c>
      <c r="I278" s="136">
        <v>1</v>
      </c>
      <c r="J278" s="137">
        <v>4873950</v>
      </c>
      <c r="K278" s="138">
        <f t="shared" si="18"/>
        <v>4873950</v>
      </c>
      <c r="L278" s="10"/>
      <c r="M278" s="5"/>
    </row>
    <row r="279" spans="1:13">
      <c r="A279" s="5"/>
      <c r="B279" s="9"/>
      <c r="C279" s="133" t="s">
        <v>577</v>
      </c>
      <c r="D279" s="150"/>
      <c r="E279" s="150"/>
      <c r="F279" s="150"/>
      <c r="G279" s="151" t="s">
        <v>538</v>
      </c>
      <c r="H279" s="150" t="s">
        <v>225</v>
      </c>
      <c r="I279" s="136">
        <v>1</v>
      </c>
      <c r="J279" s="137">
        <v>6170420</v>
      </c>
      <c r="K279" s="138">
        <f t="shared" si="18"/>
        <v>6170420</v>
      </c>
      <c r="L279" s="10"/>
      <c r="M279" s="5"/>
    </row>
    <row r="280" spans="1:13">
      <c r="A280" s="5"/>
      <c r="B280" s="9"/>
      <c r="C280" s="133" t="s">
        <v>578</v>
      </c>
      <c r="D280" s="150"/>
      <c r="E280" s="150"/>
      <c r="F280" s="150"/>
      <c r="G280" s="151" t="s">
        <v>539</v>
      </c>
      <c r="H280" s="150" t="s">
        <v>225</v>
      </c>
      <c r="I280" s="136">
        <v>1</v>
      </c>
      <c r="J280" s="137">
        <v>4873950</v>
      </c>
      <c r="K280" s="138">
        <f t="shared" si="18"/>
        <v>4873950</v>
      </c>
      <c r="L280" s="10"/>
      <c r="M280" s="5"/>
    </row>
    <row r="281" spans="1:13">
      <c r="A281" s="5"/>
      <c r="B281" s="9"/>
      <c r="C281" s="133" t="s">
        <v>579</v>
      </c>
      <c r="D281" s="150"/>
      <c r="E281" s="150"/>
      <c r="F281" s="150"/>
      <c r="G281" s="151" t="s">
        <v>540</v>
      </c>
      <c r="H281" s="150" t="s">
        <v>225</v>
      </c>
      <c r="I281" s="136">
        <v>1</v>
      </c>
      <c r="J281" s="137">
        <v>4873950</v>
      </c>
      <c r="K281" s="138">
        <f t="shared" si="18"/>
        <v>4873950</v>
      </c>
      <c r="L281" s="10"/>
      <c r="M281" s="5"/>
    </row>
    <row r="282" spans="1:13">
      <c r="A282" s="5"/>
      <c r="B282" s="9"/>
      <c r="C282" s="133" t="s">
        <v>580</v>
      </c>
      <c r="D282" s="150"/>
      <c r="E282" s="150"/>
      <c r="F282" s="150"/>
      <c r="G282" s="151" t="s">
        <v>541</v>
      </c>
      <c r="H282" s="150" t="s">
        <v>225</v>
      </c>
      <c r="I282" s="136">
        <v>1</v>
      </c>
      <c r="J282" s="137">
        <v>3899160</v>
      </c>
      <c r="K282" s="138">
        <f t="shared" si="18"/>
        <v>3899160</v>
      </c>
      <c r="L282" s="10"/>
      <c r="M282" s="5"/>
    </row>
    <row r="283" spans="1:13" ht="17.25" thickBot="1">
      <c r="A283" s="5"/>
      <c r="B283" s="9"/>
      <c r="C283" s="133" t="s">
        <v>581</v>
      </c>
      <c r="D283" s="150"/>
      <c r="E283" s="150"/>
      <c r="F283" s="150"/>
      <c r="G283" s="151" t="s">
        <v>534</v>
      </c>
      <c r="H283" s="150" t="s">
        <v>225</v>
      </c>
      <c r="I283" s="136">
        <v>1</v>
      </c>
      <c r="J283" s="137">
        <v>2924370</v>
      </c>
      <c r="K283" s="138">
        <f t="shared" si="18"/>
        <v>2924370</v>
      </c>
      <c r="L283" s="10"/>
      <c r="M283" s="5"/>
    </row>
    <row r="284" spans="1:13" s="3" customFormat="1" thickBot="1">
      <c r="A284" s="11"/>
      <c r="B284" s="12"/>
      <c r="C284" s="299" t="s">
        <v>582</v>
      </c>
      <c r="D284" s="300"/>
      <c r="E284" s="300"/>
      <c r="F284" s="300"/>
      <c r="G284" s="300"/>
      <c r="H284" s="300"/>
      <c r="I284" s="300"/>
      <c r="J284" s="301"/>
      <c r="K284" s="256">
        <f>SUM(K275:K283)</f>
        <v>52044035</v>
      </c>
      <c r="L284" s="13"/>
      <c r="M284" s="11"/>
    </row>
    <row r="285" spans="1:13" s="3" customFormat="1" thickBot="1">
      <c r="A285" s="11"/>
      <c r="B285" s="12"/>
      <c r="C285" s="168"/>
      <c r="D285" s="168"/>
      <c r="E285" s="168"/>
      <c r="F285" s="168"/>
      <c r="G285" s="168"/>
      <c r="H285" s="168"/>
      <c r="I285" s="168"/>
      <c r="J285" s="168"/>
      <c r="K285" s="169"/>
      <c r="L285" s="13"/>
      <c r="M285" s="11"/>
    </row>
    <row r="286" spans="1:13" s="3" customFormat="1" ht="15.75">
      <c r="A286" s="11"/>
      <c r="B286" s="12"/>
      <c r="C286" s="170"/>
      <c r="D286" s="179"/>
      <c r="E286" s="179"/>
      <c r="F286" s="179"/>
      <c r="G286" s="259" t="s">
        <v>533</v>
      </c>
      <c r="H286" s="260"/>
      <c r="I286" s="260"/>
      <c r="J286" s="260"/>
      <c r="K286" s="236">
        <f>+K272</f>
        <v>2413928315</v>
      </c>
      <c r="L286" s="13"/>
      <c r="M286" s="11"/>
    </row>
    <row r="287" spans="1:13" s="3" customFormat="1" ht="15.75">
      <c r="A287" s="11"/>
      <c r="B287" s="12"/>
      <c r="C287" s="170"/>
      <c r="D287" s="171"/>
      <c r="E287" s="170"/>
      <c r="F287" s="170"/>
      <c r="G287" s="261" t="s">
        <v>535</v>
      </c>
      <c r="H287" s="262"/>
      <c r="I287" s="262"/>
      <c r="J287" s="262"/>
      <c r="K287" s="178">
        <f>ROUND(K286*1%,0)</f>
        <v>24139283</v>
      </c>
      <c r="L287" s="13"/>
      <c r="M287" s="11"/>
    </row>
    <row r="288" spans="1:13" s="3" customFormat="1" ht="15.75">
      <c r="A288" s="11"/>
      <c r="B288" s="12"/>
      <c r="C288" s="170"/>
      <c r="D288" s="171"/>
      <c r="E288" s="170"/>
      <c r="F288" s="170"/>
      <c r="G288" s="265" t="s">
        <v>586</v>
      </c>
      <c r="H288" s="266"/>
      <c r="I288" s="266"/>
      <c r="J288" s="266"/>
      <c r="K288" s="257">
        <f>+K286+K287</f>
        <v>2438067598</v>
      </c>
      <c r="L288" s="13"/>
      <c r="M288" s="11"/>
    </row>
    <row r="289" spans="1:13" s="3" customFormat="1" ht="15.75">
      <c r="A289" s="11"/>
      <c r="B289" s="12"/>
      <c r="C289" s="170"/>
      <c r="D289" s="171"/>
      <c r="E289" s="170"/>
      <c r="F289" s="170"/>
      <c r="G289" s="261"/>
      <c r="H289" s="262"/>
      <c r="I289" s="262"/>
      <c r="J289" s="262"/>
      <c r="K289" s="178"/>
      <c r="L289" s="13"/>
      <c r="M289" s="11"/>
    </row>
    <row r="290" spans="1:13" s="3" customFormat="1" ht="15.75">
      <c r="A290" s="11"/>
      <c r="B290" s="12"/>
      <c r="C290" s="170"/>
      <c r="D290" s="171"/>
      <c r="E290" s="170"/>
      <c r="F290" s="170"/>
      <c r="G290" s="267" t="s">
        <v>584</v>
      </c>
      <c r="H290" s="268"/>
      <c r="I290" s="268"/>
      <c r="J290" s="268"/>
      <c r="K290" s="184">
        <f>+K284</f>
        <v>52044035</v>
      </c>
      <c r="L290" s="13"/>
      <c r="M290" s="11"/>
    </row>
    <row r="291" spans="1:13" s="3" customFormat="1" ht="15.75">
      <c r="A291" s="11"/>
      <c r="B291" s="12"/>
      <c r="C291" s="170"/>
      <c r="D291" s="171"/>
      <c r="E291" s="170"/>
      <c r="F291" s="170"/>
      <c r="G291" s="269" t="s">
        <v>585</v>
      </c>
      <c r="H291" s="270"/>
      <c r="I291" s="270"/>
      <c r="J291" s="270"/>
      <c r="K291" s="178">
        <f>ROUND(K290*0.19,0)</f>
        <v>9888367</v>
      </c>
      <c r="L291" s="13"/>
      <c r="M291" s="11"/>
    </row>
    <row r="292" spans="1:13" s="3" customFormat="1" ht="15.75">
      <c r="A292" s="11"/>
      <c r="B292" s="12"/>
      <c r="C292" s="170"/>
      <c r="D292" s="171"/>
      <c r="E292" s="170"/>
      <c r="F292" s="170"/>
      <c r="G292" s="263" t="s">
        <v>587</v>
      </c>
      <c r="H292" s="264"/>
      <c r="I292" s="264"/>
      <c r="J292" s="264"/>
      <c r="K292" s="257">
        <f>+K290+K291</f>
        <v>61932402</v>
      </c>
      <c r="L292" s="13"/>
      <c r="M292" s="11"/>
    </row>
    <row r="293" spans="1:13" s="3" customFormat="1" ht="15.75">
      <c r="A293" s="11"/>
      <c r="B293" s="12"/>
      <c r="C293" s="170"/>
      <c r="D293" s="171"/>
      <c r="E293" s="170"/>
      <c r="F293" s="187"/>
      <c r="G293" s="269"/>
      <c r="H293" s="270"/>
      <c r="I293" s="270"/>
      <c r="J293" s="270"/>
      <c r="K293" s="184"/>
      <c r="L293" s="13"/>
      <c r="M293" s="11"/>
    </row>
    <row r="294" spans="1:13" s="3" customFormat="1" ht="18.75" thickBot="1">
      <c r="A294" s="11"/>
      <c r="B294" s="12"/>
      <c r="C294" s="170"/>
      <c r="D294" s="171"/>
      <c r="E294" s="170"/>
      <c r="F294" s="170"/>
      <c r="G294" s="271" t="s">
        <v>588</v>
      </c>
      <c r="H294" s="272"/>
      <c r="I294" s="272"/>
      <c r="J294" s="272"/>
      <c r="K294" s="258">
        <f>+K288+K292</f>
        <v>2500000000</v>
      </c>
      <c r="L294" s="13"/>
      <c r="M294" s="11"/>
    </row>
    <row r="295" spans="1:13" s="3" customFormat="1" thickBot="1">
      <c r="A295" s="11"/>
      <c r="B295" s="12"/>
      <c r="C295" s="170"/>
      <c r="D295" s="171"/>
      <c r="E295" s="171"/>
      <c r="F295" s="171"/>
      <c r="G295" s="170"/>
      <c r="H295" s="170"/>
      <c r="I295" s="192"/>
      <c r="J295" s="193"/>
      <c r="K295" s="194"/>
      <c r="L295" s="13"/>
      <c r="M295" s="11"/>
    </row>
    <row r="296" spans="1:13" s="3" customFormat="1" ht="15.75">
      <c r="A296" s="11"/>
      <c r="B296" s="12"/>
      <c r="C296" s="195"/>
      <c r="D296" s="309"/>
      <c r="E296" s="309"/>
      <c r="F296" s="309"/>
      <c r="G296" s="309"/>
      <c r="H296" s="309"/>
      <c r="I296" s="309"/>
      <c r="J296" s="309"/>
      <c r="K296" s="310"/>
      <c r="L296" s="14"/>
      <c r="M296" s="11"/>
    </row>
    <row r="297" spans="1:13" s="3" customFormat="1" ht="33" customHeight="1">
      <c r="A297" s="11"/>
      <c r="B297" s="12"/>
      <c r="C297" s="294" t="s">
        <v>17</v>
      </c>
      <c r="D297" s="295"/>
      <c r="E297" s="295"/>
      <c r="F297" s="295"/>
      <c r="G297" s="295"/>
      <c r="H297" s="308" t="s">
        <v>18</v>
      </c>
      <c r="I297" s="308"/>
      <c r="J297" s="308"/>
      <c r="K297" s="196" t="s">
        <v>19</v>
      </c>
      <c r="L297" s="15"/>
      <c r="M297" s="11"/>
    </row>
    <row r="298" spans="1:13" s="3" customFormat="1" ht="33" customHeight="1">
      <c r="A298" s="11"/>
      <c r="B298" s="12"/>
      <c r="C298" s="294" t="s">
        <v>20</v>
      </c>
      <c r="D298" s="295"/>
      <c r="E298" s="295"/>
      <c r="F298" s="295"/>
      <c r="G298" s="295"/>
      <c r="H298" s="307" t="s">
        <v>21</v>
      </c>
      <c r="I298" s="307"/>
      <c r="J298" s="197" t="s">
        <v>22</v>
      </c>
      <c r="K298" s="198">
        <v>0.24</v>
      </c>
      <c r="L298" s="15"/>
      <c r="M298" s="11"/>
    </row>
    <row r="299" spans="1:13" s="3" customFormat="1" ht="33" customHeight="1">
      <c r="A299" s="11"/>
      <c r="B299" s="12"/>
      <c r="C299" s="294" t="s">
        <v>23</v>
      </c>
      <c r="D299" s="295"/>
      <c r="E299" s="295"/>
      <c r="F299" s="295"/>
      <c r="G299" s="295"/>
      <c r="H299" s="304" t="s">
        <v>24</v>
      </c>
      <c r="I299" s="305"/>
      <c r="J299" s="197" t="s">
        <v>25</v>
      </c>
      <c r="K299" s="198">
        <v>0.01</v>
      </c>
      <c r="L299" s="15"/>
      <c r="M299" s="11"/>
    </row>
    <row r="300" spans="1:13" s="4" customFormat="1" ht="30.6" customHeight="1">
      <c r="A300" s="11"/>
      <c r="B300" s="12"/>
      <c r="C300" s="208"/>
      <c r="E300" s="209"/>
      <c r="F300" s="209"/>
      <c r="G300" s="210"/>
      <c r="H300" s="306" t="s">
        <v>75</v>
      </c>
      <c r="I300" s="307"/>
      <c r="J300" s="197" t="s">
        <v>27</v>
      </c>
      <c r="K300" s="198">
        <v>0.05</v>
      </c>
      <c r="L300" s="13"/>
      <c r="M300" s="11"/>
    </row>
    <row r="301" spans="1:13" ht="30.6" customHeight="1">
      <c r="A301" s="5"/>
      <c r="B301" s="9"/>
      <c r="C301" s="211"/>
      <c r="D301" s="212"/>
      <c r="E301" s="212"/>
      <c r="F301" s="212"/>
      <c r="G301" s="213"/>
      <c r="H301" s="307" t="s">
        <v>28</v>
      </c>
      <c r="I301" s="307"/>
      <c r="J301" s="197" t="s">
        <v>29</v>
      </c>
      <c r="K301" s="198">
        <f>SUM(K298:K300)</f>
        <v>0.3</v>
      </c>
      <c r="L301" s="10"/>
      <c r="M301" s="5"/>
    </row>
    <row r="302" spans="1:13" ht="17.25" thickBot="1">
      <c r="A302" s="5"/>
      <c r="B302" s="9"/>
      <c r="C302" s="218"/>
      <c r="D302" s="216"/>
      <c r="E302" s="216"/>
      <c r="F302" s="216"/>
      <c r="G302" s="217"/>
      <c r="H302" s="302"/>
      <c r="I302" s="302"/>
      <c r="J302" s="302"/>
      <c r="K302" s="303"/>
      <c r="L302" s="10"/>
      <c r="M302" s="5"/>
    </row>
    <row r="303" spans="1:13" ht="17.25" thickBot="1">
      <c r="A303" s="5"/>
      <c r="B303" s="229"/>
      <c r="C303" s="230"/>
      <c r="D303" s="230"/>
      <c r="E303" s="231"/>
      <c r="F303" s="230"/>
      <c r="G303" s="232"/>
      <c r="H303" s="230"/>
      <c r="I303" s="230"/>
      <c r="J303" s="230"/>
      <c r="K303" s="230"/>
      <c r="L303" s="233"/>
      <c r="M303" s="5"/>
    </row>
    <row r="304" spans="1:13" ht="17.25" thickTop="1">
      <c r="A304" s="5"/>
      <c r="B304" s="5"/>
      <c r="C304" s="5"/>
      <c r="D304" s="5"/>
      <c r="E304" s="6"/>
      <c r="F304" s="5"/>
      <c r="G304" s="5"/>
      <c r="H304" s="5"/>
      <c r="I304" s="5"/>
      <c r="J304" s="5"/>
      <c r="K304" s="5"/>
      <c r="L304" s="5"/>
      <c r="M304" s="5"/>
    </row>
  </sheetData>
  <mergeCells count="35">
    <mergeCell ref="C3:F3"/>
    <mergeCell ref="C298:G298"/>
    <mergeCell ref="C10:K10"/>
    <mergeCell ref="C284:J284"/>
    <mergeCell ref="H302:K302"/>
    <mergeCell ref="C299:G299"/>
    <mergeCell ref="H299:I299"/>
    <mergeCell ref="H300:I300"/>
    <mergeCell ref="H301:I301"/>
    <mergeCell ref="C297:G297"/>
    <mergeCell ref="H297:J297"/>
    <mergeCell ref="H298:I298"/>
    <mergeCell ref="D296:K296"/>
    <mergeCell ref="C6:K6"/>
    <mergeCell ref="I11:I12"/>
    <mergeCell ref="C272:J272"/>
    <mergeCell ref="G293:J293"/>
    <mergeCell ref="G294:J294"/>
    <mergeCell ref="G287:J287"/>
    <mergeCell ref="C5:K5"/>
    <mergeCell ref="J11:J12"/>
    <mergeCell ref="K11:K12"/>
    <mergeCell ref="C11:C12"/>
    <mergeCell ref="D11:D12"/>
    <mergeCell ref="G11:G12"/>
    <mergeCell ref="H11:H12"/>
    <mergeCell ref="E11:F11"/>
    <mergeCell ref="C7:K8"/>
    <mergeCell ref="C9:K9"/>
    <mergeCell ref="G286:J286"/>
    <mergeCell ref="G289:J289"/>
    <mergeCell ref="G292:J292"/>
    <mergeCell ref="G288:J288"/>
    <mergeCell ref="G290:J290"/>
    <mergeCell ref="G291:J291"/>
  </mergeCells>
  <phoneticPr fontId="58" type="noConversion"/>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72"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292" t="s">
        <v>97</v>
      </c>
      <c r="D3" s="317"/>
      <c r="E3" s="317"/>
      <c r="F3" s="317"/>
      <c r="G3" s="5"/>
      <c r="H3" s="5"/>
      <c r="I3" s="5"/>
      <c r="J3" s="5"/>
      <c r="K3" s="5"/>
      <c r="L3" s="10"/>
      <c r="M3" s="5"/>
    </row>
    <row r="4" spans="1:13">
      <c r="A4" s="5"/>
      <c r="B4" s="9"/>
      <c r="C4" s="202" t="s">
        <v>0</v>
      </c>
      <c r="D4" s="203" t="s">
        <v>98</v>
      </c>
      <c r="E4" s="202" t="s">
        <v>1</v>
      </c>
      <c r="F4" s="203">
        <v>1</v>
      </c>
      <c r="G4" s="5"/>
      <c r="H4" s="5"/>
      <c r="I4" s="5"/>
      <c r="J4" s="5"/>
      <c r="K4" s="5"/>
      <c r="L4" s="10"/>
      <c r="M4" s="5"/>
    </row>
    <row r="5" spans="1:13">
      <c r="A5" s="5"/>
      <c r="B5" s="9"/>
      <c r="C5" s="318" t="s">
        <v>30</v>
      </c>
      <c r="D5" s="318"/>
      <c r="E5" s="318"/>
      <c r="F5" s="318"/>
      <c r="G5" s="318"/>
      <c r="H5" s="318"/>
      <c r="I5" s="318"/>
      <c r="J5" s="318"/>
      <c r="K5" s="318"/>
      <c r="L5" s="10"/>
      <c r="M5" s="5"/>
    </row>
    <row r="6" spans="1:13" ht="17.25" thickBot="1">
      <c r="A6" s="5"/>
      <c r="B6" s="9"/>
      <c r="C6" s="311" t="s">
        <v>31</v>
      </c>
      <c r="D6" s="311"/>
      <c r="E6" s="311"/>
      <c r="F6" s="311"/>
      <c r="G6" s="311"/>
      <c r="H6" s="311"/>
      <c r="I6" s="311"/>
      <c r="J6" s="311"/>
      <c r="K6" s="311"/>
      <c r="L6" s="10"/>
      <c r="M6" s="5"/>
    </row>
    <row r="7" spans="1:13" s="20" customFormat="1" ht="16.5" customHeight="1">
      <c r="A7" s="19"/>
      <c r="B7" s="219"/>
      <c r="C7" s="319" t="s">
        <v>86</v>
      </c>
      <c r="D7" s="320"/>
      <c r="E7" s="320"/>
      <c r="F7" s="320"/>
      <c r="G7" s="320"/>
      <c r="H7" s="320"/>
      <c r="I7" s="320"/>
      <c r="J7" s="320"/>
      <c r="K7" s="321"/>
      <c r="L7" s="21"/>
      <c r="M7" s="19"/>
    </row>
    <row r="8" spans="1:13" ht="33.75" customHeight="1" thickBot="1">
      <c r="A8" s="5"/>
      <c r="B8" s="220"/>
      <c r="C8" s="322"/>
      <c r="D8" s="323"/>
      <c r="E8" s="323"/>
      <c r="F8" s="323"/>
      <c r="G8" s="323"/>
      <c r="H8" s="323"/>
      <c r="I8" s="323"/>
      <c r="J8" s="323"/>
      <c r="K8" s="324"/>
      <c r="L8" s="10"/>
      <c r="M8" s="5"/>
    </row>
    <row r="9" spans="1:13" ht="34.5" customHeight="1">
      <c r="A9" s="5"/>
      <c r="B9" s="220"/>
      <c r="C9" s="325" t="s">
        <v>87</v>
      </c>
      <c r="D9" s="326"/>
      <c r="E9" s="326"/>
      <c r="F9" s="326"/>
      <c r="G9" s="326"/>
      <c r="H9" s="326"/>
      <c r="I9" s="326"/>
      <c r="J9" s="326"/>
      <c r="K9" s="327"/>
      <c r="L9" s="10"/>
      <c r="M9" s="5"/>
    </row>
    <row r="10" spans="1:13" ht="30" customHeight="1" thickBot="1">
      <c r="A10" s="5"/>
      <c r="B10" s="220"/>
      <c r="C10" s="297"/>
      <c r="D10" s="297"/>
      <c r="E10" s="297"/>
      <c r="F10" s="297"/>
      <c r="G10" s="297"/>
      <c r="H10" s="297"/>
      <c r="I10" s="297"/>
      <c r="J10" s="297"/>
      <c r="K10" s="298"/>
      <c r="L10" s="10"/>
      <c r="M10" s="5"/>
    </row>
    <row r="11" spans="1:13" ht="30" customHeight="1">
      <c r="A11" s="5"/>
      <c r="B11" s="9"/>
      <c r="C11" s="278" t="s">
        <v>3</v>
      </c>
      <c r="D11" s="280" t="s">
        <v>4</v>
      </c>
      <c r="E11" s="282" t="s">
        <v>5</v>
      </c>
      <c r="F11" s="282"/>
      <c r="G11" s="278" t="s">
        <v>6</v>
      </c>
      <c r="H11" s="280" t="s">
        <v>7</v>
      </c>
      <c r="I11" s="280" t="s">
        <v>8</v>
      </c>
      <c r="J11" s="274" t="s">
        <v>9</v>
      </c>
      <c r="K11" s="276" t="s">
        <v>10</v>
      </c>
      <c r="L11" s="10"/>
      <c r="M11" s="5"/>
    </row>
    <row r="12" spans="1:13" ht="30" customHeight="1" thickBot="1">
      <c r="A12" s="5"/>
      <c r="B12" s="9"/>
      <c r="C12" s="279"/>
      <c r="D12" s="281"/>
      <c r="E12" s="129" t="s">
        <v>11</v>
      </c>
      <c r="F12" s="129" t="s">
        <v>12</v>
      </c>
      <c r="G12" s="279"/>
      <c r="H12" s="281"/>
      <c r="I12" s="281"/>
      <c r="J12" s="275"/>
      <c r="K12" s="277"/>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28" t="s">
        <v>14</v>
      </c>
      <c r="D40" s="329"/>
      <c r="E40" s="329"/>
      <c r="F40" s="329"/>
      <c r="G40" s="329"/>
      <c r="H40" s="329"/>
      <c r="I40" s="329"/>
      <c r="J40" s="330"/>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14"/>
      <c r="H42" s="315"/>
      <c r="I42" s="316"/>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9"/>
      <c r="H48" s="180"/>
      <c r="I48" s="181"/>
      <c r="J48" s="186"/>
      <c r="K48" s="184"/>
      <c r="L48" s="13"/>
      <c r="M48" s="11"/>
    </row>
    <row r="49" spans="1:13" s="3" customFormat="1" ht="30" customHeight="1" thickBot="1">
      <c r="A49" s="11"/>
      <c r="B49" s="12"/>
      <c r="C49" s="170"/>
      <c r="D49" s="171"/>
      <c r="E49" s="170"/>
      <c r="F49" s="170"/>
      <c r="G49" s="188" t="s">
        <v>16</v>
      </c>
      <c r="H49" s="189"/>
      <c r="I49" s="190"/>
      <c r="J49" s="191"/>
      <c r="K49" s="167"/>
      <c r="L49" s="13"/>
      <c r="M49" s="11"/>
    </row>
    <row r="50" spans="1:13" s="3" customFormat="1" thickBot="1">
      <c r="A50" s="11"/>
      <c r="B50" s="12"/>
      <c r="C50" s="170"/>
      <c r="D50" s="171"/>
      <c r="E50" s="171"/>
      <c r="F50" s="171"/>
      <c r="G50" s="170"/>
      <c r="H50" s="170"/>
      <c r="I50" s="192"/>
      <c r="J50" s="193"/>
      <c r="K50" s="194"/>
      <c r="L50" s="13"/>
      <c r="M50" s="11"/>
    </row>
    <row r="51" spans="1:13" s="3" customFormat="1" ht="15.75">
      <c r="A51" s="11"/>
      <c r="B51" s="12"/>
      <c r="C51" s="195"/>
      <c r="D51" s="309"/>
      <c r="E51" s="309"/>
      <c r="F51" s="309"/>
      <c r="G51" s="309"/>
      <c r="H51" s="309"/>
      <c r="I51" s="309"/>
      <c r="J51" s="309"/>
      <c r="K51" s="310"/>
      <c r="L51" s="14"/>
      <c r="M51" s="11"/>
    </row>
    <row r="52" spans="1:13" s="3" customFormat="1" ht="46.5" customHeight="1">
      <c r="A52" s="11"/>
      <c r="B52" s="12"/>
      <c r="C52" s="294" t="s">
        <v>17</v>
      </c>
      <c r="D52" s="295"/>
      <c r="E52" s="295"/>
      <c r="F52" s="295"/>
      <c r="G52" s="295"/>
      <c r="H52" s="308" t="s">
        <v>6</v>
      </c>
      <c r="I52" s="308"/>
      <c r="J52" s="308"/>
      <c r="K52" s="196" t="s">
        <v>19</v>
      </c>
      <c r="L52" s="15"/>
      <c r="M52" s="11"/>
    </row>
    <row r="53" spans="1:13" s="3" customFormat="1" ht="32.25" customHeight="1">
      <c r="A53" s="11"/>
      <c r="B53" s="12"/>
      <c r="C53" s="294" t="s">
        <v>32</v>
      </c>
      <c r="D53" s="295"/>
      <c r="E53" s="295"/>
      <c r="F53" s="295"/>
      <c r="G53" s="295"/>
      <c r="H53" s="307" t="s">
        <v>21</v>
      </c>
      <c r="I53" s="307"/>
      <c r="J53" s="197" t="s">
        <v>22</v>
      </c>
      <c r="K53" s="198" t="s">
        <v>33</v>
      </c>
      <c r="L53" s="214"/>
      <c r="M53" s="11"/>
    </row>
    <row r="54" spans="1:13" s="3" customFormat="1" ht="30" customHeight="1">
      <c r="A54" s="11"/>
      <c r="B54" s="12"/>
      <c r="C54" s="294" t="s">
        <v>23</v>
      </c>
      <c r="D54" s="295"/>
      <c r="E54" s="295"/>
      <c r="F54" s="295"/>
      <c r="G54" s="295"/>
      <c r="H54" s="304" t="s">
        <v>24</v>
      </c>
      <c r="I54" s="305"/>
      <c r="J54" s="197" t="s">
        <v>25</v>
      </c>
      <c r="K54" s="198" t="s">
        <v>33</v>
      </c>
      <c r="L54" s="15"/>
      <c r="M54" s="11"/>
    </row>
    <row r="55" spans="1:13" s="4" customFormat="1" ht="58.5" customHeight="1">
      <c r="A55" s="11"/>
      <c r="B55" s="12"/>
      <c r="C55" s="208"/>
      <c r="D55" s="209"/>
      <c r="E55" s="209"/>
      <c r="F55" s="209"/>
      <c r="G55" s="210"/>
      <c r="H55" s="306" t="s">
        <v>26</v>
      </c>
      <c r="I55" s="307"/>
      <c r="J55" s="197" t="s">
        <v>27</v>
      </c>
      <c r="K55" s="198" t="s">
        <v>33</v>
      </c>
      <c r="L55" s="13"/>
      <c r="M55" s="11"/>
    </row>
    <row r="56" spans="1:13" ht="57.75" customHeight="1">
      <c r="A56" s="5"/>
      <c r="B56" s="9"/>
      <c r="C56" s="211"/>
      <c r="D56" s="212"/>
      <c r="E56" s="212"/>
      <c r="F56" s="212"/>
      <c r="G56" s="213"/>
      <c r="H56" s="307" t="s">
        <v>28</v>
      </c>
      <c r="I56" s="307"/>
      <c r="J56" s="197" t="s">
        <v>29</v>
      </c>
      <c r="K56" s="198" t="s">
        <v>33</v>
      </c>
      <c r="L56" s="10"/>
      <c r="M56" s="5"/>
    </row>
    <row r="57" spans="1:13" ht="17.25" thickBot="1">
      <c r="A57" s="5"/>
      <c r="B57" s="9"/>
      <c r="C57" s="211"/>
      <c r="D57" s="216"/>
      <c r="E57" s="216"/>
      <c r="F57" s="212"/>
      <c r="G57" s="217"/>
      <c r="H57" s="312"/>
      <c r="I57" s="312"/>
      <c r="J57" s="312"/>
      <c r="K57" s="313"/>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80"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428" t="s">
        <v>96</v>
      </c>
      <c r="D3" s="429"/>
      <c r="E3" s="429"/>
      <c r="F3" s="429"/>
      <c r="P3" s="26"/>
    </row>
    <row r="4" spans="2:16">
      <c r="B4" s="25"/>
      <c r="C4" s="206" t="s">
        <v>0</v>
      </c>
      <c r="D4" s="235" t="s">
        <v>98</v>
      </c>
      <c r="E4" s="206" t="s">
        <v>1</v>
      </c>
      <c r="F4" s="207">
        <v>1</v>
      </c>
      <c r="P4" s="26"/>
    </row>
    <row r="5" spans="2:16">
      <c r="B5" s="25"/>
      <c r="C5" s="127"/>
      <c r="D5" s="128"/>
      <c r="E5" s="127"/>
      <c r="F5" s="128"/>
      <c r="P5" s="26"/>
    </row>
    <row r="6" spans="2:16" ht="48" customHeight="1">
      <c r="B6" s="25"/>
      <c r="C6" s="430" t="s">
        <v>88</v>
      </c>
      <c r="D6" s="430"/>
      <c r="E6" s="430"/>
      <c r="F6" s="430"/>
      <c r="G6" s="430"/>
      <c r="H6" s="430"/>
      <c r="I6" s="430"/>
      <c r="J6" s="430"/>
      <c r="K6" s="430"/>
      <c r="L6" s="430"/>
      <c r="M6" s="430"/>
      <c r="N6" s="430"/>
      <c r="O6" s="430"/>
      <c r="P6" s="27"/>
    </row>
    <row r="7" spans="2:16" ht="15" thickBot="1">
      <c r="B7" s="25"/>
      <c r="C7" s="52"/>
      <c r="D7" s="52"/>
      <c r="E7" s="52"/>
      <c r="F7" s="52"/>
      <c r="G7" s="52"/>
      <c r="H7" s="52"/>
      <c r="I7" s="52"/>
      <c r="J7" s="52"/>
      <c r="K7" s="52"/>
      <c r="L7" s="52"/>
      <c r="M7" s="52"/>
      <c r="N7" s="52"/>
      <c r="O7" s="52"/>
      <c r="P7" s="26"/>
    </row>
    <row r="8" spans="2:16" ht="15">
      <c r="B8" s="25"/>
      <c r="C8" s="387"/>
      <c r="D8" s="389"/>
      <c r="E8" s="390"/>
      <c r="F8" s="390"/>
      <c r="G8" s="390"/>
      <c r="H8" s="390"/>
      <c r="I8" s="390"/>
      <c r="J8" s="390"/>
      <c r="K8" s="391"/>
      <c r="L8" s="402"/>
      <c r="M8" s="403"/>
      <c r="N8" s="403"/>
      <c r="O8" s="404"/>
      <c r="P8" s="28"/>
    </row>
    <row r="9" spans="2:16" ht="15">
      <c r="B9" s="25"/>
      <c r="C9" s="388"/>
      <c r="D9" s="392" t="s">
        <v>34</v>
      </c>
      <c r="E9" s="393"/>
      <c r="F9" s="393"/>
      <c r="G9" s="393"/>
      <c r="H9" s="393"/>
      <c r="I9" s="393"/>
      <c r="J9" s="393"/>
      <c r="K9" s="394"/>
      <c r="L9" s="405"/>
      <c r="M9" s="406"/>
      <c r="N9" s="406"/>
      <c r="O9" s="407"/>
      <c r="P9" s="28"/>
    </row>
    <row r="10" spans="2:16" ht="15">
      <c r="B10" s="25"/>
      <c r="C10" s="388"/>
      <c r="D10" s="392"/>
      <c r="E10" s="393"/>
      <c r="F10" s="393"/>
      <c r="G10" s="393"/>
      <c r="H10" s="393"/>
      <c r="I10" s="393"/>
      <c r="J10" s="393"/>
      <c r="K10" s="394"/>
      <c r="L10" s="395" t="s">
        <v>35</v>
      </c>
      <c r="M10" s="408"/>
      <c r="N10" s="409"/>
      <c r="O10" s="410"/>
      <c r="P10" s="28"/>
    </row>
    <row r="11" spans="2:16" ht="15">
      <c r="B11" s="25"/>
      <c r="C11" s="388"/>
      <c r="D11" s="392" t="s">
        <v>36</v>
      </c>
      <c r="E11" s="393"/>
      <c r="F11" s="393"/>
      <c r="G11" s="393"/>
      <c r="H11" s="393"/>
      <c r="I11" s="393"/>
      <c r="J11" s="393"/>
      <c r="K11" s="394"/>
      <c r="L11" s="396"/>
      <c r="M11" s="411"/>
      <c r="N11" s="412"/>
      <c r="O11" s="413"/>
      <c r="P11" s="29"/>
    </row>
    <row r="12" spans="2:16" ht="12.75" customHeight="1">
      <c r="B12" s="25"/>
      <c r="C12" s="388"/>
      <c r="D12" s="431"/>
      <c r="E12" s="432"/>
      <c r="F12" s="432"/>
      <c r="G12" s="432"/>
      <c r="H12" s="432"/>
      <c r="I12" s="432"/>
      <c r="J12" s="432"/>
      <c r="K12" s="433"/>
      <c r="L12" s="395" t="s">
        <v>37</v>
      </c>
      <c r="M12" s="395">
        <v>1</v>
      </c>
      <c r="N12" s="395" t="s">
        <v>38</v>
      </c>
      <c r="O12" s="400">
        <v>1</v>
      </c>
      <c r="P12" s="28"/>
    </row>
    <row r="13" spans="2:16" ht="13.5">
      <c r="B13" s="25"/>
      <c r="C13" s="388"/>
      <c r="D13" s="431"/>
      <c r="E13" s="432"/>
      <c r="F13" s="432"/>
      <c r="G13" s="432"/>
      <c r="H13" s="432"/>
      <c r="I13" s="432"/>
      <c r="J13" s="432"/>
      <c r="K13" s="433"/>
      <c r="L13" s="414"/>
      <c r="M13" s="414"/>
      <c r="N13" s="414"/>
      <c r="O13" s="401"/>
      <c r="P13" s="28"/>
    </row>
    <row r="14" spans="2:16" ht="15">
      <c r="B14" s="25"/>
      <c r="C14" s="388"/>
      <c r="D14" s="392" t="s">
        <v>89</v>
      </c>
      <c r="E14" s="393"/>
      <c r="F14" s="393"/>
      <c r="G14" s="393"/>
      <c r="H14" s="393"/>
      <c r="I14" s="393"/>
      <c r="J14" s="393"/>
      <c r="K14" s="394"/>
      <c r="L14" s="414"/>
      <c r="M14" s="414"/>
      <c r="N14" s="414"/>
      <c r="O14" s="401"/>
      <c r="P14" s="28"/>
    </row>
    <row r="15" spans="2:16" ht="15.75" thickBot="1">
      <c r="B15" s="25"/>
      <c r="C15" s="53"/>
      <c r="D15" s="54"/>
      <c r="E15" s="54"/>
      <c r="F15" s="54"/>
      <c r="G15" s="54"/>
      <c r="H15" s="54"/>
      <c r="I15" s="54"/>
      <c r="J15" s="54"/>
      <c r="K15" s="54"/>
      <c r="L15" s="54"/>
      <c r="M15" s="55"/>
      <c r="N15" s="55"/>
      <c r="O15" s="56"/>
      <c r="P15" s="30"/>
    </row>
    <row r="16" spans="2:16" ht="15">
      <c r="B16" s="25"/>
      <c r="C16" s="57"/>
      <c r="D16" s="223"/>
      <c r="E16" s="223"/>
      <c r="F16" s="223"/>
      <c r="G16" s="223"/>
      <c r="H16" s="223"/>
      <c r="I16" s="223"/>
      <c r="J16" s="223"/>
      <c r="K16" s="223"/>
      <c r="L16" s="58" t="s">
        <v>39</v>
      </c>
      <c r="M16" s="59" t="s">
        <v>40</v>
      </c>
      <c r="N16" s="59" t="s">
        <v>41</v>
      </c>
      <c r="O16" s="60" t="s">
        <v>42</v>
      </c>
      <c r="P16" s="29"/>
    </row>
    <row r="17" spans="2:16" ht="15">
      <c r="B17" s="25"/>
      <c r="C17" s="61"/>
      <c r="D17" s="221"/>
      <c r="E17" s="221"/>
      <c r="F17" s="221"/>
      <c r="G17" s="221"/>
      <c r="H17" s="221"/>
      <c r="I17" s="221"/>
      <c r="J17" s="221"/>
      <c r="K17" s="221"/>
      <c r="L17" s="62"/>
      <c r="M17" s="63"/>
      <c r="N17" s="63"/>
      <c r="O17" s="64"/>
      <c r="P17" s="31"/>
    </row>
    <row r="18" spans="2:16" ht="18" customHeight="1">
      <c r="B18" s="25"/>
      <c r="C18" s="335" t="s">
        <v>43</v>
      </c>
      <c r="D18" s="336"/>
      <c r="E18" s="336"/>
      <c r="F18" s="336"/>
      <c r="G18" s="221"/>
      <c r="H18" s="221"/>
      <c r="I18" s="221" t="s">
        <v>44</v>
      </c>
      <c r="J18" s="52"/>
      <c r="K18" s="221"/>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17" t="s">
        <v>45</v>
      </c>
      <c r="D22" s="418"/>
      <c r="E22" s="418"/>
      <c r="F22" s="418"/>
      <c r="G22" s="418"/>
      <c r="H22" s="418"/>
      <c r="I22" s="418"/>
      <c r="J22" s="418"/>
      <c r="K22" s="418"/>
      <c r="L22" s="418"/>
      <c r="M22" s="418"/>
      <c r="N22" s="418"/>
      <c r="O22" s="419"/>
      <c r="P22" s="33"/>
    </row>
    <row r="23" spans="2:16" ht="15" thickBot="1">
      <c r="B23" s="25"/>
      <c r="C23" s="75"/>
      <c r="D23" s="52"/>
      <c r="E23" s="52"/>
      <c r="F23" s="52"/>
      <c r="G23" s="52"/>
      <c r="H23" s="52"/>
      <c r="I23" s="52"/>
      <c r="J23" s="52"/>
      <c r="K23" s="52"/>
      <c r="L23" s="52"/>
      <c r="M23" s="52"/>
      <c r="N23" s="52"/>
      <c r="O23" s="76"/>
      <c r="P23" s="26"/>
    </row>
    <row r="24" spans="2:16" ht="15">
      <c r="B24" s="25"/>
      <c r="C24" s="77" t="s">
        <v>46</v>
      </c>
      <c r="D24" s="397" t="s">
        <v>6</v>
      </c>
      <c r="E24" s="398"/>
      <c r="F24" s="398"/>
      <c r="G24" s="398"/>
      <c r="H24" s="398"/>
      <c r="I24" s="398"/>
      <c r="J24" s="398"/>
      <c r="K24" s="398"/>
      <c r="L24" s="399"/>
      <c r="M24" s="415" t="s">
        <v>47</v>
      </c>
      <c r="N24" s="416"/>
      <c r="O24" s="77" t="s">
        <v>8</v>
      </c>
      <c r="P24" s="34"/>
    </row>
    <row r="25" spans="2:16" ht="15" thickBot="1">
      <c r="B25" s="25"/>
      <c r="C25" s="78"/>
      <c r="D25" s="371"/>
      <c r="E25" s="372"/>
      <c r="F25" s="372"/>
      <c r="G25" s="372"/>
      <c r="H25" s="372"/>
      <c r="I25" s="372"/>
      <c r="J25" s="372"/>
      <c r="K25" s="372"/>
      <c r="L25" s="373"/>
      <c r="M25" s="371"/>
      <c r="N25" s="373"/>
      <c r="O25" s="79"/>
      <c r="P25" s="35"/>
    </row>
    <row r="26" spans="2:16">
      <c r="B26" s="25"/>
      <c r="C26" s="374" t="s">
        <v>48</v>
      </c>
      <c r="D26" s="375"/>
      <c r="E26" s="375"/>
      <c r="F26" s="375"/>
      <c r="G26" s="375"/>
      <c r="H26" s="375"/>
      <c r="I26" s="375"/>
      <c r="J26" s="375"/>
      <c r="K26" s="375"/>
      <c r="L26" s="375"/>
      <c r="M26" s="375"/>
      <c r="N26" s="375"/>
      <c r="O26" s="376"/>
      <c r="P26" s="36"/>
    </row>
    <row r="27" spans="2:16">
      <c r="B27" s="25"/>
      <c r="C27" s="377"/>
      <c r="D27" s="378"/>
      <c r="E27" s="378"/>
      <c r="F27" s="378"/>
      <c r="G27" s="378"/>
      <c r="H27" s="378"/>
      <c r="I27" s="378"/>
      <c r="J27" s="378"/>
      <c r="K27" s="378"/>
      <c r="L27" s="378"/>
      <c r="M27" s="378"/>
      <c r="N27" s="378"/>
      <c r="O27" s="379"/>
      <c r="P27" s="36"/>
    </row>
    <row r="28" spans="2:16" ht="13.5" thickBot="1">
      <c r="B28" s="25"/>
      <c r="C28" s="380"/>
      <c r="D28" s="381"/>
      <c r="E28" s="381"/>
      <c r="F28" s="381"/>
      <c r="G28" s="381"/>
      <c r="H28" s="381"/>
      <c r="I28" s="381"/>
      <c r="J28" s="381"/>
      <c r="K28" s="381"/>
      <c r="L28" s="381"/>
      <c r="M28" s="381"/>
      <c r="N28" s="381"/>
      <c r="O28" s="382"/>
      <c r="P28" s="36"/>
    </row>
    <row r="29" spans="2:16" ht="15">
      <c r="B29" s="25"/>
      <c r="C29" s="359" t="s">
        <v>6</v>
      </c>
      <c r="D29" s="426"/>
      <c r="E29" s="426"/>
      <c r="F29" s="426"/>
      <c r="G29" s="427"/>
      <c r="H29" s="365" t="s">
        <v>49</v>
      </c>
      <c r="I29" s="426"/>
      <c r="J29" s="369" t="s">
        <v>50</v>
      </c>
      <c r="K29" s="370"/>
      <c r="L29" s="80" t="s">
        <v>51</v>
      </c>
      <c r="M29" s="365" t="s">
        <v>52</v>
      </c>
      <c r="N29" s="366"/>
      <c r="O29" s="81" t="s">
        <v>53</v>
      </c>
      <c r="P29" s="37"/>
    </row>
    <row r="30" spans="2:16" ht="14.25">
      <c r="B30" s="25"/>
      <c r="C30" s="343"/>
      <c r="D30" s="344"/>
      <c r="E30" s="344"/>
      <c r="F30" s="344"/>
      <c r="G30" s="420"/>
      <c r="H30" s="421"/>
      <c r="I30" s="420"/>
      <c r="J30" s="421"/>
      <c r="K30" s="420"/>
      <c r="L30" s="82"/>
      <c r="M30" s="422"/>
      <c r="N30" s="423"/>
      <c r="O30" s="83"/>
      <c r="P30" s="38"/>
    </row>
    <row r="31" spans="2:16" ht="14.25">
      <c r="B31" s="25"/>
      <c r="C31" s="84"/>
      <c r="D31" s="85"/>
      <c r="E31" s="85"/>
      <c r="F31" s="85"/>
      <c r="G31" s="86"/>
      <c r="H31" s="87"/>
      <c r="I31" s="86"/>
      <c r="J31" s="87"/>
      <c r="K31" s="86"/>
      <c r="L31" s="82"/>
      <c r="M31" s="422"/>
      <c r="N31" s="423"/>
      <c r="O31" s="83"/>
      <c r="P31" s="38"/>
    </row>
    <row r="32" spans="2:16" ht="15" thickBot="1">
      <c r="B32" s="25"/>
      <c r="C32" s="355"/>
      <c r="D32" s="356"/>
      <c r="E32" s="356"/>
      <c r="F32" s="356"/>
      <c r="G32" s="383"/>
      <c r="H32" s="384"/>
      <c r="I32" s="383"/>
      <c r="J32" s="384"/>
      <c r="K32" s="383"/>
      <c r="L32" s="88"/>
      <c r="M32" s="385"/>
      <c r="N32" s="386"/>
      <c r="O32" s="83"/>
      <c r="P32" s="38"/>
    </row>
    <row r="33" spans="2:16" ht="15.75" thickBot="1">
      <c r="B33" s="25"/>
      <c r="C33" s="349" t="s">
        <v>54</v>
      </c>
      <c r="D33" s="350"/>
      <c r="E33" s="350"/>
      <c r="F33" s="350"/>
      <c r="G33" s="350"/>
      <c r="H33" s="350"/>
      <c r="I33" s="350"/>
      <c r="J33" s="350"/>
      <c r="K33" s="350"/>
      <c r="L33" s="350"/>
      <c r="M33" s="350"/>
      <c r="N33" s="351"/>
      <c r="O33" s="89"/>
      <c r="P33" s="39"/>
    </row>
    <row r="34" spans="2:16" ht="13.5" customHeight="1">
      <c r="B34" s="25"/>
      <c r="C34" s="374" t="s">
        <v>55</v>
      </c>
      <c r="D34" s="375"/>
      <c r="E34" s="375"/>
      <c r="F34" s="375"/>
      <c r="G34" s="375"/>
      <c r="H34" s="375"/>
      <c r="I34" s="375"/>
      <c r="J34" s="375"/>
      <c r="K34" s="375"/>
      <c r="L34" s="375"/>
      <c r="M34" s="375"/>
      <c r="N34" s="375"/>
      <c r="O34" s="376"/>
      <c r="P34" s="36"/>
    </row>
    <row r="35" spans="2:16">
      <c r="B35" s="25"/>
      <c r="C35" s="377"/>
      <c r="D35" s="378"/>
      <c r="E35" s="378"/>
      <c r="F35" s="378"/>
      <c r="G35" s="378"/>
      <c r="H35" s="378"/>
      <c r="I35" s="378"/>
      <c r="J35" s="378"/>
      <c r="K35" s="378"/>
      <c r="L35" s="378"/>
      <c r="M35" s="378"/>
      <c r="N35" s="378"/>
      <c r="O35" s="379"/>
      <c r="P35" s="36"/>
    </row>
    <row r="36" spans="2:16" ht="13.5" thickBot="1">
      <c r="B36" s="25"/>
      <c r="C36" s="380"/>
      <c r="D36" s="381"/>
      <c r="E36" s="381"/>
      <c r="F36" s="381"/>
      <c r="G36" s="381"/>
      <c r="H36" s="381"/>
      <c r="I36" s="381"/>
      <c r="J36" s="381"/>
      <c r="K36" s="381"/>
      <c r="L36" s="381"/>
      <c r="M36" s="381"/>
      <c r="N36" s="381"/>
      <c r="O36" s="382"/>
      <c r="P36" s="36"/>
    </row>
    <row r="37" spans="2:16" ht="15">
      <c r="B37" s="25"/>
      <c r="C37" s="359" t="s">
        <v>6</v>
      </c>
      <c r="D37" s="360"/>
      <c r="E37" s="360"/>
      <c r="F37" s="360"/>
      <c r="G37" s="360"/>
      <c r="H37" s="360"/>
      <c r="I37" s="360"/>
      <c r="J37" s="366"/>
      <c r="K37" s="222" t="s">
        <v>47</v>
      </c>
      <c r="L37" s="80" t="s">
        <v>8</v>
      </c>
      <c r="M37" s="365" t="s">
        <v>56</v>
      </c>
      <c r="N37" s="366"/>
      <c r="O37" s="81" t="s">
        <v>53</v>
      </c>
      <c r="P37" s="37"/>
    </row>
    <row r="38" spans="2:16" ht="14.25">
      <c r="B38" s="25"/>
      <c r="C38" s="343"/>
      <c r="D38" s="344"/>
      <c r="E38" s="344"/>
      <c r="F38" s="344"/>
      <c r="G38" s="344"/>
      <c r="H38" s="344"/>
      <c r="I38" s="344"/>
      <c r="J38" s="420"/>
      <c r="K38" s="226"/>
      <c r="L38" s="90"/>
      <c r="M38" s="424"/>
      <c r="N38" s="425"/>
      <c r="O38" s="83"/>
      <c r="P38" s="38"/>
    </row>
    <row r="39" spans="2:16" ht="15" thickBot="1">
      <c r="B39" s="25"/>
      <c r="C39" s="355"/>
      <c r="D39" s="356"/>
      <c r="E39" s="356"/>
      <c r="F39" s="356"/>
      <c r="G39" s="356"/>
      <c r="H39" s="356"/>
      <c r="I39" s="356"/>
      <c r="J39" s="383"/>
      <c r="K39" s="85"/>
      <c r="L39" s="91"/>
      <c r="M39" s="357"/>
      <c r="N39" s="358"/>
      <c r="O39" s="92"/>
      <c r="P39" s="38"/>
    </row>
    <row r="40" spans="2:16" ht="15.75" thickBot="1">
      <c r="B40" s="25"/>
      <c r="C40" s="349" t="s">
        <v>54</v>
      </c>
      <c r="D40" s="350"/>
      <c r="E40" s="350"/>
      <c r="F40" s="350"/>
      <c r="G40" s="350"/>
      <c r="H40" s="350"/>
      <c r="I40" s="350"/>
      <c r="J40" s="350"/>
      <c r="K40" s="350"/>
      <c r="L40" s="350"/>
      <c r="M40" s="350"/>
      <c r="N40" s="351"/>
      <c r="O40" s="93">
        <v>0</v>
      </c>
      <c r="P40" s="38"/>
    </row>
    <row r="41" spans="2:16">
      <c r="B41" s="25"/>
      <c r="C41" s="374" t="s">
        <v>57</v>
      </c>
      <c r="D41" s="375"/>
      <c r="E41" s="375"/>
      <c r="F41" s="375"/>
      <c r="G41" s="375"/>
      <c r="H41" s="375"/>
      <c r="I41" s="375"/>
      <c r="J41" s="375"/>
      <c r="K41" s="375"/>
      <c r="L41" s="375"/>
      <c r="M41" s="375"/>
      <c r="N41" s="375"/>
      <c r="O41" s="376"/>
      <c r="P41" s="36"/>
    </row>
    <row r="42" spans="2:16">
      <c r="B42" s="25"/>
      <c r="C42" s="377"/>
      <c r="D42" s="378"/>
      <c r="E42" s="378"/>
      <c r="F42" s="378"/>
      <c r="G42" s="378"/>
      <c r="H42" s="378"/>
      <c r="I42" s="378"/>
      <c r="J42" s="378"/>
      <c r="K42" s="378"/>
      <c r="L42" s="378"/>
      <c r="M42" s="378"/>
      <c r="N42" s="378"/>
      <c r="O42" s="379"/>
      <c r="P42" s="36"/>
    </row>
    <row r="43" spans="2:16" ht="13.5" thickBot="1">
      <c r="B43" s="25"/>
      <c r="C43" s="380"/>
      <c r="D43" s="381"/>
      <c r="E43" s="381"/>
      <c r="F43" s="381"/>
      <c r="G43" s="381"/>
      <c r="H43" s="381"/>
      <c r="I43" s="381"/>
      <c r="J43" s="381"/>
      <c r="K43" s="381"/>
      <c r="L43" s="381"/>
      <c r="M43" s="381"/>
      <c r="N43" s="381"/>
      <c r="O43" s="382"/>
      <c r="P43" s="36"/>
    </row>
    <row r="44" spans="2:16" ht="17.25">
      <c r="B44" s="25"/>
      <c r="C44" s="359" t="s">
        <v>58</v>
      </c>
      <c r="D44" s="360"/>
      <c r="E44" s="360"/>
      <c r="F44" s="360"/>
      <c r="G44" s="360"/>
      <c r="H44" s="360"/>
      <c r="I44" s="360"/>
      <c r="J44" s="80" t="s">
        <v>59</v>
      </c>
      <c r="K44" s="224" t="s">
        <v>60</v>
      </c>
      <c r="L44" s="94" t="s">
        <v>61</v>
      </c>
      <c r="M44" s="365" t="s">
        <v>62</v>
      </c>
      <c r="N44" s="366"/>
      <c r="O44" s="81" t="s">
        <v>53</v>
      </c>
      <c r="P44" s="37"/>
    </row>
    <row r="45" spans="2:16" ht="14.25">
      <c r="B45" s="25"/>
      <c r="C45" s="343"/>
      <c r="D45" s="344"/>
      <c r="E45" s="344"/>
      <c r="F45" s="344"/>
      <c r="G45" s="344"/>
      <c r="H45" s="344"/>
      <c r="I45" s="344"/>
      <c r="J45" s="95"/>
      <c r="K45" s="96"/>
      <c r="L45" s="95"/>
      <c r="M45" s="363"/>
      <c r="N45" s="364"/>
      <c r="O45" s="83"/>
      <c r="P45" s="38"/>
    </row>
    <row r="46" spans="2:16" ht="15" thickBot="1">
      <c r="B46" s="25"/>
      <c r="C46" s="355"/>
      <c r="D46" s="356"/>
      <c r="E46" s="356"/>
      <c r="F46" s="356"/>
      <c r="G46" s="356"/>
      <c r="H46" s="356"/>
      <c r="I46" s="356"/>
      <c r="J46" s="97"/>
      <c r="K46" s="98"/>
      <c r="L46" s="97"/>
      <c r="M46" s="357"/>
      <c r="N46" s="358"/>
      <c r="O46" s="99"/>
      <c r="P46" s="38"/>
    </row>
    <row r="47" spans="2:16" ht="15.75" thickBot="1">
      <c r="B47" s="25"/>
      <c r="C47" s="349" t="s">
        <v>54</v>
      </c>
      <c r="D47" s="350"/>
      <c r="E47" s="350"/>
      <c r="F47" s="350"/>
      <c r="G47" s="350"/>
      <c r="H47" s="350"/>
      <c r="I47" s="350"/>
      <c r="J47" s="350"/>
      <c r="K47" s="350"/>
      <c r="L47" s="350"/>
      <c r="M47" s="350"/>
      <c r="N47" s="351"/>
      <c r="O47" s="89"/>
      <c r="P47" s="39"/>
    </row>
    <row r="48" spans="2:16">
      <c r="B48" s="25"/>
      <c r="C48" s="374" t="s">
        <v>63</v>
      </c>
      <c r="D48" s="375"/>
      <c r="E48" s="375"/>
      <c r="F48" s="375"/>
      <c r="G48" s="375"/>
      <c r="H48" s="375"/>
      <c r="I48" s="375"/>
      <c r="J48" s="375"/>
      <c r="K48" s="375"/>
      <c r="L48" s="375"/>
      <c r="M48" s="375"/>
      <c r="N48" s="375"/>
      <c r="O48" s="376"/>
      <c r="P48" s="36"/>
    </row>
    <row r="49" spans="2:16">
      <c r="B49" s="25"/>
      <c r="C49" s="377"/>
      <c r="D49" s="378"/>
      <c r="E49" s="378"/>
      <c r="F49" s="378"/>
      <c r="G49" s="378"/>
      <c r="H49" s="378"/>
      <c r="I49" s="378"/>
      <c r="J49" s="378"/>
      <c r="K49" s="378"/>
      <c r="L49" s="378"/>
      <c r="M49" s="378"/>
      <c r="N49" s="378"/>
      <c r="O49" s="379"/>
      <c r="P49" s="36"/>
    </row>
    <row r="50" spans="2:16" ht="13.5" thickBot="1">
      <c r="B50" s="25"/>
      <c r="C50" s="380"/>
      <c r="D50" s="381"/>
      <c r="E50" s="381"/>
      <c r="F50" s="381"/>
      <c r="G50" s="381"/>
      <c r="H50" s="381"/>
      <c r="I50" s="381"/>
      <c r="J50" s="381"/>
      <c r="K50" s="381"/>
      <c r="L50" s="381"/>
      <c r="M50" s="381"/>
      <c r="N50" s="381"/>
      <c r="O50" s="382"/>
      <c r="P50" s="36"/>
    </row>
    <row r="51" spans="2:16" ht="30">
      <c r="B51" s="25"/>
      <c r="C51" s="359" t="s">
        <v>64</v>
      </c>
      <c r="D51" s="360"/>
      <c r="E51" s="360"/>
      <c r="F51" s="360"/>
      <c r="G51" s="360"/>
      <c r="H51" s="360"/>
      <c r="I51" s="360"/>
      <c r="J51" s="80" t="s">
        <v>65</v>
      </c>
      <c r="K51" s="100" t="s">
        <v>66</v>
      </c>
      <c r="L51" s="101" t="s">
        <v>67</v>
      </c>
      <c r="M51" s="361" t="s">
        <v>52</v>
      </c>
      <c r="N51" s="362"/>
      <c r="O51" s="102" t="s">
        <v>53</v>
      </c>
      <c r="P51" s="40"/>
    </row>
    <row r="52" spans="2:16" ht="14.25">
      <c r="B52" s="25"/>
      <c r="C52" s="103"/>
      <c r="D52" s="104"/>
      <c r="E52" s="104"/>
      <c r="F52" s="104"/>
      <c r="G52" s="104"/>
      <c r="H52" s="104"/>
      <c r="I52" s="104"/>
      <c r="J52" s="105"/>
      <c r="K52" s="106"/>
      <c r="L52" s="107"/>
      <c r="M52" s="367"/>
      <c r="N52" s="368"/>
      <c r="O52" s="108"/>
      <c r="P52" s="41"/>
    </row>
    <row r="53" spans="2:16" ht="14.25">
      <c r="B53" s="25"/>
      <c r="C53" s="103"/>
      <c r="D53" s="104"/>
      <c r="E53" s="104"/>
      <c r="F53" s="104"/>
      <c r="G53" s="104"/>
      <c r="H53" s="104"/>
      <c r="I53" s="104"/>
      <c r="J53" s="105"/>
      <c r="K53" s="106"/>
      <c r="L53" s="107"/>
      <c r="M53" s="367"/>
      <c r="N53" s="368"/>
      <c r="O53" s="108"/>
      <c r="P53" s="41"/>
    </row>
    <row r="54" spans="2:16" ht="14.25">
      <c r="B54" s="25"/>
      <c r="C54" s="103"/>
      <c r="D54" s="104"/>
      <c r="E54" s="104"/>
      <c r="F54" s="104"/>
      <c r="G54" s="104"/>
      <c r="H54" s="104"/>
      <c r="I54" s="104"/>
      <c r="J54" s="105"/>
      <c r="K54" s="106"/>
      <c r="L54" s="107"/>
      <c r="M54" s="363"/>
      <c r="N54" s="364"/>
      <c r="O54" s="108"/>
      <c r="P54" s="41"/>
    </row>
    <row r="55" spans="2:16" ht="15" thickBot="1">
      <c r="B55" s="25"/>
      <c r="C55" s="355"/>
      <c r="D55" s="356"/>
      <c r="E55" s="356"/>
      <c r="F55" s="356"/>
      <c r="G55" s="356"/>
      <c r="H55" s="356"/>
      <c r="I55" s="356"/>
      <c r="J55" s="97"/>
      <c r="K55" s="98"/>
      <c r="L55" s="97"/>
      <c r="M55" s="357"/>
      <c r="N55" s="358"/>
      <c r="O55" s="99"/>
      <c r="P55" s="38"/>
    </row>
    <row r="56" spans="2:16" ht="15.75" thickBot="1">
      <c r="B56" s="25"/>
      <c r="C56" s="349" t="s">
        <v>54</v>
      </c>
      <c r="D56" s="350"/>
      <c r="E56" s="350"/>
      <c r="F56" s="350"/>
      <c r="G56" s="350"/>
      <c r="H56" s="350"/>
      <c r="I56" s="350"/>
      <c r="J56" s="350"/>
      <c r="K56" s="350"/>
      <c r="L56" s="350"/>
      <c r="M56" s="350"/>
      <c r="N56" s="35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52" t="s">
        <v>68</v>
      </c>
      <c r="D58" s="353"/>
      <c r="E58" s="353"/>
      <c r="F58" s="353"/>
      <c r="G58" s="353"/>
      <c r="H58" s="353"/>
      <c r="I58" s="353"/>
      <c r="J58" s="353"/>
      <c r="K58" s="353"/>
      <c r="L58" s="353"/>
      <c r="M58" s="353"/>
      <c r="N58" s="354"/>
      <c r="O58" s="109"/>
      <c r="P58" s="42"/>
    </row>
    <row r="59" spans="2:16">
      <c r="B59" s="25"/>
      <c r="C59" s="374" t="s">
        <v>69</v>
      </c>
      <c r="D59" s="375"/>
      <c r="E59" s="375"/>
      <c r="F59" s="375"/>
      <c r="G59" s="375"/>
      <c r="H59" s="375"/>
      <c r="I59" s="375"/>
      <c r="J59" s="375"/>
      <c r="K59" s="375"/>
      <c r="L59" s="375"/>
      <c r="M59" s="375"/>
      <c r="N59" s="375"/>
      <c r="O59" s="376"/>
      <c r="P59" s="36"/>
    </row>
    <row r="60" spans="2:16">
      <c r="B60" s="25"/>
      <c r="C60" s="377"/>
      <c r="D60" s="378"/>
      <c r="E60" s="378"/>
      <c r="F60" s="378"/>
      <c r="G60" s="378"/>
      <c r="H60" s="378"/>
      <c r="I60" s="378"/>
      <c r="J60" s="378"/>
      <c r="K60" s="378"/>
      <c r="L60" s="378"/>
      <c r="M60" s="378"/>
      <c r="N60" s="378"/>
      <c r="O60" s="379"/>
      <c r="P60" s="36"/>
    </row>
    <row r="61" spans="2:16" ht="13.5" thickBot="1">
      <c r="B61" s="25"/>
      <c r="C61" s="380"/>
      <c r="D61" s="381"/>
      <c r="E61" s="381"/>
      <c r="F61" s="381"/>
      <c r="G61" s="381"/>
      <c r="H61" s="381"/>
      <c r="I61" s="381"/>
      <c r="J61" s="381"/>
      <c r="K61" s="381"/>
      <c r="L61" s="381"/>
      <c r="M61" s="381"/>
      <c r="N61" s="381"/>
      <c r="O61" s="382"/>
      <c r="P61" s="36"/>
    </row>
    <row r="62" spans="2:16" ht="15">
      <c r="B62" s="25"/>
      <c r="C62" s="359" t="s">
        <v>70</v>
      </c>
      <c r="D62" s="360"/>
      <c r="E62" s="360"/>
      <c r="F62" s="360"/>
      <c r="G62" s="360"/>
      <c r="H62" s="360"/>
      <c r="I62" s="360"/>
      <c r="J62" s="224"/>
      <c r="K62" s="225"/>
      <c r="L62" s="101" t="s">
        <v>71</v>
      </c>
      <c r="M62" s="361" t="s">
        <v>72</v>
      </c>
      <c r="N62" s="362"/>
      <c r="O62" s="102"/>
      <c r="P62" s="40"/>
    </row>
    <row r="63" spans="2:16" ht="14.25">
      <c r="B63" s="25"/>
      <c r="C63" s="343" t="s">
        <v>73</v>
      </c>
      <c r="D63" s="344"/>
      <c r="E63" s="344"/>
      <c r="F63" s="344"/>
      <c r="G63" s="344"/>
      <c r="H63" s="344"/>
      <c r="I63" s="344"/>
      <c r="J63" s="110"/>
      <c r="K63" s="111"/>
      <c r="L63" s="112"/>
      <c r="M63" s="345"/>
      <c r="N63" s="346"/>
      <c r="O63" s="113"/>
      <c r="P63" s="43"/>
    </row>
    <row r="64" spans="2:16" ht="14.25">
      <c r="B64" s="25"/>
      <c r="C64" s="84" t="s">
        <v>74</v>
      </c>
      <c r="D64" s="85"/>
      <c r="E64" s="85"/>
      <c r="F64" s="85"/>
      <c r="G64" s="85"/>
      <c r="H64" s="85"/>
      <c r="I64" s="85"/>
      <c r="J64" s="110"/>
      <c r="K64" s="111"/>
      <c r="L64" s="112"/>
      <c r="M64" s="345"/>
      <c r="N64" s="346"/>
      <c r="O64" s="113"/>
      <c r="P64" s="43"/>
    </row>
    <row r="65" spans="2:16" ht="15" thickBot="1">
      <c r="B65" s="25"/>
      <c r="C65" s="69" t="s">
        <v>75</v>
      </c>
      <c r="D65" s="70"/>
      <c r="E65" s="70"/>
      <c r="F65" s="70"/>
      <c r="G65" s="70"/>
      <c r="H65" s="70"/>
      <c r="I65" s="70"/>
      <c r="J65" s="114"/>
      <c r="K65" s="115"/>
      <c r="L65" s="112"/>
      <c r="M65" s="347"/>
      <c r="N65" s="348"/>
      <c r="O65" s="113"/>
      <c r="P65" s="43"/>
    </row>
    <row r="66" spans="2:16" ht="15.75" thickBot="1">
      <c r="B66" s="25"/>
      <c r="C66" s="349" t="s">
        <v>54</v>
      </c>
      <c r="D66" s="350"/>
      <c r="E66" s="350"/>
      <c r="F66" s="350"/>
      <c r="G66" s="350"/>
      <c r="H66" s="350"/>
      <c r="I66" s="350"/>
      <c r="J66" s="350"/>
      <c r="K66" s="350"/>
      <c r="L66" s="350"/>
      <c r="M66" s="350"/>
      <c r="N66" s="35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52" t="s">
        <v>76</v>
      </c>
      <c r="D68" s="353"/>
      <c r="E68" s="353"/>
      <c r="F68" s="353"/>
      <c r="G68" s="353"/>
      <c r="H68" s="353"/>
      <c r="I68" s="353"/>
      <c r="J68" s="353"/>
      <c r="K68" s="353"/>
      <c r="L68" s="353"/>
      <c r="M68" s="353"/>
      <c r="N68" s="354"/>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340"/>
      <c r="D76" s="341"/>
      <c r="E76" s="341"/>
      <c r="F76" s="341"/>
      <c r="G76" s="341"/>
      <c r="H76" s="341"/>
      <c r="I76" s="341"/>
      <c r="J76" s="341"/>
      <c r="K76" s="341"/>
      <c r="L76" s="341"/>
      <c r="M76" s="341"/>
      <c r="N76" s="341"/>
      <c r="O76" s="342"/>
      <c r="P76" s="46"/>
    </row>
    <row r="77" spans="2:16" ht="14.25">
      <c r="B77" s="25"/>
      <c r="C77" s="340"/>
      <c r="D77" s="341"/>
      <c r="E77" s="341"/>
      <c r="F77" s="341"/>
      <c r="G77" s="341"/>
      <c r="H77" s="341"/>
      <c r="I77" s="341"/>
      <c r="J77" s="341"/>
      <c r="K77" s="341"/>
      <c r="L77" s="341"/>
      <c r="M77" s="341"/>
      <c r="N77" s="341"/>
      <c r="O77" s="342"/>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37" t="s">
        <v>90</v>
      </c>
      <c r="D80" s="338"/>
      <c r="E80" s="338"/>
      <c r="F80" s="338"/>
      <c r="G80" s="338"/>
      <c r="H80" s="338"/>
      <c r="I80" s="338"/>
      <c r="J80" s="338"/>
      <c r="K80" s="338"/>
      <c r="L80" s="338"/>
      <c r="M80" s="338"/>
      <c r="N80" s="338"/>
      <c r="O80" s="339"/>
      <c r="P80" s="47"/>
    </row>
    <row r="81" spans="2:16" ht="28.5" customHeight="1">
      <c r="B81" s="25"/>
      <c r="C81" s="337"/>
      <c r="D81" s="338"/>
      <c r="E81" s="338"/>
      <c r="F81" s="338"/>
      <c r="G81" s="338"/>
      <c r="H81" s="338"/>
      <c r="I81" s="338"/>
      <c r="J81" s="338"/>
      <c r="K81" s="338"/>
      <c r="L81" s="338"/>
      <c r="M81" s="338"/>
      <c r="N81" s="338"/>
      <c r="O81" s="339"/>
      <c r="P81" s="47"/>
    </row>
    <row r="82" spans="2:16" ht="13.35" customHeight="1">
      <c r="B82" s="25"/>
      <c r="C82" s="337" t="s">
        <v>91</v>
      </c>
      <c r="D82" s="338"/>
      <c r="E82" s="338"/>
      <c r="F82" s="338"/>
      <c r="G82" s="338"/>
      <c r="H82" s="338"/>
      <c r="I82" s="338"/>
      <c r="J82" s="338"/>
      <c r="K82" s="338"/>
      <c r="L82" s="338"/>
      <c r="M82" s="338"/>
      <c r="N82" s="338"/>
      <c r="O82" s="339"/>
      <c r="P82" s="47"/>
    </row>
    <row r="83" spans="2:16" ht="45" customHeight="1">
      <c r="B83" s="25"/>
      <c r="C83" s="337"/>
      <c r="D83" s="338"/>
      <c r="E83" s="338"/>
      <c r="F83" s="338"/>
      <c r="G83" s="338"/>
      <c r="H83" s="338"/>
      <c r="I83" s="338"/>
      <c r="J83" s="338"/>
      <c r="K83" s="338"/>
      <c r="L83" s="338"/>
      <c r="M83" s="338"/>
      <c r="N83" s="338"/>
      <c r="O83" s="33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33"/>
      <c r="D89" s="334"/>
      <c r="E89" s="334"/>
      <c r="F89" s="98"/>
      <c r="G89" s="98"/>
      <c r="H89" s="98"/>
      <c r="I89" s="98"/>
      <c r="J89" s="98"/>
      <c r="K89" s="331"/>
      <c r="L89" s="331"/>
      <c r="M89" s="331"/>
      <c r="N89" s="331"/>
      <c r="O89" s="33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2021-07-22T21:21:55Z</cp:lastPrinted>
  <dcterms:created xsi:type="dcterms:W3CDTF">2006-06-27T16:47:25Z</dcterms:created>
  <dcterms:modified xsi:type="dcterms:W3CDTF">2026-03-28T18:59:10Z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