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evergarap_cendoj_ramajudicial_gov_co/Documents/Escritorio/PLIEGO TIPO/"/>
    </mc:Choice>
  </mc:AlternateContent>
  <xr:revisionPtr revIDLastSave="262" documentId="8_{DFC1524B-C91F-4A65-9BBF-8C89EFDF0426}" xr6:coauthVersionLast="47" xr6:coauthVersionMax="47" xr10:uidLastSave="{9A8A616E-FFA5-4692-ABD0-CE1234E5C995}"/>
  <bookViews>
    <workbookView minimized="1" xWindow="31920" yWindow="1140" windowWidth="14610" windowHeight="15480" activeTab="1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DETALLADO'!$C$9:$J$47</definedName>
    <definedName name="_xlnm._FilterDatabase" localSheetId="0" hidden="1">'PRESUPUESTO OFICIAL'!$C$10:$J$49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DETALLADO'!$A$1:$K$58</definedName>
    <definedName name="_xlnm.Print_Area" localSheetId="2">'FORMULARIO1 - GLOBAL'!$A$1:$I$43</definedName>
    <definedName name="_xlnm.Print_Area" localSheetId="0">'PRESUPUESTO OFICIAL'!$A$1:$H$54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4" l="1"/>
  <c r="G15" i="4"/>
  <c r="G16" i="4"/>
  <c r="G17" i="4"/>
  <c r="G18" i="4"/>
  <c r="G19" i="4"/>
  <c r="G20" i="4"/>
  <c r="G21" i="4"/>
  <c r="G22" i="4"/>
  <c r="G23" i="4"/>
  <c r="G14" i="4"/>
  <c r="E15" i="4"/>
  <c r="E16" i="4"/>
  <c r="E17" i="4"/>
  <c r="E18" i="4"/>
  <c r="E19" i="4"/>
  <c r="E20" i="4"/>
  <c r="E21" i="4"/>
  <c r="E22" i="4"/>
  <c r="E23" i="4"/>
  <c r="E14" i="4"/>
  <c r="G24" i="7"/>
  <c r="H24" i="7" s="1"/>
  <c r="G23" i="7"/>
  <c r="H23" i="7" s="1"/>
  <c r="G22" i="7"/>
  <c r="G21" i="7"/>
  <c r="G20" i="7"/>
  <c r="G19" i="7"/>
  <c r="G18" i="7"/>
  <c r="G17" i="7"/>
  <c r="G16" i="7"/>
  <c r="G15" i="7"/>
  <c r="G26" i="7"/>
  <c r="H26" i="7" s="1"/>
  <c r="H25" i="4"/>
  <c r="H23" i="4"/>
  <c r="H22" i="7"/>
  <c r="H42" i="4" l="1"/>
  <c r="H40" i="4"/>
  <c r="H44" i="7"/>
  <c r="M28" i="7" l="1"/>
  <c r="M29" i="7" s="1"/>
  <c r="N29" i="7" s="1"/>
  <c r="H42" i="7" l="1"/>
  <c r="H39" i="4"/>
  <c r="H38" i="4"/>
  <c r="H37" i="4"/>
  <c r="H35" i="4"/>
  <c r="H22" i="4"/>
  <c r="H21" i="4"/>
  <c r="H20" i="4"/>
  <c r="H19" i="4"/>
  <c r="H18" i="4"/>
  <c r="H17" i="4"/>
  <c r="H16" i="4"/>
  <c r="H15" i="4"/>
  <c r="H14" i="4"/>
  <c r="H16" i="7"/>
  <c r="H17" i="7"/>
  <c r="H18" i="7"/>
  <c r="H19" i="7"/>
  <c r="H20" i="7"/>
  <c r="H21" i="7"/>
  <c r="H15" i="7"/>
  <c r="H41" i="7"/>
  <c r="H40" i="7"/>
  <c r="H39" i="7"/>
  <c r="H37" i="7"/>
  <c r="H45" i="7" l="1"/>
  <c r="H27" i="7"/>
  <c r="K30" i="7" s="1"/>
  <c r="H43" i="4"/>
  <c r="H26" i="4"/>
  <c r="H28" i="4" s="1"/>
  <c r="F17" i="6"/>
  <c r="J27" i="7" l="1"/>
  <c r="H29" i="7"/>
  <c r="H44" i="4"/>
  <c r="H45" i="4" s="1"/>
  <c r="H46" i="4" s="1"/>
  <c r="H47" i="4" s="1"/>
  <c r="J29" i="7" l="1"/>
  <c r="H46" i="7"/>
  <c r="H47" i="7" s="1"/>
  <c r="H48" i="7" s="1"/>
  <c r="H49" i="7" s="1"/>
  <c r="J42" i="7"/>
  <c r="K42" i="7" s="1"/>
</calcChain>
</file>

<file path=xl/sharedStrings.xml><?xml version="1.0" encoding="utf-8"?>
<sst xmlns="http://schemas.openxmlformats.org/spreadsheetml/2006/main" count="180" uniqueCount="91">
  <si>
    <t>Formulario 1 - Formulario propuesta económica -Consultoría de estudios de ingeniería de infraestructura social</t>
  </si>
  <si>
    <t xml:space="preserve">Versión 1 del 15 de diciembre de 2025 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</si>
  <si>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</si>
  <si>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</si>
  <si>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</si>
  <si>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>CANT.</t>
  </si>
  <si>
    <t>CARGO / OFICIO</t>
  </si>
  <si>
    <t>COSTOS</t>
  </si>
  <si>
    <t>TIEMPO</t>
  </si>
  <si>
    <t>PARTICIPACIÓN</t>
  </si>
  <si>
    <t>VALOR</t>
  </si>
  <si>
    <t>DE PERSONAL</t>
  </si>
  <si>
    <t>MES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</si>
  <si>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</si>
  <si>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</si>
  <si>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</si>
  <si>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</si>
  <si>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</si>
  <si>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</si>
  <si>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</si>
  <si>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</si>
  <si>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Distribución de cargas</t>
  </si>
  <si>
    <t>PERSONAL PROFESIONAL</t>
  </si>
  <si>
    <t>MES 1</t>
  </si>
  <si>
    <t>MES 2</t>
  </si>
  <si>
    <t>MES 3</t>
  </si>
  <si>
    <t>MES 4</t>
  </si>
  <si>
    <t xml:space="preserve">DIRECTOR GENERAL DEL PROYECTO </t>
  </si>
  <si>
    <t xml:space="preserve">PROFESIONAL EN INGENIERÍA ELÉCTRICA </t>
  </si>
  <si>
    <t>INGENIERO CIVIL ESPECIALISTA EN ESTRUCTURAS</t>
  </si>
  <si>
    <t>INGENIERO CIVIL ESPECIALISTA EN HIDRÁULICA</t>
  </si>
  <si>
    <t>INGENIERO CIVIL ESPECIALISTA EN GEOTECNIA</t>
  </si>
  <si>
    <t>-</t>
  </si>
  <si>
    <t>INGENIERO CIVIL ESTIMADOR DE COSTOS Y PRESUPUESTOS</t>
  </si>
  <si>
    <t xml:space="preserve"> ARQUITECTO ESPECIALISTA EN BIOCLIMÁTICA </t>
  </si>
  <si>
    <t xml:space="preserve">TOPOGRAFO </t>
  </si>
  <si>
    <t xml:space="preserve">MODELADOR BIM ESTRUCTUTAL </t>
  </si>
  <si>
    <t xml:space="preserve">MODELADOR BIM ARQUITECTONICO </t>
  </si>
  <si>
    <t>PERSONAL TÉCNICO</t>
  </si>
  <si>
    <t xml:space="preserve">CADENEROS 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</si>
  <si>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</si>
  <si>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</si>
  <si>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</si>
  <si>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</si>
  <si>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</si>
  <si>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</si>
  <si>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</si>
  <si>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</si>
  <si>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</si>
  <si>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</si>
  <si>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</si>
  <si>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</si>
  <si>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</si>
  <si>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</si>
  <si>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</si>
  <si>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Alquiler mensual de oficina incluye todos los servicio</t>
  </si>
  <si>
    <t>UND</t>
  </si>
  <si>
    <t>OTROS COSTOS</t>
  </si>
  <si>
    <t xml:space="preserve">Plan de gestion ambiental </t>
  </si>
  <si>
    <t>Laboratorios para geotecnia</t>
  </si>
  <si>
    <t>GBL</t>
  </si>
  <si>
    <t>Carpeta de planos impresos finales</t>
  </si>
  <si>
    <t>Tramites de licencias, permisos y autorizaciones</t>
  </si>
  <si>
    <r>
      <t xml:space="preserve">OTROS COSTOS </t>
    </r>
    <r>
      <rPr>
        <b/>
        <sz val="11"/>
        <color rgb="FF0000FF"/>
        <rFont val="Arial"/>
        <family val="2"/>
      </rPr>
      <t>(D)</t>
    </r>
  </si>
  <si>
    <t>RETEFUENTE, RETE-ICA, ESTAMPILLAS PRO-UNIVERSIDADES, CONTRIBUCION DE OBRA PUBLICA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</si>
  <si>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</si>
  <si>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</si>
  <si>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VALOR TOTAL BASICO  = </t>
    </r>
    <r>
      <rPr>
        <b/>
        <sz val="11"/>
        <color rgb="FF0000FF"/>
        <rFont val="Arial"/>
        <family val="2"/>
      </rPr>
      <t>(C)</t>
    </r>
    <r>
      <rPr>
        <b/>
        <sz val="11"/>
        <rFont val="Arial"/>
        <family val="2"/>
      </rPr>
      <t xml:space="preserve"> + </t>
    </r>
    <r>
      <rPr>
        <b/>
        <sz val="11"/>
        <color rgb="FF0000FF"/>
        <rFont val="Arial"/>
        <family val="2"/>
      </rPr>
      <t>(D) = (E)</t>
    </r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</si>
  <si>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</si>
  <si>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</si>
  <si>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 xml:space="preserve">Formulario 1 - Formulario propuesta económica -Consultoría de estudios de ingeniería de infraestructura social </t>
  </si>
  <si>
    <t>FORMULARIO 1 - DETALLADO</t>
  </si>
  <si>
    <t xml:space="preserve"> 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</si>
  <si>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</si>
  <si>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</si>
  <si>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</si>
  <si>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social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</si>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</sst>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  <numFmt numFmtId="177" formatCode="_-[$$-240A]\ * #,##0.00_-;\-[$$-240A]\ * #,##0.00_-;_-[$$-240A]\ * &quot;-&quot;??_-;_-@_-"/>
  </numFmts>
  <fonts count="37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8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4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4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0" fontId="4" fillId="0" borderId="0"/>
    <xf numFmtId="169" fontId="6" fillId="0" borderId="0" applyFont="0" applyFill="0" applyBorder="0" applyAlignment="0" applyProtection="0"/>
    <xf numFmtId="0" fontId="3" fillId="0" borderId="0"/>
    <xf numFmtId="0" fontId="6" fillId="0" borderId="0"/>
    <xf numFmtId="168" fontId="2" fillId="0" borderId="0" applyFont="0" applyFill="0" applyBorder="0" applyAlignment="0" applyProtection="0"/>
    <xf numFmtId="0" fontId="2" fillId="0" borderId="0"/>
    <xf numFmtId="166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289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167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1" fontId="10" fillId="2" borderId="0" xfId="11" applyFont="1" applyFill="1" applyBorder="1" applyAlignment="1">
      <alignment vertical="center" wrapText="1"/>
    </xf>
    <xf numFmtId="167" fontId="9" fillId="2" borderId="0" xfId="13" applyFont="1" applyFill="1" applyBorder="1" applyAlignment="1">
      <alignment vertical="center" wrapText="1"/>
    </xf>
    <xf numFmtId="167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7" fontId="21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19" fillId="0" borderId="17" xfId="37" applyFont="1" applyBorder="1" applyAlignment="1">
      <alignment horizontal="center" vertical="center" wrapText="1"/>
    </xf>
    <xf numFmtId="167" fontId="21" fillId="6" borderId="39" xfId="38" applyFont="1" applyFill="1" applyBorder="1" applyAlignment="1" applyProtection="1">
      <alignment horizontal="center" vertical="center" wrapText="1"/>
    </xf>
    <xf numFmtId="167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7" fontId="1" fillId="0" borderId="23" xfId="38" applyFont="1" applyBorder="1"/>
    <xf numFmtId="0" fontId="17" fillId="6" borderId="15" xfId="37" applyFont="1" applyFill="1" applyBorder="1" applyAlignment="1">
      <alignment horizontal="center" vertical="center" wrapText="1"/>
    </xf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7" fontId="1" fillId="0" borderId="48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6" fillId="0" borderId="49" xfId="0" applyFont="1" applyBorder="1"/>
    <xf numFmtId="0" fontId="19" fillId="0" borderId="50" xfId="37" applyFont="1" applyBorder="1" applyAlignment="1">
      <alignment horizontal="center" vertical="center" wrapText="1"/>
    </xf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6" fontId="19" fillId="2" borderId="11" xfId="38" applyNumberFormat="1" applyFont="1" applyFill="1" applyBorder="1" applyAlignment="1">
      <alignment horizontal="justify" vertical="top" wrapText="1"/>
    </xf>
    <xf numFmtId="0" fontId="23" fillId="0" borderId="51" xfId="0" applyFont="1" applyBorder="1" applyAlignment="1">
      <alignment horizontal="justify" vertical="center" wrapText="1"/>
    </xf>
    <xf numFmtId="0" fontId="27" fillId="0" borderId="10" xfId="5" applyFont="1" applyBorder="1" applyAlignment="1">
      <alignment vertical="center" wrapText="1"/>
    </xf>
    <xf numFmtId="170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70" fontId="27" fillId="0" borderId="11" xfId="7" applyNumberFormat="1" applyFont="1" applyFill="1" applyBorder="1" applyAlignment="1">
      <alignment vertical="center" wrapText="1"/>
    </xf>
    <xf numFmtId="170" fontId="27" fillId="3" borderId="11" xfId="7" applyNumberFormat="1" applyFont="1" applyFill="1" applyBorder="1" applyAlignment="1">
      <alignment vertical="center" wrapText="1"/>
    </xf>
    <xf numFmtId="170" fontId="27" fillId="0" borderId="10" xfId="5" applyNumberFormat="1" applyFont="1" applyFill="1" applyBorder="1" applyAlignment="1">
      <alignment vertical="center" wrapText="1"/>
    </xf>
    <xf numFmtId="0" fontId="29" fillId="3" borderId="19" xfId="5" applyFont="1" applyFill="1" applyBorder="1" applyAlignment="1">
      <alignment vertical="center" wrapText="1"/>
    </xf>
    <xf numFmtId="170" fontId="29" fillId="3" borderId="23" xfId="5" applyNumberFormat="1" applyFont="1" applyFill="1" applyBorder="1" applyAlignment="1">
      <alignment vertical="center" wrapText="1"/>
    </xf>
    <xf numFmtId="0" fontId="27" fillId="0" borderId="28" xfId="5" applyFont="1" applyBorder="1" applyAlignment="1">
      <alignment horizontal="center"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justify" vertical="center" wrapText="1"/>
    </xf>
    <xf numFmtId="170" fontId="27" fillId="0" borderId="10" xfId="5" applyNumberFormat="1" applyFont="1" applyBorder="1" applyAlignment="1">
      <alignment vertical="center" wrapText="1"/>
    </xf>
    <xf numFmtId="167" fontId="29" fillId="3" borderId="11" xfId="9" applyFont="1" applyFill="1" applyBorder="1" applyAlignment="1">
      <alignment vertical="center" wrapText="1"/>
    </xf>
    <xf numFmtId="167" fontId="29" fillId="3" borderId="11" xfId="12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6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7" fillId="0" borderId="29" xfId="5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167" fontId="29" fillId="3" borderId="48" xfId="9" applyFont="1" applyFill="1" applyBorder="1" applyAlignment="1">
      <alignment vertical="center" wrapText="1"/>
    </xf>
    <xf numFmtId="0" fontId="35" fillId="0" borderId="10" xfId="0" applyFont="1" applyBorder="1" applyAlignment="1">
      <alignment vertical="center" wrapText="1"/>
    </xf>
    <xf numFmtId="0" fontId="27" fillId="0" borderId="10" xfId="5" applyNumberFormat="1" applyFont="1" applyFill="1" applyBorder="1" applyAlignment="1">
      <alignment horizontal="center" vertical="center" wrapText="1"/>
    </xf>
    <xf numFmtId="165" fontId="27" fillId="0" borderId="10" xfId="41" applyFont="1" applyBorder="1" applyAlignment="1">
      <alignment horizontal="center" vertical="center" wrapText="1"/>
    </xf>
    <xf numFmtId="0" fontId="10" fillId="2" borderId="10" xfId="5" applyNumberFormat="1" applyFont="1" applyFill="1" applyBorder="1" applyAlignment="1">
      <alignment horizontal="center" vertical="center" wrapText="1"/>
    </xf>
    <xf numFmtId="0" fontId="35" fillId="2" borderId="10" xfId="0" applyFont="1" applyFill="1" applyBorder="1" applyAlignment="1">
      <alignment horizontal="left" vertical="center"/>
    </xf>
    <xf numFmtId="10" fontId="27" fillId="0" borderId="10" xfId="42" applyNumberFormat="1" applyFont="1" applyFill="1" applyBorder="1" applyAlignment="1">
      <alignment horizontal="center" vertical="center" wrapText="1"/>
    </xf>
    <xf numFmtId="2" fontId="29" fillId="3" borderId="19" xfId="5" applyNumberFormat="1" applyFont="1" applyFill="1" applyBorder="1" applyAlignment="1">
      <alignment vertical="center" wrapText="1"/>
    </xf>
    <xf numFmtId="9" fontId="10" fillId="2" borderId="0" xfId="5" applyNumberFormat="1" applyFont="1" applyFill="1" applyBorder="1" applyAlignment="1">
      <alignment vertical="center" wrapText="1"/>
    </xf>
    <xf numFmtId="0" fontId="27" fillId="2" borderId="56" xfId="5" applyNumberFormat="1" applyFont="1" applyFill="1" applyBorder="1" applyAlignment="1">
      <alignment horizontal="right" vertical="center" wrapText="1"/>
    </xf>
    <xf numFmtId="0" fontId="27" fillId="2" borderId="5" xfId="5" applyNumberFormat="1" applyFont="1" applyFill="1" applyBorder="1" applyAlignment="1">
      <alignment horizontal="right" vertical="center" wrapText="1"/>
    </xf>
    <xf numFmtId="0" fontId="27" fillId="2" borderId="9" xfId="5" applyNumberFormat="1" applyFont="1" applyFill="1" applyBorder="1" applyAlignment="1">
      <alignment vertical="center" wrapText="1"/>
    </xf>
    <xf numFmtId="0" fontId="27" fillId="2" borderId="10" xfId="5" applyNumberFormat="1" applyFont="1" applyFill="1" applyBorder="1" applyAlignment="1">
      <alignment vertical="center" wrapText="1"/>
    </xf>
    <xf numFmtId="9" fontId="6" fillId="0" borderId="57" xfId="42" applyFont="1" applyBorder="1" applyAlignment="1">
      <alignment horizontal="center" vertical="center"/>
    </xf>
    <xf numFmtId="9" fontId="6" fillId="0" borderId="58" xfId="42" applyFont="1" applyBorder="1" applyAlignment="1">
      <alignment horizontal="center" vertical="center"/>
    </xf>
    <xf numFmtId="9" fontId="6" fillId="0" borderId="9" xfId="42" applyFont="1" applyBorder="1" applyAlignment="1">
      <alignment horizontal="center" vertical="center"/>
    </xf>
    <xf numFmtId="9" fontId="6" fillId="0" borderId="10" xfId="42" applyFont="1" applyBorder="1" applyAlignment="1">
      <alignment horizontal="center" vertical="center"/>
    </xf>
    <xf numFmtId="9" fontId="6" fillId="0" borderId="9" xfId="42" applyFont="1" applyFill="1" applyBorder="1" applyAlignment="1" applyProtection="1">
      <alignment horizontal="center" vertical="center"/>
    </xf>
    <xf numFmtId="9" fontId="6" fillId="0" borderId="10" xfId="42" applyFont="1" applyFill="1" applyBorder="1" applyAlignment="1" applyProtection="1">
      <alignment horizontal="center" vertical="center"/>
    </xf>
    <xf numFmtId="9" fontId="6" fillId="0" borderId="56" xfId="42" applyFont="1" applyBorder="1" applyAlignment="1">
      <alignment horizontal="center" vertical="center"/>
    </xf>
    <xf numFmtId="9" fontId="6" fillId="0" borderId="5" xfId="42" applyFont="1" applyBorder="1" applyAlignment="1">
      <alignment horizontal="center" vertical="center"/>
    </xf>
    <xf numFmtId="0" fontId="35" fillId="0" borderId="59" xfId="0" applyFont="1" applyBorder="1" applyAlignment="1">
      <alignment vertical="center" wrapText="1"/>
    </xf>
    <xf numFmtId="0" fontId="10" fillId="2" borderId="59" xfId="5" applyNumberFormat="1" applyFont="1" applyFill="1" applyBorder="1" applyAlignment="1">
      <alignment horizontal="center" vertical="center" wrapText="1"/>
    </xf>
    <xf numFmtId="165" fontId="27" fillId="0" borderId="59" xfId="41" applyFont="1" applyBorder="1" applyAlignment="1">
      <alignment horizontal="center" vertical="center" wrapText="1"/>
    </xf>
    <xf numFmtId="2" fontId="27" fillId="0" borderId="59" xfId="5" applyNumberFormat="1" applyFont="1" applyBorder="1" applyAlignment="1">
      <alignment horizontal="center" vertical="center" wrapText="1"/>
    </xf>
    <xf numFmtId="0" fontId="35" fillId="0" borderId="59" xfId="0" applyFont="1" applyBorder="1" applyAlignment="1">
      <alignment horizontal="left" vertical="center"/>
    </xf>
    <xf numFmtId="0" fontId="35" fillId="2" borderId="59" xfId="0" applyFont="1" applyFill="1" applyBorder="1" applyAlignment="1">
      <alignment horizontal="left" vertical="center"/>
    </xf>
    <xf numFmtId="0" fontId="27" fillId="0" borderId="63" xfId="5" applyFont="1" applyFill="1" applyBorder="1" applyAlignment="1">
      <alignment horizontal="center" vertical="center" wrapText="1"/>
    </xf>
    <xf numFmtId="170" fontId="27" fillId="0" borderId="64" xfId="7" applyNumberFormat="1" applyFont="1" applyFill="1" applyBorder="1" applyAlignment="1">
      <alignment vertical="center" wrapText="1"/>
    </xf>
    <xf numFmtId="0" fontId="27" fillId="0" borderId="65" xfId="5" applyFont="1" applyFill="1" applyBorder="1" applyAlignment="1">
      <alignment horizontal="center" vertical="center" wrapText="1"/>
    </xf>
    <xf numFmtId="0" fontId="35" fillId="0" borderId="66" xfId="0" applyFont="1" applyBorder="1" applyAlignment="1">
      <alignment horizontal="left" vertical="center"/>
    </xf>
    <xf numFmtId="0" fontId="10" fillId="2" borderId="66" xfId="5" applyNumberFormat="1" applyFont="1" applyFill="1" applyBorder="1" applyAlignment="1">
      <alignment horizontal="center" vertical="center" wrapText="1"/>
    </xf>
    <xf numFmtId="165" fontId="27" fillId="0" borderId="66" xfId="41" applyFont="1" applyBorder="1" applyAlignment="1">
      <alignment horizontal="center" vertical="center" wrapText="1"/>
    </xf>
    <xf numFmtId="2" fontId="27" fillId="0" borderId="66" xfId="5" applyNumberFormat="1" applyFont="1" applyBorder="1" applyAlignment="1">
      <alignment horizontal="center" vertical="center" wrapText="1"/>
    </xf>
    <xf numFmtId="170" fontId="27" fillId="0" borderId="67" xfId="7" applyNumberFormat="1" applyFont="1" applyFill="1" applyBorder="1" applyAlignment="1">
      <alignment vertical="center" wrapText="1"/>
    </xf>
    <xf numFmtId="43" fontId="10" fillId="2" borderId="0" xfId="5" applyNumberFormat="1" applyFont="1" applyFill="1" applyBorder="1" applyAlignment="1">
      <alignment vertical="center" wrapText="1"/>
    </xf>
    <xf numFmtId="167" fontId="29" fillId="3" borderId="0" xfId="9" applyFont="1" applyFill="1" applyBorder="1" applyAlignment="1">
      <alignment vertical="center" wrapText="1"/>
    </xf>
    <xf numFmtId="0" fontId="27" fillId="2" borderId="68" xfId="5" applyNumberFormat="1" applyFont="1" applyFill="1" applyBorder="1" applyAlignment="1">
      <alignment horizontal="right" vertical="center" wrapText="1"/>
    </xf>
    <xf numFmtId="0" fontId="27" fillId="2" borderId="69" xfId="5" applyNumberFormat="1" applyFont="1" applyFill="1" applyBorder="1" applyAlignment="1">
      <alignment horizontal="right" vertical="center" wrapText="1"/>
    </xf>
    <xf numFmtId="0" fontId="10" fillId="2" borderId="10" xfId="5" applyNumberFormat="1" applyFont="1" applyFill="1" applyBorder="1" applyAlignment="1">
      <alignment vertical="center" wrapText="1"/>
    </xf>
    <xf numFmtId="174" fontId="29" fillId="3" borderId="23" xfId="9" applyNumberFormat="1" applyFont="1" applyFill="1" applyBorder="1" applyAlignment="1">
      <alignment vertical="center" wrapText="1"/>
    </xf>
    <xf numFmtId="170" fontId="10" fillId="2" borderId="0" xfId="5" applyNumberFormat="1" applyFont="1" applyFill="1" applyBorder="1" applyAlignment="1">
      <alignment vertical="center" wrapText="1"/>
    </xf>
    <xf numFmtId="165" fontId="10" fillId="2" borderId="0" xfId="41" applyFont="1" applyFill="1" applyBorder="1" applyAlignment="1">
      <alignment vertical="center" wrapText="1"/>
    </xf>
    <xf numFmtId="0" fontId="35" fillId="0" borderId="59" xfId="0" applyFont="1" applyBorder="1" applyAlignment="1">
      <alignment horizontal="left" vertical="center" wrapText="1"/>
    </xf>
    <xf numFmtId="177" fontId="10" fillId="2" borderId="28" xfId="5" applyNumberFormat="1" applyFont="1" applyFill="1" applyBorder="1" applyAlignment="1">
      <alignment vertical="center" wrapText="1"/>
    </xf>
    <xf numFmtId="177" fontId="10" fillId="2" borderId="0" xfId="5" applyNumberFormat="1" applyFont="1" applyFill="1" applyBorder="1" applyAlignment="1">
      <alignment vertical="center" wrapText="1"/>
    </xf>
    <xf numFmtId="165" fontId="10" fillId="2" borderId="28" xfId="41" applyFont="1" applyFill="1" applyBorder="1" applyAlignment="1">
      <alignment vertical="center" wrapText="1"/>
    </xf>
    <xf numFmtId="10" fontId="27" fillId="0" borderId="59" xfId="42" applyNumberFormat="1" applyFont="1" applyBorder="1" applyAlignment="1">
      <alignment horizontal="center" vertical="center" wrapText="1"/>
    </xf>
    <xf numFmtId="174" fontId="10" fillId="2" borderId="0" xfId="5" applyNumberFormat="1" applyFont="1" applyFill="1" applyBorder="1" applyAlignment="1">
      <alignment vertical="center" wrapText="1"/>
    </xf>
    <xf numFmtId="0" fontId="27" fillId="0" borderId="10" xfId="5" applyFont="1" applyFill="1" applyBorder="1" applyAlignment="1">
      <alignment horizontal="center" vertical="center" wrapText="1"/>
    </xf>
    <xf numFmtId="170" fontId="27" fillId="0" borderId="10" xfId="7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left" vertical="center" wrapText="1"/>
    </xf>
    <xf numFmtId="0" fontId="10" fillId="2" borderId="10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165" fontId="10" fillId="2" borderId="28" xfId="5" applyNumberFormat="1" applyFont="1" applyFill="1" applyBorder="1" applyAlignment="1">
      <alignment vertical="center" wrapText="1"/>
    </xf>
    <xf numFmtId="10" fontId="10" fillId="2" borderId="0" xfId="5" applyNumberFormat="1" applyFont="1" applyFill="1" applyBorder="1" applyAlignment="1">
      <alignment vertical="center" wrapText="1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 wrapText="1"/>
    </xf>
    <xf numFmtId="0" fontId="22" fillId="0" borderId="54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24" fillId="0" borderId="27" xfId="6" applyFont="1" applyBorder="1" applyAlignment="1">
      <alignment horizontal="justify" vertical="center" wrapText="1"/>
    </xf>
    <xf numFmtId="0" fontId="34" fillId="0" borderId="0" xfId="6" applyFont="1" applyAlignment="1">
      <alignment horizontal="justify" vertical="center" wrapText="1"/>
    </xf>
    <xf numFmtId="0" fontId="34" fillId="0" borderId="28" xfId="6" applyFont="1" applyBorder="1" applyAlignment="1">
      <alignment horizontal="justify" vertical="center" wrapText="1"/>
    </xf>
    <xf numFmtId="0" fontId="3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1" fillId="4" borderId="6" xfId="5" applyFont="1" applyFill="1" applyBorder="1" applyAlignment="1">
      <alignment horizontal="center" vertical="center" wrapText="1"/>
    </xf>
    <xf numFmtId="0" fontId="31" fillId="4" borderId="7" xfId="5" applyFont="1" applyFill="1" applyBorder="1" applyAlignment="1">
      <alignment horizontal="center" vertical="center" wrapText="1"/>
    </xf>
    <xf numFmtId="0" fontId="31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4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31" fillId="4" borderId="24" xfId="5" applyFont="1" applyFill="1" applyBorder="1" applyAlignment="1">
      <alignment horizontal="center" vertical="center" wrapText="1"/>
    </xf>
    <xf numFmtId="0" fontId="31" fillId="4" borderId="25" xfId="5" applyFont="1" applyFill="1" applyBorder="1" applyAlignment="1">
      <alignment horizontal="center" vertical="center" wrapText="1"/>
    </xf>
    <xf numFmtId="0" fontId="31" fillId="4" borderId="26" xfId="5" applyFont="1" applyFill="1" applyBorder="1" applyAlignment="1">
      <alignment horizontal="center" vertical="center" wrapText="1"/>
    </xf>
    <xf numFmtId="0" fontId="29" fillId="3" borderId="60" xfId="5" applyFont="1" applyFill="1" applyBorder="1" applyAlignment="1">
      <alignment horizontal="left" vertical="center" wrapText="1"/>
    </xf>
    <xf numFmtId="0" fontId="29" fillId="3" borderId="61" xfId="5" applyFont="1" applyFill="1" applyBorder="1" applyAlignment="1">
      <alignment horizontal="left" vertical="center" wrapText="1"/>
    </xf>
    <xf numFmtId="0" fontId="29" fillId="3" borderId="62" xfId="5" applyFont="1" applyFill="1" applyBorder="1" applyAlignment="1">
      <alignment horizontal="left" vertical="center" wrapText="1"/>
    </xf>
    <xf numFmtId="0" fontId="29" fillId="3" borderId="63" xfId="5" applyFont="1" applyFill="1" applyBorder="1" applyAlignment="1">
      <alignment horizontal="left" vertical="center" wrapText="1"/>
    </xf>
    <xf numFmtId="0" fontId="29" fillId="3" borderId="59" xfId="5" applyFont="1" applyFill="1" applyBorder="1" applyAlignment="1">
      <alignment horizontal="left" vertical="center" wrapText="1"/>
    </xf>
    <xf numFmtId="0" fontId="29" fillId="3" borderId="64" xfId="5" applyFont="1" applyFill="1" applyBorder="1" applyAlignment="1">
      <alignment horizontal="left" vertical="center" wrapText="1"/>
    </xf>
    <xf numFmtId="0" fontId="29" fillId="3" borderId="63" xfId="5" applyFont="1" applyFill="1" applyBorder="1" applyAlignment="1">
      <alignment horizontal="center" vertical="center" wrapText="1"/>
    </xf>
    <xf numFmtId="0" fontId="29" fillId="3" borderId="59" xfId="5" applyFont="1" applyFill="1" applyBorder="1" applyAlignment="1">
      <alignment horizontal="center" vertical="center" wrapText="1"/>
    </xf>
    <xf numFmtId="0" fontId="29" fillId="3" borderId="64" xfId="5" applyFont="1" applyFill="1" applyBorder="1" applyAlignment="1">
      <alignment horizontal="center" vertical="center" wrapText="1"/>
    </xf>
    <xf numFmtId="0" fontId="29" fillId="3" borderId="32" xfId="5" applyFont="1" applyFill="1" applyBorder="1" applyAlignment="1">
      <alignment horizontal="right" vertical="center" wrapText="1"/>
    </xf>
    <xf numFmtId="0" fontId="29" fillId="3" borderId="12" xfId="5" applyFont="1" applyFill="1" applyBorder="1" applyAlignment="1">
      <alignment horizontal="right" vertical="center" wrapText="1"/>
    </xf>
    <xf numFmtId="0" fontId="29" fillId="3" borderId="15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7" fillId="0" borderId="25" xfId="5" applyFont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8" fontId="27" fillId="0" borderId="2" xfId="5" applyNumberFormat="1" applyFont="1" applyBorder="1" applyAlignment="1">
      <alignment horizontal="center" vertical="center" wrapText="1"/>
    </xf>
    <xf numFmtId="168" fontId="27" fillId="0" borderId="30" xfId="5" applyNumberFormat="1" applyFont="1" applyBorder="1" applyAlignment="1">
      <alignment horizontal="center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168" fontId="27" fillId="0" borderId="29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0" fontId="27" fillId="0" borderId="37" xfId="5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55" xfId="37" applyFont="1" applyFill="1" applyBorder="1" applyAlignment="1">
      <alignment horizontal="center" vertical="center" wrapText="1"/>
    </xf>
    <xf numFmtId="0" fontId="20" fillId="2" borderId="46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3" fillId="0" borderId="55" xfId="0" applyFont="1" applyBorder="1" applyAlignment="1">
      <alignment horizontal="center"/>
    </xf>
    <xf numFmtId="0" fontId="33" fillId="0" borderId="46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24" fillId="0" borderId="55" xfId="0" applyFont="1" applyBorder="1" applyAlignment="1">
      <alignment horizontal="justify" vertical="center" wrapText="1"/>
    </xf>
    <xf numFmtId="0" fontId="24" fillId="0" borderId="46" xfId="0" applyFont="1" applyBorder="1" applyAlignment="1">
      <alignment horizontal="justify" vertical="center" wrapText="1"/>
    </xf>
    <xf numFmtId="0" fontId="24" fillId="0" borderId="13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17" fillId="6" borderId="45" xfId="37" applyFont="1" applyFill="1" applyBorder="1" applyAlignment="1">
      <alignment horizontal="center" vertical="center" wrapText="1"/>
    </xf>
    <xf numFmtId="0" fontId="17" fillId="6" borderId="47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5" fontId="19" fillId="3" borderId="19" xfId="38" applyNumberFormat="1" applyFont="1" applyFill="1" applyBorder="1" applyAlignment="1">
      <alignment horizontal="center" wrapText="1"/>
    </xf>
    <xf numFmtId="175" fontId="19" fillId="3" borderId="20" xfId="38" applyNumberFormat="1" applyFont="1" applyFill="1" applyBorder="1" applyAlignment="1">
      <alignment horizontal="center" wrapText="1"/>
    </xf>
    <xf numFmtId="164" fontId="19" fillId="0" borderId="19" xfId="40" applyFont="1" applyFill="1" applyBorder="1" applyAlignment="1">
      <alignment horizontal="center" wrapText="1"/>
    </xf>
    <xf numFmtId="164" fontId="19" fillId="0" borderId="20" xfId="40" applyFont="1" applyFill="1" applyBorder="1" applyAlignment="1">
      <alignment horizontal="center" wrapText="1"/>
    </xf>
    <xf numFmtId="175" fontId="19" fillId="0" borderId="34" xfId="37" applyNumberFormat="1" applyFont="1" applyBorder="1" applyAlignment="1">
      <alignment horizontal="center" wrapText="1"/>
    </xf>
    <xf numFmtId="175" fontId="19" fillId="0" borderId="40" xfId="37" applyNumberFormat="1" applyFont="1" applyBorder="1" applyAlignment="1">
      <alignment horizontal="center" wrapText="1"/>
    </xf>
    <xf numFmtId="174" fontId="17" fillId="6" borderId="45" xfId="38" applyNumberFormat="1" applyFont="1" applyFill="1" applyBorder="1" applyAlignment="1">
      <alignment horizontal="center" vertical="center" wrapText="1"/>
    </xf>
    <xf numFmtId="174" fontId="17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6" fillId="0" borderId="27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#REF"/>
      <sheetName val="SEGUIM Y REPROG MES 1 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FACTORES"/>
      <sheetName val="5.2"/>
      <sheetName val="BD100-45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calidad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Index"/>
      <sheetName val="NPV Summary"/>
      <sheetName val="Equip Data"/>
      <sheetName val="Royalties"/>
      <sheetName val="Titl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ESTADO RED"/>
      <sheetName val="CARRETERAS"/>
      <sheetName val="GENERALIDADES "/>
      <sheetName val="Res-Accide-10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 Av 1o de mayo con 73a "/>
      <sheetName val="Tabla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 Liquidacion de Obra por Tramos"/>
      <sheetName val="REC-COD,"/>
      <sheetName val="SALARIOS"/>
      <sheetName val="APU NO PREVISTO"/>
      <sheetName val="PPTA (3)"/>
      <sheetName val="PPTA (2)"/>
      <sheetName val="PP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uadro p. Capital Vs estimado"/>
      <sheetName val="Presup_Cancha"/>
      <sheetName val="CRA.MODI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M362"/>
  <sheetViews>
    <sheetView showGridLines="0" view="pageBreakPreview" topLeftCell="C1" zoomScaleNormal="100" zoomScaleSheetLayoutView="100" workbookViewId="0">
      <selection activeCell="L54" sqref="L54"/>
    </sheetView>
  </sheetViews>
  <sheetFormatPr defaultColWidth="13.85546875" defaultRowHeight="16.5"/>
  <cols>
    <col min="1" max="1" width="2" style="2" customWidth="1"/>
    <col min="2" max="2" width="8.7109375" style="2" customWidth="1"/>
    <col min="3" max="3" width="10.7109375" style="12" customWidth="1"/>
    <col min="4" max="4" width="46.28515625" style="14" customWidth="1"/>
    <col min="5" max="5" width="22.42578125" style="14" customWidth="1"/>
    <col min="6" max="6" width="22.5703125" style="15" customWidth="1"/>
    <col min="7" max="7" width="25.140625" style="1" customWidth="1"/>
    <col min="8" max="8" width="25.28515625" style="1" bestFit="1" customWidth="1"/>
    <col min="9" max="9" width="4" style="16" hidden="1" customWidth="1"/>
    <col min="10" max="11" width="17.140625" style="1" hidden="1" customWidth="1"/>
    <col min="12" max="12" width="17.140625" style="1" bestFit="1" customWidth="1"/>
    <col min="13" max="13" width="18.28515625" style="1" bestFit="1" customWidth="1"/>
    <col min="14" max="14" width="15.5703125" style="1" bestFit="1" customWidth="1"/>
    <col min="15" max="15" width="7.7109375" style="1" bestFit="1" customWidth="1"/>
    <col min="16" max="195" width="12.7109375" style="1" customWidth="1"/>
    <col min="196" max="235" width="13.85546875" style="2"/>
    <col min="236" max="236" width="2" style="2" customWidth="1"/>
    <col min="237" max="237" width="10.7109375" style="2" customWidth="1"/>
    <col min="238" max="238" width="53.42578125" style="2" customWidth="1"/>
    <col min="239" max="239" width="26.5703125" style="2" bestFit="1" customWidth="1"/>
    <col min="240" max="240" width="17.42578125" style="2" customWidth="1"/>
    <col min="241" max="241" width="25.140625" style="2" customWidth="1"/>
    <col min="242" max="242" width="23.140625" style="2" customWidth="1"/>
    <col min="243" max="243" width="26.140625" style="2" customWidth="1"/>
    <col min="244" max="249" width="5.28515625" style="2" customWidth="1"/>
    <col min="250" max="251" width="4.140625" style="2" customWidth="1"/>
    <col min="252" max="259" width="5.140625" style="2" customWidth="1"/>
    <col min="260" max="451" width="12.7109375" style="2" customWidth="1"/>
    <col min="452" max="491" width="13.85546875" style="2"/>
    <col min="492" max="492" width="2" style="2" customWidth="1"/>
    <col min="493" max="493" width="10.7109375" style="2" customWidth="1"/>
    <col min="494" max="494" width="53.42578125" style="2" customWidth="1"/>
    <col min="495" max="495" width="26.5703125" style="2" bestFit="1" customWidth="1"/>
    <col min="496" max="496" width="17.42578125" style="2" customWidth="1"/>
    <col min="497" max="497" width="25.140625" style="2" customWidth="1"/>
    <col min="498" max="498" width="23.140625" style="2" customWidth="1"/>
    <col min="499" max="499" width="26.140625" style="2" customWidth="1"/>
    <col min="500" max="505" width="5.28515625" style="2" customWidth="1"/>
    <col min="506" max="507" width="4.140625" style="2" customWidth="1"/>
    <col min="508" max="515" width="5.140625" style="2" customWidth="1"/>
    <col min="516" max="707" width="12.7109375" style="2" customWidth="1"/>
    <col min="708" max="747" width="13.85546875" style="2"/>
    <col min="748" max="748" width="2" style="2" customWidth="1"/>
    <col min="749" max="749" width="10.7109375" style="2" customWidth="1"/>
    <col min="750" max="750" width="53.42578125" style="2" customWidth="1"/>
    <col min="751" max="751" width="26.5703125" style="2" bestFit="1" customWidth="1"/>
    <col min="752" max="752" width="17.42578125" style="2" customWidth="1"/>
    <col min="753" max="753" width="25.140625" style="2" customWidth="1"/>
    <col min="754" max="754" width="23.140625" style="2" customWidth="1"/>
    <col min="755" max="755" width="26.140625" style="2" customWidth="1"/>
    <col min="756" max="761" width="5.28515625" style="2" customWidth="1"/>
    <col min="762" max="763" width="4.140625" style="2" customWidth="1"/>
    <col min="764" max="771" width="5.140625" style="2" customWidth="1"/>
    <col min="772" max="963" width="12.7109375" style="2" customWidth="1"/>
    <col min="964" max="1003" width="13.85546875" style="2"/>
    <col min="1004" max="1004" width="2" style="2" customWidth="1"/>
    <col min="1005" max="1005" width="10.7109375" style="2" customWidth="1"/>
    <col min="1006" max="1006" width="53.42578125" style="2" customWidth="1"/>
    <col min="1007" max="1007" width="26.5703125" style="2" bestFit="1" customWidth="1"/>
    <col min="1008" max="1008" width="17.42578125" style="2" customWidth="1"/>
    <col min="1009" max="1009" width="25.140625" style="2" customWidth="1"/>
    <col min="1010" max="1010" width="23.140625" style="2" customWidth="1"/>
    <col min="1011" max="1011" width="26.140625" style="2" customWidth="1"/>
    <col min="1012" max="1017" width="5.28515625" style="2" customWidth="1"/>
    <col min="1018" max="1019" width="4.140625" style="2" customWidth="1"/>
    <col min="1020" max="1027" width="5.140625" style="2" customWidth="1"/>
    <col min="1028" max="1219" width="12.7109375" style="2" customWidth="1"/>
    <col min="1220" max="1259" width="13.85546875" style="2"/>
    <col min="1260" max="1260" width="2" style="2" customWidth="1"/>
    <col min="1261" max="1261" width="10.7109375" style="2" customWidth="1"/>
    <col min="1262" max="1262" width="53.42578125" style="2" customWidth="1"/>
    <col min="1263" max="1263" width="26.5703125" style="2" bestFit="1" customWidth="1"/>
    <col min="1264" max="1264" width="17.42578125" style="2" customWidth="1"/>
    <col min="1265" max="1265" width="25.140625" style="2" customWidth="1"/>
    <col min="1266" max="1266" width="23.140625" style="2" customWidth="1"/>
    <col min="1267" max="1267" width="26.140625" style="2" customWidth="1"/>
    <col min="1268" max="1273" width="5.28515625" style="2" customWidth="1"/>
    <col min="1274" max="1275" width="4.140625" style="2" customWidth="1"/>
    <col min="1276" max="1283" width="5.140625" style="2" customWidth="1"/>
    <col min="1284" max="1475" width="12.7109375" style="2" customWidth="1"/>
    <col min="1476" max="1515" width="13.85546875" style="2"/>
    <col min="1516" max="1516" width="2" style="2" customWidth="1"/>
    <col min="1517" max="1517" width="10.7109375" style="2" customWidth="1"/>
    <col min="1518" max="1518" width="53.42578125" style="2" customWidth="1"/>
    <col min="1519" max="1519" width="26.5703125" style="2" bestFit="1" customWidth="1"/>
    <col min="1520" max="1520" width="17.42578125" style="2" customWidth="1"/>
    <col min="1521" max="1521" width="25.140625" style="2" customWidth="1"/>
    <col min="1522" max="1522" width="23.140625" style="2" customWidth="1"/>
    <col min="1523" max="1523" width="26.140625" style="2" customWidth="1"/>
    <col min="1524" max="1529" width="5.28515625" style="2" customWidth="1"/>
    <col min="1530" max="1531" width="4.140625" style="2" customWidth="1"/>
    <col min="1532" max="1539" width="5.140625" style="2" customWidth="1"/>
    <col min="1540" max="1731" width="12.7109375" style="2" customWidth="1"/>
    <col min="1732" max="1771" width="13.85546875" style="2"/>
    <col min="1772" max="1772" width="2" style="2" customWidth="1"/>
    <col min="1773" max="1773" width="10.7109375" style="2" customWidth="1"/>
    <col min="1774" max="1774" width="53.42578125" style="2" customWidth="1"/>
    <col min="1775" max="1775" width="26.5703125" style="2" bestFit="1" customWidth="1"/>
    <col min="1776" max="1776" width="17.42578125" style="2" customWidth="1"/>
    <col min="1777" max="1777" width="25.140625" style="2" customWidth="1"/>
    <col min="1778" max="1778" width="23.140625" style="2" customWidth="1"/>
    <col min="1779" max="1779" width="26.140625" style="2" customWidth="1"/>
    <col min="1780" max="1785" width="5.28515625" style="2" customWidth="1"/>
    <col min="1786" max="1787" width="4.140625" style="2" customWidth="1"/>
    <col min="1788" max="1795" width="5.140625" style="2" customWidth="1"/>
    <col min="1796" max="1987" width="12.7109375" style="2" customWidth="1"/>
    <col min="1988" max="2027" width="13.85546875" style="2"/>
    <col min="2028" max="2028" width="2" style="2" customWidth="1"/>
    <col min="2029" max="2029" width="10.7109375" style="2" customWidth="1"/>
    <col min="2030" max="2030" width="53.42578125" style="2" customWidth="1"/>
    <col min="2031" max="2031" width="26.5703125" style="2" bestFit="1" customWidth="1"/>
    <col min="2032" max="2032" width="17.42578125" style="2" customWidth="1"/>
    <col min="2033" max="2033" width="25.140625" style="2" customWidth="1"/>
    <col min="2034" max="2034" width="23.140625" style="2" customWidth="1"/>
    <col min="2035" max="2035" width="26.140625" style="2" customWidth="1"/>
    <col min="2036" max="2041" width="5.28515625" style="2" customWidth="1"/>
    <col min="2042" max="2043" width="4.140625" style="2" customWidth="1"/>
    <col min="2044" max="2051" width="5.140625" style="2" customWidth="1"/>
    <col min="2052" max="2243" width="12.7109375" style="2" customWidth="1"/>
    <col min="2244" max="2283" width="13.85546875" style="2"/>
    <col min="2284" max="2284" width="2" style="2" customWidth="1"/>
    <col min="2285" max="2285" width="10.7109375" style="2" customWidth="1"/>
    <col min="2286" max="2286" width="53.42578125" style="2" customWidth="1"/>
    <col min="2287" max="2287" width="26.5703125" style="2" bestFit="1" customWidth="1"/>
    <col min="2288" max="2288" width="17.42578125" style="2" customWidth="1"/>
    <col min="2289" max="2289" width="25.140625" style="2" customWidth="1"/>
    <col min="2290" max="2290" width="23.140625" style="2" customWidth="1"/>
    <col min="2291" max="2291" width="26.140625" style="2" customWidth="1"/>
    <col min="2292" max="2297" width="5.28515625" style="2" customWidth="1"/>
    <col min="2298" max="2299" width="4.140625" style="2" customWidth="1"/>
    <col min="2300" max="2307" width="5.140625" style="2" customWidth="1"/>
    <col min="2308" max="2499" width="12.7109375" style="2" customWidth="1"/>
    <col min="2500" max="2539" width="13.85546875" style="2"/>
    <col min="2540" max="2540" width="2" style="2" customWidth="1"/>
    <col min="2541" max="2541" width="10.7109375" style="2" customWidth="1"/>
    <col min="2542" max="2542" width="53.42578125" style="2" customWidth="1"/>
    <col min="2543" max="2543" width="26.5703125" style="2" bestFit="1" customWidth="1"/>
    <col min="2544" max="2544" width="17.42578125" style="2" customWidth="1"/>
    <col min="2545" max="2545" width="25.140625" style="2" customWidth="1"/>
    <col min="2546" max="2546" width="23.140625" style="2" customWidth="1"/>
    <col min="2547" max="2547" width="26.140625" style="2" customWidth="1"/>
    <col min="2548" max="2553" width="5.28515625" style="2" customWidth="1"/>
    <col min="2554" max="2555" width="4.140625" style="2" customWidth="1"/>
    <col min="2556" max="2563" width="5.140625" style="2" customWidth="1"/>
    <col min="2564" max="2755" width="12.7109375" style="2" customWidth="1"/>
    <col min="2756" max="2795" width="13.85546875" style="2"/>
    <col min="2796" max="2796" width="2" style="2" customWidth="1"/>
    <col min="2797" max="2797" width="10.7109375" style="2" customWidth="1"/>
    <col min="2798" max="2798" width="53.42578125" style="2" customWidth="1"/>
    <col min="2799" max="2799" width="26.5703125" style="2" bestFit="1" customWidth="1"/>
    <col min="2800" max="2800" width="17.42578125" style="2" customWidth="1"/>
    <col min="2801" max="2801" width="25.140625" style="2" customWidth="1"/>
    <col min="2802" max="2802" width="23.140625" style="2" customWidth="1"/>
    <col min="2803" max="2803" width="26.140625" style="2" customWidth="1"/>
    <col min="2804" max="2809" width="5.28515625" style="2" customWidth="1"/>
    <col min="2810" max="2811" width="4.140625" style="2" customWidth="1"/>
    <col min="2812" max="2819" width="5.140625" style="2" customWidth="1"/>
    <col min="2820" max="3011" width="12.7109375" style="2" customWidth="1"/>
    <col min="3012" max="3051" width="13.85546875" style="2"/>
    <col min="3052" max="3052" width="2" style="2" customWidth="1"/>
    <col min="3053" max="3053" width="10.7109375" style="2" customWidth="1"/>
    <col min="3054" max="3054" width="53.42578125" style="2" customWidth="1"/>
    <col min="3055" max="3055" width="26.5703125" style="2" bestFit="1" customWidth="1"/>
    <col min="3056" max="3056" width="17.42578125" style="2" customWidth="1"/>
    <col min="3057" max="3057" width="25.140625" style="2" customWidth="1"/>
    <col min="3058" max="3058" width="23.140625" style="2" customWidth="1"/>
    <col min="3059" max="3059" width="26.140625" style="2" customWidth="1"/>
    <col min="3060" max="3065" width="5.28515625" style="2" customWidth="1"/>
    <col min="3066" max="3067" width="4.140625" style="2" customWidth="1"/>
    <col min="3068" max="3075" width="5.140625" style="2" customWidth="1"/>
    <col min="3076" max="3267" width="12.7109375" style="2" customWidth="1"/>
    <col min="3268" max="3307" width="13.85546875" style="2"/>
    <col min="3308" max="3308" width="2" style="2" customWidth="1"/>
    <col min="3309" max="3309" width="10.7109375" style="2" customWidth="1"/>
    <col min="3310" max="3310" width="53.42578125" style="2" customWidth="1"/>
    <col min="3311" max="3311" width="26.5703125" style="2" bestFit="1" customWidth="1"/>
    <col min="3312" max="3312" width="17.42578125" style="2" customWidth="1"/>
    <col min="3313" max="3313" width="25.140625" style="2" customWidth="1"/>
    <col min="3314" max="3314" width="23.140625" style="2" customWidth="1"/>
    <col min="3315" max="3315" width="26.140625" style="2" customWidth="1"/>
    <col min="3316" max="3321" width="5.28515625" style="2" customWidth="1"/>
    <col min="3322" max="3323" width="4.140625" style="2" customWidth="1"/>
    <col min="3324" max="3331" width="5.140625" style="2" customWidth="1"/>
    <col min="3332" max="3523" width="12.7109375" style="2" customWidth="1"/>
    <col min="3524" max="3563" width="13.85546875" style="2"/>
    <col min="3564" max="3564" width="2" style="2" customWidth="1"/>
    <col min="3565" max="3565" width="10.7109375" style="2" customWidth="1"/>
    <col min="3566" max="3566" width="53.42578125" style="2" customWidth="1"/>
    <col min="3567" max="3567" width="26.5703125" style="2" bestFit="1" customWidth="1"/>
    <col min="3568" max="3568" width="17.42578125" style="2" customWidth="1"/>
    <col min="3569" max="3569" width="25.140625" style="2" customWidth="1"/>
    <col min="3570" max="3570" width="23.140625" style="2" customWidth="1"/>
    <col min="3571" max="3571" width="26.140625" style="2" customWidth="1"/>
    <col min="3572" max="3577" width="5.28515625" style="2" customWidth="1"/>
    <col min="3578" max="3579" width="4.140625" style="2" customWidth="1"/>
    <col min="3580" max="3587" width="5.140625" style="2" customWidth="1"/>
    <col min="3588" max="3779" width="12.7109375" style="2" customWidth="1"/>
    <col min="3780" max="3819" width="13.85546875" style="2"/>
    <col min="3820" max="3820" width="2" style="2" customWidth="1"/>
    <col min="3821" max="3821" width="10.7109375" style="2" customWidth="1"/>
    <col min="3822" max="3822" width="53.42578125" style="2" customWidth="1"/>
    <col min="3823" max="3823" width="26.5703125" style="2" bestFit="1" customWidth="1"/>
    <col min="3824" max="3824" width="17.42578125" style="2" customWidth="1"/>
    <col min="3825" max="3825" width="25.140625" style="2" customWidth="1"/>
    <col min="3826" max="3826" width="23.140625" style="2" customWidth="1"/>
    <col min="3827" max="3827" width="26.140625" style="2" customWidth="1"/>
    <col min="3828" max="3833" width="5.28515625" style="2" customWidth="1"/>
    <col min="3834" max="3835" width="4.140625" style="2" customWidth="1"/>
    <col min="3836" max="3843" width="5.140625" style="2" customWidth="1"/>
    <col min="3844" max="4035" width="12.7109375" style="2" customWidth="1"/>
    <col min="4036" max="4075" width="13.85546875" style="2"/>
    <col min="4076" max="4076" width="2" style="2" customWidth="1"/>
    <col min="4077" max="4077" width="10.7109375" style="2" customWidth="1"/>
    <col min="4078" max="4078" width="53.42578125" style="2" customWidth="1"/>
    <col min="4079" max="4079" width="26.5703125" style="2" bestFit="1" customWidth="1"/>
    <col min="4080" max="4080" width="17.42578125" style="2" customWidth="1"/>
    <col min="4081" max="4081" width="25.140625" style="2" customWidth="1"/>
    <col min="4082" max="4082" width="23.140625" style="2" customWidth="1"/>
    <col min="4083" max="4083" width="26.140625" style="2" customWidth="1"/>
    <col min="4084" max="4089" width="5.28515625" style="2" customWidth="1"/>
    <col min="4090" max="4091" width="4.140625" style="2" customWidth="1"/>
    <col min="4092" max="4099" width="5.140625" style="2" customWidth="1"/>
    <col min="4100" max="4291" width="12.7109375" style="2" customWidth="1"/>
    <col min="4292" max="4331" width="13.85546875" style="2"/>
    <col min="4332" max="4332" width="2" style="2" customWidth="1"/>
    <col min="4333" max="4333" width="10.7109375" style="2" customWidth="1"/>
    <col min="4334" max="4334" width="53.42578125" style="2" customWidth="1"/>
    <col min="4335" max="4335" width="26.5703125" style="2" bestFit="1" customWidth="1"/>
    <col min="4336" max="4336" width="17.42578125" style="2" customWidth="1"/>
    <col min="4337" max="4337" width="25.140625" style="2" customWidth="1"/>
    <col min="4338" max="4338" width="23.140625" style="2" customWidth="1"/>
    <col min="4339" max="4339" width="26.140625" style="2" customWidth="1"/>
    <col min="4340" max="4345" width="5.28515625" style="2" customWidth="1"/>
    <col min="4346" max="4347" width="4.140625" style="2" customWidth="1"/>
    <col min="4348" max="4355" width="5.140625" style="2" customWidth="1"/>
    <col min="4356" max="4547" width="12.7109375" style="2" customWidth="1"/>
    <col min="4548" max="4587" width="13.85546875" style="2"/>
    <col min="4588" max="4588" width="2" style="2" customWidth="1"/>
    <col min="4589" max="4589" width="10.7109375" style="2" customWidth="1"/>
    <col min="4590" max="4590" width="53.42578125" style="2" customWidth="1"/>
    <col min="4591" max="4591" width="26.5703125" style="2" bestFit="1" customWidth="1"/>
    <col min="4592" max="4592" width="17.42578125" style="2" customWidth="1"/>
    <col min="4593" max="4593" width="25.140625" style="2" customWidth="1"/>
    <col min="4594" max="4594" width="23.140625" style="2" customWidth="1"/>
    <col min="4595" max="4595" width="26.140625" style="2" customWidth="1"/>
    <col min="4596" max="4601" width="5.28515625" style="2" customWidth="1"/>
    <col min="4602" max="4603" width="4.140625" style="2" customWidth="1"/>
    <col min="4604" max="4611" width="5.140625" style="2" customWidth="1"/>
    <col min="4612" max="4803" width="12.7109375" style="2" customWidth="1"/>
    <col min="4804" max="4843" width="13.85546875" style="2"/>
    <col min="4844" max="4844" width="2" style="2" customWidth="1"/>
    <col min="4845" max="4845" width="10.7109375" style="2" customWidth="1"/>
    <col min="4846" max="4846" width="53.42578125" style="2" customWidth="1"/>
    <col min="4847" max="4847" width="26.5703125" style="2" bestFit="1" customWidth="1"/>
    <col min="4848" max="4848" width="17.42578125" style="2" customWidth="1"/>
    <col min="4849" max="4849" width="25.140625" style="2" customWidth="1"/>
    <col min="4850" max="4850" width="23.140625" style="2" customWidth="1"/>
    <col min="4851" max="4851" width="26.140625" style="2" customWidth="1"/>
    <col min="4852" max="4857" width="5.28515625" style="2" customWidth="1"/>
    <col min="4858" max="4859" width="4.140625" style="2" customWidth="1"/>
    <col min="4860" max="4867" width="5.140625" style="2" customWidth="1"/>
    <col min="4868" max="5059" width="12.7109375" style="2" customWidth="1"/>
    <col min="5060" max="5099" width="13.85546875" style="2"/>
    <col min="5100" max="5100" width="2" style="2" customWidth="1"/>
    <col min="5101" max="5101" width="10.7109375" style="2" customWidth="1"/>
    <col min="5102" max="5102" width="53.42578125" style="2" customWidth="1"/>
    <col min="5103" max="5103" width="26.5703125" style="2" bestFit="1" customWidth="1"/>
    <col min="5104" max="5104" width="17.42578125" style="2" customWidth="1"/>
    <col min="5105" max="5105" width="25.140625" style="2" customWidth="1"/>
    <col min="5106" max="5106" width="23.140625" style="2" customWidth="1"/>
    <col min="5107" max="5107" width="26.140625" style="2" customWidth="1"/>
    <col min="5108" max="5113" width="5.28515625" style="2" customWidth="1"/>
    <col min="5114" max="5115" width="4.140625" style="2" customWidth="1"/>
    <col min="5116" max="5123" width="5.140625" style="2" customWidth="1"/>
    <col min="5124" max="5315" width="12.7109375" style="2" customWidth="1"/>
    <col min="5316" max="5355" width="13.85546875" style="2"/>
    <col min="5356" max="5356" width="2" style="2" customWidth="1"/>
    <col min="5357" max="5357" width="10.7109375" style="2" customWidth="1"/>
    <col min="5358" max="5358" width="53.42578125" style="2" customWidth="1"/>
    <col min="5359" max="5359" width="26.5703125" style="2" bestFit="1" customWidth="1"/>
    <col min="5360" max="5360" width="17.42578125" style="2" customWidth="1"/>
    <col min="5361" max="5361" width="25.140625" style="2" customWidth="1"/>
    <col min="5362" max="5362" width="23.140625" style="2" customWidth="1"/>
    <col min="5363" max="5363" width="26.140625" style="2" customWidth="1"/>
    <col min="5364" max="5369" width="5.28515625" style="2" customWidth="1"/>
    <col min="5370" max="5371" width="4.140625" style="2" customWidth="1"/>
    <col min="5372" max="5379" width="5.140625" style="2" customWidth="1"/>
    <col min="5380" max="5571" width="12.7109375" style="2" customWidth="1"/>
    <col min="5572" max="5611" width="13.85546875" style="2"/>
    <col min="5612" max="5612" width="2" style="2" customWidth="1"/>
    <col min="5613" max="5613" width="10.7109375" style="2" customWidth="1"/>
    <col min="5614" max="5614" width="53.42578125" style="2" customWidth="1"/>
    <col min="5615" max="5615" width="26.5703125" style="2" bestFit="1" customWidth="1"/>
    <col min="5616" max="5616" width="17.42578125" style="2" customWidth="1"/>
    <col min="5617" max="5617" width="25.140625" style="2" customWidth="1"/>
    <col min="5618" max="5618" width="23.140625" style="2" customWidth="1"/>
    <col min="5619" max="5619" width="26.140625" style="2" customWidth="1"/>
    <col min="5620" max="5625" width="5.28515625" style="2" customWidth="1"/>
    <col min="5626" max="5627" width="4.140625" style="2" customWidth="1"/>
    <col min="5628" max="5635" width="5.140625" style="2" customWidth="1"/>
    <col min="5636" max="5827" width="12.7109375" style="2" customWidth="1"/>
    <col min="5828" max="5867" width="13.85546875" style="2"/>
    <col min="5868" max="5868" width="2" style="2" customWidth="1"/>
    <col min="5869" max="5869" width="10.7109375" style="2" customWidth="1"/>
    <col min="5870" max="5870" width="53.42578125" style="2" customWidth="1"/>
    <col min="5871" max="5871" width="26.5703125" style="2" bestFit="1" customWidth="1"/>
    <col min="5872" max="5872" width="17.42578125" style="2" customWidth="1"/>
    <col min="5873" max="5873" width="25.140625" style="2" customWidth="1"/>
    <col min="5874" max="5874" width="23.140625" style="2" customWidth="1"/>
    <col min="5875" max="5875" width="26.140625" style="2" customWidth="1"/>
    <col min="5876" max="5881" width="5.28515625" style="2" customWidth="1"/>
    <col min="5882" max="5883" width="4.140625" style="2" customWidth="1"/>
    <col min="5884" max="5891" width="5.140625" style="2" customWidth="1"/>
    <col min="5892" max="6083" width="12.7109375" style="2" customWidth="1"/>
    <col min="6084" max="6123" width="13.85546875" style="2"/>
    <col min="6124" max="6124" width="2" style="2" customWidth="1"/>
    <col min="6125" max="6125" width="10.7109375" style="2" customWidth="1"/>
    <col min="6126" max="6126" width="53.42578125" style="2" customWidth="1"/>
    <col min="6127" max="6127" width="26.5703125" style="2" bestFit="1" customWidth="1"/>
    <col min="6128" max="6128" width="17.42578125" style="2" customWidth="1"/>
    <col min="6129" max="6129" width="25.140625" style="2" customWidth="1"/>
    <col min="6130" max="6130" width="23.140625" style="2" customWidth="1"/>
    <col min="6131" max="6131" width="26.140625" style="2" customWidth="1"/>
    <col min="6132" max="6137" width="5.28515625" style="2" customWidth="1"/>
    <col min="6138" max="6139" width="4.140625" style="2" customWidth="1"/>
    <col min="6140" max="6147" width="5.140625" style="2" customWidth="1"/>
    <col min="6148" max="6339" width="12.7109375" style="2" customWidth="1"/>
    <col min="6340" max="6379" width="13.85546875" style="2"/>
    <col min="6380" max="6380" width="2" style="2" customWidth="1"/>
    <col min="6381" max="6381" width="10.7109375" style="2" customWidth="1"/>
    <col min="6382" max="6382" width="53.42578125" style="2" customWidth="1"/>
    <col min="6383" max="6383" width="26.5703125" style="2" bestFit="1" customWidth="1"/>
    <col min="6384" max="6384" width="17.42578125" style="2" customWidth="1"/>
    <col min="6385" max="6385" width="25.140625" style="2" customWidth="1"/>
    <col min="6386" max="6386" width="23.140625" style="2" customWidth="1"/>
    <col min="6387" max="6387" width="26.140625" style="2" customWidth="1"/>
    <col min="6388" max="6393" width="5.28515625" style="2" customWidth="1"/>
    <col min="6394" max="6395" width="4.140625" style="2" customWidth="1"/>
    <col min="6396" max="6403" width="5.140625" style="2" customWidth="1"/>
    <col min="6404" max="6595" width="12.7109375" style="2" customWidth="1"/>
    <col min="6596" max="6635" width="13.85546875" style="2"/>
    <col min="6636" max="6636" width="2" style="2" customWidth="1"/>
    <col min="6637" max="6637" width="10.7109375" style="2" customWidth="1"/>
    <col min="6638" max="6638" width="53.42578125" style="2" customWidth="1"/>
    <col min="6639" max="6639" width="26.5703125" style="2" bestFit="1" customWidth="1"/>
    <col min="6640" max="6640" width="17.42578125" style="2" customWidth="1"/>
    <col min="6641" max="6641" width="25.140625" style="2" customWidth="1"/>
    <col min="6642" max="6642" width="23.140625" style="2" customWidth="1"/>
    <col min="6643" max="6643" width="26.140625" style="2" customWidth="1"/>
    <col min="6644" max="6649" width="5.28515625" style="2" customWidth="1"/>
    <col min="6650" max="6651" width="4.140625" style="2" customWidth="1"/>
    <col min="6652" max="6659" width="5.140625" style="2" customWidth="1"/>
    <col min="6660" max="6851" width="12.7109375" style="2" customWidth="1"/>
    <col min="6852" max="6891" width="13.85546875" style="2"/>
    <col min="6892" max="6892" width="2" style="2" customWidth="1"/>
    <col min="6893" max="6893" width="10.7109375" style="2" customWidth="1"/>
    <col min="6894" max="6894" width="53.42578125" style="2" customWidth="1"/>
    <col min="6895" max="6895" width="26.5703125" style="2" bestFit="1" customWidth="1"/>
    <col min="6896" max="6896" width="17.42578125" style="2" customWidth="1"/>
    <col min="6897" max="6897" width="25.140625" style="2" customWidth="1"/>
    <col min="6898" max="6898" width="23.140625" style="2" customWidth="1"/>
    <col min="6899" max="6899" width="26.140625" style="2" customWidth="1"/>
    <col min="6900" max="6905" width="5.28515625" style="2" customWidth="1"/>
    <col min="6906" max="6907" width="4.140625" style="2" customWidth="1"/>
    <col min="6908" max="6915" width="5.140625" style="2" customWidth="1"/>
    <col min="6916" max="7107" width="12.7109375" style="2" customWidth="1"/>
    <col min="7108" max="7147" width="13.85546875" style="2"/>
    <col min="7148" max="7148" width="2" style="2" customWidth="1"/>
    <col min="7149" max="7149" width="10.7109375" style="2" customWidth="1"/>
    <col min="7150" max="7150" width="53.42578125" style="2" customWidth="1"/>
    <col min="7151" max="7151" width="26.5703125" style="2" bestFit="1" customWidth="1"/>
    <col min="7152" max="7152" width="17.42578125" style="2" customWidth="1"/>
    <col min="7153" max="7153" width="25.140625" style="2" customWidth="1"/>
    <col min="7154" max="7154" width="23.140625" style="2" customWidth="1"/>
    <col min="7155" max="7155" width="26.140625" style="2" customWidth="1"/>
    <col min="7156" max="7161" width="5.28515625" style="2" customWidth="1"/>
    <col min="7162" max="7163" width="4.140625" style="2" customWidth="1"/>
    <col min="7164" max="7171" width="5.140625" style="2" customWidth="1"/>
    <col min="7172" max="7363" width="12.7109375" style="2" customWidth="1"/>
    <col min="7364" max="7403" width="13.85546875" style="2"/>
    <col min="7404" max="7404" width="2" style="2" customWidth="1"/>
    <col min="7405" max="7405" width="10.7109375" style="2" customWidth="1"/>
    <col min="7406" max="7406" width="53.42578125" style="2" customWidth="1"/>
    <col min="7407" max="7407" width="26.5703125" style="2" bestFit="1" customWidth="1"/>
    <col min="7408" max="7408" width="17.42578125" style="2" customWidth="1"/>
    <col min="7409" max="7409" width="25.140625" style="2" customWidth="1"/>
    <col min="7410" max="7410" width="23.140625" style="2" customWidth="1"/>
    <col min="7411" max="7411" width="26.140625" style="2" customWidth="1"/>
    <col min="7412" max="7417" width="5.28515625" style="2" customWidth="1"/>
    <col min="7418" max="7419" width="4.140625" style="2" customWidth="1"/>
    <col min="7420" max="7427" width="5.140625" style="2" customWidth="1"/>
    <col min="7428" max="7619" width="12.7109375" style="2" customWidth="1"/>
    <col min="7620" max="7659" width="13.85546875" style="2"/>
    <col min="7660" max="7660" width="2" style="2" customWidth="1"/>
    <col min="7661" max="7661" width="10.7109375" style="2" customWidth="1"/>
    <col min="7662" max="7662" width="53.42578125" style="2" customWidth="1"/>
    <col min="7663" max="7663" width="26.5703125" style="2" bestFit="1" customWidth="1"/>
    <col min="7664" max="7664" width="17.42578125" style="2" customWidth="1"/>
    <col min="7665" max="7665" width="25.140625" style="2" customWidth="1"/>
    <col min="7666" max="7666" width="23.140625" style="2" customWidth="1"/>
    <col min="7667" max="7667" width="26.140625" style="2" customWidth="1"/>
    <col min="7668" max="7673" width="5.28515625" style="2" customWidth="1"/>
    <col min="7674" max="7675" width="4.140625" style="2" customWidth="1"/>
    <col min="7676" max="7683" width="5.140625" style="2" customWidth="1"/>
    <col min="7684" max="7875" width="12.7109375" style="2" customWidth="1"/>
    <col min="7876" max="7915" width="13.85546875" style="2"/>
    <col min="7916" max="7916" width="2" style="2" customWidth="1"/>
    <col min="7917" max="7917" width="10.7109375" style="2" customWidth="1"/>
    <col min="7918" max="7918" width="53.42578125" style="2" customWidth="1"/>
    <col min="7919" max="7919" width="26.5703125" style="2" bestFit="1" customWidth="1"/>
    <col min="7920" max="7920" width="17.42578125" style="2" customWidth="1"/>
    <col min="7921" max="7921" width="25.140625" style="2" customWidth="1"/>
    <col min="7922" max="7922" width="23.140625" style="2" customWidth="1"/>
    <col min="7923" max="7923" width="26.140625" style="2" customWidth="1"/>
    <col min="7924" max="7929" width="5.28515625" style="2" customWidth="1"/>
    <col min="7930" max="7931" width="4.140625" style="2" customWidth="1"/>
    <col min="7932" max="7939" width="5.140625" style="2" customWidth="1"/>
    <col min="7940" max="8131" width="12.7109375" style="2" customWidth="1"/>
    <col min="8132" max="8171" width="13.85546875" style="2"/>
    <col min="8172" max="8172" width="2" style="2" customWidth="1"/>
    <col min="8173" max="8173" width="10.7109375" style="2" customWidth="1"/>
    <col min="8174" max="8174" width="53.42578125" style="2" customWidth="1"/>
    <col min="8175" max="8175" width="26.5703125" style="2" bestFit="1" customWidth="1"/>
    <col min="8176" max="8176" width="17.42578125" style="2" customWidth="1"/>
    <col min="8177" max="8177" width="25.140625" style="2" customWidth="1"/>
    <col min="8178" max="8178" width="23.140625" style="2" customWidth="1"/>
    <col min="8179" max="8179" width="26.140625" style="2" customWidth="1"/>
    <col min="8180" max="8185" width="5.28515625" style="2" customWidth="1"/>
    <col min="8186" max="8187" width="4.140625" style="2" customWidth="1"/>
    <col min="8188" max="8195" width="5.140625" style="2" customWidth="1"/>
    <col min="8196" max="8387" width="12.7109375" style="2" customWidth="1"/>
    <col min="8388" max="8427" width="13.85546875" style="2"/>
    <col min="8428" max="8428" width="2" style="2" customWidth="1"/>
    <col min="8429" max="8429" width="10.7109375" style="2" customWidth="1"/>
    <col min="8430" max="8430" width="53.42578125" style="2" customWidth="1"/>
    <col min="8431" max="8431" width="26.5703125" style="2" bestFit="1" customWidth="1"/>
    <col min="8432" max="8432" width="17.42578125" style="2" customWidth="1"/>
    <col min="8433" max="8433" width="25.140625" style="2" customWidth="1"/>
    <col min="8434" max="8434" width="23.140625" style="2" customWidth="1"/>
    <col min="8435" max="8435" width="26.140625" style="2" customWidth="1"/>
    <col min="8436" max="8441" width="5.28515625" style="2" customWidth="1"/>
    <col min="8442" max="8443" width="4.140625" style="2" customWidth="1"/>
    <col min="8444" max="8451" width="5.140625" style="2" customWidth="1"/>
    <col min="8452" max="8643" width="12.7109375" style="2" customWidth="1"/>
    <col min="8644" max="8683" width="13.85546875" style="2"/>
    <col min="8684" max="8684" width="2" style="2" customWidth="1"/>
    <col min="8685" max="8685" width="10.7109375" style="2" customWidth="1"/>
    <col min="8686" max="8686" width="53.42578125" style="2" customWidth="1"/>
    <col min="8687" max="8687" width="26.5703125" style="2" bestFit="1" customWidth="1"/>
    <col min="8688" max="8688" width="17.42578125" style="2" customWidth="1"/>
    <col min="8689" max="8689" width="25.140625" style="2" customWidth="1"/>
    <col min="8690" max="8690" width="23.140625" style="2" customWidth="1"/>
    <col min="8691" max="8691" width="26.140625" style="2" customWidth="1"/>
    <col min="8692" max="8697" width="5.28515625" style="2" customWidth="1"/>
    <col min="8698" max="8699" width="4.140625" style="2" customWidth="1"/>
    <col min="8700" max="8707" width="5.140625" style="2" customWidth="1"/>
    <col min="8708" max="8899" width="12.7109375" style="2" customWidth="1"/>
    <col min="8900" max="8939" width="13.85546875" style="2"/>
    <col min="8940" max="8940" width="2" style="2" customWidth="1"/>
    <col min="8941" max="8941" width="10.7109375" style="2" customWidth="1"/>
    <col min="8942" max="8942" width="53.42578125" style="2" customWidth="1"/>
    <col min="8943" max="8943" width="26.5703125" style="2" bestFit="1" customWidth="1"/>
    <col min="8944" max="8944" width="17.42578125" style="2" customWidth="1"/>
    <col min="8945" max="8945" width="25.140625" style="2" customWidth="1"/>
    <col min="8946" max="8946" width="23.140625" style="2" customWidth="1"/>
    <col min="8947" max="8947" width="26.140625" style="2" customWidth="1"/>
    <col min="8948" max="8953" width="5.28515625" style="2" customWidth="1"/>
    <col min="8954" max="8955" width="4.140625" style="2" customWidth="1"/>
    <col min="8956" max="8963" width="5.140625" style="2" customWidth="1"/>
    <col min="8964" max="9155" width="12.7109375" style="2" customWidth="1"/>
    <col min="9156" max="9195" width="13.85546875" style="2"/>
    <col min="9196" max="9196" width="2" style="2" customWidth="1"/>
    <col min="9197" max="9197" width="10.7109375" style="2" customWidth="1"/>
    <col min="9198" max="9198" width="53.42578125" style="2" customWidth="1"/>
    <col min="9199" max="9199" width="26.5703125" style="2" bestFit="1" customWidth="1"/>
    <col min="9200" max="9200" width="17.42578125" style="2" customWidth="1"/>
    <col min="9201" max="9201" width="25.140625" style="2" customWidth="1"/>
    <col min="9202" max="9202" width="23.140625" style="2" customWidth="1"/>
    <col min="9203" max="9203" width="26.140625" style="2" customWidth="1"/>
    <col min="9204" max="9209" width="5.28515625" style="2" customWidth="1"/>
    <col min="9210" max="9211" width="4.140625" style="2" customWidth="1"/>
    <col min="9212" max="9219" width="5.140625" style="2" customWidth="1"/>
    <col min="9220" max="9411" width="12.7109375" style="2" customWidth="1"/>
    <col min="9412" max="9451" width="13.85546875" style="2"/>
    <col min="9452" max="9452" width="2" style="2" customWidth="1"/>
    <col min="9453" max="9453" width="10.7109375" style="2" customWidth="1"/>
    <col min="9454" max="9454" width="53.42578125" style="2" customWidth="1"/>
    <col min="9455" max="9455" width="26.5703125" style="2" bestFit="1" customWidth="1"/>
    <col min="9456" max="9456" width="17.42578125" style="2" customWidth="1"/>
    <col min="9457" max="9457" width="25.140625" style="2" customWidth="1"/>
    <col min="9458" max="9458" width="23.140625" style="2" customWidth="1"/>
    <col min="9459" max="9459" width="26.140625" style="2" customWidth="1"/>
    <col min="9460" max="9465" width="5.28515625" style="2" customWidth="1"/>
    <col min="9466" max="9467" width="4.140625" style="2" customWidth="1"/>
    <col min="9468" max="9475" width="5.140625" style="2" customWidth="1"/>
    <col min="9476" max="9667" width="12.7109375" style="2" customWidth="1"/>
    <col min="9668" max="9707" width="13.85546875" style="2"/>
    <col min="9708" max="9708" width="2" style="2" customWidth="1"/>
    <col min="9709" max="9709" width="10.7109375" style="2" customWidth="1"/>
    <col min="9710" max="9710" width="53.42578125" style="2" customWidth="1"/>
    <col min="9711" max="9711" width="26.5703125" style="2" bestFit="1" customWidth="1"/>
    <col min="9712" max="9712" width="17.42578125" style="2" customWidth="1"/>
    <col min="9713" max="9713" width="25.140625" style="2" customWidth="1"/>
    <col min="9714" max="9714" width="23.140625" style="2" customWidth="1"/>
    <col min="9715" max="9715" width="26.140625" style="2" customWidth="1"/>
    <col min="9716" max="9721" width="5.28515625" style="2" customWidth="1"/>
    <col min="9722" max="9723" width="4.140625" style="2" customWidth="1"/>
    <col min="9724" max="9731" width="5.140625" style="2" customWidth="1"/>
    <col min="9732" max="9923" width="12.7109375" style="2" customWidth="1"/>
    <col min="9924" max="9963" width="13.85546875" style="2"/>
    <col min="9964" max="9964" width="2" style="2" customWidth="1"/>
    <col min="9965" max="9965" width="10.7109375" style="2" customWidth="1"/>
    <col min="9966" max="9966" width="53.42578125" style="2" customWidth="1"/>
    <col min="9967" max="9967" width="26.5703125" style="2" bestFit="1" customWidth="1"/>
    <col min="9968" max="9968" width="17.42578125" style="2" customWidth="1"/>
    <col min="9969" max="9969" width="25.140625" style="2" customWidth="1"/>
    <col min="9970" max="9970" width="23.140625" style="2" customWidth="1"/>
    <col min="9971" max="9971" width="26.140625" style="2" customWidth="1"/>
    <col min="9972" max="9977" width="5.28515625" style="2" customWidth="1"/>
    <col min="9978" max="9979" width="4.140625" style="2" customWidth="1"/>
    <col min="9980" max="9987" width="5.140625" style="2" customWidth="1"/>
    <col min="9988" max="10179" width="12.7109375" style="2" customWidth="1"/>
    <col min="10180" max="10219" width="13.85546875" style="2"/>
    <col min="10220" max="10220" width="2" style="2" customWidth="1"/>
    <col min="10221" max="10221" width="10.7109375" style="2" customWidth="1"/>
    <col min="10222" max="10222" width="53.42578125" style="2" customWidth="1"/>
    <col min="10223" max="10223" width="26.5703125" style="2" bestFit="1" customWidth="1"/>
    <col min="10224" max="10224" width="17.42578125" style="2" customWidth="1"/>
    <col min="10225" max="10225" width="25.140625" style="2" customWidth="1"/>
    <col min="10226" max="10226" width="23.140625" style="2" customWidth="1"/>
    <col min="10227" max="10227" width="26.140625" style="2" customWidth="1"/>
    <col min="10228" max="10233" width="5.28515625" style="2" customWidth="1"/>
    <col min="10234" max="10235" width="4.140625" style="2" customWidth="1"/>
    <col min="10236" max="10243" width="5.140625" style="2" customWidth="1"/>
    <col min="10244" max="10435" width="12.7109375" style="2" customWidth="1"/>
    <col min="10436" max="10475" width="13.85546875" style="2"/>
    <col min="10476" max="10476" width="2" style="2" customWidth="1"/>
    <col min="10477" max="10477" width="10.7109375" style="2" customWidth="1"/>
    <col min="10478" max="10478" width="53.42578125" style="2" customWidth="1"/>
    <col min="10479" max="10479" width="26.5703125" style="2" bestFit="1" customWidth="1"/>
    <col min="10480" max="10480" width="17.42578125" style="2" customWidth="1"/>
    <col min="10481" max="10481" width="25.140625" style="2" customWidth="1"/>
    <col min="10482" max="10482" width="23.140625" style="2" customWidth="1"/>
    <col min="10483" max="10483" width="26.140625" style="2" customWidth="1"/>
    <col min="10484" max="10489" width="5.28515625" style="2" customWidth="1"/>
    <col min="10490" max="10491" width="4.140625" style="2" customWidth="1"/>
    <col min="10492" max="10499" width="5.140625" style="2" customWidth="1"/>
    <col min="10500" max="10691" width="12.7109375" style="2" customWidth="1"/>
    <col min="10692" max="10731" width="13.85546875" style="2"/>
    <col min="10732" max="10732" width="2" style="2" customWidth="1"/>
    <col min="10733" max="10733" width="10.7109375" style="2" customWidth="1"/>
    <col min="10734" max="10734" width="53.42578125" style="2" customWidth="1"/>
    <col min="10735" max="10735" width="26.5703125" style="2" bestFit="1" customWidth="1"/>
    <col min="10736" max="10736" width="17.42578125" style="2" customWidth="1"/>
    <col min="10737" max="10737" width="25.140625" style="2" customWidth="1"/>
    <col min="10738" max="10738" width="23.140625" style="2" customWidth="1"/>
    <col min="10739" max="10739" width="26.140625" style="2" customWidth="1"/>
    <col min="10740" max="10745" width="5.28515625" style="2" customWidth="1"/>
    <col min="10746" max="10747" width="4.140625" style="2" customWidth="1"/>
    <col min="10748" max="10755" width="5.140625" style="2" customWidth="1"/>
    <col min="10756" max="10947" width="12.7109375" style="2" customWidth="1"/>
    <col min="10948" max="10987" width="13.85546875" style="2"/>
    <col min="10988" max="10988" width="2" style="2" customWidth="1"/>
    <col min="10989" max="10989" width="10.7109375" style="2" customWidth="1"/>
    <col min="10990" max="10990" width="53.42578125" style="2" customWidth="1"/>
    <col min="10991" max="10991" width="26.5703125" style="2" bestFit="1" customWidth="1"/>
    <col min="10992" max="10992" width="17.42578125" style="2" customWidth="1"/>
    <col min="10993" max="10993" width="25.140625" style="2" customWidth="1"/>
    <col min="10994" max="10994" width="23.140625" style="2" customWidth="1"/>
    <col min="10995" max="10995" width="26.140625" style="2" customWidth="1"/>
    <col min="10996" max="11001" width="5.28515625" style="2" customWidth="1"/>
    <col min="11002" max="11003" width="4.140625" style="2" customWidth="1"/>
    <col min="11004" max="11011" width="5.140625" style="2" customWidth="1"/>
    <col min="11012" max="11203" width="12.7109375" style="2" customWidth="1"/>
    <col min="11204" max="11243" width="13.85546875" style="2"/>
    <col min="11244" max="11244" width="2" style="2" customWidth="1"/>
    <col min="11245" max="11245" width="10.7109375" style="2" customWidth="1"/>
    <col min="11246" max="11246" width="53.42578125" style="2" customWidth="1"/>
    <col min="11247" max="11247" width="26.5703125" style="2" bestFit="1" customWidth="1"/>
    <col min="11248" max="11248" width="17.42578125" style="2" customWidth="1"/>
    <col min="11249" max="11249" width="25.140625" style="2" customWidth="1"/>
    <col min="11250" max="11250" width="23.140625" style="2" customWidth="1"/>
    <col min="11251" max="11251" width="26.140625" style="2" customWidth="1"/>
    <col min="11252" max="11257" width="5.28515625" style="2" customWidth="1"/>
    <col min="11258" max="11259" width="4.140625" style="2" customWidth="1"/>
    <col min="11260" max="11267" width="5.140625" style="2" customWidth="1"/>
    <col min="11268" max="11459" width="12.7109375" style="2" customWidth="1"/>
    <col min="11460" max="11499" width="13.85546875" style="2"/>
    <col min="11500" max="11500" width="2" style="2" customWidth="1"/>
    <col min="11501" max="11501" width="10.7109375" style="2" customWidth="1"/>
    <col min="11502" max="11502" width="53.42578125" style="2" customWidth="1"/>
    <col min="11503" max="11503" width="26.5703125" style="2" bestFit="1" customWidth="1"/>
    <col min="11504" max="11504" width="17.42578125" style="2" customWidth="1"/>
    <col min="11505" max="11505" width="25.140625" style="2" customWidth="1"/>
    <col min="11506" max="11506" width="23.140625" style="2" customWidth="1"/>
    <col min="11507" max="11507" width="26.140625" style="2" customWidth="1"/>
    <col min="11508" max="11513" width="5.28515625" style="2" customWidth="1"/>
    <col min="11514" max="11515" width="4.140625" style="2" customWidth="1"/>
    <col min="11516" max="11523" width="5.140625" style="2" customWidth="1"/>
    <col min="11524" max="11715" width="12.7109375" style="2" customWidth="1"/>
    <col min="11716" max="11755" width="13.85546875" style="2"/>
    <col min="11756" max="11756" width="2" style="2" customWidth="1"/>
    <col min="11757" max="11757" width="10.7109375" style="2" customWidth="1"/>
    <col min="11758" max="11758" width="53.42578125" style="2" customWidth="1"/>
    <col min="11759" max="11759" width="26.5703125" style="2" bestFit="1" customWidth="1"/>
    <col min="11760" max="11760" width="17.42578125" style="2" customWidth="1"/>
    <col min="11761" max="11761" width="25.140625" style="2" customWidth="1"/>
    <col min="11762" max="11762" width="23.140625" style="2" customWidth="1"/>
    <col min="11763" max="11763" width="26.140625" style="2" customWidth="1"/>
    <col min="11764" max="11769" width="5.28515625" style="2" customWidth="1"/>
    <col min="11770" max="11771" width="4.140625" style="2" customWidth="1"/>
    <col min="11772" max="11779" width="5.140625" style="2" customWidth="1"/>
    <col min="11780" max="11971" width="12.7109375" style="2" customWidth="1"/>
    <col min="11972" max="12011" width="13.85546875" style="2"/>
    <col min="12012" max="12012" width="2" style="2" customWidth="1"/>
    <col min="12013" max="12013" width="10.7109375" style="2" customWidth="1"/>
    <col min="12014" max="12014" width="53.42578125" style="2" customWidth="1"/>
    <col min="12015" max="12015" width="26.5703125" style="2" bestFit="1" customWidth="1"/>
    <col min="12016" max="12016" width="17.42578125" style="2" customWidth="1"/>
    <col min="12017" max="12017" width="25.140625" style="2" customWidth="1"/>
    <col min="12018" max="12018" width="23.140625" style="2" customWidth="1"/>
    <col min="12019" max="12019" width="26.140625" style="2" customWidth="1"/>
    <col min="12020" max="12025" width="5.28515625" style="2" customWidth="1"/>
    <col min="12026" max="12027" width="4.140625" style="2" customWidth="1"/>
    <col min="12028" max="12035" width="5.140625" style="2" customWidth="1"/>
    <col min="12036" max="12227" width="12.7109375" style="2" customWidth="1"/>
    <col min="12228" max="12267" width="13.85546875" style="2"/>
    <col min="12268" max="12268" width="2" style="2" customWidth="1"/>
    <col min="12269" max="12269" width="10.7109375" style="2" customWidth="1"/>
    <col min="12270" max="12270" width="53.42578125" style="2" customWidth="1"/>
    <col min="12271" max="12271" width="26.5703125" style="2" bestFit="1" customWidth="1"/>
    <col min="12272" max="12272" width="17.42578125" style="2" customWidth="1"/>
    <col min="12273" max="12273" width="25.140625" style="2" customWidth="1"/>
    <col min="12274" max="12274" width="23.140625" style="2" customWidth="1"/>
    <col min="12275" max="12275" width="26.140625" style="2" customWidth="1"/>
    <col min="12276" max="12281" width="5.28515625" style="2" customWidth="1"/>
    <col min="12282" max="12283" width="4.140625" style="2" customWidth="1"/>
    <col min="12284" max="12291" width="5.140625" style="2" customWidth="1"/>
    <col min="12292" max="12483" width="12.7109375" style="2" customWidth="1"/>
    <col min="12484" max="12523" width="13.85546875" style="2"/>
    <col min="12524" max="12524" width="2" style="2" customWidth="1"/>
    <col min="12525" max="12525" width="10.7109375" style="2" customWidth="1"/>
    <col min="12526" max="12526" width="53.42578125" style="2" customWidth="1"/>
    <col min="12527" max="12527" width="26.5703125" style="2" bestFit="1" customWidth="1"/>
    <col min="12528" max="12528" width="17.42578125" style="2" customWidth="1"/>
    <col min="12529" max="12529" width="25.140625" style="2" customWidth="1"/>
    <col min="12530" max="12530" width="23.140625" style="2" customWidth="1"/>
    <col min="12531" max="12531" width="26.140625" style="2" customWidth="1"/>
    <col min="12532" max="12537" width="5.28515625" style="2" customWidth="1"/>
    <col min="12538" max="12539" width="4.140625" style="2" customWidth="1"/>
    <col min="12540" max="12547" width="5.140625" style="2" customWidth="1"/>
    <col min="12548" max="12739" width="12.7109375" style="2" customWidth="1"/>
    <col min="12740" max="12779" width="13.85546875" style="2"/>
    <col min="12780" max="12780" width="2" style="2" customWidth="1"/>
    <col min="12781" max="12781" width="10.7109375" style="2" customWidth="1"/>
    <col min="12782" max="12782" width="53.42578125" style="2" customWidth="1"/>
    <col min="12783" max="12783" width="26.5703125" style="2" bestFit="1" customWidth="1"/>
    <col min="12784" max="12784" width="17.42578125" style="2" customWidth="1"/>
    <col min="12785" max="12785" width="25.140625" style="2" customWidth="1"/>
    <col min="12786" max="12786" width="23.140625" style="2" customWidth="1"/>
    <col min="12787" max="12787" width="26.140625" style="2" customWidth="1"/>
    <col min="12788" max="12793" width="5.28515625" style="2" customWidth="1"/>
    <col min="12794" max="12795" width="4.140625" style="2" customWidth="1"/>
    <col min="12796" max="12803" width="5.140625" style="2" customWidth="1"/>
    <col min="12804" max="12995" width="12.7109375" style="2" customWidth="1"/>
    <col min="12996" max="13035" width="13.85546875" style="2"/>
    <col min="13036" max="13036" width="2" style="2" customWidth="1"/>
    <col min="13037" max="13037" width="10.7109375" style="2" customWidth="1"/>
    <col min="13038" max="13038" width="53.42578125" style="2" customWidth="1"/>
    <col min="13039" max="13039" width="26.5703125" style="2" bestFit="1" customWidth="1"/>
    <col min="13040" max="13040" width="17.42578125" style="2" customWidth="1"/>
    <col min="13041" max="13041" width="25.140625" style="2" customWidth="1"/>
    <col min="13042" max="13042" width="23.140625" style="2" customWidth="1"/>
    <col min="13043" max="13043" width="26.140625" style="2" customWidth="1"/>
    <col min="13044" max="13049" width="5.28515625" style="2" customWidth="1"/>
    <col min="13050" max="13051" width="4.140625" style="2" customWidth="1"/>
    <col min="13052" max="13059" width="5.140625" style="2" customWidth="1"/>
    <col min="13060" max="13251" width="12.7109375" style="2" customWidth="1"/>
    <col min="13252" max="13291" width="13.85546875" style="2"/>
    <col min="13292" max="13292" width="2" style="2" customWidth="1"/>
    <col min="13293" max="13293" width="10.7109375" style="2" customWidth="1"/>
    <col min="13294" max="13294" width="53.42578125" style="2" customWidth="1"/>
    <col min="13295" max="13295" width="26.5703125" style="2" bestFit="1" customWidth="1"/>
    <col min="13296" max="13296" width="17.42578125" style="2" customWidth="1"/>
    <col min="13297" max="13297" width="25.140625" style="2" customWidth="1"/>
    <col min="13298" max="13298" width="23.140625" style="2" customWidth="1"/>
    <col min="13299" max="13299" width="26.140625" style="2" customWidth="1"/>
    <col min="13300" max="13305" width="5.28515625" style="2" customWidth="1"/>
    <col min="13306" max="13307" width="4.140625" style="2" customWidth="1"/>
    <col min="13308" max="13315" width="5.140625" style="2" customWidth="1"/>
    <col min="13316" max="13507" width="12.7109375" style="2" customWidth="1"/>
    <col min="13508" max="13547" width="13.85546875" style="2"/>
    <col min="13548" max="13548" width="2" style="2" customWidth="1"/>
    <col min="13549" max="13549" width="10.7109375" style="2" customWidth="1"/>
    <col min="13550" max="13550" width="53.42578125" style="2" customWidth="1"/>
    <col min="13551" max="13551" width="26.5703125" style="2" bestFit="1" customWidth="1"/>
    <col min="13552" max="13552" width="17.42578125" style="2" customWidth="1"/>
    <col min="13553" max="13553" width="25.140625" style="2" customWidth="1"/>
    <col min="13554" max="13554" width="23.140625" style="2" customWidth="1"/>
    <col min="13555" max="13555" width="26.140625" style="2" customWidth="1"/>
    <col min="13556" max="13561" width="5.28515625" style="2" customWidth="1"/>
    <col min="13562" max="13563" width="4.140625" style="2" customWidth="1"/>
    <col min="13564" max="13571" width="5.140625" style="2" customWidth="1"/>
    <col min="13572" max="13763" width="12.7109375" style="2" customWidth="1"/>
    <col min="13764" max="13803" width="13.85546875" style="2"/>
    <col min="13804" max="13804" width="2" style="2" customWidth="1"/>
    <col min="13805" max="13805" width="10.7109375" style="2" customWidth="1"/>
    <col min="13806" max="13806" width="53.42578125" style="2" customWidth="1"/>
    <col min="13807" max="13807" width="26.5703125" style="2" bestFit="1" customWidth="1"/>
    <col min="13808" max="13808" width="17.42578125" style="2" customWidth="1"/>
    <col min="13809" max="13809" width="25.140625" style="2" customWidth="1"/>
    <col min="13810" max="13810" width="23.140625" style="2" customWidth="1"/>
    <col min="13811" max="13811" width="26.140625" style="2" customWidth="1"/>
    <col min="13812" max="13817" width="5.28515625" style="2" customWidth="1"/>
    <col min="13818" max="13819" width="4.140625" style="2" customWidth="1"/>
    <col min="13820" max="13827" width="5.140625" style="2" customWidth="1"/>
    <col min="13828" max="14019" width="12.7109375" style="2" customWidth="1"/>
    <col min="14020" max="14059" width="13.85546875" style="2"/>
    <col min="14060" max="14060" width="2" style="2" customWidth="1"/>
    <col min="14061" max="14061" width="10.7109375" style="2" customWidth="1"/>
    <col min="14062" max="14062" width="53.42578125" style="2" customWidth="1"/>
    <col min="14063" max="14063" width="26.5703125" style="2" bestFit="1" customWidth="1"/>
    <col min="14064" max="14064" width="17.42578125" style="2" customWidth="1"/>
    <col min="14065" max="14065" width="25.140625" style="2" customWidth="1"/>
    <col min="14066" max="14066" width="23.140625" style="2" customWidth="1"/>
    <col min="14067" max="14067" width="26.140625" style="2" customWidth="1"/>
    <col min="14068" max="14073" width="5.28515625" style="2" customWidth="1"/>
    <col min="14074" max="14075" width="4.140625" style="2" customWidth="1"/>
    <col min="14076" max="14083" width="5.140625" style="2" customWidth="1"/>
    <col min="14084" max="14275" width="12.7109375" style="2" customWidth="1"/>
    <col min="14276" max="14315" width="13.85546875" style="2"/>
    <col min="14316" max="14316" width="2" style="2" customWidth="1"/>
    <col min="14317" max="14317" width="10.7109375" style="2" customWidth="1"/>
    <col min="14318" max="14318" width="53.42578125" style="2" customWidth="1"/>
    <col min="14319" max="14319" width="26.5703125" style="2" bestFit="1" customWidth="1"/>
    <col min="14320" max="14320" width="17.42578125" style="2" customWidth="1"/>
    <col min="14321" max="14321" width="25.140625" style="2" customWidth="1"/>
    <col min="14322" max="14322" width="23.140625" style="2" customWidth="1"/>
    <col min="14323" max="14323" width="26.140625" style="2" customWidth="1"/>
    <col min="14324" max="14329" width="5.28515625" style="2" customWidth="1"/>
    <col min="14330" max="14331" width="4.140625" style="2" customWidth="1"/>
    <col min="14332" max="14339" width="5.140625" style="2" customWidth="1"/>
    <col min="14340" max="14531" width="12.7109375" style="2" customWidth="1"/>
    <col min="14532" max="14571" width="13.85546875" style="2"/>
    <col min="14572" max="14572" width="2" style="2" customWidth="1"/>
    <col min="14573" max="14573" width="10.7109375" style="2" customWidth="1"/>
    <col min="14574" max="14574" width="53.42578125" style="2" customWidth="1"/>
    <col min="14575" max="14575" width="26.5703125" style="2" bestFit="1" customWidth="1"/>
    <col min="14576" max="14576" width="17.42578125" style="2" customWidth="1"/>
    <col min="14577" max="14577" width="25.140625" style="2" customWidth="1"/>
    <col min="14578" max="14578" width="23.140625" style="2" customWidth="1"/>
    <col min="14579" max="14579" width="26.140625" style="2" customWidth="1"/>
    <col min="14580" max="14585" width="5.28515625" style="2" customWidth="1"/>
    <col min="14586" max="14587" width="4.140625" style="2" customWidth="1"/>
    <col min="14588" max="14595" width="5.140625" style="2" customWidth="1"/>
    <col min="14596" max="14787" width="12.7109375" style="2" customWidth="1"/>
    <col min="14788" max="14827" width="13.85546875" style="2"/>
    <col min="14828" max="14828" width="2" style="2" customWidth="1"/>
    <col min="14829" max="14829" width="10.7109375" style="2" customWidth="1"/>
    <col min="14830" max="14830" width="53.42578125" style="2" customWidth="1"/>
    <col min="14831" max="14831" width="26.5703125" style="2" bestFit="1" customWidth="1"/>
    <col min="14832" max="14832" width="17.42578125" style="2" customWidth="1"/>
    <col min="14833" max="14833" width="25.140625" style="2" customWidth="1"/>
    <col min="14834" max="14834" width="23.140625" style="2" customWidth="1"/>
    <col min="14835" max="14835" width="26.140625" style="2" customWidth="1"/>
    <col min="14836" max="14841" width="5.28515625" style="2" customWidth="1"/>
    <col min="14842" max="14843" width="4.140625" style="2" customWidth="1"/>
    <col min="14844" max="14851" width="5.140625" style="2" customWidth="1"/>
    <col min="14852" max="15043" width="12.7109375" style="2" customWidth="1"/>
    <col min="15044" max="15083" width="13.85546875" style="2"/>
    <col min="15084" max="15084" width="2" style="2" customWidth="1"/>
    <col min="15085" max="15085" width="10.7109375" style="2" customWidth="1"/>
    <col min="15086" max="15086" width="53.42578125" style="2" customWidth="1"/>
    <col min="15087" max="15087" width="26.5703125" style="2" bestFit="1" customWidth="1"/>
    <col min="15088" max="15088" width="17.42578125" style="2" customWidth="1"/>
    <col min="15089" max="15089" width="25.140625" style="2" customWidth="1"/>
    <col min="15090" max="15090" width="23.140625" style="2" customWidth="1"/>
    <col min="15091" max="15091" width="26.140625" style="2" customWidth="1"/>
    <col min="15092" max="15097" width="5.28515625" style="2" customWidth="1"/>
    <col min="15098" max="15099" width="4.140625" style="2" customWidth="1"/>
    <col min="15100" max="15107" width="5.140625" style="2" customWidth="1"/>
    <col min="15108" max="15299" width="12.7109375" style="2" customWidth="1"/>
    <col min="15300" max="15339" width="13.85546875" style="2"/>
    <col min="15340" max="15340" width="2" style="2" customWidth="1"/>
    <col min="15341" max="15341" width="10.7109375" style="2" customWidth="1"/>
    <col min="15342" max="15342" width="53.42578125" style="2" customWidth="1"/>
    <col min="15343" max="15343" width="26.5703125" style="2" bestFit="1" customWidth="1"/>
    <col min="15344" max="15344" width="17.42578125" style="2" customWidth="1"/>
    <col min="15345" max="15345" width="25.140625" style="2" customWidth="1"/>
    <col min="15346" max="15346" width="23.140625" style="2" customWidth="1"/>
    <col min="15347" max="15347" width="26.140625" style="2" customWidth="1"/>
    <col min="15348" max="15353" width="5.28515625" style="2" customWidth="1"/>
    <col min="15354" max="15355" width="4.140625" style="2" customWidth="1"/>
    <col min="15356" max="15363" width="5.140625" style="2" customWidth="1"/>
    <col min="15364" max="15555" width="12.7109375" style="2" customWidth="1"/>
    <col min="15556" max="15595" width="13.85546875" style="2"/>
    <col min="15596" max="15596" width="2" style="2" customWidth="1"/>
    <col min="15597" max="15597" width="10.7109375" style="2" customWidth="1"/>
    <col min="15598" max="15598" width="53.42578125" style="2" customWidth="1"/>
    <col min="15599" max="15599" width="26.5703125" style="2" bestFit="1" customWidth="1"/>
    <col min="15600" max="15600" width="17.42578125" style="2" customWidth="1"/>
    <col min="15601" max="15601" width="25.140625" style="2" customWidth="1"/>
    <col min="15602" max="15602" width="23.140625" style="2" customWidth="1"/>
    <col min="15603" max="15603" width="26.140625" style="2" customWidth="1"/>
    <col min="15604" max="15609" width="5.28515625" style="2" customWidth="1"/>
    <col min="15610" max="15611" width="4.140625" style="2" customWidth="1"/>
    <col min="15612" max="15619" width="5.140625" style="2" customWidth="1"/>
    <col min="15620" max="15811" width="12.7109375" style="2" customWidth="1"/>
    <col min="15812" max="15851" width="13.85546875" style="2"/>
    <col min="15852" max="15852" width="2" style="2" customWidth="1"/>
    <col min="15853" max="15853" width="10.7109375" style="2" customWidth="1"/>
    <col min="15854" max="15854" width="53.42578125" style="2" customWidth="1"/>
    <col min="15855" max="15855" width="26.5703125" style="2" bestFit="1" customWidth="1"/>
    <col min="15856" max="15856" width="17.42578125" style="2" customWidth="1"/>
    <col min="15857" max="15857" width="25.140625" style="2" customWidth="1"/>
    <col min="15858" max="15858" width="23.140625" style="2" customWidth="1"/>
    <col min="15859" max="15859" width="26.140625" style="2" customWidth="1"/>
    <col min="15860" max="15865" width="5.28515625" style="2" customWidth="1"/>
    <col min="15866" max="15867" width="4.140625" style="2" customWidth="1"/>
    <col min="15868" max="15875" width="5.140625" style="2" customWidth="1"/>
    <col min="15876" max="16067" width="12.7109375" style="2" customWidth="1"/>
    <col min="16068" max="16107" width="13.85546875" style="2"/>
    <col min="16108" max="16108" width="2" style="2" customWidth="1"/>
    <col min="16109" max="16109" width="10.7109375" style="2" customWidth="1"/>
    <col min="16110" max="16110" width="53.42578125" style="2" customWidth="1"/>
    <col min="16111" max="16111" width="26.5703125" style="2" bestFit="1" customWidth="1"/>
    <col min="16112" max="16112" width="17.42578125" style="2" customWidth="1"/>
    <col min="16113" max="16113" width="25.140625" style="2" customWidth="1"/>
    <col min="16114" max="16114" width="23.140625" style="2" customWidth="1"/>
    <col min="16115" max="16115" width="26.140625" style="2" customWidth="1"/>
    <col min="16116" max="16121" width="5.28515625" style="2" customWidth="1"/>
    <col min="16122" max="16123" width="4.140625" style="2" customWidth="1"/>
    <col min="16124" max="16131" width="5.140625" style="2" customWidth="1"/>
    <col min="16132" max="16323" width="12.7109375" style="2" customWidth="1"/>
    <col min="16324" max="16384" width="13.85546875" style="2"/>
  </cols>
  <sheetData>
    <row r="1" spans="1:195">
      <c r="A1" s="104"/>
      <c r="B1" s="105"/>
      <c r="C1" s="106"/>
      <c r="D1" s="107"/>
      <c r="E1" s="107"/>
      <c r="F1" s="108"/>
      <c r="G1" s="109"/>
      <c r="H1" s="109"/>
      <c r="I1" s="110"/>
      <c r="J1" s="109"/>
      <c r="K1" s="111"/>
    </row>
    <row r="2" spans="1:195" ht="23.25" customHeight="1">
      <c r="A2" s="112"/>
      <c r="B2" s="187" t="s">
        <v>0</v>
      </c>
      <c r="C2" s="188"/>
      <c r="D2" s="188"/>
      <c r="E2" s="188"/>
      <c r="F2" s="189"/>
      <c r="K2" s="113"/>
    </row>
    <row r="3" spans="1:195" ht="18" customHeight="1">
      <c r="A3" s="112"/>
      <c r="B3" s="49"/>
      <c r="C3" s="208" t="s">
        <v>1</v>
      </c>
      <c r="D3" s="209"/>
      <c r="E3" s="210"/>
      <c r="F3" s="124"/>
      <c r="K3" s="113"/>
    </row>
    <row r="4" spans="1:195">
      <c r="A4" s="112"/>
      <c r="C4" s="2"/>
      <c r="K4" s="113"/>
    </row>
    <row r="5" spans="1:195" ht="17.25" thickBot="1">
      <c r="A5" s="112"/>
      <c r="K5" s="113"/>
    </row>
    <row r="6" spans="1:195" ht="16.5" customHeight="1">
      <c r="A6" s="112"/>
      <c r="C6" s="190" t="s">
        <v>2</v>
      </c>
      <c r="D6" s="191"/>
      <c r="E6" s="191"/>
      <c r="F6" s="191"/>
      <c r="G6" s="191"/>
      <c r="H6" s="192"/>
      <c r="I6" s="17"/>
      <c r="K6" s="113"/>
    </row>
    <row r="7" spans="1:195" ht="30" customHeight="1">
      <c r="A7" s="112"/>
      <c r="C7" s="196" t="s">
        <v>3</v>
      </c>
      <c r="D7" s="194"/>
      <c r="E7" s="194"/>
      <c r="F7" s="194"/>
      <c r="G7" s="194"/>
      <c r="H7" s="195"/>
      <c r="I7" s="17"/>
      <c r="K7" s="113"/>
    </row>
    <row r="8" spans="1:195" ht="52.5" customHeight="1">
      <c r="A8" s="112"/>
      <c r="B8" s="41"/>
      <c r="C8" s="193" t="s">
        <v>4</v>
      </c>
      <c r="D8" s="194"/>
      <c r="E8" s="194"/>
      <c r="F8" s="194"/>
      <c r="G8" s="194"/>
      <c r="H8" s="195"/>
      <c r="I8" s="18"/>
      <c r="K8" s="113"/>
    </row>
    <row r="9" spans="1:195" ht="52.5" customHeight="1" thickBot="1">
      <c r="A9" s="112"/>
      <c r="B9" s="41"/>
      <c r="C9" s="196"/>
      <c r="D9" s="194"/>
      <c r="E9" s="194"/>
      <c r="F9" s="194"/>
      <c r="G9" s="194"/>
      <c r="H9" s="195"/>
      <c r="I9" s="18"/>
      <c r="K9" s="113"/>
    </row>
    <row r="10" spans="1:195" s="3" customFormat="1">
      <c r="A10" s="114"/>
      <c r="C10" s="197" t="s">
        <v>5</v>
      </c>
      <c r="D10" s="199" t="s">
        <v>6</v>
      </c>
      <c r="E10" s="125" t="s">
        <v>7</v>
      </c>
      <c r="F10" s="125" t="s">
        <v>8</v>
      </c>
      <c r="G10" s="125" t="s">
        <v>9</v>
      </c>
      <c r="H10" s="65" t="s">
        <v>10</v>
      </c>
      <c r="I10" s="1"/>
      <c r="J10" s="1"/>
      <c r="K10" s="11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</row>
    <row r="11" spans="1:195" s="3" customFormat="1" ht="48.75" customHeight="1">
      <c r="A11" s="114"/>
      <c r="C11" s="198"/>
      <c r="D11" s="200"/>
      <c r="E11" s="66" t="s">
        <v>11</v>
      </c>
      <c r="F11" s="66" t="s">
        <v>12</v>
      </c>
      <c r="G11" s="66" t="s">
        <v>13</v>
      </c>
      <c r="H11" s="67" t="s">
        <v>14</v>
      </c>
      <c r="I11" s="1"/>
      <c r="J11" s="1"/>
      <c r="K11" s="113"/>
      <c r="L11" s="137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</row>
    <row r="12" spans="1:195" s="3" customFormat="1" ht="28.5" customHeight="1" thickBot="1">
      <c r="A12" s="114"/>
      <c r="C12" s="68" t="s">
        <v>15</v>
      </c>
      <c r="D12" s="201"/>
      <c r="E12" s="69" t="s">
        <v>16</v>
      </c>
      <c r="F12" s="69" t="s">
        <v>17</v>
      </c>
      <c r="G12" s="69" t="s">
        <v>18</v>
      </c>
      <c r="H12" s="70" t="s">
        <v>19</v>
      </c>
      <c r="I12" s="1"/>
      <c r="J12" s="1"/>
      <c r="K12" s="1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</row>
    <row r="13" spans="1:195" s="3" customFormat="1" ht="27.75" customHeight="1">
      <c r="A13" s="114"/>
      <c r="C13" s="202" t="s">
        <v>20</v>
      </c>
      <c r="D13" s="203"/>
      <c r="E13" s="203"/>
      <c r="F13" s="203"/>
      <c r="G13" s="203"/>
      <c r="H13" s="204"/>
      <c r="I13" s="1"/>
      <c r="J13" s="1"/>
      <c r="K13" s="1"/>
      <c r="L13" s="185" t="s">
        <v>21</v>
      </c>
      <c r="M13" s="186"/>
      <c r="N13" s="186"/>
      <c r="O13" s="186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</row>
    <row r="14" spans="1:195" s="3" customFormat="1" ht="19.5" customHeight="1" thickBot="1">
      <c r="A14" s="114"/>
      <c r="C14" s="205" t="s">
        <v>22</v>
      </c>
      <c r="D14" s="206"/>
      <c r="E14" s="206"/>
      <c r="F14" s="206"/>
      <c r="G14" s="206"/>
      <c r="H14" s="207"/>
      <c r="I14" s="1"/>
      <c r="J14" s="1"/>
      <c r="L14" s="138" t="s">
        <v>23</v>
      </c>
      <c r="M14" s="139" t="s">
        <v>24</v>
      </c>
      <c r="N14" s="139" t="s">
        <v>25</v>
      </c>
      <c r="O14" s="139" t="s">
        <v>26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</row>
    <row r="15" spans="1:195" s="3" customFormat="1">
      <c r="A15" s="114"/>
      <c r="C15" s="71">
        <v>1</v>
      </c>
      <c r="D15" s="72" t="s">
        <v>27</v>
      </c>
      <c r="E15" s="51">
        <v>5500000</v>
      </c>
      <c r="F15" s="131">
        <v>4</v>
      </c>
      <c r="G15" s="135">
        <f t="shared" ref="G15:G24" si="0">+SUM(L15:O15)/4</f>
        <v>1</v>
      </c>
      <c r="H15" s="73">
        <f>+C15*E15*F15*G15</f>
        <v>22000000</v>
      </c>
      <c r="I15" s="1"/>
      <c r="J15" s="184"/>
      <c r="K15" s="1"/>
      <c r="L15" s="142">
        <v>1</v>
      </c>
      <c r="M15" s="143">
        <v>1</v>
      </c>
      <c r="N15" s="143">
        <v>1</v>
      </c>
      <c r="O15" s="143">
        <v>1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</row>
    <row r="16" spans="1:195" s="3" customFormat="1">
      <c r="A16" s="114"/>
      <c r="C16" s="71">
        <v>1</v>
      </c>
      <c r="D16" s="50" t="s">
        <v>28</v>
      </c>
      <c r="E16" s="75">
        <v>5000000</v>
      </c>
      <c r="F16" s="131">
        <v>4</v>
      </c>
      <c r="G16" s="135">
        <f t="shared" si="0"/>
        <v>0.5</v>
      </c>
      <c r="H16" s="73">
        <f t="shared" ref="H16:H21" si="1">+C16*E16*F16*G16</f>
        <v>10000000</v>
      </c>
      <c r="I16" s="1"/>
      <c r="J16" s="1"/>
      <c r="K16" s="1"/>
      <c r="L16" s="144">
        <v>0</v>
      </c>
      <c r="M16" s="145">
        <v>1</v>
      </c>
      <c r="N16" s="145">
        <v>1</v>
      </c>
      <c r="O16" s="14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</row>
    <row r="17" spans="1:195" s="3" customFormat="1" ht="28.5">
      <c r="A17" s="114"/>
      <c r="C17" s="71">
        <v>1</v>
      </c>
      <c r="D17" s="50" t="s">
        <v>29</v>
      </c>
      <c r="E17" s="75">
        <v>5000000</v>
      </c>
      <c r="F17" s="131">
        <v>4</v>
      </c>
      <c r="G17" s="135">
        <f t="shared" si="0"/>
        <v>0.625</v>
      </c>
      <c r="H17" s="73">
        <f t="shared" si="1"/>
        <v>12500000</v>
      </c>
      <c r="I17" s="1"/>
      <c r="J17" s="1"/>
      <c r="K17" s="1"/>
      <c r="L17" s="144">
        <v>0</v>
      </c>
      <c r="M17" s="145">
        <v>1</v>
      </c>
      <c r="N17" s="145">
        <v>1</v>
      </c>
      <c r="O17" s="145">
        <v>0.5</v>
      </c>
      <c r="P17" s="137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</row>
    <row r="18" spans="1:195" s="3" customFormat="1" ht="28.5">
      <c r="A18" s="114"/>
      <c r="C18" s="71">
        <v>1</v>
      </c>
      <c r="D18" s="50" t="s">
        <v>30</v>
      </c>
      <c r="E18" s="75">
        <v>5000000</v>
      </c>
      <c r="F18" s="131">
        <v>4</v>
      </c>
      <c r="G18" s="135">
        <f t="shared" si="0"/>
        <v>0.5</v>
      </c>
      <c r="H18" s="73">
        <f t="shared" si="1"/>
        <v>10000000</v>
      </c>
      <c r="I18" s="1"/>
      <c r="J18" s="1"/>
      <c r="K18" s="1"/>
      <c r="L18" s="144">
        <v>0</v>
      </c>
      <c r="M18" s="145">
        <v>0</v>
      </c>
      <c r="N18" s="145">
        <v>1</v>
      </c>
      <c r="O18" s="145">
        <v>1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</row>
    <row r="19" spans="1:195" s="3" customFormat="1" ht="28.5">
      <c r="A19" s="114"/>
      <c r="C19" s="71">
        <v>1</v>
      </c>
      <c r="D19" s="50" t="s">
        <v>31</v>
      </c>
      <c r="E19" s="75">
        <v>5000000</v>
      </c>
      <c r="F19" s="131">
        <v>4</v>
      </c>
      <c r="G19" s="135">
        <f t="shared" si="0"/>
        <v>0.375</v>
      </c>
      <c r="H19" s="73">
        <f t="shared" si="1"/>
        <v>7500000</v>
      </c>
      <c r="I19" s="1"/>
      <c r="J19" s="1"/>
      <c r="K19" s="1"/>
      <c r="L19" s="144">
        <v>1</v>
      </c>
      <c r="M19" s="145">
        <v>0.5</v>
      </c>
      <c r="N19" s="145"/>
      <c r="O19" s="145" t="s">
        <v>32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</row>
    <row r="20" spans="1:195" s="3" customFormat="1" ht="28.5">
      <c r="A20" s="114"/>
      <c r="C20" s="71">
        <v>1</v>
      </c>
      <c r="D20" s="50" t="s">
        <v>33</v>
      </c>
      <c r="E20" s="75">
        <v>3500000</v>
      </c>
      <c r="F20" s="131">
        <v>4</v>
      </c>
      <c r="G20" s="135">
        <f t="shared" si="0"/>
        <v>0.5</v>
      </c>
      <c r="H20" s="73">
        <f t="shared" si="1"/>
        <v>7000000</v>
      </c>
      <c r="I20" s="1"/>
      <c r="J20" s="1"/>
      <c r="K20" s="1"/>
      <c r="L20" s="144"/>
      <c r="M20" s="145">
        <v>0</v>
      </c>
      <c r="N20" s="145">
        <v>1</v>
      </c>
      <c r="O20" s="145">
        <v>1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</row>
    <row r="21" spans="1:195" s="3" customFormat="1" ht="28.5">
      <c r="A21" s="114"/>
      <c r="C21" s="71">
        <v>1</v>
      </c>
      <c r="D21" s="50" t="s">
        <v>34</v>
      </c>
      <c r="E21" s="75">
        <v>6000000</v>
      </c>
      <c r="F21" s="131">
        <v>4</v>
      </c>
      <c r="G21" s="135">
        <f t="shared" si="0"/>
        <v>0.875</v>
      </c>
      <c r="H21" s="73">
        <f t="shared" si="1"/>
        <v>21000000</v>
      </c>
      <c r="I21" s="1"/>
      <c r="J21" s="171"/>
      <c r="K21" s="1"/>
      <c r="L21" s="146">
        <v>1</v>
      </c>
      <c r="M21" s="147">
        <v>1</v>
      </c>
      <c r="N21" s="147">
        <v>1</v>
      </c>
      <c r="O21" s="147">
        <v>0.5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</row>
    <row r="22" spans="1:195" s="3" customFormat="1">
      <c r="A22" s="114"/>
      <c r="C22" s="178">
        <v>1</v>
      </c>
      <c r="D22" s="50" t="s">
        <v>35</v>
      </c>
      <c r="E22" s="75">
        <v>4500000</v>
      </c>
      <c r="F22" s="131">
        <v>4</v>
      </c>
      <c r="G22" s="135">
        <f t="shared" si="0"/>
        <v>0.25</v>
      </c>
      <c r="H22" s="179">
        <f>+C22*E22*F22*G22</f>
        <v>4500000</v>
      </c>
      <c r="I22" s="1"/>
      <c r="J22" s="1"/>
      <c r="K22" s="1"/>
      <c r="L22" s="144">
        <v>1</v>
      </c>
      <c r="M22" s="145"/>
      <c r="N22" s="145"/>
      <c r="O22" s="1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</row>
    <row r="23" spans="1:195">
      <c r="C23" s="182">
        <v>1</v>
      </c>
      <c r="D23" s="181" t="s">
        <v>36</v>
      </c>
      <c r="E23" s="75">
        <v>3000000</v>
      </c>
      <c r="F23" s="131">
        <v>4</v>
      </c>
      <c r="G23" s="135">
        <f t="shared" si="0"/>
        <v>0.625</v>
      </c>
      <c r="H23" s="179">
        <f>+C23*E23*F23*G23</f>
        <v>7500000</v>
      </c>
      <c r="L23" s="144"/>
      <c r="M23" s="144">
        <v>1</v>
      </c>
      <c r="N23" s="144">
        <v>1</v>
      </c>
      <c r="O23" s="144">
        <v>0.5</v>
      </c>
    </row>
    <row r="24" spans="1:195" s="3" customFormat="1">
      <c r="A24" s="114"/>
      <c r="C24" s="178">
        <v>1</v>
      </c>
      <c r="D24" s="181" t="s">
        <v>37</v>
      </c>
      <c r="E24" s="75">
        <v>3000000</v>
      </c>
      <c r="F24" s="131">
        <v>4</v>
      </c>
      <c r="G24" s="135">
        <f t="shared" si="0"/>
        <v>0.875</v>
      </c>
      <c r="H24" s="179">
        <f>+C24*E24*F24*G24</f>
        <v>10500000</v>
      </c>
      <c r="I24" s="1"/>
      <c r="J24" s="1"/>
      <c r="K24" s="170"/>
      <c r="L24" s="144">
        <v>1</v>
      </c>
      <c r="M24" s="145">
        <v>1</v>
      </c>
      <c r="N24" s="145">
        <v>1</v>
      </c>
      <c r="O24" s="145">
        <v>0.5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</row>
    <row r="25" spans="1:195" s="3" customFormat="1">
      <c r="A25" s="114"/>
      <c r="C25" s="205" t="s">
        <v>38</v>
      </c>
      <c r="D25" s="206"/>
      <c r="E25" s="206"/>
      <c r="F25" s="206"/>
      <c r="G25" s="206"/>
      <c r="H25" s="207"/>
      <c r="I25" s="1"/>
      <c r="J25" s="1"/>
      <c r="K25" s="1"/>
      <c r="L25" s="140"/>
      <c r="M25" s="141"/>
      <c r="N25" s="141"/>
      <c r="O25" s="14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</row>
    <row r="26" spans="1:195" s="3" customFormat="1" ht="17.25" thickBot="1">
      <c r="A26" s="114"/>
      <c r="C26" s="178">
        <v>2</v>
      </c>
      <c r="D26" s="180" t="s">
        <v>39</v>
      </c>
      <c r="E26" s="75">
        <v>2300000</v>
      </c>
      <c r="F26" s="131">
        <v>4</v>
      </c>
      <c r="G26" s="135">
        <f>+G22</f>
        <v>0.25</v>
      </c>
      <c r="H26" s="179">
        <f>+C26*E26*F26*G26</f>
        <v>4600000</v>
      </c>
      <c r="I26" s="1"/>
      <c r="J26" s="1"/>
      <c r="K26" s="1"/>
      <c r="L26" s="148"/>
      <c r="M26" s="149"/>
      <c r="N26" s="149"/>
      <c r="O26" s="1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</row>
    <row r="27" spans="1:195" s="3" customFormat="1" ht="16.5" customHeight="1">
      <c r="A27" s="114"/>
      <c r="C27" s="211" t="s">
        <v>40</v>
      </c>
      <c r="D27" s="212"/>
      <c r="E27" s="212"/>
      <c r="F27" s="212"/>
      <c r="G27" s="213"/>
      <c r="H27" s="74">
        <f>+SUM(H15:H24)+H26</f>
        <v>117100000</v>
      </c>
      <c r="I27" s="5"/>
      <c r="J27" s="171">
        <f>+H27/630</f>
        <v>185873.01587301589</v>
      </c>
      <c r="K27" s="11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</row>
    <row r="28" spans="1:195" s="3" customFormat="1" ht="16.5" customHeight="1">
      <c r="A28" s="114"/>
      <c r="C28" s="211" t="s">
        <v>41</v>
      </c>
      <c r="D28" s="212"/>
      <c r="E28" s="212"/>
      <c r="F28" s="212"/>
      <c r="G28" s="213"/>
      <c r="H28" s="136">
        <v>1.92</v>
      </c>
      <c r="I28" s="234"/>
      <c r="J28" s="235"/>
      <c r="K28" s="236"/>
      <c r="L28" s="1"/>
      <c r="M28" s="170">
        <f>+SUM(E15:E21)</f>
        <v>35000000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</row>
    <row r="29" spans="1:195" s="3" customFormat="1" ht="17.25" customHeight="1" thickBot="1">
      <c r="A29" s="114"/>
      <c r="C29" s="229" t="s">
        <v>42</v>
      </c>
      <c r="D29" s="230"/>
      <c r="E29" s="230"/>
      <c r="F29" s="230"/>
      <c r="G29" s="231"/>
      <c r="H29" s="77">
        <f>H28*H27</f>
        <v>224832000</v>
      </c>
      <c r="I29" s="1"/>
      <c r="J29" s="171">
        <f>+H29/630</f>
        <v>356876.19047619047</v>
      </c>
      <c r="K29" s="173"/>
      <c r="L29" s="1"/>
      <c r="M29" s="171">
        <f>+M28*0.1</f>
        <v>3500000</v>
      </c>
      <c r="N29" s="171">
        <f>+M29*6</f>
        <v>21000000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</row>
    <row r="30" spans="1:195" s="3" customFormat="1">
      <c r="A30" s="114"/>
      <c r="C30" s="197" t="s">
        <v>5</v>
      </c>
      <c r="D30" s="237" t="s">
        <v>43</v>
      </c>
      <c r="E30" s="199" t="s">
        <v>44</v>
      </c>
      <c r="F30" s="125" t="s">
        <v>45</v>
      </c>
      <c r="G30" s="240" t="s">
        <v>46</v>
      </c>
      <c r="H30" s="65" t="s">
        <v>10</v>
      </c>
      <c r="I30" s="1"/>
      <c r="J30" s="1"/>
      <c r="K30" s="113">
        <f>+H27*1.25</f>
        <v>146375000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</row>
    <row r="31" spans="1:195" s="3" customFormat="1">
      <c r="A31" s="114"/>
      <c r="C31" s="198"/>
      <c r="D31" s="238"/>
      <c r="E31" s="200"/>
      <c r="F31" s="66" t="s">
        <v>47</v>
      </c>
      <c r="G31" s="241"/>
      <c r="H31" s="67" t="s">
        <v>14</v>
      </c>
      <c r="I31" s="1"/>
      <c r="J31" s="1"/>
      <c r="K31" s="11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</row>
    <row r="32" spans="1:195" s="3" customFormat="1" ht="17.25" thickBot="1">
      <c r="A32" s="114"/>
      <c r="C32" s="68" t="s">
        <v>48</v>
      </c>
      <c r="D32" s="239"/>
      <c r="E32" s="201"/>
      <c r="F32" s="69" t="s">
        <v>49</v>
      </c>
      <c r="G32" s="69" t="s">
        <v>50</v>
      </c>
      <c r="H32" s="70" t="s">
        <v>51</v>
      </c>
      <c r="I32" s="1"/>
      <c r="J32" s="1"/>
      <c r="K32" s="11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</row>
    <row r="33" spans="1:195" s="3" customFormat="1" ht="30" customHeight="1" thickBot="1">
      <c r="A33" s="114"/>
      <c r="C33" s="214" t="s">
        <v>52</v>
      </c>
      <c r="D33" s="215"/>
      <c r="E33" s="215"/>
      <c r="F33" s="215"/>
      <c r="G33" s="215"/>
      <c r="H33" s="216"/>
      <c r="I33" s="1"/>
      <c r="J33" s="1"/>
      <c r="K33" s="11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</row>
    <row r="34" spans="1:195" s="3" customFormat="1">
      <c r="A34" s="114"/>
      <c r="C34" s="217" t="s">
        <v>53</v>
      </c>
      <c r="D34" s="218"/>
      <c r="E34" s="218"/>
      <c r="F34" s="218"/>
      <c r="G34" s="218"/>
      <c r="H34" s="219"/>
      <c r="I34" s="1"/>
      <c r="J34" s="1"/>
      <c r="K34" s="113"/>
      <c r="L34" s="166" t="s">
        <v>23</v>
      </c>
      <c r="M34" s="167" t="s">
        <v>24</v>
      </c>
      <c r="N34" s="167" t="s">
        <v>25</v>
      </c>
      <c r="O34" s="167" t="s">
        <v>26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</row>
    <row r="35" spans="1:195" s="3" customFormat="1" ht="45" customHeight="1">
      <c r="A35" s="114"/>
      <c r="C35" s="156"/>
      <c r="D35" s="150"/>
      <c r="E35" s="151"/>
      <c r="F35" s="152"/>
      <c r="G35" s="153"/>
      <c r="H35" s="157"/>
      <c r="I35" s="1"/>
      <c r="J35" s="4"/>
      <c r="K35" s="1"/>
      <c r="L35" s="168">
        <v>3</v>
      </c>
      <c r="M35" s="168">
        <v>3</v>
      </c>
      <c r="N35" s="168">
        <v>3</v>
      </c>
      <c r="O35" s="168">
        <v>3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</row>
    <row r="36" spans="1:195" s="3" customFormat="1">
      <c r="A36" s="114"/>
      <c r="C36" s="220" t="s">
        <v>54</v>
      </c>
      <c r="D36" s="221"/>
      <c r="E36" s="221"/>
      <c r="F36" s="221"/>
      <c r="G36" s="221"/>
      <c r="H36" s="222"/>
      <c r="I36" s="1"/>
      <c r="J36" s="1"/>
      <c r="K36" s="11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</row>
    <row r="37" spans="1:195" s="3" customFormat="1">
      <c r="A37" s="114"/>
      <c r="C37" s="156">
        <v>1</v>
      </c>
      <c r="D37" s="155" t="s">
        <v>55</v>
      </c>
      <c r="E37" s="151" t="s">
        <v>56</v>
      </c>
      <c r="F37" s="152">
        <v>2500000</v>
      </c>
      <c r="G37" s="153">
        <v>4</v>
      </c>
      <c r="H37" s="157">
        <f t="shared" ref="H37" si="2">+C37*F37*G37</f>
        <v>10000000</v>
      </c>
      <c r="I37" s="1"/>
      <c r="J37" s="1"/>
      <c r="K37" s="11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</row>
    <row r="38" spans="1:195" s="3" customFormat="1">
      <c r="A38" s="114"/>
      <c r="C38" s="223" t="s">
        <v>57</v>
      </c>
      <c r="D38" s="224"/>
      <c r="E38" s="224"/>
      <c r="F38" s="224"/>
      <c r="G38" s="224"/>
      <c r="H38" s="225"/>
      <c r="I38" s="1"/>
      <c r="J38" s="1"/>
      <c r="K38" s="11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</row>
    <row r="39" spans="1:195" s="3" customFormat="1">
      <c r="A39" s="114"/>
      <c r="C39" s="156">
        <v>1</v>
      </c>
      <c r="D39" s="154" t="s">
        <v>58</v>
      </c>
      <c r="E39" s="151" t="s">
        <v>56</v>
      </c>
      <c r="F39" s="152">
        <v>4000000</v>
      </c>
      <c r="G39" s="153">
        <v>1</v>
      </c>
      <c r="H39" s="157">
        <f t="shared" ref="H39:H42" si="3">+C39*F39*G39</f>
        <v>4000000</v>
      </c>
      <c r="I39" s="1"/>
      <c r="J39" s="1"/>
      <c r="K39" s="11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</row>
    <row r="40" spans="1:195" s="3" customFormat="1">
      <c r="A40" s="114"/>
      <c r="C40" s="156">
        <v>1</v>
      </c>
      <c r="D40" s="154" t="s">
        <v>59</v>
      </c>
      <c r="E40" s="151" t="s">
        <v>60</v>
      </c>
      <c r="F40" s="152">
        <v>5000000</v>
      </c>
      <c r="G40" s="153">
        <v>1</v>
      </c>
      <c r="H40" s="157">
        <f t="shared" si="3"/>
        <v>5000000</v>
      </c>
      <c r="I40" s="1"/>
      <c r="J40" s="1"/>
      <c r="K40" s="11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</row>
    <row r="41" spans="1:195" s="3" customFormat="1">
      <c r="A41" s="114"/>
      <c r="C41" s="156">
        <v>1</v>
      </c>
      <c r="D41" s="154" t="s">
        <v>61</v>
      </c>
      <c r="E41" s="151" t="s">
        <v>56</v>
      </c>
      <c r="F41" s="152">
        <v>2000000</v>
      </c>
      <c r="G41" s="153">
        <v>1</v>
      </c>
      <c r="H41" s="157">
        <f t="shared" si="3"/>
        <v>2000000</v>
      </c>
      <c r="I41" s="1"/>
      <c r="J41" s="1"/>
      <c r="K41" s="11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</row>
    <row r="42" spans="1:195" s="3" customFormat="1" ht="17.25" thickBot="1">
      <c r="A42" s="114"/>
      <c r="C42" s="158">
        <v>1</v>
      </c>
      <c r="D42" s="159" t="s">
        <v>62</v>
      </c>
      <c r="E42" s="160" t="s">
        <v>60</v>
      </c>
      <c r="F42" s="161">
        <v>4000000</v>
      </c>
      <c r="G42" s="153">
        <v>1</v>
      </c>
      <c r="H42" s="163">
        <f t="shared" si="3"/>
        <v>4000000</v>
      </c>
      <c r="I42" s="1"/>
      <c r="J42" s="174">
        <f>+H29+SUM(H37:H37)+SUM(H39:H42)</f>
        <v>249832000</v>
      </c>
      <c r="K42" s="113">
        <f>+J42/0.875</f>
        <v>285522285.71428573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</row>
    <row r="43" spans="1:195" s="3" customFormat="1">
      <c r="A43" s="114"/>
      <c r="C43" s="223" t="s">
        <v>63</v>
      </c>
      <c r="D43" s="224"/>
      <c r="E43" s="224"/>
      <c r="F43" s="224"/>
      <c r="G43" s="224"/>
      <c r="H43" s="225"/>
      <c r="I43" s="1"/>
      <c r="J43" s="171"/>
      <c r="K43" s="11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</row>
    <row r="44" spans="1:195" s="3" customFormat="1" ht="25.5">
      <c r="A44" s="114"/>
      <c r="C44" s="156">
        <v>1</v>
      </c>
      <c r="D44" s="172" t="s">
        <v>64</v>
      </c>
      <c r="E44" s="151" t="s">
        <v>56</v>
      </c>
      <c r="F44" s="152">
        <v>285522285.71428603</v>
      </c>
      <c r="G44" s="176">
        <v>0.125</v>
      </c>
      <c r="H44" s="157">
        <f>+C44*F44*G44</f>
        <v>35690285.714285754</v>
      </c>
      <c r="I44" s="1"/>
      <c r="J44" s="4"/>
      <c r="K44" s="113">
        <v>285522285.71428603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</row>
    <row r="45" spans="1:195" s="3" customFormat="1" ht="16.5" customHeight="1">
      <c r="A45" s="114"/>
      <c r="C45" s="226" t="s">
        <v>65</v>
      </c>
      <c r="D45" s="227"/>
      <c r="E45" s="227"/>
      <c r="F45" s="227"/>
      <c r="G45" s="228"/>
      <c r="H45" s="129">
        <f>+H35+SUM(H37:H37)+SUM(H39:H42)</f>
        <v>25000000</v>
      </c>
      <c r="I45" s="6"/>
      <c r="J45" s="174"/>
      <c r="K45" s="17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</row>
    <row r="46" spans="1:195" s="3" customFormat="1" ht="16.5" customHeight="1">
      <c r="A46" s="114"/>
      <c r="C46" s="211" t="s">
        <v>66</v>
      </c>
      <c r="D46" s="212"/>
      <c r="E46" s="212"/>
      <c r="F46" s="212"/>
      <c r="G46" s="213"/>
      <c r="H46" s="83">
        <f>+H45+H29</f>
        <v>249832000</v>
      </c>
      <c r="I46" s="7"/>
      <c r="J46" s="8"/>
      <c r="K46" s="183"/>
      <c r="L46" s="9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</row>
    <row r="47" spans="1:195" s="3" customFormat="1">
      <c r="A47" s="114"/>
      <c r="C47" s="211" t="s">
        <v>67</v>
      </c>
      <c r="D47" s="212"/>
      <c r="E47" s="212"/>
      <c r="F47" s="212"/>
      <c r="G47" s="213"/>
      <c r="H47" s="83">
        <f>+H46+H44</f>
        <v>285522285.71428573</v>
      </c>
      <c r="I47" s="7"/>
      <c r="J47" s="8"/>
      <c r="K47" s="8"/>
      <c r="L47" s="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</row>
    <row r="48" spans="1:195" s="3" customFormat="1">
      <c r="A48" s="114"/>
      <c r="C48" s="211" t="s">
        <v>68</v>
      </c>
      <c r="D48" s="212"/>
      <c r="E48" s="212"/>
      <c r="F48" s="212"/>
      <c r="G48" s="213"/>
      <c r="H48" s="84">
        <f>+H47*0.19</f>
        <v>54249234.285714291</v>
      </c>
      <c r="I48" s="4"/>
      <c r="J48" s="174"/>
      <c r="K48" s="8"/>
      <c r="L48" s="8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</row>
    <row r="49" spans="1:195" s="3" customFormat="1" ht="17.25" thickBot="1">
      <c r="A49" s="114"/>
      <c r="C49" s="229" t="s">
        <v>69</v>
      </c>
      <c r="D49" s="230"/>
      <c r="E49" s="230"/>
      <c r="F49" s="230"/>
      <c r="G49" s="231"/>
      <c r="H49" s="169">
        <f>ROUND(H47+H48,0)</f>
        <v>339771520</v>
      </c>
      <c r="I49" s="10"/>
      <c r="J49" s="4"/>
      <c r="K49" s="174"/>
      <c r="L49" s="11"/>
      <c r="M49" s="165"/>
      <c r="N49" s="174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</row>
    <row r="50" spans="1:195">
      <c r="A50" s="112"/>
      <c r="B50" s="3"/>
      <c r="C50" s="85"/>
      <c r="D50" s="86"/>
      <c r="E50" s="86"/>
      <c r="F50" s="86"/>
      <c r="G50" s="86"/>
      <c r="H50" s="87"/>
      <c r="I50" s="1"/>
      <c r="K50" s="8"/>
      <c r="L50" s="177"/>
      <c r="M50" s="164"/>
      <c r="N50" s="8"/>
    </row>
    <row r="51" spans="1:195" ht="17.25" thickBot="1">
      <c r="A51" s="112"/>
      <c r="C51" s="232"/>
      <c r="D51" s="233"/>
      <c r="E51" s="233"/>
      <c r="F51" s="62"/>
      <c r="G51" s="63"/>
      <c r="H51" s="64"/>
      <c r="I51" s="1"/>
      <c r="J51" s="8"/>
    </row>
    <row r="52" spans="1:195">
      <c r="A52" s="112"/>
      <c r="C52" s="2"/>
      <c r="D52" s="2"/>
      <c r="E52" s="2"/>
      <c r="F52" s="2"/>
      <c r="G52" s="2"/>
      <c r="H52" s="2"/>
      <c r="I52" s="1"/>
      <c r="J52" s="2"/>
      <c r="K52" s="4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</row>
    <row r="53" spans="1:195" ht="16.5" customHeight="1">
      <c r="A53" s="112"/>
      <c r="C53" s="2"/>
      <c r="D53" s="2"/>
      <c r="E53" s="2"/>
      <c r="F53" s="2"/>
      <c r="G53" s="2"/>
      <c r="H53" s="2"/>
      <c r="I53" s="1"/>
      <c r="J53" s="2"/>
      <c r="K53" s="4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</row>
    <row r="54" spans="1:195" ht="17.25" thickBot="1">
      <c r="A54" s="116"/>
      <c r="B54" s="117"/>
      <c r="C54" s="118"/>
      <c r="D54" s="119"/>
      <c r="E54" s="119"/>
      <c r="F54" s="120"/>
      <c r="G54" s="121"/>
      <c r="H54" s="121"/>
      <c r="I54" s="121"/>
      <c r="J54" s="121"/>
      <c r="K54" s="122"/>
      <c r="L54" s="171">
        <v>339771520</v>
      </c>
    </row>
    <row r="55" spans="1:195">
      <c r="I55" s="1"/>
    </row>
    <row r="56" spans="1:195">
      <c r="I56" s="1"/>
    </row>
    <row r="57" spans="1:195">
      <c r="I57" s="1"/>
    </row>
    <row r="58" spans="1:195">
      <c r="I58" s="1"/>
    </row>
    <row r="59" spans="1:195">
      <c r="I59" s="1"/>
    </row>
    <row r="60" spans="1:195">
      <c r="I60" s="1"/>
    </row>
    <row r="61" spans="1:195">
      <c r="I61" s="1"/>
    </row>
    <row r="62" spans="1:195" s="1" customFormat="1">
      <c r="A62" s="2"/>
      <c r="B62" s="2"/>
      <c r="C62" s="12"/>
      <c r="D62" s="14"/>
      <c r="E62" s="14"/>
      <c r="F62" s="15"/>
    </row>
    <row r="63" spans="1:195" s="1" customFormat="1">
      <c r="A63" s="2"/>
      <c r="B63" s="2"/>
      <c r="C63" s="12"/>
      <c r="D63" s="14"/>
      <c r="E63" s="14"/>
      <c r="F63" s="15"/>
    </row>
    <row r="64" spans="1:195" s="1" customFormat="1">
      <c r="B64" s="2"/>
      <c r="C64" s="12"/>
      <c r="D64" s="14"/>
      <c r="E64" s="14"/>
      <c r="F64" s="15"/>
    </row>
    <row r="65" spans="3:6" s="1" customFormat="1">
      <c r="C65" s="12"/>
      <c r="D65" s="14"/>
      <c r="E65" s="14"/>
      <c r="F65" s="15"/>
    </row>
    <row r="66" spans="3:6" s="1" customFormat="1">
      <c r="C66" s="12"/>
      <c r="D66" s="14"/>
      <c r="E66" s="14"/>
      <c r="F66" s="15"/>
    </row>
    <row r="67" spans="3:6" s="1" customFormat="1">
      <c r="C67" s="12"/>
      <c r="D67" s="14"/>
      <c r="E67" s="14"/>
      <c r="F67" s="15"/>
    </row>
    <row r="68" spans="3:6" s="1" customFormat="1">
      <c r="C68" s="12"/>
      <c r="D68" s="14"/>
      <c r="E68" s="14"/>
      <c r="F68" s="15"/>
    </row>
    <row r="69" spans="3:6" s="1" customFormat="1">
      <c r="C69" s="12"/>
      <c r="D69" s="14"/>
      <c r="E69" s="14"/>
      <c r="F69" s="15"/>
    </row>
    <row r="70" spans="3:6" s="1" customFormat="1">
      <c r="C70" s="12"/>
      <c r="D70" s="14"/>
      <c r="E70" s="14"/>
      <c r="F70" s="15"/>
    </row>
    <row r="71" spans="3:6" s="1" customFormat="1">
      <c r="C71" s="12"/>
      <c r="D71" s="14"/>
      <c r="E71" s="14"/>
      <c r="F71" s="15"/>
    </row>
    <row r="72" spans="3:6" s="1" customFormat="1">
      <c r="C72" s="12"/>
      <c r="D72" s="14"/>
      <c r="E72" s="14"/>
      <c r="F72" s="15"/>
    </row>
    <row r="73" spans="3:6" s="1" customFormat="1">
      <c r="C73" s="12"/>
      <c r="D73" s="14"/>
      <c r="E73" s="14"/>
      <c r="F73" s="15"/>
    </row>
    <row r="74" spans="3:6" s="1" customFormat="1">
      <c r="C74" s="12"/>
      <c r="D74" s="14"/>
      <c r="E74" s="14"/>
      <c r="F74" s="15"/>
    </row>
    <row r="75" spans="3:6" s="1" customFormat="1">
      <c r="C75" s="12"/>
      <c r="D75" s="14"/>
      <c r="E75" s="14"/>
      <c r="F75" s="15"/>
    </row>
    <row r="76" spans="3:6" s="1" customFormat="1">
      <c r="C76" s="12"/>
      <c r="D76" s="14"/>
      <c r="E76" s="14"/>
      <c r="F76" s="15"/>
    </row>
    <row r="77" spans="3:6" s="1" customFormat="1">
      <c r="C77" s="12"/>
      <c r="D77" s="14"/>
      <c r="E77" s="14"/>
      <c r="F77" s="15"/>
    </row>
    <row r="78" spans="3:6" s="1" customFormat="1">
      <c r="C78" s="12"/>
      <c r="D78" s="14"/>
      <c r="E78" s="14"/>
      <c r="F78" s="15"/>
    </row>
    <row r="79" spans="3:6" s="1" customFormat="1">
      <c r="C79" s="12"/>
      <c r="D79" s="14"/>
      <c r="E79" s="14"/>
      <c r="F79" s="15"/>
    </row>
    <row r="80" spans="3:6" s="1" customFormat="1">
      <c r="C80" s="12"/>
      <c r="D80" s="14"/>
      <c r="E80" s="14"/>
      <c r="F80" s="15"/>
    </row>
    <row r="81" spans="3:6" s="1" customFormat="1">
      <c r="C81" s="12"/>
      <c r="D81" s="14"/>
      <c r="E81" s="14"/>
      <c r="F81" s="15"/>
    </row>
    <row r="82" spans="3:6" s="1" customFormat="1">
      <c r="C82" s="12"/>
      <c r="D82" s="14"/>
      <c r="E82" s="14"/>
      <c r="F82" s="15"/>
    </row>
    <row r="83" spans="3:6" s="1" customFormat="1">
      <c r="C83" s="12"/>
      <c r="D83" s="14"/>
      <c r="E83" s="14"/>
      <c r="F83" s="15"/>
    </row>
    <row r="84" spans="3:6" s="1" customFormat="1">
      <c r="C84" s="12"/>
      <c r="D84" s="14"/>
      <c r="E84" s="14"/>
      <c r="F84" s="15"/>
    </row>
    <row r="85" spans="3:6" s="1" customFormat="1">
      <c r="C85" s="12"/>
      <c r="D85" s="14"/>
      <c r="E85" s="14"/>
      <c r="F85" s="15"/>
    </row>
    <row r="86" spans="3:6" s="1" customFormat="1">
      <c r="C86" s="12"/>
      <c r="D86" s="14"/>
      <c r="E86" s="14"/>
      <c r="F86" s="15"/>
    </row>
    <row r="87" spans="3:6" s="1" customFormat="1">
      <c r="C87" s="12"/>
      <c r="D87" s="14"/>
      <c r="E87" s="14"/>
      <c r="F87" s="15"/>
    </row>
    <row r="88" spans="3:6" s="1" customFormat="1">
      <c r="C88" s="12"/>
      <c r="D88" s="14"/>
      <c r="E88" s="14"/>
      <c r="F88" s="15"/>
    </row>
    <row r="89" spans="3:6" s="1" customFormat="1">
      <c r="C89" s="12"/>
      <c r="D89" s="14"/>
      <c r="E89" s="14"/>
      <c r="F89" s="15"/>
    </row>
    <row r="90" spans="3:6" s="1" customFormat="1">
      <c r="C90" s="12"/>
      <c r="D90" s="14"/>
      <c r="E90" s="14"/>
      <c r="F90" s="15"/>
    </row>
    <row r="91" spans="3:6" s="1" customFormat="1">
      <c r="C91" s="12"/>
      <c r="D91" s="14"/>
      <c r="E91" s="14"/>
      <c r="F91" s="15"/>
    </row>
    <row r="92" spans="3:6" s="1" customFormat="1">
      <c r="C92" s="12"/>
      <c r="D92" s="14"/>
      <c r="E92" s="14"/>
      <c r="F92" s="15"/>
    </row>
    <row r="93" spans="3:6" s="1" customFormat="1">
      <c r="C93" s="12"/>
      <c r="D93" s="14"/>
      <c r="E93" s="14"/>
      <c r="F93" s="15"/>
    </row>
    <row r="94" spans="3:6" s="1" customFormat="1">
      <c r="C94" s="12"/>
      <c r="D94" s="14"/>
      <c r="E94" s="14"/>
      <c r="F94" s="15"/>
    </row>
    <row r="95" spans="3:6" s="1" customFormat="1">
      <c r="C95" s="12"/>
      <c r="D95" s="14"/>
      <c r="E95" s="14"/>
      <c r="F95" s="15"/>
    </row>
    <row r="96" spans="3:6" s="1" customFormat="1">
      <c r="C96" s="12"/>
      <c r="D96" s="14"/>
      <c r="E96" s="14"/>
      <c r="F96" s="15"/>
    </row>
    <row r="97" spans="3:6" s="1" customFormat="1">
      <c r="C97" s="12"/>
      <c r="D97" s="14"/>
      <c r="E97" s="14"/>
      <c r="F97" s="15"/>
    </row>
    <row r="98" spans="3:6" s="1" customFormat="1">
      <c r="C98" s="12"/>
      <c r="D98" s="14"/>
      <c r="E98" s="14"/>
      <c r="F98" s="15"/>
    </row>
    <row r="99" spans="3:6" s="1" customFormat="1">
      <c r="C99" s="12"/>
      <c r="D99" s="14"/>
      <c r="E99" s="14"/>
      <c r="F99" s="15"/>
    </row>
    <row r="100" spans="3:6" s="1" customFormat="1">
      <c r="C100" s="12"/>
      <c r="D100" s="14"/>
      <c r="E100" s="14"/>
      <c r="F100" s="15"/>
    </row>
    <row r="101" spans="3:6" s="1" customFormat="1">
      <c r="C101" s="12"/>
      <c r="D101" s="14"/>
      <c r="E101" s="14"/>
      <c r="F101" s="15"/>
    </row>
    <row r="102" spans="3:6" s="1" customFormat="1">
      <c r="C102" s="12"/>
      <c r="D102" s="14"/>
      <c r="E102" s="14"/>
      <c r="F102" s="15"/>
    </row>
    <row r="103" spans="3:6" s="1" customFormat="1">
      <c r="C103" s="12"/>
      <c r="D103" s="14"/>
      <c r="E103" s="14"/>
      <c r="F103" s="15"/>
    </row>
    <row r="104" spans="3:6" s="1" customFormat="1">
      <c r="C104" s="12"/>
      <c r="D104" s="14"/>
      <c r="E104" s="14"/>
      <c r="F104" s="15"/>
    </row>
    <row r="105" spans="3:6" s="1" customFormat="1">
      <c r="C105" s="12"/>
      <c r="D105" s="14"/>
      <c r="E105" s="14"/>
      <c r="F105" s="15"/>
    </row>
    <row r="106" spans="3:6" s="1" customFormat="1">
      <c r="C106" s="12"/>
      <c r="D106" s="14"/>
      <c r="E106" s="14"/>
      <c r="F106" s="15"/>
    </row>
    <row r="107" spans="3:6" s="1" customFormat="1">
      <c r="C107" s="12"/>
      <c r="D107" s="14"/>
      <c r="E107" s="14"/>
      <c r="F107" s="15"/>
    </row>
    <row r="108" spans="3:6" s="1" customFormat="1">
      <c r="C108" s="12"/>
      <c r="D108" s="14"/>
      <c r="E108" s="14"/>
      <c r="F108" s="15"/>
    </row>
    <row r="109" spans="3:6" s="1" customFormat="1">
      <c r="C109" s="12"/>
      <c r="D109" s="14"/>
      <c r="E109" s="14"/>
      <c r="F109" s="15"/>
    </row>
    <row r="110" spans="3:6" s="1" customFormat="1">
      <c r="C110" s="12"/>
      <c r="D110" s="14"/>
      <c r="E110" s="14"/>
      <c r="F110" s="15"/>
    </row>
    <row r="111" spans="3:6" s="1" customFormat="1">
      <c r="C111" s="12"/>
      <c r="D111" s="14"/>
      <c r="E111" s="14"/>
      <c r="F111" s="15"/>
    </row>
    <row r="112" spans="3:6" s="1" customFormat="1">
      <c r="C112" s="12"/>
      <c r="D112" s="14"/>
      <c r="E112" s="14"/>
      <c r="F112" s="15"/>
    </row>
    <row r="113" spans="3:6" s="1" customFormat="1">
      <c r="C113" s="12"/>
      <c r="D113" s="14"/>
      <c r="E113" s="14"/>
      <c r="F113" s="15"/>
    </row>
    <row r="114" spans="3:6" s="1" customFormat="1">
      <c r="C114" s="12"/>
      <c r="D114" s="14"/>
      <c r="E114" s="14"/>
      <c r="F114" s="15"/>
    </row>
    <row r="115" spans="3:6" s="1" customFormat="1">
      <c r="C115" s="12"/>
      <c r="D115" s="14"/>
      <c r="E115" s="14"/>
      <c r="F115" s="15"/>
    </row>
    <row r="116" spans="3:6" s="1" customFormat="1">
      <c r="C116" s="12"/>
      <c r="D116" s="14"/>
      <c r="E116" s="14"/>
      <c r="F116" s="15"/>
    </row>
    <row r="117" spans="3:6" s="1" customFormat="1">
      <c r="C117" s="12"/>
      <c r="D117" s="14"/>
      <c r="E117" s="14"/>
      <c r="F117" s="15"/>
    </row>
    <row r="118" spans="3:6" s="1" customFormat="1">
      <c r="C118" s="12"/>
      <c r="D118" s="14"/>
      <c r="E118" s="14"/>
      <c r="F118" s="15"/>
    </row>
    <row r="119" spans="3:6" s="1" customFormat="1">
      <c r="C119" s="12"/>
      <c r="D119" s="14"/>
      <c r="E119" s="14"/>
      <c r="F119" s="15"/>
    </row>
    <row r="120" spans="3:6" s="1" customFormat="1">
      <c r="C120" s="12"/>
      <c r="D120" s="14"/>
      <c r="E120" s="14"/>
      <c r="F120" s="15"/>
    </row>
    <row r="121" spans="3:6" s="1" customFormat="1">
      <c r="C121" s="12"/>
      <c r="D121" s="14"/>
      <c r="E121" s="14"/>
      <c r="F121" s="15"/>
    </row>
    <row r="122" spans="3:6" s="1" customFormat="1">
      <c r="C122" s="12"/>
      <c r="D122" s="14"/>
      <c r="E122" s="14"/>
      <c r="F122" s="15"/>
    </row>
    <row r="123" spans="3:6" s="1" customFormat="1">
      <c r="C123" s="12"/>
      <c r="D123" s="14"/>
      <c r="E123" s="14"/>
      <c r="F123" s="15"/>
    </row>
    <row r="124" spans="3:6" s="1" customFormat="1">
      <c r="C124" s="12"/>
      <c r="D124" s="14"/>
      <c r="E124" s="14"/>
      <c r="F124" s="15"/>
    </row>
    <row r="125" spans="3:6" s="1" customFormat="1">
      <c r="C125" s="12"/>
      <c r="D125" s="14"/>
      <c r="E125" s="14"/>
      <c r="F125" s="15"/>
    </row>
    <row r="126" spans="3:6" s="1" customFormat="1">
      <c r="C126" s="12"/>
      <c r="D126" s="14"/>
      <c r="E126" s="14"/>
      <c r="F126" s="15"/>
    </row>
    <row r="127" spans="3:6" s="1" customFormat="1">
      <c r="C127" s="12"/>
      <c r="D127" s="14"/>
      <c r="E127" s="14"/>
      <c r="F127" s="15"/>
    </row>
    <row r="128" spans="3:6" s="1" customFormat="1">
      <c r="C128" s="12"/>
      <c r="D128" s="14"/>
      <c r="E128" s="14"/>
      <c r="F128" s="15"/>
    </row>
    <row r="129" spans="3:6" s="1" customFormat="1">
      <c r="C129" s="12"/>
      <c r="D129" s="14"/>
      <c r="E129" s="14"/>
      <c r="F129" s="15"/>
    </row>
    <row r="130" spans="3:6" s="1" customFormat="1">
      <c r="C130" s="12"/>
      <c r="D130" s="14"/>
      <c r="E130" s="14"/>
      <c r="F130" s="15"/>
    </row>
    <row r="131" spans="3:6" s="1" customFormat="1">
      <c r="C131" s="12"/>
      <c r="D131" s="14"/>
      <c r="E131" s="14"/>
      <c r="F131" s="15"/>
    </row>
    <row r="132" spans="3:6" s="1" customFormat="1">
      <c r="C132" s="12"/>
      <c r="D132" s="14"/>
      <c r="E132" s="14"/>
      <c r="F132" s="15"/>
    </row>
    <row r="133" spans="3:6" s="1" customFormat="1">
      <c r="C133" s="12"/>
      <c r="D133" s="14"/>
      <c r="E133" s="14"/>
      <c r="F133" s="15"/>
    </row>
    <row r="134" spans="3:6" s="1" customFormat="1">
      <c r="C134" s="12"/>
      <c r="D134" s="14"/>
      <c r="E134" s="14"/>
      <c r="F134" s="15"/>
    </row>
    <row r="135" spans="3:6" s="1" customFormat="1">
      <c r="C135" s="12"/>
      <c r="D135" s="14"/>
      <c r="E135" s="14"/>
      <c r="F135" s="15"/>
    </row>
    <row r="136" spans="3:6" s="1" customFormat="1">
      <c r="C136" s="12"/>
      <c r="D136" s="14"/>
      <c r="E136" s="14"/>
      <c r="F136" s="15"/>
    </row>
    <row r="137" spans="3:6" s="1" customFormat="1">
      <c r="C137" s="12"/>
      <c r="D137" s="14"/>
      <c r="E137" s="14"/>
      <c r="F137" s="15"/>
    </row>
    <row r="138" spans="3:6" s="1" customFormat="1">
      <c r="C138" s="12"/>
      <c r="D138" s="14"/>
      <c r="E138" s="14"/>
      <c r="F138" s="15"/>
    </row>
    <row r="139" spans="3:6" s="1" customFormat="1">
      <c r="C139" s="12"/>
      <c r="D139" s="14"/>
      <c r="E139" s="14"/>
      <c r="F139" s="15"/>
    </row>
    <row r="140" spans="3:6" s="1" customFormat="1">
      <c r="C140" s="12"/>
      <c r="D140" s="14"/>
      <c r="E140" s="14"/>
      <c r="F140" s="15"/>
    </row>
    <row r="141" spans="3:6" s="1" customFormat="1">
      <c r="C141" s="12"/>
      <c r="D141" s="14"/>
      <c r="E141" s="14"/>
      <c r="F141" s="15"/>
    </row>
    <row r="142" spans="3:6" s="1" customFormat="1">
      <c r="C142" s="12"/>
      <c r="D142" s="14"/>
      <c r="E142" s="14"/>
      <c r="F142" s="15"/>
    </row>
    <row r="143" spans="3:6" s="1" customFormat="1">
      <c r="C143" s="12"/>
      <c r="D143" s="14"/>
      <c r="E143" s="14"/>
      <c r="F143" s="15"/>
    </row>
    <row r="144" spans="3:6" s="1" customFormat="1">
      <c r="C144" s="12"/>
      <c r="D144" s="14"/>
      <c r="E144" s="14"/>
      <c r="F144" s="15"/>
    </row>
    <row r="145" spans="3:6" s="1" customFormat="1">
      <c r="C145" s="12"/>
      <c r="D145" s="14"/>
      <c r="E145" s="14"/>
      <c r="F145" s="15"/>
    </row>
    <row r="146" spans="3:6" s="1" customFormat="1">
      <c r="C146" s="12"/>
      <c r="D146" s="14"/>
      <c r="E146" s="14"/>
      <c r="F146" s="15"/>
    </row>
    <row r="147" spans="3:6" s="1" customFormat="1">
      <c r="C147" s="12"/>
      <c r="D147" s="14"/>
      <c r="E147" s="14"/>
      <c r="F147" s="15"/>
    </row>
    <row r="148" spans="3:6" s="1" customFormat="1">
      <c r="C148" s="12"/>
      <c r="D148" s="14"/>
      <c r="E148" s="14"/>
      <c r="F148" s="15"/>
    </row>
    <row r="149" spans="3:6" s="1" customFormat="1">
      <c r="C149" s="12"/>
      <c r="D149" s="14"/>
      <c r="E149" s="14"/>
      <c r="F149" s="15"/>
    </row>
    <row r="150" spans="3:6" s="1" customFormat="1">
      <c r="C150" s="12"/>
      <c r="D150" s="14"/>
      <c r="E150" s="14"/>
      <c r="F150" s="15"/>
    </row>
    <row r="151" spans="3:6" s="1" customFormat="1">
      <c r="C151" s="12"/>
      <c r="D151" s="14"/>
      <c r="E151" s="14"/>
      <c r="F151" s="15"/>
    </row>
    <row r="152" spans="3:6" s="1" customFormat="1">
      <c r="C152" s="12"/>
      <c r="D152" s="14"/>
      <c r="E152" s="14"/>
      <c r="F152" s="15"/>
    </row>
    <row r="153" spans="3:6" s="1" customFormat="1">
      <c r="C153" s="12"/>
      <c r="D153" s="14"/>
      <c r="E153" s="14"/>
      <c r="F153" s="15"/>
    </row>
    <row r="154" spans="3:6" s="1" customFormat="1">
      <c r="C154" s="12"/>
      <c r="D154" s="14"/>
      <c r="E154" s="14"/>
      <c r="F154" s="15"/>
    </row>
    <row r="155" spans="3:6" s="1" customFormat="1">
      <c r="C155" s="12"/>
      <c r="D155" s="14"/>
      <c r="E155" s="14"/>
      <c r="F155" s="15"/>
    </row>
    <row r="156" spans="3:6" s="1" customFormat="1">
      <c r="C156" s="12"/>
      <c r="D156" s="14"/>
      <c r="E156" s="14"/>
      <c r="F156" s="15"/>
    </row>
    <row r="157" spans="3:6" s="1" customFormat="1">
      <c r="C157" s="12"/>
      <c r="D157" s="14"/>
      <c r="E157" s="14"/>
      <c r="F157" s="15"/>
    </row>
    <row r="158" spans="3:6" s="1" customFormat="1">
      <c r="C158" s="12"/>
      <c r="D158" s="14"/>
      <c r="E158" s="14"/>
      <c r="F158" s="15"/>
    </row>
    <row r="159" spans="3:6" s="1" customFormat="1">
      <c r="C159" s="12"/>
      <c r="D159" s="14"/>
      <c r="E159" s="14"/>
      <c r="F159" s="15"/>
    </row>
    <row r="160" spans="3:6" s="1" customFormat="1">
      <c r="C160" s="12"/>
      <c r="D160" s="14"/>
      <c r="E160" s="14"/>
      <c r="F160" s="15"/>
    </row>
    <row r="161" spans="3:6" s="1" customFormat="1">
      <c r="C161" s="12"/>
      <c r="D161" s="14"/>
      <c r="E161" s="14"/>
      <c r="F161" s="15"/>
    </row>
    <row r="162" spans="3:6" s="1" customFormat="1">
      <c r="C162" s="12"/>
      <c r="D162" s="14"/>
      <c r="E162" s="14"/>
      <c r="F162" s="15"/>
    </row>
    <row r="163" spans="3:6" s="1" customFormat="1">
      <c r="C163" s="12"/>
      <c r="D163" s="14"/>
      <c r="E163" s="14"/>
      <c r="F163" s="15"/>
    </row>
    <row r="164" spans="3:6" s="1" customFormat="1">
      <c r="C164" s="12"/>
      <c r="D164" s="14"/>
      <c r="E164" s="14"/>
      <c r="F164" s="15"/>
    </row>
    <row r="165" spans="3:6" s="1" customFormat="1">
      <c r="C165" s="12"/>
      <c r="D165" s="14"/>
      <c r="E165" s="14"/>
      <c r="F165" s="15"/>
    </row>
    <row r="166" spans="3:6" s="1" customFormat="1">
      <c r="C166" s="12"/>
      <c r="D166" s="14"/>
      <c r="E166" s="14"/>
      <c r="F166" s="15"/>
    </row>
    <row r="167" spans="3:6" s="1" customFormat="1">
      <c r="C167" s="12"/>
      <c r="D167" s="14"/>
      <c r="E167" s="14"/>
      <c r="F167" s="15"/>
    </row>
    <row r="168" spans="3:6" s="1" customFormat="1">
      <c r="C168" s="12"/>
      <c r="D168" s="14"/>
      <c r="E168" s="14"/>
      <c r="F168" s="15"/>
    </row>
    <row r="169" spans="3:6" s="1" customFormat="1">
      <c r="C169" s="12"/>
      <c r="D169" s="14"/>
      <c r="E169" s="14"/>
      <c r="F169" s="15"/>
    </row>
    <row r="170" spans="3:6" s="1" customFormat="1">
      <c r="C170" s="12"/>
      <c r="D170" s="14"/>
      <c r="E170" s="14"/>
      <c r="F170" s="15"/>
    </row>
    <row r="171" spans="3:6" s="1" customFormat="1">
      <c r="C171" s="12"/>
      <c r="D171" s="14"/>
      <c r="E171" s="14"/>
      <c r="F171" s="15"/>
    </row>
    <row r="172" spans="3:6" s="1" customFormat="1">
      <c r="C172" s="12"/>
      <c r="D172" s="14"/>
      <c r="E172" s="14"/>
      <c r="F172" s="15"/>
    </row>
    <row r="173" spans="3:6" s="1" customFormat="1">
      <c r="C173" s="12"/>
      <c r="D173" s="14"/>
      <c r="E173" s="14"/>
      <c r="F173" s="15"/>
    </row>
    <row r="174" spans="3:6" s="1" customFormat="1">
      <c r="C174" s="12"/>
      <c r="D174" s="14"/>
      <c r="E174" s="14"/>
      <c r="F174" s="15"/>
    </row>
    <row r="175" spans="3:6" s="1" customFormat="1">
      <c r="C175" s="12"/>
      <c r="D175" s="14"/>
      <c r="E175" s="14"/>
      <c r="F175" s="15"/>
    </row>
    <row r="176" spans="3:6" s="1" customFormat="1">
      <c r="C176" s="12"/>
      <c r="D176" s="14"/>
      <c r="E176" s="14"/>
      <c r="F176" s="15"/>
    </row>
    <row r="177" spans="3:6" s="1" customFormat="1">
      <c r="C177" s="12"/>
      <c r="D177" s="14"/>
      <c r="E177" s="14"/>
      <c r="F177" s="15"/>
    </row>
    <row r="178" spans="3:6" s="1" customFormat="1">
      <c r="C178" s="12"/>
      <c r="D178" s="14"/>
      <c r="E178" s="14"/>
      <c r="F178" s="15"/>
    </row>
    <row r="179" spans="3:6" s="1" customFormat="1">
      <c r="C179" s="12"/>
      <c r="D179" s="14"/>
      <c r="E179" s="14"/>
      <c r="F179" s="15"/>
    </row>
    <row r="180" spans="3:6" s="1" customFormat="1">
      <c r="C180" s="12"/>
      <c r="D180" s="14"/>
      <c r="E180" s="14"/>
      <c r="F180" s="15"/>
    </row>
    <row r="181" spans="3:6" s="1" customFormat="1">
      <c r="C181" s="12"/>
      <c r="D181" s="14"/>
      <c r="E181" s="14"/>
      <c r="F181" s="15"/>
    </row>
    <row r="182" spans="3:6" s="1" customFormat="1">
      <c r="C182" s="12"/>
      <c r="D182" s="14"/>
      <c r="E182" s="14"/>
      <c r="F182" s="15"/>
    </row>
    <row r="183" spans="3:6" s="1" customFormat="1">
      <c r="C183" s="12"/>
      <c r="D183" s="14"/>
      <c r="E183" s="14"/>
      <c r="F183" s="15"/>
    </row>
    <row r="184" spans="3:6" s="1" customFormat="1">
      <c r="C184" s="12"/>
      <c r="D184" s="14"/>
      <c r="E184" s="14"/>
      <c r="F184" s="15"/>
    </row>
    <row r="185" spans="3:6" s="1" customFormat="1">
      <c r="C185" s="12"/>
      <c r="D185" s="14"/>
      <c r="E185" s="14"/>
      <c r="F185" s="15"/>
    </row>
    <row r="186" spans="3:6" s="1" customFormat="1">
      <c r="C186" s="12"/>
      <c r="D186" s="14"/>
      <c r="E186" s="14"/>
      <c r="F186" s="15"/>
    </row>
    <row r="187" spans="3:6" s="1" customFormat="1">
      <c r="C187" s="12"/>
      <c r="D187" s="14"/>
      <c r="E187" s="14"/>
      <c r="F187" s="15"/>
    </row>
    <row r="188" spans="3:6" s="1" customFormat="1">
      <c r="C188" s="12"/>
      <c r="D188" s="14"/>
      <c r="E188" s="14"/>
      <c r="F188" s="15"/>
    </row>
    <row r="189" spans="3:6" s="1" customFormat="1">
      <c r="C189" s="12"/>
      <c r="D189" s="14"/>
      <c r="E189" s="14"/>
      <c r="F189" s="15"/>
    </row>
    <row r="190" spans="3:6" s="1" customFormat="1">
      <c r="C190" s="12"/>
      <c r="D190" s="14"/>
      <c r="E190" s="14"/>
      <c r="F190" s="15"/>
    </row>
    <row r="191" spans="3:6" s="1" customFormat="1">
      <c r="C191" s="12"/>
      <c r="D191" s="14"/>
      <c r="E191" s="14"/>
      <c r="F191" s="15"/>
    </row>
    <row r="192" spans="3:6" s="1" customFormat="1">
      <c r="C192" s="12"/>
      <c r="D192" s="14"/>
      <c r="E192" s="14"/>
      <c r="F192" s="15"/>
    </row>
    <row r="193" spans="3:6" s="1" customFormat="1">
      <c r="C193" s="12"/>
      <c r="D193" s="14"/>
      <c r="E193" s="14"/>
      <c r="F193" s="15"/>
    </row>
    <row r="194" spans="3:6" s="1" customFormat="1">
      <c r="C194" s="12"/>
      <c r="D194" s="14"/>
      <c r="E194" s="14"/>
      <c r="F194" s="15"/>
    </row>
    <row r="195" spans="3:6" s="1" customFormat="1">
      <c r="C195" s="12"/>
      <c r="D195" s="14"/>
      <c r="E195" s="14"/>
      <c r="F195" s="15"/>
    </row>
    <row r="196" spans="3:6" s="1" customFormat="1">
      <c r="C196" s="12"/>
      <c r="D196" s="14"/>
      <c r="E196" s="14"/>
      <c r="F196" s="15"/>
    </row>
    <row r="197" spans="3:6" s="1" customFormat="1">
      <c r="C197" s="12"/>
      <c r="D197" s="14"/>
      <c r="E197" s="14"/>
      <c r="F197" s="15"/>
    </row>
    <row r="198" spans="3:6" s="1" customFormat="1">
      <c r="C198" s="12"/>
      <c r="D198" s="14"/>
      <c r="E198" s="14"/>
      <c r="F198" s="15"/>
    </row>
    <row r="199" spans="3:6" s="1" customFormat="1">
      <c r="C199" s="12"/>
      <c r="D199" s="14"/>
      <c r="E199" s="14"/>
      <c r="F199" s="15"/>
    </row>
    <row r="200" spans="3:6" s="1" customFormat="1">
      <c r="C200" s="12"/>
      <c r="D200" s="14"/>
      <c r="E200" s="14"/>
      <c r="F200" s="15"/>
    </row>
    <row r="201" spans="3:6" s="1" customFormat="1">
      <c r="C201" s="12"/>
      <c r="D201" s="14"/>
      <c r="E201" s="14"/>
      <c r="F201" s="15"/>
    </row>
    <row r="202" spans="3:6" s="1" customFormat="1">
      <c r="C202" s="12"/>
      <c r="D202" s="14"/>
      <c r="E202" s="14"/>
      <c r="F202" s="15"/>
    </row>
    <row r="203" spans="3:6" s="1" customFormat="1">
      <c r="C203" s="12"/>
      <c r="D203" s="14"/>
      <c r="E203" s="14"/>
      <c r="F203" s="15"/>
    </row>
    <row r="204" spans="3:6" s="1" customFormat="1">
      <c r="C204" s="12"/>
      <c r="D204" s="14"/>
      <c r="E204" s="14"/>
      <c r="F204" s="15"/>
    </row>
    <row r="205" spans="3:6" s="1" customFormat="1">
      <c r="C205" s="12"/>
      <c r="D205" s="14"/>
      <c r="E205" s="14"/>
      <c r="F205" s="15"/>
    </row>
    <row r="206" spans="3:6" s="1" customFormat="1">
      <c r="C206" s="12"/>
      <c r="D206" s="14"/>
      <c r="E206" s="14"/>
      <c r="F206" s="15"/>
    </row>
    <row r="207" spans="3:6" s="1" customFormat="1">
      <c r="C207" s="12"/>
      <c r="D207" s="14"/>
      <c r="E207" s="14"/>
      <c r="F207" s="15"/>
    </row>
    <row r="208" spans="3:6" s="1" customFormat="1">
      <c r="C208" s="12"/>
      <c r="D208" s="14"/>
      <c r="E208" s="14"/>
      <c r="F208" s="15"/>
    </row>
    <row r="209" spans="3:6" s="1" customFormat="1">
      <c r="C209" s="12"/>
      <c r="D209" s="14"/>
      <c r="E209" s="14"/>
      <c r="F209" s="15"/>
    </row>
    <row r="210" spans="3:6" s="1" customFormat="1">
      <c r="C210" s="12"/>
      <c r="D210" s="14"/>
      <c r="E210" s="14"/>
      <c r="F210" s="15"/>
    </row>
    <row r="211" spans="3:6" s="1" customFormat="1">
      <c r="C211" s="12"/>
      <c r="D211" s="14"/>
      <c r="E211" s="14"/>
      <c r="F211" s="15"/>
    </row>
    <row r="212" spans="3:6" s="1" customFormat="1">
      <c r="C212" s="12"/>
      <c r="D212" s="14"/>
      <c r="E212" s="14"/>
      <c r="F212" s="15"/>
    </row>
    <row r="213" spans="3:6" s="1" customFormat="1">
      <c r="C213" s="12"/>
      <c r="D213" s="14"/>
      <c r="E213" s="14"/>
      <c r="F213" s="15"/>
    </row>
    <row r="214" spans="3:6" s="1" customFormat="1">
      <c r="C214" s="12"/>
      <c r="D214" s="14"/>
      <c r="E214" s="14"/>
      <c r="F214" s="15"/>
    </row>
    <row r="215" spans="3:6" s="1" customFormat="1">
      <c r="C215" s="12"/>
      <c r="D215" s="14"/>
      <c r="E215" s="14"/>
      <c r="F215" s="15"/>
    </row>
    <row r="216" spans="3:6" s="1" customFormat="1">
      <c r="C216" s="12"/>
      <c r="D216" s="14"/>
      <c r="E216" s="14"/>
      <c r="F216" s="15"/>
    </row>
    <row r="217" spans="3:6" s="1" customFormat="1">
      <c r="C217" s="12"/>
      <c r="D217" s="14"/>
      <c r="E217" s="14"/>
      <c r="F217" s="15"/>
    </row>
    <row r="218" spans="3:6" s="1" customFormat="1">
      <c r="C218" s="12"/>
      <c r="D218" s="14"/>
      <c r="E218" s="14"/>
      <c r="F218" s="15"/>
    </row>
    <row r="219" spans="3:6" s="1" customFormat="1">
      <c r="C219" s="12"/>
      <c r="D219" s="14"/>
      <c r="E219" s="14"/>
      <c r="F219" s="15"/>
    </row>
    <row r="220" spans="3:6" s="1" customFormat="1">
      <c r="C220" s="12"/>
      <c r="D220" s="14"/>
      <c r="E220" s="14"/>
      <c r="F220" s="15"/>
    </row>
    <row r="221" spans="3:6" s="1" customFormat="1">
      <c r="C221" s="12"/>
      <c r="D221" s="14"/>
      <c r="E221" s="14"/>
      <c r="F221" s="15"/>
    </row>
    <row r="222" spans="3:6" s="1" customFormat="1">
      <c r="C222" s="12"/>
      <c r="D222" s="14"/>
      <c r="E222" s="14"/>
      <c r="F222" s="15"/>
    </row>
    <row r="223" spans="3:6" s="1" customFormat="1">
      <c r="C223" s="12"/>
      <c r="D223" s="14"/>
      <c r="E223" s="14"/>
      <c r="F223" s="15"/>
    </row>
    <row r="224" spans="3:6" s="1" customFormat="1">
      <c r="C224" s="12"/>
      <c r="D224" s="14"/>
      <c r="E224" s="14"/>
      <c r="F224" s="15"/>
    </row>
    <row r="225" spans="3:6" s="1" customFormat="1">
      <c r="C225" s="12"/>
      <c r="D225" s="14"/>
      <c r="E225" s="14"/>
      <c r="F225" s="15"/>
    </row>
    <row r="226" spans="3:6" s="1" customFormat="1">
      <c r="C226" s="12"/>
      <c r="D226" s="14"/>
      <c r="E226" s="14"/>
      <c r="F226" s="15"/>
    </row>
    <row r="227" spans="3:6" s="1" customFormat="1">
      <c r="C227" s="12"/>
      <c r="D227" s="14"/>
      <c r="E227" s="14"/>
      <c r="F227" s="15"/>
    </row>
    <row r="228" spans="3:6" s="1" customFormat="1">
      <c r="C228" s="12"/>
      <c r="D228" s="14"/>
      <c r="E228" s="14"/>
      <c r="F228" s="15"/>
    </row>
    <row r="229" spans="3:6" s="1" customFormat="1">
      <c r="C229" s="12"/>
      <c r="D229" s="14"/>
      <c r="E229" s="14"/>
      <c r="F229" s="15"/>
    </row>
    <row r="230" spans="3:6" s="1" customFormat="1">
      <c r="C230" s="12"/>
      <c r="D230" s="14"/>
      <c r="E230" s="14"/>
      <c r="F230" s="15"/>
    </row>
    <row r="231" spans="3:6" s="1" customFormat="1">
      <c r="C231" s="12"/>
      <c r="D231" s="14"/>
      <c r="E231" s="14"/>
      <c r="F231" s="15"/>
    </row>
    <row r="232" spans="3:6" s="1" customFormat="1">
      <c r="C232" s="12"/>
      <c r="D232" s="14"/>
      <c r="E232" s="14"/>
      <c r="F232" s="15"/>
    </row>
    <row r="233" spans="3:6" s="1" customFormat="1">
      <c r="C233" s="12"/>
      <c r="D233" s="14"/>
      <c r="E233" s="14"/>
      <c r="F233" s="15"/>
    </row>
    <row r="234" spans="3:6" s="1" customFormat="1">
      <c r="C234" s="12"/>
      <c r="D234" s="14"/>
      <c r="E234" s="14"/>
      <c r="F234" s="15"/>
    </row>
    <row r="235" spans="3:6" s="1" customFormat="1">
      <c r="C235" s="12"/>
      <c r="D235" s="14"/>
      <c r="E235" s="14"/>
      <c r="F235" s="15"/>
    </row>
    <row r="236" spans="3:6" s="1" customFormat="1">
      <c r="C236" s="12"/>
      <c r="D236" s="14"/>
      <c r="E236" s="14"/>
      <c r="F236" s="15"/>
    </row>
    <row r="237" spans="3:6" s="1" customFormat="1">
      <c r="C237" s="12"/>
      <c r="D237" s="14"/>
      <c r="E237" s="14"/>
      <c r="F237" s="15"/>
    </row>
    <row r="238" spans="3:6" s="1" customFormat="1">
      <c r="C238" s="12"/>
      <c r="D238" s="14"/>
      <c r="E238" s="14"/>
      <c r="F238" s="15"/>
    </row>
    <row r="239" spans="3:6" s="1" customFormat="1">
      <c r="C239" s="12"/>
      <c r="D239" s="14"/>
      <c r="E239" s="14"/>
      <c r="F239" s="15"/>
    </row>
    <row r="240" spans="3:6" s="1" customFormat="1">
      <c r="C240" s="12"/>
      <c r="D240" s="14"/>
      <c r="E240" s="14"/>
      <c r="F240" s="15"/>
    </row>
    <row r="241" spans="3:6" s="1" customFormat="1">
      <c r="C241" s="12"/>
      <c r="D241" s="14"/>
      <c r="E241" s="14"/>
      <c r="F241" s="15"/>
    </row>
    <row r="242" spans="3:6" s="1" customFormat="1">
      <c r="C242" s="12"/>
      <c r="D242" s="14"/>
      <c r="E242" s="14"/>
      <c r="F242" s="15"/>
    </row>
    <row r="243" spans="3:6" s="1" customFormat="1">
      <c r="C243" s="12"/>
      <c r="D243" s="14"/>
      <c r="E243" s="14"/>
      <c r="F243" s="15"/>
    </row>
    <row r="244" spans="3:6" s="1" customFormat="1">
      <c r="C244" s="12"/>
      <c r="D244" s="14"/>
      <c r="E244" s="14"/>
      <c r="F244" s="15"/>
    </row>
    <row r="245" spans="3:6" s="1" customFormat="1">
      <c r="C245" s="12"/>
      <c r="D245" s="14"/>
      <c r="E245" s="14"/>
      <c r="F245" s="15"/>
    </row>
    <row r="246" spans="3:6" s="1" customFormat="1">
      <c r="C246" s="12"/>
      <c r="D246" s="14"/>
      <c r="E246" s="14"/>
      <c r="F246" s="15"/>
    </row>
    <row r="247" spans="3:6" s="1" customFormat="1">
      <c r="C247" s="12"/>
      <c r="D247" s="14"/>
      <c r="E247" s="14"/>
      <c r="F247" s="15"/>
    </row>
    <row r="248" spans="3:6" s="1" customFormat="1">
      <c r="C248" s="12"/>
      <c r="D248" s="14"/>
      <c r="E248" s="14"/>
      <c r="F248" s="15"/>
    </row>
    <row r="249" spans="3:6" s="1" customFormat="1">
      <c r="C249" s="12"/>
      <c r="D249" s="14"/>
      <c r="E249" s="14"/>
      <c r="F249" s="15"/>
    </row>
    <row r="250" spans="3:6" s="1" customFormat="1">
      <c r="C250" s="12"/>
      <c r="D250" s="14"/>
      <c r="E250" s="14"/>
      <c r="F250" s="15"/>
    </row>
    <row r="251" spans="3:6" s="1" customFormat="1">
      <c r="C251" s="12"/>
      <c r="D251" s="14"/>
      <c r="E251" s="14"/>
      <c r="F251" s="15"/>
    </row>
    <row r="252" spans="3:6" s="1" customFormat="1">
      <c r="C252" s="12"/>
      <c r="D252" s="14"/>
      <c r="E252" s="14"/>
      <c r="F252" s="15"/>
    </row>
    <row r="253" spans="3:6" s="1" customFormat="1">
      <c r="C253" s="12"/>
      <c r="D253" s="14"/>
      <c r="E253" s="14"/>
      <c r="F253" s="15"/>
    </row>
    <row r="254" spans="3:6" s="1" customFormat="1">
      <c r="C254" s="12"/>
      <c r="D254" s="14"/>
      <c r="E254" s="14"/>
      <c r="F254" s="15"/>
    </row>
    <row r="255" spans="3:6" s="1" customFormat="1">
      <c r="C255" s="12"/>
      <c r="D255" s="14"/>
      <c r="E255" s="14"/>
      <c r="F255" s="15"/>
    </row>
    <row r="256" spans="3:6" s="1" customFormat="1">
      <c r="C256" s="12"/>
      <c r="D256" s="14"/>
      <c r="E256" s="14"/>
      <c r="F256" s="15"/>
    </row>
    <row r="257" spans="3:6" s="1" customFormat="1">
      <c r="C257" s="12"/>
      <c r="D257" s="14"/>
      <c r="E257" s="14"/>
      <c r="F257" s="15"/>
    </row>
    <row r="258" spans="3:6" s="1" customFormat="1">
      <c r="C258" s="12"/>
      <c r="D258" s="14"/>
      <c r="E258" s="14"/>
      <c r="F258" s="15"/>
    </row>
    <row r="259" spans="3:6" s="1" customFormat="1">
      <c r="C259" s="12"/>
      <c r="D259" s="14"/>
      <c r="E259" s="14"/>
      <c r="F259" s="15"/>
    </row>
    <row r="260" spans="3:6" s="1" customFormat="1">
      <c r="C260" s="12"/>
      <c r="D260" s="14"/>
      <c r="E260" s="14"/>
      <c r="F260" s="15"/>
    </row>
    <row r="261" spans="3:6" s="1" customFormat="1">
      <c r="C261" s="12"/>
      <c r="D261" s="14"/>
      <c r="E261" s="14"/>
      <c r="F261" s="15"/>
    </row>
    <row r="262" spans="3:6" s="1" customFormat="1">
      <c r="C262" s="12"/>
      <c r="D262" s="14"/>
      <c r="E262" s="14"/>
      <c r="F262" s="15"/>
    </row>
    <row r="263" spans="3:6" s="1" customFormat="1">
      <c r="C263" s="12"/>
      <c r="D263" s="14"/>
      <c r="E263" s="14"/>
      <c r="F263" s="15"/>
    </row>
    <row r="264" spans="3:6" s="1" customFormat="1">
      <c r="C264" s="12"/>
      <c r="D264" s="14"/>
      <c r="E264" s="14"/>
      <c r="F264" s="15"/>
    </row>
    <row r="265" spans="3:6" s="1" customFormat="1">
      <c r="C265" s="12"/>
      <c r="D265" s="14"/>
      <c r="E265" s="14"/>
      <c r="F265" s="15"/>
    </row>
    <row r="266" spans="3:6" s="1" customFormat="1">
      <c r="C266" s="12"/>
      <c r="D266" s="14"/>
      <c r="E266" s="14"/>
      <c r="F266" s="15"/>
    </row>
    <row r="267" spans="3:6" s="1" customFormat="1">
      <c r="C267" s="12"/>
      <c r="D267" s="14"/>
      <c r="E267" s="14"/>
      <c r="F267" s="15"/>
    </row>
    <row r="268" spans="3:6" s="1" customFormat="1">
      <c r="C268" s="12"/>
      <c r="D268" s="14"/>
      <c r="E268" s="14"/>
      <c r="F268" s="15"/>
    </row>
    <row r="269" spans="3:6" s="1" customFormat="1">
      <c r="C269" s="12"/>
      <c r="D269" s="14"/>
      <c r="E269" s="14"/>
      <c r="F269" s="15"/>
    </row>
    <row r="270" spans="3:6" s="1" customFormat="1">
      <c r="C270" s="12"/>
      <c r="D270" s="14"/>
      <c r="E270" s="14"/>
      <c r="F270" s="15"/>
    </row>
    <row r="271" spans="3:6" s="1" customFormat="1">
      <c r="C271" s="12"/>
      <c r="D271" s="14"/>
      <c r="E271" s="14"/>
      <c r="F271" s="15"/>
    </row>
    <row r="272" spans="3:6" s="1" customFormat="1">
      <c r="C272" s="12"/>
      <c r="D272" s="14"/>
      <c r="E272" s="14"/>
      <c r="F272" s="15"/>
    </row>
    <row r="273" spans="3:6" s="1" customFormat="1">
      <c r="C273" s="12"/>
      <c r="D273" s="14"/>
      <c r="E273" s="14"/>
      <c r="F273" s="15"/>
    </row>
    <row r="274" spans="3:6" s="1" customFormat="1">
      <c r="C274" s="12"/>
      <c r="D274" s="14"/>
      <c r="E274" s="14"/>
      <c r="F274" s="15"/>
    </row>
    <row r="275" spans="3:6" s="1" customFormat="1">
      <c r="C275" s="12"/>
      <c r="D275" s="14"/>
      <c r="E275" s="14"/>
      <c r="F275" s="15"/>
    </row>
    <row r="276" spans="3:6" s="1" customFormat="1">
      <c r="C276" s="12"/>
      <c r="D276" s="14"/>
      <c r="E276" s="14"/>
      <c r="F276" s="15"/>
    </row>
    <row r="277" spans="3:6" s="1" customFormat="1">
      <c r="C277" s="12"/>
      <c r="D277" s="14"/>
      <c r="E277" s="14"/>
      <c r="F277" s="15"/>
    </row>
    <row r="278" spans="3:6" s="1" customFormat="1">
      <c r="C278" s="12"/>
      <c r="D278" s="14"/>
      <c r="E278" s="14"/>
      <c r="F278" s="15"/>
    </row>
    <row r="279" spans="3:6" s="1" customFormat="1">
      <c r="C279" s="12"/>
      <c r="D279" s="14"/>
      <c r="E279" s="14"/>
      <c r="F279" s="15"/>
    </row>
    <row r="280" spans="3:6" s="1" customFormat="1">
      <c r="C280" s="12"/>
      <c r="D280" s="14"/>
      <c r="E280" s="14"/>
      <c r="F280" s="15"/>
    </row>
    <row r="281" spans="3:6" s="1" customFormat="1">
      <c r="C281" s="12"/>
      <c r="D281" s="14"/>
      <c r="E281" s="14"/>
      <c r="F281" s="15"/>
    </row>
    <row r="282" spans="3:6" s="1" customFormat="1">
      <c r="C282" s="12"/>
      <c r="D282" s="14"/>
      <c r="E282" s="14"/>
      <c r="F282" s="15"/>
    </row>
    <row r="283" spans="3:6" s="1" customFormat="1">
      <c r="C283" s="12"/>
      <c r="D283" s="14"/>
      <c r="E283" s="14"/>
      <c r="F283" s="15"/>
    </row>
    <row r="284" spans="3:6" s="1" customFormat="1">
      <c r="C284" s="12"/>
      <c r="D284" s="14"/>
      <c r="E284" s="14"/>
      <c r="F284" s="15"/>
    </row>
    <row r="285" spans="3:6" s="1" customFormat="1">
      <c r="C285" s="12"/>
      <c r="D285" s="14"/>
      <c r="E285" s="14"/>
      <c r="F285" s="15"/>
    </row>
    <row r="286" spans="3:6" s="1" customFormat="1">
      <c r="C286" s="12"/>
      <c r="D286" s="14"/>
      <c r="E286" s="14"/>
      <c r="F286" s="15"/>
    </row>
    <row r="287" spans="3:6" s="1" customFormat="1">
      <c r="C287" s="12"/>
      <c r="D287" s="14"/>
      <c r="E287" s="14"/>
      <c r="F287" s="15"/>
    </row>
    <row r="288" spans="3:6" s="1" customFormat="1">
      <c r="C288" s="12"/>
      <c r="D288" s="14"/>
      <c r="E288" s="14"/>
      <c r="F288" s="15"/>
    </row>
    <row r="289" spans="3:6" s="1" customFormat="1">
      <c r="C289" s="12"/>
      <c r="D289" s="14"/>
      <c r="E289" s="14"/>
      <c r="F289" s="15"/>
    </row>
    <row r="290" spans="3:6" s="1" customFormat="1">
      <c r="C290" s="12"/>
      <c r="D290" s="14"/>
      <c r="E290" s="14"/>
      <c r="F290" s="15"/>
    </row>
    <row r="291" spans="3:6" s="1" customFormat="1">
      <c r="C291" s="12"/>
      <c r="D291" s="14"/>
      <c r="E291" s="14"/>
      <c r="F291" s="15"/>
    </row>
    <row r="292" spans="3:6" s="1" customFormat="1">
      <c r="C292" s="12"/>
      <c r="D292" s="14"/>
      <c r="E292" s="14"/>
      <c r="F292" s="15"/>
    </row>
    <row r="293" spans="3:6" s="1" customFormat="1">
      <c r="C293" s="12"/>
      <c r="D293" s="14"/>
      <c r="E293" s="14"/>
      <c r="F293" s="15"/>
    </row>
    <row r="294" spans="3:6" s="1" customFormat="1">
      <c r="C294" s="12"/>
      <c r="D294" s="14"/>
      <c r="E294" s="14"/>
      <c r="F294" s="15"/>
    </row>
    <row r="295" spans="3:6" s="1" customFormat="1">
      <c r="C295" s="12"/>
      <c r="D295" s="14"/>
      <c r="E295" s="14"/>
      <c r="F295" s="15"/>
    </row>
    <row r="296" spans="3:6" s="1" customFormat="1">
      <c r="C296" s="12"/>
      <c r="D296" s="14"/>
      <c r="E296" s="14"/>
      <c r="F296" s="15"/>
    </row>
    <row r="297" spans="3:6" s="1" customFormat="1">
      <c r="C297" s="12"/>
      <c r="D297" s="14"/>
      <c r="E297" s="14"/>
      <c r="F297" s="15"/>
    </row>
    <row r="298" spans="3:6" s="1" customFormat="1">
      <c r="C298" s="12"/>
      <c r="D298" s="14"/>
      <c r="E298" s="14"/>
      <c r="F298" s="15"/>
    </row>
    <row r="299" spans="3:6" s="1" customFormat="1">
      <c r="C299" s="12"/>
      <c r="D299" s="14"/>
      <c r="E299" s="14"/>
      <c r="F299" s="15"/>
    </row>
    <row r="300" spans="3:6" s="1" customFormat="1">
      <c r="C300" s="12"/>
      <c r="D300" s="14"/>
      <c r="E300" s="14"/>
      <c r="F300" s="15"/>
    </row>
    <row r="301" spans="3:6" s="1" customFormat="1">
      <c r="C301" s="12"/>
      <c r="D301" s="14"/>
      <c r="E301" s="14"/>
      <c r="F301" s="15"/>
    </row>
    <row r="302" spans="3:6" s="1" customFormat="1">
      <c r="C302" s="12"/>
      <c r="D302" s="14"/>
      <c r="E302" s="14"/>
      <c r="F302" s="15"/>
    </row>
    <row r="303" spans="3:6" s="1" customFormat="1">
      <c r="C303" s="12"/>
      <c r="D303" s="14"/>
      <c r="E303" s="14"/>
      <c r="F303" s="15"/>
    </row>
    <row r="304" spans="3:6" s="1" customFormat="1">
      <c r="C304" s="12"/>
      <c r="D304" s="14"/>
      <c r="E304" s="14"/>
      <c r="F304" s="15"/>
    </row>
    <row r="305" spans="3:6" s="1" customFormat="1">
      <c r="C305" s="12"/>
      <c r="D305" s="14"/>
      <c r="E305" s="14"/>
      <c r="F305" s="15"/>
    </row>
    <row r="306" spans="3:6" s="1" customFormat="1">
      <c r="C306" s="12"/>
      <c r="D306" s="14"/>
      <c r="E306" s="14"/>
      <c r="F306" s="15"/>
    </row>
    <row r="307" spans="3:6" s="1" customFormat="1">
      <c r="C307" s="12"/>
      <c r="D307" s="14"/>
      <c r="E307" s="14"/>
      <c r="F307" s="15"/>
    </row>
    <row r="308" spans="3:6" s="1" customFormat="1">
      <c r="C308" s="12"/>
      <c r="D308" s="14"/>
      <c r="E308" s="14"/>
      <c r="F308" s="15"/>
    </row>
    <row r="309" spans="3:6" s="1" customFormat="1">
      <c r="C309" s="12"/>
      <c r="D309" s="14"/>
      <c r="E309" s="14"/>
      <c r="F309" s="15"/>
    </row>
    <row r="310" spans="3:6" s="1" customFormat="1">
      <c r="C310" s="12"/>
      <c r="D310" s="14"/>
      <c r="E310" s="14"/>
      <c r="F310" s="15"/>
    </row>
    <row r="311" spans="3:6" s="1" customFormat="1">
      <c r="C311" s="12"/>
      <c r="D311" s="14"/>
      <c r="E311" s="14"/>
      <c r="F311" s="15"/>
    </row>
    <row r="312" spans="3:6" s="1" customFormat="1">
      <c r="C312" s="12"/>
      <c r="D312" s="14"/>
      <c r="E312" s="14"/>
      <c r="F312" s="15"/>
    </row>
    <row r="313" spans="3:6" s="1" customFormat="1">
      <c r="C313" s="12"/>
      <c r="D313" s="14"/>
      <c r="E313" s="14"/>
      <c r="F313" s="15"/>
    </row>
    <row r="314" spans="3:6" s="1" customFormat="1">
      <c r="C314" s="12"/>
      <c r="D314" s="14"/>
      <c r="E314" s="14"/>
      <c r="F314" s="15"/>
    </row>
    <row r="315" spans="3:6" s="1" customFormat="1">
      <c r="C315" s="12"/>
      <c r="D315" s="14"/>
      <c r="E315" s="14"/>
      <c r="F315" s="15"/>
    </row>
    <row r="316" spans="3:6" s="1" customFormat="1">
      <c r="C316" s="12"/>
      <c r="D316" s="14"/>
      <c r="E316" s="14"/>
      <c r="F316" s="15"/>
    </row>
    <row r="317" spans="3:6" s="1" customFormat="1">
      <c r="C317" s="12"/>
      <c r="D317" s="14"/>
      <c r="E317" s="14"/>
      <c r="F317" s="15"/>
    </row>
    <row r="318" spans="3:6" s="1" customFormat="1">
      <c r="C318" s="12"/>
      <c r="D318" s="14"/>
      <c r="E318" s="14"/>
      <c r="F318" s="15"/>
    </row>
    <row r="319" spans="3:6" s="1" customFormat="1">
      <c r="C319" s="12"/>
      <c r="D319" s="14"/>
      <c r="E319" s="14"/>
      <c r="F319" s="15"/>
    </row>
    <row r="320" spans="3:6" s="1" customFormat="1">
      <c r="C320" s="12"/>
      <c r="D320" s="14"/>
      <c r="E320" s="14"/>
      <c r="F320" s="15"/>
    </row>
    <row r="321" spans="3:6" s="1" customFormat="1">
      <c r="C321" s="12"/>
      <c r="D321" s="14"/>
      <c r="E321" s="14"/>
      <c r="F321" s="15"/>
    </row>
    <row r="322" spans="3:6" s="1" customFormat="1">
      <c r="C322" s="12"/>
      <c r="D322" s="14"/>
      <c r="E322" s="14"/>
      <c r="F322" s="15"/>
    </row>
    <row r="323" spans="3:6" s="1" customFormat="1">
      <c r="C323" s="12"/>
      <c r="D323" s="14"/>
      <c r="E323" s="14"/>
      <c r="F323" s="15"/>
    </row>
    <row r="324" spans="3:6" s="1" customFormat="1">
      <c r="C324" s="12"/>
      <c r="D324" s="14"/>
      <c r="E324" s="14"/>
      <c r="F324" s="15"/>
    </row>
    <row r="325" spans="3:6" s="1" customFormat="1">
      <c r="C325" s="12"/>
      <c r="D325" s="14"/>
      <c r="E325" s="14"/>
      <c r="F325" s="15"/>
    </row>
    <row r="326" spans="3:6" s="1" customFormat="1">
      <c r="C326" s="12"/>
      <c r="D326" s="14"/>
      <c r="E326" s="14"/>
      <c r="F326" s="15"/>
    </row>
    <row r="327" spans="3:6" s="1" customFormat="1">
      <c r="C327" s="12"/>
      <c r="D327" s="14"/>
      <c r="E327" s="14"/>
      <c r="F327" s="15"/>
    </row>
    <row r="328" spans="3:6" s="1" customFormat="1">
      <c r="C328" s="12"/>
      <c r="D328" s="14"/>
      <c r="E328" s="14"/>
      <c r="F328" s="15"/>
    </row>
    <row r="329" spans="3:6" s="1" customFormat="1">
      <c r="C329" s="12"/>
      <c r="D329" s="14"/>
      <c r="E329" s="14"/>
      <c r="F329" s="15"/>
    </row>
    <row r="330" spans="3:6" s="1" customFormat="1">
      <c r="C330" s="12"/>
      <c r="D330" s="14"/>
      <c r="E330" s="14"/>
      <c r="F330" s="15"/>
    </row>
    <row r="331" spans="3:6" s="1" customFormat="1">
      <c r="C331" s="12"/>
      <c r="D331" s="14"/>
      <c r="E331" s="14"/>
      <c r="F331" s="15"/>
    </row>
    <row r="332" spans="3:6" s="1" customFormat="1">
      <c r="C332" s="12"/>
      <c r="D332" s="14"/>
      <c r="E332" s="14"/>
      <c r="F332" s="15"/>
    </row>
    <row r="333" spans="3:6" s="1" customFormat="1">
      <c r="C333" s="12"/>
      <c r="D333" s="14"/>
      <c r="E333" s="14"/>
      <c r="F333" s="15"/>
    </row>
    <row r="334" spans="3:6" s="1" customFormat="1">
      <c r="C334" s="12"/>
      <c r="D334" s="14"/>
      <c r="E334" s="14"/>
      <c r="F334" s="15"/>
    </row>
    <row r="335" spans="3:6" s="1" customFormat="1">
      <c r="C335" s="12"/>
      <c r="D335" s="14"/>
      <c r="E335" s="14"/>
      <c r="F335" s="15"/>
    </row>
    <row r="336" spans="3:6" s="1" customFormat="1">
      <c r="C336" s="12"/>
      <c r="D336" s="14"/>
      <c r="E336" s="14"/>
      <c r="F336" s="15"/>
    </row>
    <row r="337" spans="3:6" s="1" customFormat="1">
      <c r="C337" s="12"/>
      <c r="D337" s="14"/>
      <c r="E337" s="14"/>
      <c r="F337" s="15"/>
    </row>
    <row r="338" spans="3:6" s="1" customFormat="1">
      <c r="C338" s="12"/>
      <c r="D338" s="14"/>
      <c r="E338" s="14"/>
      <c r="F338" s="15"/>
    </row>
    <row r="339" spans="3:6" s="1" customFormat="1">
      <c r="C339" s="12"/>
      <c r="D339" s="14"/>
      <c r="E339" s="14"/>
      <c r="F339" s="15"/>
    </row>
    <row r="340" spans="3:6" s="1" customFormat="1">
      <c r="C340" s="12"/>
      <c r="D340" s="14"/>
      <c r="E340" s="14"/>
      <c r="F340" s="15"/>
    </row>
    <row r="341" spans="3:6" s="1" customFormat="1">
      <c r="C341" s="12"/>
      <c r="D341" s="14"/>
      <c r="E341" s="14"/>
      <c r="F341" s="15"/>
    </row>
    <row r="342" spans="3:6" s="1" customFormat="1">
      <c r="C342" s="12"/>
      <c r="D342" s="14"/>
      <c r="E342" s="14"/>
      <c r="F342" s="15"/>
    </row>
    <row r="343" spans="3:6" s="1" customFormat="1">
      <c r="C343" s="12"/>
      <c r="D343" s="14"/>
      <c r="E343" s="14"/>
      <c r="F343" s="15"/>
    </row>
    <row r="344" spans="3:6" s="1" customFormat="1">
      <c r="C344" s="12"/>
      <c r="D344" s="14"/>
      <c r="E344" s="14"/>
      <c r="F344" s="15"/>
    </row>
    <row r="345" spans="3:6" s="1" customFormat="1">
      <c r="C345" s="12"/>
      <c r="D345" s="14"/>
      <c r="E345" s="14"/>
      <c r="F345" s="15"/>
    </row>
    <row r="346" spans="3:6" s="1" customFormat="1">
      <c r="C346" s="12"/>
      <c r="D346" s="14"/>
      <c r="E346" s="14"/>
      <c r="F346" s="15"/>
    </row>
    <row r="347" spans="3:6" s="1" customFormat="1">
      <c r="C347" s="12"/>
      <c r="D347" s="14"/>
      <c r="E347" s="14"/>
      <c r="F347" s="15"/>
    </row>
    <row r="348" spans="3:6" s="1" customFormat="1">
      <c r="C348" s="12"/>
      <c r="D348" s="14"/>
      <c r="E348" s="14"/>
      <c r="F348" s="15"/>
    </row>
    <row r="349" spans="3:6" s="1" customFormat="1">
      <c r="C349" s="12"/>
      <c r="D349" s="14"/>
      <c r="E349" s="14"/>
      <c r="F349" s="15"/>
    </row>
    <row r="350" spans="3:6" s="1" customFormat="1">
      <c r="C350" s="12"/>
      <c r="D350" s="14"/>
      <c r="E350" s="14"/>
      <c r="F350" s="15"/>
    </row>
    <row r="351" spans="3:6" s="1" customFormat="1">
      <c r="C351" s="12"/>
      <c r="D351" s="14"/>
      <c r="E351" s="14"/>
      <c r="F351" s="15"/>
    </row>
    <row r="352" spans="3:6" s="1" customFormat="1">
      <c r="C352" s="12"/>
      <c r="D352" s="14"/>
      <c r="E352" s="14"/>
      <c r="F352" s="15"/>
    </row>
    <row r="353" spans="1:9" s="1" customFormat="1">
      <c r="C353" s="12"/>
      <c r="D353" s="14"/>
      <c r="E353" s="14"/>
      <c r="F353" s="15"/>
    </row>
    <row r="354" spans="1:9" s="1" customFormat="1">
      <c r="C354" s="12"/>
      <c r="D354" s="14"/>
      <c r="E354" s="14"/>
      <c r="F354" s="15"/>
    </row>
    <row r="355" spans="1:9" s="1" customFormat="1">
      <c r="C355" s="12"/>
      <c r="D355" s="14"/>
      <c r="E355" s="14"/>
      <c r="F355" s="15"/>
    </row>
    <row r="356" spans="1:9" s="1" customFormat="1">
      <c r="C356" s="12"/>
      <c r="D356" s="14"/>
      <c r="E356" s="14"/>
      <c r="F356" s="15"/>
    </row>
    <row r="357" spans="1:9" s="1" customFormat="1">
      <c r="C357" s="12"/>
      <c r="D357" s="14"/>
      <c r="E357" s="14"/>
      <c r="F357" s="15"/>
    </row>
    <row r="358" spans="1:9" s="1" customFormat="1">
      <c r="C358" s="12"/>
      <c r="D358" s="14"/>
      <c r="E358" s="14"/>
      <c r="F358" s="15"/>
    </row>
    <row r="359" spans="1:9" s="1" customFormat="1">
      <c r="C359" s="12"/>
      <c r="D359" s="14"/>
      <c r="E359" s="14"/>
      <c r="F359" s="15"/>
    </row>
    <row r="360" spans="1:9" s="1" customFormat="1">
      <c r="C360" s="12"/>
      <c r="D360" s="14"/>
      <c r="E360" s="14"/>
      <c r="F360" s="15"/>
    </row>
    <row r="361" spans="1:9" s="1" customFormat="1">
      <c r="C361" s="12"/>
      <c r="D361" s="14"/>
      <c r="E361" s="14"/>
      <c r="F361" s="15"/>
    </row>
    <row r="362" spans="1:9" s="1" customFormat="1">
      <c r="A362" s="2"/>
      <c r="C362" s="12"/>
      <c r="D362" s="14"/>
      <c r="E362" s="14"/>
      <c r="F362" s="15"/>
      <c r="I362" s="16"/>
    </row>
  </sheetData>
  <mergeCells count="30">
    <mergeCell ref="C47:G47"/>
    <mergeCell ref="C48:G48"/>
    <mergeCell ref="C49:G49"/>
    <mergeCell ref="C51:E51"/>
    <mergeCell ref="I28:K28"/>
    <mergeCell ref="C29:G29"/>
    <mergeCell ref="C30:C31"/>
    <mergeCell ref="D30:D32"/>
    <mergeCell ref="E30:E32"/>
    <mergeCell ref="G30:G31"/>
    <mergeCell ref="C14:H14"/>
    <mergeCell ref="C25:H25"/>
    <mergeCell ref="C3:E3"/>
    <mergeCell ref="C46:G46"/>
    <mergeCell ref="C27:G27"/>
    <mergeCell ref="C28:G28"/>
    <mergeCell ref="C33:H33"/>
    <mergeCell ref="C34:H34"/>
    <mergeCell ref="C36:H36"/>
    <mergeCell ref="C38:H38"/>
    <mergeCell ref="C45:G45"/>
    <mergeCell ref="C43:H43"/>
    <mergeCell ref="L13:O13"/>
    <mergeCell ref="B2:F2"/>
    <mergeCell ref="C6:H6"/>
    <mergeCell ref="C8:H9"/>
    <mergeCell ref="C10:C11"/>
    <mergeCell ref="D10:D12"/>
    <mergeCell ref="C7:H7"/>
    <mergeCell ref="C13:H1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66"/>
  <sheetViews>
    <sheetView showGridLines="0" tabSelected="1" view="pageBreakPreview" zoomScale="85" zoomScaleNormal="70" zoomScaleSheetLayoutView="85" workbookViewId="0">
      <selection activeCell="D40" sqref="D40"/>
    </sheetView>
  </sheetViews>
  <sheetFormatPr defaultColWidth="13.85546875" defaultRowHeight="16.5"/>
  <cols>
    <col min="1" max="1" width="2" style="2" customWidth="1"/>
    <col min="2" max="2" width="8.7109375" style="2" customWidth="1"/>
    <col min="3" max="3" width="10.7109375" style="12" customWidth="1"/>
    <col min="4" max="4" width="28.28515625" style="14" customWidth="1"/>
    <col min="5" max="5" width="16.140625" style="14" bestFit="1" customWidth="1"/>
    <col min="6" max="6" width="18.5703125" style="15" bestFit="1" customWidth="1"/>
    <col min="7" max="7" width="25.140625" style="1" customWidth="1"/>
    <col min="8" max="8" width="23.140625" style="1" customWidth="1"/>
    <col min="9" max="9" width="4" style="16" customWidth="1"/>
    <col min="10" max="10" width="5.5703125" style="1" customWidth="1"/>
    <col min="11" max="11" width="3.85546875" style="1" customWidth="1"/>
    <col min="12" max="17" width="6.42578125" style="1" bestFit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>
      <c r="A1" s="104"/>
      <c r="B1" s="105"/>
      <c r="C1" s="106"/>
      <c r="D1" s="107"/>
      <c r="E1" s="107"/>
      <c r="F1" s="108"/>
      <c r="G1" s="109"/>
      <c r="H1" s="109"/>
      <c r="I1" s="110"/>
      <c r="J1" s="109"/>
      <c r="K1" s="111"/>
    </row>
    <row r="2" spans="1:197" ht="23.25" customHeight="1">
      <c r="A2" s="112"/>
      <c r="B2" s="187" t="s">
        <v>70</v>
      </c>
      <c r="C2" s="188"/>
      <c r="D2" s="188"/>
      <c r="E2" s="188"/>
      <c r="F2" s="189"/>
      <c r="K2" s="113"/>
    </row>
    <row r="3" spans="1:197" ht="18" customHeight="1">
      <c r="A3" s="112"/>
      <c r="B3" s="49"/>
      <c r="C3" s="208" t="s">
        <v>1</v>
      </c>
      <c r="D3" s="209"/>
      <c r="E3" s="210"/>
      <c r="F3" s="124"/>
      <c r="K3" s="113"/>
    </row>
    <row r="4" spans="1:197">
      <c r="A4" s="112"/>
      <c r="C4" s="2"/>
      <c r="K4" s="113"/>
    </row>
    <row r="5" spans="1:197" ht="17.25" thickBot="1">
      <c r="A5" s="112"/>
      <c r="K5" s="113"/>
    </row>
    <row r="6" spans="1:197" ht="16.5" customHeight="1">
      <c r="A6" s="112"/>
      <c r="C6" s="190" t="s">
        <v>71</v>
      </c>
      <c r="D6" s="191"/>
      <c r="E6" s="191"/>
      <c r="F6" s="191"/>
      <c r="G6" s="191"/>
      <c r="H6" s="192"/>
      <c r="I6" s="17"/>
      <c r="K6" s="113"/>
    </row>
    <row r="7" spans="1:197" ht="51.75" customHeight="1">
      <c r="A7" s="112"/>
      <c r="B7" s="41"/>
      <c r="C7" s="193" t="s">
        <v>4</v>
      </c>
      <c r="D7" s="194"/>
      <c r="E7" s="194"/>
      <c r="F7" s="194"/>
      <c r="G7" s="194"/>
      <c r="H7" s="195"/>
      <c r="I7" s="18"/>
      <c r="K7" s="113"/>
    </row>
    <row r="8" spans="1:197" ht="54.75" customHeight="1" thickBot="1">
      <c r="A8" s="112"/>
      <c r="B8" s="41"/>
      <c r="C8" s="196"/>
      <c r="D8" s="194"/>
      <c r="E8" s="194"/>
      <c r="F8" s="194"/>
      <c r="G8" s="194"/>
      <c r="H8" s="195"/>
      <c r="I8" s="18"/>
      <c r="K8" s="113"/>
    </row>
    <row r="9" spans="1:197" s="3" customFormat="1">
      <c r="A9" s="114"/>
      <c r="C9" s="197" t="s">
        <v>5</v>
      </c>
      <c r="D9" s="199" t="s">
        <v>6</v>
      </c>
      <c r="E9" s="125" t="s">
        <v>7</v>
      </c>
      <c r="F9" s="125" t="s">
        <v>8</v>
      </c>
      <c r="G9" s="125" t="s">
        <v>9</v>
      </c>
      <c r="H9" s="65" t="s">
        <v>10</v>
      </c>
      <c r="I9" s="1"/>
      <c r="J9" s="1"/>
      <c r="K9" s="11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>
      <c r="A10" s="114"/>
      <c r="C10" s="198"/>
      <c r="D10" s="200"/>
      <c r="E10" s="66" t="s">
        <v>11</v>
      </c>
      <c r="F10" s="66" t="s">
        <v>12</v>
      </c>
      <c r="G10" s="66" t="s">
        <v>13</v>
      </c>
      <c r="H10" s="67" t="s">
        <v>14</v>
      </c>
      <c r="I10" s="1"/>
      <c r="J10" s="1"/>
      <c r="K10" s="11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>
      <c r="A11" s="114"/>
      <c r="C11" s="68" t="s">
        <v>15</v>
      </c>
      <c r="D11" s="201"/>
      <c r="E11" s="69" t="s">
        <v>16</v>
      </c>
      <c r="F11" s="69" t="s">
        <v>17</v>
      </c>
      <c r="G11" s="69" t="s">
        <v>18</v>
      </c>
      <c r="H11" s="70" t="s">
        <v>19</v>
      </c>
      <c r="I11" s="1"/>
      <c r="J11" s="1"/>
      <c r="K11" s="11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>
      <c r="A12" s="114"/>
      <c r="C12" s="202" t="s">
        <v>20</v>
      </c>
      <c r="D12" s="203"/>
      <c r="E12" s="203"/>
      <c r="F12" s="203"/>
      <c r="G12" s="203"/>
      <c r="H12" s="20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</row>
    <row r="13" spans="1:197" s="3" customFormat="1" ht="19.5" customHeight="1" thickBot="1">
      <c r="A13" s="114"/>
      <c r="C13" s="205" t="s">
        <v>22</v>
      </c>
      <c r="D13" s="206"/>
      <c r="E13" s="206"/>
      <c r="F13" s="206"/>
      <c r="G13" s="206"/>
      <c r="H13" s="20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</row>
    <row r="14" spans="1:197" s="3" customFormat="1" ht="28.5">
      <c r="A14" s="114"/>
      <c r="C14" s="178">
        <v>1</v>
      </c>
      <c r="D14" s="72" t="s">
        <v>27</v>
      </c>
      <c r="E14" s="51">
        <f>+'PRESUPUESTO OFICIAL'!E15</f>
        <v>5500000</v>
      </c>
      <c r="F14" s="131"/>
      <c r="G14" s="135">
        <f>+'PRESUPUESTO OFICIAL'!G15</f>
        <v>1</v>
      </c>
      <c r="H14" s="179">
        <f>+C14*F14*G14*E14</f>
        <v>0</v>
      </c>
      <c r="I14" s="1"/>
      <c r="J14" s="1"/>
      <c r="K14" s="1"/>
      <c r="L14" s="185" t="s">
        <v>21</v>
      </c>
      <c r="M14" s="186"/>
      <c r="N14" s="186"/>
      <c r="O14" s="186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</row>
    <row r="15" spans="1:197" s="3" customFormat="1" ht="29.25" thickBot="1">
      <c r="A15" s="114"/>
      <c r="C15" s="178">
        <v>1</v>
      </c>
      <c r="D15" s="50" t="s">
        <v>28</v>
      </c>
      <c r="E15" s="51">
        <f>+'PRESUPUESTO OFICIAL'!E16</f>
        <v>5000000</v>
      </c>
      <c r="F15" s="131"/>
      <c r="G15" s="135">
        <f>+'PRESUPUESTO OFICIAL'!G16</f>
        <v>0.5</v>
      </c>
      <c r="H15" s="179">
        <f t="shared" ref="H15:H23" si="0">+C15*F15*G15*E15</f>
        <v>0</v>
      </c>
      <c r="I15" s="1"/>
      <c r="J15" s="1"/>
      <c r="K15" s="1"/>
      <c r="L15" s="138" t="s">
        <v>23</v>
      </c>
      <c r="M15" s="139" t="s">
        <v>24</v>
      </c>
      <c r="N15" s="139" t="s">
        <v>25</v>
      </c>
      <c r="O15" s="139" t="s">
        <v>26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</row>
    <row r="16" spans="1:197" s="3" customFormat="1" ht="42.75">
      <c r="A16" s="114"/>
      <c r="C16" s="178">
        <v>1</v>
      </c>
      <c r="D16" s="50" t="s">
        <v>29</v>
      </c>
      <c r="E16" s="51">
        <f>+'PRESUPUESTO OFICIAL'!E17</f>
        <v>5000000</v>
      </c>
      <c r="F16" s="131"/>
      <c r="G16" s="135">
        <f>+'PRESUPUESTO OFICIAL'!G17</f>
        <v>0.625</v>
      </c>
      <c r="H16" s="179">
        <f t="shared" si="0"/>
        <v>0</v>
      </c>
      <c r="I16" s="1"/>
      <c r="J16" s="1"/>
      <c r="K16" s="1"/>
      <c r="L16" s="142">
        <v>1</v>
      </c>
      <c r="M16" s="143">
        <v>1</v>
      </c>
      <c r="N16" s="143">
        <v>1</v>
      </c>
      <c r="O16" s="143">
        <v>1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</row>
    <row r="17" spans="1:197" s="3" customFormat="1" ht="42.75">
      <c r="A17" s="114"/>
      <c r="C17" s="178">
        <v>1</v>
      </c>
      <c r="D17" s="50" t="s">
        <v>30</v>
      </c>
      <c r="E17" s="51">
        <f>+'PRESUPUESTO OFICIAL'!E18</f>
        <v>5000000</v>
      </c>
      <c r="F17" s="131"/>
      <c r="G17" s="135">
        <f>+'PRESUPUESTO OFICIAL'!G18</f>
        <v>0.5</v>
      </c>
      <c r="H17" s="179">
        <f t="shared" si="0"/>
        <v>0</v>
      </c>
      <c r="I17" s="1"/>
      <c r="J17" s="1"/>
      <c r="K17" s="1"/>
      <c r="L17" s="144">
        <v>0</v>
      </c>
      <c r="M17" s="145">
        <v>1</v>
      </c>
      <c r="N17" s="145">
        <v>1</v>
      </c>
      <c r="O17" s="14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</row>
    <row r="18" spans="1:197" s="3" customFormat="1" ht="42.75">
      <c r="A18" s="114"/>
      <c r="C18" s="178">
        <v>1</v>
      </c>
      <c r="D18" s="50" t="s">
        <v>31</v>
      </c>
      <c r="E18" s="51">
        <f>+'PRESUPUESTO OFICIAL'!E19</f>
        <v>5000000</v>
      </c>
      <c r="F18" s="131"/>
      <c r="G18" s="135">
        <f>+'PRESUPUESTO OFICIAL'!G19</f>
        <v>0.375</v>
      </c>
      <c r="H18" s="179">
        <f t="shared" si="0"/>
        <v>0</v>
      </c>
      <c r="I18" s="1"/>
      <c r="J18" s="1"/>
      <c r="K18" s="1"/>
      <c r="L18" s="144">
        <v>0</v>
      </c>
      <c r="M18" s="145">
        <v>1</v>
      </c>
      <c r="N18" s="145">
        <v>1</v>
      </c>
      <c r="O18" s="145">
        <v>0.5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</row>
    <row r="19" spans="1:197" s="3" customFormat="1" ht="42.75">
      <c r="A19" s="114"/>
      <c r="C19" s="178">
        <v>1</v>
      </c>
      <c r="D19" s="50" t="s">
        <v>33</v>
      </c>
      <c r="E19" s="51">
        <f>+'PRESUPUESTO OFICIAL'!E20</f>
        <v>3500000</v>
      </c>
      <c r="F19" s="131"/>
      <c r="G19" s="135">
        <f>+'PRESUPUESTO OFICIAL'!G20</f>
        <v>0.5</v>
      </c>
      <c r="H19" s="179">
        <f t="shared" si="0"/>
        <v>0</v>
      </c>
      <c r="I19" s="1"/>
      <c r="J19" s="1"/>
      <c r="K19" s="1"/>
      <c r="L19" s="144">
        <v>0</v>
      </c>
      <c r="M19" s="145">
        <v>0</v>
      </c>
      <c r="N19" s="145">
        <v>1</v>
      </c>
      <c r="O19" s="145">
        <v>1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</row>
    <row r="20" spans="1:197" s="3" customFormat="1" ht="42.75">
      <c r="A20" s="114"/>
      <c r="C20" s="178">
        <v>1</v>
      </c>
      <c r="D20" s="50" t="s">
        <v>34</v>
      </c>
      <c r="E20" s="51">
        <f>+'PRESUPUESTO OFICIAL'!E21</f>
        <v>6000000</v>
      </c>
      <c r="F20" s="131"/>
      <c r="G20" s="135">
        <f>+'PRESUPUESTO OFICIAL'!G21</f>
        <v>0.875</v>
      </c>
      <c r="H20" s="179">
        <f t="shared" si="0"/>
        <v>0</v>
      </c>
      <c r="I20" s="1"/>
      <c r="J20" s="1"/>
      <c r="K20" s="1"/>
      <c r="L20" s="144">
        <v>1</v>
      </c>
      <c r="M20" s="145">
        <v>0.5</v>
      </c>
      <c r="N20" s="145"/>
      <c r="O20" s="145" t="s">
        <v>32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</row>
    <row r="21" spans="1:197" s="3" customFormat="1">
      <c r="A21" s="114"/>
      <c r="C21" s="178">
        <v>1</v>
      </c>
      <c r="D21" s="50" t="s">
        <v>35</v>
      </c>
      <c r="E21" s="51">
        <f>+'PRESUPUESTO OFICIAL'!E22</f>
        <v>4500000</v>
      </c>
      <c r="F21" s="131"/>
      <c r="G21" s="135">
        <f>+'PRESUPUESTO OFICIAL'!G22</f>
        <v>0.25</v>
      </c>
      <c r="H21" s="179">
        <f t="shared" si="0"/>
        <v>0</v>
      </c>
      <c r="I21" s="1"/>
      <c r="J21" s="1"/>
      <c r="K21" s="1"/>
      <c r="L21" s="144"/>
      <c r="M21" s="145">
        <v>0</v>
      </c>
      <c r="N21" s="145">
        <v>1</v>
      </c>
      <c r="O21" s="145">
        <v>1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</row>
    <row r="22" spans="1:197" s="3" customFormat="1" ht="33">
      <c r="A22" s="114"/>
      <c r="C22" s="182">
        <v>1</v>
      </c>
      <c r="D22" s="181" t="s">
        <v>36</v>
      </c>
      <c r="E22" s="51">
        <f>+'PRESUPUESTO OFICIAL'!E23</f>
        <v>3000000</v>
      </c>
      <c r="F22" s="131"/>
      <c r="G22" s="135">
        <f>+'PRESUPUESTO OFICIAL'!G23</f>
        <v>0.625</v>
      </c>
      <c r="H22" s="179">
        <f t="shared" si="0"/>
        <v>0</v>
      </c>
      <c r="I22" s="1"/>
      <c r="J22" s="1"/>
      <c r="K22" s="1"/>
      <c r="L22" s="146">
        <v>1</v>
      </c>
      <c r="M22" s="147">
        <v>1</v>
      </c>
      <c r="N22" s="147">
        <v>1</v>
      </c>
      <c r="O22" s="147">
        <v>0.5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</row>
    <row r="23" spans="1:197" s="3" customFormat="1" ht="33">
      <c r="A23" s="114"/>
      <c r="C23" s="178">
        <v>1</v>
      </c>
      <c r="D23" s="181" t="s">
        <v>37</v>
      </c>
      <c r="E23" s="51">
        <f>+'PRESUPUESTO OFICIAL'!E24</f>
        <v>3000000</v>
      </c>
      <c r="F23" s="131"/>
      <c r="G23" s="135">
        <f>+'PRESUPUESTO OFICIAL'!G24</f>
        <v>0.875</v>
      </c>
      <c r="H23" s="179">
        <f t="shared" si="0"/>
        <v>0</v>
      </c>
      <c r="I23" s="1"/>
      <c r="J23" s="1"/>
      <c r="K23" s="1"/>
      <c r="L23" s="144">
        <v>1</v>
      </c>
      <c r="M23" s="145"/>
      <c r="N23" s="145"/>
      <c r="O23" s="145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</row>
    <row r="24" spans="1:197" s="3" customFormat="1">
      <c r="A24" s="114"/>
      <c r="C24" s="205" t="s">
        <v>38</v>
      </c>
      <c r="D24" s="206"/>
      <c r="E24" s="206"/>
      <c r="F24" s="206"/>
      <c r="G24" s="206"/>
      <c r="H24" s="207"/>
      <c r="I24" s="1"/>
      <c r="J24" s="1"/>
      <c r="K24" s="1"/>
      <c r="L24" s="144"/>
      <c r="M24" s="144">
        <v>1</v>
      </c>
      <c r="N24" s="144">
        <v>1</v>
      </c>
      <c r="O24" s="144">
        <v>0.5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</row>
    <row r="25" spans="1:197" s="3" customFormat="1">
      <c r="A25" s="114"/>
      <c r="C25" s="178">
        <v>2</v>
      </c>
      <c r="D25" s="180" t="s">
        <v>39</v>
      </c>
      <c r="E25" s="75">
        <v>2300000</v>
      </c>
      <c r="F25" s="131"/>
      <c r="G25" s="135">
        <f>+'PRESUPUESTO OFICIAL'!G26</f>
        <v>0.25</v>
      </c>
      <c r="H25" s="179">
        <f>+C25*F25*G25*E25</f>
        <v>0</v>
      </c>
      <c r="I25" s="1"/>
      <c r="J25" s="1"/>
      <c r="K25" s="1"/>
      <c r="L25" s="144">
        <v>1</v>
      </c>
      <c r="M25" s="145">
        <v>1</v>
      </c>
      <c r="N25" s="145">
        <v>1</v>
      </c>
      <c r="O25" s="145">
        <v>0.5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</row>
    <row r="26" spans="1:197" s="3" customFormat="1" ht="16.5" customHeight="1">
      <c r="A26" s="114"/>
      <c r="C26" s="211" t="s">
        <v>40</v>
      </c>
      <c r="D26" s="212"/>
      <c r="E26" s="212"/>
      <c r="F26" s="212"/>
      <c r="G26" s="213"/>
      <c r="H26" s="74">
        <f>+SUM(H14:H22)+H25</f>
        <v>0</v>
      </c>
      <c r="I26" s="5"/>
      <c r="J26" s="1"/>
      <c r="K26" s="113"/>
      <c r="L26" s="140"/>
      <c r="M26" s="141"/>
      <c r="N26" s="141"/>
      <c r="O26" s="14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</row>
    <row r="27" spans="1:197" s="3" customFormat="1" ht="16.5" customHeight="1" thickBot="1">
      <c r="A27" s="114"/>
      <c r="C27" s="211" t="s">
        <v>41</v>
      </c>
      <c r="D27" s="212"/>
      <c r="E27" s="212"/>
      <c r="F27" s="212"/>
      <c r="G27" s="213"/>
      <c r="H27" s="76">
        <v>1.92</v>
      </c>
      <c r="I27" s="234" t="s">
        <v>72</v>
      </c>
      <c r="J27" s="235"/>
      <c r="K27" s="236"/>
      <c r="L27" s="148"/>
      <c r="M27" s="149"/>
      <c r="N27" s="149"/>
      <c r="O27" s="1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7.25" customHeight="1" thickBot="1">
      <c r="A28" s="114"/>
      <c r="C28" s="229" t="s">
        <v>42</v>
      </c>
      <c r="D28" s="230"/>
      <c r="E28" s="230"/>
      <c r="F28" s="230"/>
      <c r="G28" s="231"/>
      <c r="H28" s="77">
        <f>H27*H26</f>
        <v>0</v>
      </c>
      <c r="I28" s="1"/>
      <c r="J28" s="1"/>
      <c r="K28" s="11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>
      <c r="A29" s="114"/>
      <c r="C29" s="247" t="s">
        <v>5</v>
      </c>
      <c r="D29" s="238" t="s">
        <v>43</v>
      </c>
      <c r="E29" s="200" t="s">
        <v>44</v>
      </c>
      <c r="F29" s="123" t="s">
        <v>45</v>
      </c>
      <c r="G29" s="244" t="s">
        <v>46</v>
      </c>
      <c r="H29" s="78" t="s">
        <v>10</v>
      </c>
      <c r="I29" s="1"/>
      <c r="J29" s="1"/>
      <c r="K29" s="11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>
      <c r="A30" s="114"/>
      <c r="C30" s="198"/>
      <c r="D30" s="238"/>
      <c r="E30" s="200"/>
      <c r="F30" s="66" t="s">
        <v>47</v>
      </c>
      <c r="G30" s="241"/>
      <c r="H30" s="67" t="s">
        <v>14</v>
      </c>
      <c r="I30" s="1"/>
      <c r="J30" s="1"/>
      <c r="K30" s="11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thickBot="1">
      <c r="A31" s="114"/>
      <c r="C31" s="68" t="s">
        <v>48</v>
      </c>
      <c r="D31" s="239"/>
      <c r="E31" s="201"/>
      <c r="F31" s="69" t="s">
        <v>49</v>
      </c>
      <c r="G31" s="69" t="s">
        <v>50</v>
      </c>
      <c r="H31" s="70" t="s">
        <v>51</v>
      </c>
      <c r="I31" s="1"/>
      <c r="J31" s="1"/>
      <c r="K31" s="11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30" customHeight="1">
      <c r="A32" s="114"/>
      <c r="C32" s="202" t="s">
        <v>52</v>
      </c>
      <c r="D32" s="203"/>
      <c r="E32" s="203"/>
      <c r="F32" s="203"/>
      <c r="G32" s="203"/>
      <c r="H32" s="204"/>
      <c r="I32" s="1"/>
      <c r="J32" s="1"/>
      <c r="K32" s="11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>
      <c r="A33" s="114"/>
      <c r="C33" s="71"/>
      <c r="D33" s="130"/>
      <c r="E33" s="133"/>
      <c r="F33" s="132"/>
      <c r="G33" s="80"/>
      <c r="H33" s="73"/>
      <c r="I33" s="1"/>
      <c r="J33" s="4"/>
      <c r="K33" s="11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>
      <c r="A34" s="114"/>
      <c r="C34" s="205" t="s">
        <v>54</v>
      </c>
      <c r="D34" s="206"/>
      <c r="E34" s="206"/>
      <c r="F34" s="206"/>
      <c r="G34" s="206"/>
      <c r="H34" s="207"/>
      <c r="I34" s="1"/>
      <c r="J34" s="1"/>
      <c r="K34" s="11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>
      <c r="A35" s="114"/>
      <c r="C35" s="71">
        <v>1</v>
      </c>
      <c r="D35" s="134" t="s">
        <v>55</v>
      </c>
      <c r="E35" s="133" t="s">
        <v>56</v>
      </c>
      <c r="F35" s="132"/>
      <c r="G35" s="80">
        <v>4</v>
      </c>
      <c r="H35" s="73">
        <f t="shared" ref="H35:H40" si="1">+C35*F35*G35</f>
        <v>0</v>
      </c>
      <c r="I35" s="1"/>
      <c r="J35" s="4"/>
      <c r="K35" s="11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>
      <c r="A36" s="114"/>
      <c r="C36" s="205" t="s">
        <v>57</v>
      </c>
      <c r="D36" s="206"/>
      <c r="E36" s="206"/>
      <c r="F36" s="206"/>
      <c r="G36" s="206"/>
      <c r="H36" s="207"/>
      <c r="I36" s="1"/>
      <c r="J36" s="1"/>
      <c r="K36" s="113"/>
      <c r="L36" s="1"/>
      <c r="M36" s="1"/>
      <c r="N36" s="1"/>
      <c r="O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>
      <c r="A37" s="114"/>
      <c r="C37" s="71">
        <v>1</v>
      </c>
      <c r="D37" s="81" t="s">
        <v>58</v>
      </c>
      <c r="E37" s="79" t="s">
        <v>56</v>
      </c>
      <c r="F37" s="82"/>
      <c r="G37" s="80">
        <v>1</v>
      </c>
      <c r="H37" s="73">
        <f t="shared" si="1"/>
        <v>0</v>
      </c>
      <c r="I37" s="1"/>
      <c r="J37" s="1"/>
      <c r="K37" s="11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>
      <c r="A38" s="114"/>
      <c r="C38" s="71">
        <v>1</v>
      </c>
      <c r="D38" s="81" t="s">
        <v>59</v>
      </c>
      <c r="E38" s="79" t="s">
        <v>60</v>
      </c>
      <c r="F38" s="82"/>
      <c r="G38" s="80">
        <v>1</v>
      </c>
      <c r="H38" s="73">
        <f t="shared" si="1"/>
        <v>0</v>
      </c>
      <c r="I38" s="1"/>
      <c r="J38" s="1"/>
      <c r="K38" s="11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28.5">
      <c r="A39" s="114"/>
      <c r="C39" s="71">
        <v>1</v>
      </c>
      <c r="D39" s="81" t="s">
        <v>61</v>
      </c>
      <c r="E39" s="79" t="s">
        <v>56</v>
      </c>
      <c r="F39" s="82"/>
      <c r="G39" s="80">
        <v>1</v>
      </c>
      <c r="H39" s="73">
        <f t="shared" si="1"/>
        <v>0</v>
      </c>
      <c r="I39" s="1"/>
      <c r="J39" s="1"/>
      <c r="K39" s="11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44.25" customHeight="1" thickBot="1">
      <c r="A40" s="114"/>
      <c r="C40" s="158">
        <v>1</v>
      </c>
      <c r="D40" s="159" t="s">
        <v>62</v>
      </c>
      <c r="E40" s="160" t="s">
        <v>60</v>
      </c>
      <c r="F40" s="161"/>
      <c r="G40" s="162">
        <v>1</v>
      </c>
      <c r="H40" s="163">
        <f t="shared" si="1"/>
        <v>0</v>
      </c>
      <c r="I40" s="1"/>
      <c r="J40" s="1"/>
      <c r="K40" s="11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>
      <c r="A41" s="114"/>
      <c r="C41" s="223" t="s">
        <v>57</v>
      </c>
      <c r="D41" s="224"/>
      <c r="E41" s="224"/>
      <c r="F41" s="224"/>
      <c r="G41" s="224"/>
      <c r="H41" s="225"/>
      <c r="I41" s="1"/>
      <c r="J41" s="1"/>
      <c r="K41" s="11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77.25" customHeight="1">
      <c r="A42" s="114"/>
      <c r="C42" s="156">
        <v>1</v>
      </c>
      <c r="D42" s="172" t="s">
        <v>64</v>
      </c>
      <c r="E42" s="151" t="s">
        <v>56</v>
      </c>
      <c r="F42" s="152"/>
      <c r="G42" s="176">
        <v>0.125</v>
      </c>
      <c r="H42" s="157">
        <f>+C42*F42*G42</f>
        <v>0</v>
      </c>
      <c r="I42" s="1"/>
      <c r="J42" s="1"/>
      <c r="K42" s="11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>
      <c r="A43" s="114"/>
      <c r="C43" s="226" t="s">
        <v>65</v>
      </c>
      <c r="D43" s="227"/>
      <c r="E43" s="227"/>
      <c r="F43" s="227"/>
      <c r="G43" s="228"/>
      <c r="H43" s="129">
        <f>+H33+SUM(H35:H35)+SUM(H37:H40)</f>
        <v>0</v>
      </c>
      <c r="I43" s="6"/>
      <c r="J43" s="1"/>
      <c r="K43" s="11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>
      <c r="A44" s="114"/>
      <c r="C44" s="211" t="s">
        <v>66</v>
      </c>
      <c r="D44" s="212"/>
      <c r="E44" s="212"/>
      <c r="F44" s="212"/>
      <c r="G44" s="213"/>
      <c r="H44" s="83">
        <f>+H43+H28</f>
        <v>0</v>
      </c>
      <c r="I44" s="7"/>
      <c r="J44" s="8"/>
      <c r="K44" s="113"/>
      <c r="L44" s="9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>
      <c r="A45" s="114"/>
      <c r="C45" s="211" t="s">
        <v>67</v>
      </c>
      <c r="D45" s="212"/>
      <c r="E45" s="212"/>
      <c r="F45" s="212"/>
      <c r="G45" s="213"/>
      <c r="H45" s="83">
        <f>+H44+H42</f>
        <v>0</v>
      </c>
      <c r="I45" s="7"/>
      <c r="J45" s="8"/>
      <c r="K45" s="113"/>
      <c r="L45" s="9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6.5" customHeight="1">
      <c r="A46" s="114"/>
      <c r="C46" s="211" t="s">
        <v>68</v>
      </c>
      <c r="D46" s="212"/>
      <c r="E46" s="212"/>
      <c r="F46" s="212"/>
      <c r="G46" s="213"/>
      <c r="H46" s="84">
        <f>+H45*0.19</f>
        <v>0</v>
      </c>
      <c r="I46" s="4"/>
      <c r="J46" s="1"/>
      <c r="K46" s="11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7.25" customHeight="1" thickBot="1">
      <c r="A47" s="114"/>
      <c r="C47" s="229" t="s">
        <v>69</v>
      </c>
      <c r="D47" s="230"/>
      <c r="E47" s="230"/>
      <c r="F47" s="230"/>
      <c r="G47" s="231"/>
      <c r="H47" s="169">
        <f>ROUND(H45+H46,0)</f>
        <v>0</v>
      </c>
      <c r="I47" s="10"/>
      <c r="J47" s="4"/>
      <c r="K47" s="113"/>
      <c r="L47" s="1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>
      <c r="A48" s="112"/>
      <c r="B48" s="3"/>
      <c r="C48" s="85"/>
      <c r="D48" s="86"/>
      <c r="E48" s="86"/>
      <c r="F48" s="86"/>
      <c r="G48" s="86"/>
      <c r="H48" s="87"/>
      <c r="I48" s="1"/>
      <c r="K48" s="113"/>
    </row>
    <row r="49" spans="1:197">
      <c r="A49" s="112"/>
      <c r="C49" s="88" t="s">
        <v>73</v>
      </c>
      <c r="D49" s="89"/>
      <c r="E49" s="89"/>
      <c r="F49" s="90"/>
      <c r="G49" s="91"/>
      <c r="H49" s="92"/>
      <c r="I49" s="1"/>
      <c r="J49" s="13"/>
      <c r="K49" s="1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</row>
    <row r="50" spans="1:197">
      <c r="A50" s="112"/>
      <c r="C50" s="52"/>
      <c r="D50" s="53"/>
      <c r="E50" s="53"/>
      <c r="F50" s="54"/>
      <c r="G50" s="55"/>
      <c r="H50" s="56"/>
      <c r="I50" s="1"/>
      <c r="J50" s="13"/>
      <c r="K50" s="1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</row>
    <row r="51" spans="1:197">
      <c r="A51" s="112"/>
      <c r="C51" s="52"/>
      <c r="D51" s="53"/>
      <c r="E51" s="53"/>
      <c r="F51" s="54"/>
      <c r="G51" s="55"/>
      <c r="H51" s="56"/>
      <c r="I51" s="1"/>
      <c r="J51" s="13"/>
      <c r="K51" s="1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</row>
    <row r="52" spans="1:197">
      <c r="A52" s="112"/>
      <c r="C52" s="52"/>
      <c r="D52" s="53"/>
      <c r="E52" s="53"/>
      <c r="F52" s="54"/>
      <c r="G52" s="55"/>
      <c r="H52" s="56"/>
      <c r="I52" s="1"/>
      <c r="J52" s="13"/>
      <c r="K52" s="1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</row>
    <row r="53" spans="1:197">
      <c r="A53" s="112"/>
      <c r="C53" s="57"/>
      <c r="D53" s="58"/>
      <c r="E53" s="53"/>
      <c r="F53" s="59"/>
      <c r="G53" s="60"/>
      <c r="H53" s="61"/>
      <c r="I53" s="1"/>
      <c r="J53" s="13"/>
      <c r="K53" s="1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</row>
    <row r="54" spans="1:197" ht="26.25" customHeight="1">
      <c r="A54" s="112"/>
      <c r="C54" s="242" t="s">
        <v>74</v>
      </c>
      <c r="D54" s="243"/>
      <c r="E54" s="243"/>
      <c r="F54" s="245" t="s">
        <v>75</v>
      </c>
      <c r="G54" s="245"/>
      <c r="H54" s="246"/>
      <c r="I54" s="1"/>
      <c r="J54" s="13"/>
      <c r="K54" s="1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</row>
    <row r="55" spans="1:197" ht="17.25" thickBot="1">
      <c r="A55" s="112"/>
      <c r="C55" s="232"/>
      <c r="D55" s="233"/>
      <c r="E55" s="233"/>
      <c r="F55" s="62"/>
      <c r="G55" s="63"/>
      <c r="H55" s="64"/>
      <c r="I55" s="1"/>
      <c r="K55" s="113"/>
    </row>
    <row r="56" spans="1:197">
      <c r="A56" s="112"/>
      <c r="C56" s="2"/>
      <c r="D56" s="2"/>
      <c r="E56" s="2"/>
      <c r="F56" s="2"/>
      <c r="G56" s="2"/>
      <c r="H56" s="2"/>
      <c r="I56" s="1"/>
      <c r="J56" s="2"/>
      <c r="K56" s="4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</row>
    <row r="57" spans="1:197" ht="16.5" customHeight="1">
      <c r="A57" s="112"/>
      <c r="C57" s="2"/>
      <c r="D57" s="2"/>
      <c r="E57" s="2"/>
      <c r="F57" s="2"/>
      <c r="G57" s="2"/>
      <c r="H57" s="2"/>
      <c r="I57" s="1"/>
      <c r="J57" s="2"/>
      <c r="K57" s="4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</row>
    <row r="58" spans="1:197" ht="17.25" thickBot="1">
      <c r="A58" s="116"/>
      <c r="B58" s="117"/>
      <c r="C58" s="118"/>
      <c r="D58" s="119"/>
      <c r="E58" s="119"/>
      <c r="F58" s="120"/>
      <c r="G58" s="121"/>
      <c r="H58" s="121"/>
      <c r="I58" s="121"/>
      <c r="J58" s="121"/>
      <c r="K58" s="122"/>
    </row>
    <row r="59" spans="1:197">
      <c r="I59" s="1"/>
    </row>
    <row r="60" spans="1:197">
      <c r="I60" s="1"/>
    </row>
    <row r="61" spans="1:197">
      <c r="I61" s="1"/>
    </row>
    <row r="62" spans="1:197">
      <c r="I62" s="1"/>
    </row>
    <row r="63" spans="1:197">
      <c r="I63" s="1"/>
    </row>
    <row r="64" spans="1:197">
      <c r="I64" s="1"/>
    </row>
    <row r="65" spans="2:9">
      <c r="I65" s="1"/>
    </row>
    <row r="66" spans="2:9">
      <c r="I66" s="1"/>
    </row>
    <row r="67" spans="2:9">
      <c r="I67" s="1"/>
    </row>
    <row r="68" spans="2:9" s="1" customFormat="1">
      <c r="B68" s="2"/>
      <c r="C68" s="12"/>
      <c r="D68" s="14"/>
      <c r="E68" s="14"/>
      <c r="F68" s="15"/>
    </row>
    <row r="69" spans="2:9" s="1" customFormat="1">
      <c r="C69" s="12"/>
      <c r="D69" s="14"/>
      <c r="E69" s="14"/>
      <c r="F69" s="15"/>
    </row>
    <row r="70" spans="2:9" s="1" customFormat="1">
      <c r="C70" s="12"/>
      <c r="D70" s="14"/>
      <c r="E70" s="14"/>
      <c r="F70" s="15"/>
    </row>
    <row r="71" spans="2:9" s="1" customFormat="1">
      <c r="C71" s="12"/>
      <c r="D71" s="14"/>
      <c r="E71" s="14"/>
      <c r="F71" s="15"/>
    </row>
    <row r="72" spans="2:9" s="1" customFormat="1">
      <c r="C72" s="12"/>
      <c r="D72" s="14"/>
      <c r="E72" s="14"/>
      <c r="F72" s="15"/>
    </row>
    <row r="73" spans="2:9" s="1" customFormat="1">
      <c r="C73" s="12"/>
      <c r="D73" s="14"/>
      <c r="E73" s="14"/>
      <c r="F73" s="15"/>
    </row>
    <row r="74" spans="2:9" s="1" customFormat="1">
      <c r="C74" s="12"/>
      <c r="D74" s="14"/>
      <c r="E74" s="14"/>
      <c r="F74" s="15"/>
    </row>
    <row r="75" spans="2:9" s="1" customFormat="1">
      <c r="C75" s="12"/>
      <c r="D75" s="14"/>
      <c r="E75" s="14"/>
      <c r="F75" s="15"/>
    </row>
    <row r="76" spans="2:9" s="1" customFormat="1">
      <c r="C76" s="12"/>
      <c r="D76" s="14"/>
      <c r="E76" s="14"/>
      <c r="F76" s="15"/>
    </row>
    <row r="77" spans="2:9" s="1" customFormat="1">
      <c r="C77" s="12"/>
      <c r="D77" s="14"/>
      <c r="E77" s="14"/>
      <c r="F77" s="15"/>
    </row>
    <row r="78" spans="2:9" s="1" customFormat="1">
      <c r="C78" s="12"/>
      <c r="D78" s="14"/>
      <c r="E78" s="14"/>
      <c r="F78" s="15"/>
    </row>
    <row r="79" spans="2:9" s="1" customFormat="1">
      <c r="C79" s="12"/>
      <c r="D79" s="14"/>
      <c r="E79" s="14"/>
      <c r="F79" s="15"/>
    </row>
    <row r="80" spans="2:9" s="1" customFormat="1">
      <c r="C80" s="12"/>
      <c r="D80" s="14"/>
      <c r="E80" s="14"/>
      <c r="F80" s="15"/>
    </row>
    <row r="81" spans="3:6" s="1" customFormat="1">
      <c r="C81" s="12"/>
      <c r="D81" s="14"/>
      <c r="E81" s="14"/>
      <c r="F81" s="15"/>
    </row>
    <row r="82" spans="3:6" s="1" customFormat="1">
      <c r="C82" s="12"/>
      <c r="D82" s="14"/>
      <c r="E82" s="14"/>
      <c r="F82" s="15"/>
    </row>
    <row r="83" spans="3:6" s="1" customFormat="1">
      <c r="C83" s="12"/>
      <c r="D83" s="14"/>
      <c r="E83" s="14"/>
      <c r="F83" s="15"/>
    </row>
    <row r="84" spans="3:6" s="1" customFormat="1">
      <c r="C84" s="12"/>
      <c r="D84" s="14"/>
      <c r="E84" s="14"/>
      <c r="F84" s="15"/>
    </row>
    <row r="85" spans="3:6" s="1" customFormat="1">
      <c r="C85" s="12"/>
      <c r="D85" s="14"/>
      <c r="E85" s="14"/>
      <c r="F85" s="15"/>
    </row>
    <row r="86" spans="3:6" s="1" customFormat="1">
      <c r="C86" s="12"/>
      <c r="D86" s="14"/>
      <c r="E86" s="14"/>
      <c r="F86" s="15"/>
    </row>
    <row r="87" spans="3:6" s="1" customFormat="1">
      <c r="C87" s="12"/>
      <c r="D87" s="14"/>
      <c r="E87" s="14"/>
      <c r="F87" s="15"/>
    </row>
    <row r="88" spans="3:6" s="1" customFormat="1">
      <c r="C88" s="12"/>
      <c r="D88" s="14"/>
      <c r="E88" s="14"/>
      <c r="F88" s="15"/>
    </row>
    <row r="89" spans="3:6" s="1" customFormat="1">
      <c r="C89" s="12"/>
      <c r="D89" s="14"/>
      <c r="E89" s="14"/>
      <c r="F89" s="15"/>
    </row>
    <row r="90" spans="3:6" s="1" customFormat="1">
      <c r="C90" s="12"/>
      <c r="D90" s="14"/>
      <c r="E90" s="14"/>
      <c r="F90" s="15"/>
    </row>
    <row r="91" spans="3:6" s="1" customFormat="1">
      <c r="C91" s="12"/>
      <c r="D91" s="14"/>
      <c r="E91" s="14"/>
      <c r="F91" s="15"/>
    </row>
    <row r="92" spans="3:6" s="1" customFormat="1">
      <c r="C92" s="12"/>
      <c r="D92" s="14"/>
      <c r="E92" s="14"/>
      <c r="F92" s="15"/>
    </row>
    <row r="93" spans="3:6" s="1" customFormat="1">
      <c r="C93" s="12"/>
      <c r="D93" s="14"/>
      <c r="E93" s="14"/>
      <c r="F93" s="15"/>
    </row>
    <row r="94" spans="3:6" s="1" customFormat="1">
      <c r="C94" s="12"/>
      <c r="D94" s="14"/>
      <c r="E94" s="14"/>
      <c r="F94" s="15"/>
    </row>
    <row r="95" spans="3:6" s="1" customFormat="1">
      <c r="C95" s="12"/>
      <c r="D95" s="14"/>
      <c r="E95" s="14"/>
      <c r="F95" s="15"/>
    </row>
    <row r="96" spans="3:6" s="1" customFormat="1">
      <c r="C96" s="12"/>
      <c r="D96" s="14"/>
      <c r="E96" s="14"/>
      <c r="F96" s="15"/>
    </row>
    <row r="97" spans="3:6" s="1" customFormat="1">
      <c r="C97" s="12"/>
      <c r="D97" s="14"/>
      <c r="E97" s="14"/>
      <c r="F97" s="15"/>
    </row>
    <row r="98" spans="3:6" s="1" customFormat="1">
      <c r="C98" s="12"/>
      <c r="D98" s="14"/>
      <c r="E98" s="14"/>
      <c r="F98" s="15"/>
    </row>
    <row r="99" spans="3:6" s="1" customFormat="1">
      <c r="C99" s="12"/>
      <c r="D99" s="14"/>
      <c r="E99" s="14"/>
      <c r="F99" s="15"/>
    </row>
    <row r="100" spans="3:6" s="1" customFormat="1">
      <c r="C100" s="12"/>
      <c r="D100" s="14"/>
      <c r="E100" s="14"/>
      <c r="F100" s="15"/>
    </row>
    <row r="101" spans="3:6" s="1" customFormat="1">
      <c r="C101" s="12"/>
      <c r="D101" s="14"/>
      <c r="E101" s="14"/>
      <c r="F101" s="15"/>
    </row>
    <row r="102" spans="3:6" s="1" customFormat="1">
      <c r="C102" s="12"/>
      <c r="D102" s="14"/>
      <c r="E102" s="14"/>
      <c r="F102" s="15"/>
    </row>
    <row r="103" spans="3:6" s="1" customFormat="1">
      <c r="C103" s="12"/>
      <c r="D103" s="14"/>
      <c r="E103" s="14"/>
      <c r="F103" s="15"/>
    </row>
    <row r="104" spans="3:6" s="1" customFormat="1">
      <c r="C104" s="12"/>
      <c r="D104" s="14"/>
      <c r="E104" s="14"/>
      <c r="F104" s="15"/>
    </row>
    <row r="105" spans="3:6" s="1" customFormat="1">
      <c r="C105" s="12"/>
      <c r="D105" s="14"/>
      <c r="E105" s="14"/>
      <c r="F105" s="15"/>
    </row>
    <row r="106" spans="3:6" s="1" customFormat="1">
      <c r="C106" s="12"/>
      <c r="D106" s="14"/>
      <c r="E106" s="14"/>
      <c r="F106" s="15"/>
    </row>
    <row r="107" spans="3:6" s="1" customFormat="1">
      <c r="C107" s="12"/>
      <c r="D107" s="14"/>
      <c r="E107" s="14"/>
      <c r="F107" s="15"/>
    </row>
    <row r="108" spans="3:6" s="1" customFormat="1">
      <c r="C108" s="12"/>
      <c r="D108" s="14"/>
      <c r="E108" s="14"/>
      <c r="F108" s="15"/>
    </row>
    <row r="109" spans="3:6" s="1" customFormat="1">
      <c r="C109" s="12"/>
      <c r="D109" s="14"/>
      <c r="E109" s="14"/>
      <c r="F109" s="15"/>
    </row>
    <row r="110" spans="3:6" s="1" customFormat="1">
      <c r="C110" s="12"/>
      <c r="D110" s="14"/>
      <c r="E110" s="14"/>
      <c r="F110" s="15"/>
    </row>
    <row r="111" spans="3:6" s="1" customFormat="1">
      <c r="C111" s="12"/>
      <c r="D111" s="14"/>
      <c r="E111" s="14"/>
      <c r="F111" s="15"/>
    </row>
    <row r="112" spans="3:6" s="1" customFormat="1">
      <c r="C112" s="12"/>
      <c r="D112" s="14"/>
      <c r="E112" s="14"/>
      <c r="F112" s="15"/>
    </row>
    <row r="113" spans="3:6" s="1" customFormat="1">
      <c r="C113" s="12"/>
      <c r="D113" s="14"/>
      <c r="E113" s="14"/>
      <c r="F113" s="15"/>
    </row>
    <row r="114" spans="3:6" s="1" customFormat="1">
      <c r="C114" s="12"/>
      <c r="D114" s="14"/>
      <c r="E114" s="14"/>
      <c r="F114" s="15"/>
    </row>
    <row r="115" spans="3:6" s="1" customFormat="1">
      <c r="C115" s="12"/>
      <c r="D115" s="14"/>
      <c r="E115" s="14"/>
      <c r="F115" s="15"/>
    </row>
    <row r="116" spans="3:6" s="1" customFormat="1">
      <c r="C116" s="12"/>
      <c r="D116" s="14"/>
      <c r="E116" s="14"/>
      <c r="F116" s="15"/>
    </row>
    <row r="117" spans="3:6" s="1" customFormat="1">
      <c r="C117" s="12"/>
      <c r="D117" s="14"/>
      <c r="E117" s="14"/>
      <c r="F117" s="15"/>
    </row>
    <row r="118" spans="3:6" s="1" customFormat="1">
      <c r="C118" s="12"/>
      <c r="D118" s="14"/>
      <c r="E118" s="14"/>
      <c r="F118" s="15"/>
    </row>
    <row r="119" spans="3:6" s="1" customFormat="1">
      <c r="C119" s="12"/>
      <c r="D119" s="14"/>
      <c r="E119" s="14"/>
      <c r="F119" s="15"/>
    </row>
    <row r="120" spans="3:6" s="1" customFormat="1">
      <c r="C120" s="12"/>
      <c r="D120" s="14"/>
      <c r="E120" s="14"/>
      <c r="F120" s="15"/>
    </row>
    <row r="121" spans="3:6" s="1" customFormat="1">
      <c r="C121" s="12"/>
      <c r="D121" s="14"/>
      <c r="E121" s="14"/>
      <c r="F121" s="15"/>
    </row>
    <row r="122" spans="3:6" s="1" customFormat="1">
      <c r="C122" s="12"/>
      <c r="D122" s="14"/>
      <c r="E122" s="14"/>
      <c r="F122" s="15"/>
    </row>
    <row r="123" spans="3:6" s="1" customFormat="1">
      <c r="C123" s="12"/>
      <c r="D123" s="14"/>
      <c r="E123" s="14"/>
      <c r="F123" s="15"/>
    </row>
    <row r="124" spans="3:6" s="1" customFormat="1">
      <c r="C124" s="12"/>
      <c r="D124" s="14"/>
      <c r="E124" s="14"/>
      <c r="F124" s="15"/>
    </row>
    <row r="125" spans="3:6" s="1" customFormat="1">
      <c r="C125" s="12"/>
      <c r="D125" s="14"/>
      <c r="E125" s="14"/>
      <c r="F125" s="15"/>
    </row>
    <row r="126" spans="3:6" s="1" customFormat="1">
      <c r="C126" s="12"/>
      <c r="D126" s="14"/>
      <c r="E126" s="14"/>
      <c r="F126" s="15"/>
    </row>
    <row r="127" spans="3:6" s="1" customFormat="1">
      <c r="C127" s="12"/>
      <c r="D127" s="14"/>
      <c r="E127" s="14"/>
      <c r="F127" s="15"/>
    </row>
    <row r="128" spans="3:6" s="1" customFormat="1">
      <c r="C128" s="12"/>
      <c r="D128" s="14"/>
      <c r="E128" s="14"/>
      <c r="F128" s="15"/>
    </row>
    <row r="129" spans="3:6" s="1" customFormat="1">
      <c r="C129" s="12"/>
      <c r="D129" s="14"/>
      <c r="E129" s="14"/>
      <c r="F129" s="15"/>
    </row>
    <row r="130" spans="3:6" s="1" customFormat="1">
      <c r="C130" s="12"/>
      <c r="D130" s="14"/>
      <c r="E130" s="14"/>
      <c r="F130" s="15"/>
    </row>
    <row r="131" spans="3:6" s="1" customFormat="1">
      <c r="C131" s="12"/>
      <c r="D131" s="14"/>
      <c r="E131" s="14"/>
      <c r="F131" s="15"/>
    </row>
    <row r="132" spans="3:6" s="1" customFormat="1">
      <c r="C132" s="12"/>
      <c r="D132" s="14"/>
      <c r="E132" s="14"/>
      <c r="F132" s="15"/>
    </row>
    <row r="133" spans="3:6" s="1" customFormat="1">
      <c r="C133" s="12"/>
      <c r="D133" s="14"/>
      <c r="E133" s="14"/>
      <c r="F133" s="15"/>
    </row>
    <row r="134" spans="3:6" s="1" customFormat="1">
      <c r="C134" s="12"/>
      <c r="D134" s="14"/>
      <c r="E134" s="14"/>
      <c r="F134" s="15"/>
    </row>
    <row r="135" spans="3:6" s="1" customFormat="1">
      <c r="C135" s="12"/>
      <c r="D135" s="14"/>
      <c r="E135" s="14"/>
      <c r="F135" s="15"/>
    </row>
    <row r="136" spans="3:6" s="1" customFormat="1">
      <c r="C136" s="12"/>
      <c r="D136" s="14"/>
      <c r="E136" s="14"/>
      <c r="F136" s="15"/>
    </row>
    <row r="137" spans="3:6" s="1" customFormat="1">
      <c r="C137" s="12"/>
      <c r="D137" s="14"/>
      <c r="E137" s="14"/>
      <c r="F137" s="15"/>
    </row>
    <row r="138" spans="3:6" s="1" customFormat="1">
      <c r="C138" s="12"/>
      <c r="D138" s="14"/>
      <c r="E138" s="14"/>
      <c r="F138" s="15"/>
    </row>
    <row r="139" spans="3:6" s="1" customFormat="1">
      <c r="C139" s="12"/>
      <c r="D139" s="14"/>
      <c r="E139" s="14"/>
      <c r="F139" s="15"/>
    </row>
    <row r="140" spans="3:6" s="1" customFormat="1">
      <c r="C140" s="12"/>
      <c r="D140" s="14"/>
      <c r="E140" s="14"/>
      <c r="F140" s="15"/>
    </row>
    <row r="141" spans="3:6" s="1" customFormat="1">
      <c r="C141" s="12"/>
      <c r="D141" s="14"/>
      <c r="E141" s="14"/>
      <c r="F141" s="15"/>
    </row>
    <row r="142" spans="3:6" s="1" customFormat="1">
      <c r="C142" s="12"/>
      <c r="D142" s="14"/>
      <c r="E142" s="14"/>
      <c r="F142" s="15"/>
    </row>
    <row r="143" spans="3:6" s="1" customFormat="1">
      <c r="C143" s="12"/>
      <c r="D143" s="14"/>
      <c r="E143" s="14"/>
      <c r="F143" s="15"/>
    </row>
    <row r="144" spans="3:6" s="1" customFormat="1">
      <c r="C144" s="12"/>
      <c r="D144" s="14"/>
      <c r="E144" s="14"/>
      <c r="F144" s="15"/>
    </row>
    <row r="145" spans="3:6" s="1" customFormat="1">
      <c r="C145" s="12"/>
      <c r="D145" s="14"/>
      <c r="E145" s="14"/>
      <c r="F145" s="15"/>
    </row>
    <row r="146" spans="3:6" s="1" customFormat="1">
      <c r="C146" s="12"/>
      <c r="D146" s="14"/>
      <c r="E146" s="14"/>
      <c r="F146" s="15"/>
    </row>
    <row r="147" spans="3:6" s="1" customFormat="1">
      <c r="C147" s="12"/>
      <c r="D147" s="14"/>
      <c r="E147" s="14"/>
      <c r="F147" s="15"/>
    </row>
    <row r="148" spans="3:6" s="1" customFormat="1">
      <c r="C148" s="12"/>
      <c r="D148" s="14"/>
      <c r="E148" s="14"/>
      <c r="F148" s="15"/>
    </row>
    <row r="149" spans="3:6" s="1" customFormat="1">
      <c r="C149" s="12"/>
      <c r="D149" s="14"/>
      <c r="E149" s="14"/>
      <c r="F149" s="15"/>
    </row>
    <row r="150" spans="3:6" s="1" customFormat="1">
      <c r="C150" s="12"/>
      <c r="D150" s="14"/>
      <c r="E150" s="14"/>
      <c r="F150" s="15"/>
    </row>
    <row r="151" spans="3:6" s="1" customFormat="1">
      <c r="C151" s="12"/>
      <c r="D151" s="14"/>
      <c r="E151" s="14"/>
      <c r="F151" s="15"/>
    </row>
    <row r="152" spans="3:6" s="1" customFormat="1">
      <c r="C152" s="12"/>
      <c r="D152" s="14"/>
      <c r="E152" s="14"/>
      <c r="F152" s="15"/>
    </row>
    <row r="153" spans="3:6" s="1" customFormat="1">
      <c r="C153" s="12"/>
      <c r="D153" s="14"/>
      <c r="E153" s="14"/>
      <c r="F153" s="15"/>
    </row>
    <row r="154" spans="3:6" s="1" customFormat="1">
      <c r="C154" s="12"/>
      <c r="D154" s="14"/>
      <c r="E154" s="14"/>
      <c r="F154" s="15"/>
    </row>
    <row r="155" spans="3:6" s="1" customFormat="1">
      <c r="C155" s="12"/>
      <c r="D155" s="14"/>
      <c r="E155" s="14"/>
      <c r="F155" s="15"/>
    </row>
    <row r="156" spans="3:6" s="1" customFormat="1">
      <c r="C156" s="12"/>
      <c r="D156" s="14"/>
      <c r="E156" s="14"/>
      <c r="F156" s="15"/>
    </row>
    <row r="157" spans="3:6" s="1" customFormat="1">
      <c r="C157" s="12"/>
      <c r="D157" s="14"/>
      <c r="E157" s="14"/>
      <c r="F157" s="15"/>
    </row>
    <row r="158" spans="3:6" s="1" customFormat="1">
      <c r="C158" s="12"/>
      <c r="D158" s="14"/>
      <c r="E158" s="14"/>
      <c r="F158" s="15"/>
    </row>
    <row r="159" spans="3:6" s="1" customFormat="1">
      <c r="C159" s="12"/>
      <c r="D159" s="14"/>
      <c r="E159" s="14"/>
      <c r="F159" s="15"/>
    </row>
    <row r="160" spans="3:6" s="1" customFormat="1">
      <c r="C160" s="12"/>
      <c r="D160" s="14"/>
      <c r="E160" s="14"/>
      <c r="F160" s="15"/>
    </row>
    <row r="161" spans="3:6" s="1" customFormat="1">
      <c r="C161" s="12"/>
      <c r="D161" s="14"/>
      <c r="E161" s="14"/>
      <c r="F161" s="15"/>
    </row>
    <row r="162" spans="3:6" s="1" customFormat="1">
      <c r="C162" s="12"/>
      <c r="D162" s="14"/>
      <c r="E162" s="14"/>
      <c r="F162" s="15"/>
    </row>
    <row r="163" spans="3:6" s="1" customFormat="1">
      <c r="C163" s="12"/>
      <c r="D163" s="14"/>
      <c r="E163" s="14"/>
      <c r="F163" s="15"/>
    </row>
    <row r="164" spans="3:6" s="1" customFormat="1">
      <c r="C164" s="12"/>
      <c r="D164" s="14"/>
      <c r="E164" s="14"/>
      <c r="F164" s="15"/>
    </row>
    <row r="165" spans="3:6" s="1" customFormat="1">
      <c r="C165" s="12"/>
      <c r="D165" s="14"/>
      <c r="E165" s="14"/>
      <c r="F165" s="15"/>
    </row>
    <row r="166" spans="3:6" s="1" customFormat="1">
      <c r="C166" s="12"/>
      <c r="D166" s="14"/>
      <c r="E166" s="14"/>
      <c r="F166" s="15"/>
    </row>
    <row r="167" spans="3:6" s="1" customFormat="1">
      <c r="C167" s="12"/>
      <c r="D167" s="14"/>
      <c r="E167" s="14"/>
      <c r="F167" s="15"/>
    </row>
    <row r="168" spans="3:6" s="1" customFormat="1">
      <c r="C168" s="12"/>
      <c r="D168" s="14"/>
      <c r="E168" s="14"/>
      <c r="F168" s="15"/>
    </row>
    <row r="169" spans="3:6" s="1" customFormat="1">
      <c r="C169" s="12"/>
      <c r="D169" s="14"/>
      <c r="E169" s="14"/>
      <c r="F169" s="15"/>
    </row>
    <row r="170" spans="3:6" s="1" customFormat="1">
      <c r="C170" s="12"/>
      <c r="D170" s="14"/>
      <c r="E170" s="14"/>
      <c r="F170" s="15"/>
    </row>
    <row r="171" spans="3:6" s="1" customFormat="1">
      <c r="C171" s="12"/>
      <c r="D171" s="14"/>
      <c r="E171" s="14"/>
      <c r="F171" s="15"/>
    </row>
    <row r="172" spans="3:6" s="1" customFormat="1">
      <c r="C172" s="12"/>
      <c r="D172" s="14"/>
      <c r="E172" s="14"/>
      <c r="F172" s="15"/>
    </row>
    <row r="173" spans="3:6" s="1" customFormat="1">
      <c r="C173" s="12"/>
      <c r="D173" s="14"/>
      <c r="E173" s="14"/>
      <c r="F173" s="15"/>
    </row>
    <row r="174" spans="3:6" s="1" customFormat="1">
      <c r="C174" s="12"/>
      <c r="D174" s="14"/>
      <c r="E174" s="14"/>
      <c r="F174" s="15"/>
    </row>
    <row r="175" spans="3:6" s="1" customFormat="1">
      <c r="C175" s="12"/>
      <c r="D175" s="14"/>
      <c r="E175" s="14"/>
      <c r="F175" s="15"/>
    </row>
    <row r="176" spans="3:6" s="1" customFormat="1">
      <c r="C176" s="12"/>
      <c r="D176" s="14"/>
      <c r="E176" s="14"/>
      <c r="F176" s="15"/>
    </row>
    <row r="177" spans="3:6" s="1" customFormat="1">
      <c r="C177" s="12"/>
      <c r="D177" s="14"/>
      <c r="E177" s="14"/>
      <c r="F177" s="15"/>
    </row>
    <row r="178" spans="3:6" s="1" customFormat="1">
      <c r="C178" s="12"/>
      <c r="D178" s="14"/>
      <c r="E178" s="14"/>
      <c r="F178" s="15"/>
    </row>
    <row r="179" spans="3:6" s="1" customFormat="1">
      <c r="C179" s="12"/>
      <c r="D179" s="14"/>
      <c r="E179" s="14"/>
      <c r="F179" s="15"/>
    </row>
    <row r="180" spans="3:6" s="1" customFormat="1">
      <c r="C180" s="12"/>
      <c r="D180" s="14"/>
      <c r="E180" s="14"/>
      <c r="F180" s="15"/>
    </row>
    <row r="181" spans="3:6" s="1" customFormat="1">
      <c r="C181" s="12"/>
      <c r="D181" s="14"/>
      <c r="E181" s="14"/>
      <c r="F181" s="15"/>
    </row>
    <row r="182" spans="3:6" s="1" customFormat="1">
      <c r="C182" s="12"/>
      <c r="D182" s="14"/>
      <c r="E182" s="14"/>
      <c r="F182" s="15"/>
    </row>
    <row r="183" spans="3:6" s="1" customFormat="1">
      <c r="C183" s="12"/>
      <c r="D183" s="14"/>
      <c r="E183" s="14"/>
      <c r="F183" s="15"/>
    </row>
    <row r="184" spans="3:6" s="1" customFormat="1">
      <c r="C184" s="12"/>
      <c r="D184" s="14"/>
      <c r="E184" s="14"/>
      <c r="F184" s="15"/>
    </row>
    <row r="185" spans="3:6" s="1" customFormat="1">
      <c r="C185" s="12"/>
      <c r="D185" s="14"/>
      <c r="E185" s="14"/>
      <c r="F185" s="15"/>
    </row>
    <row r="186" spans="3:6" s="1" customFormat="1">
      <c r="C186" s="12"/>
      <c r="D186" s="14"/>
      <c r="E186" s="14"/>
      <c r="F186" s="15"/>
    </row>
    <row r="187" spans="3:6" s="1" customFormat="1">
      <c r="C187" s="12"/>
      <c r="D187" s="14"/>
      <c r="E187" s="14"/>
      <c r="F187" s="15"/>
    </row>
    <row r="188" spans="3:6" s="1" customFormat="1">
      <c r="C188" s="12"/>
      <c r="D188" s="14"/>
      <c r="E188" s="14"/>
      <c r="F188" s="15"/>
    </row>
    <row r="189" spans="3:6" s="1" customFormat="1">
      <c r="C189" s="12"/>
      <c r="D189" s="14"/>
      <c r="E189" s="14"/>
      <c r="F189" s="15"/>
    </row>
    <row r="190" spans="3:6" s="1" customFormat="1">
      <c r="C190" s="12"/>
      <c r="D190" s="14"/>
      <c r="E190" s="14"/>
      <c r="F190" s="15"/>
    </row>
    <row r="191" spans="3:6" s="1" customFormat="1">
      <c r="C191" s="12"/>
      <c r="D191" s="14"/>
      <c r="E191" s="14"/>
      <c r="F191" s="15"/>
    </row>
    <row r="192" spans="3:6" s="1" customFormat="1">
      <c r="C192" s="12"/>
      <c r="D192" s="14"/>
      <c r="E192" s="14"/>
      <c r="F192" s="15"/>
    </row>
    <row r="193" spans="3:6" s="1" customFormat="1">
      <c r="C193" s="12"/>
      <c r="D193" s="14"/>
      <c r="E193" s="14"/>
      <c r="F193" s="15"/>
    </row>
    <row r="194" spans="3:6" s="1" customFormat="1">
      <c r="C194" s="12"/>
      <c r="D194" s="14"/>
      <c r="E194" s="14"/>
      <c r="F194" s="15"/>
    </row>
    <row r="195" spans="3:6" s="1" customFormat="1">
      <c r="C195" s="12"/>
      <c r="D195" s="14"/>
      <c r="E195" s="14"/>
      <c r="F195" s="15"/>
    </row>
    <row r="196" spans="3:6" s="1" customFormat="1">
      <c r="C196" s="12"/>
      <c r="D196" s="14"/>
      <c r="E196" s="14"/>
      <c r="F196" s="15"/>
    </row>
    <row r="197" spans="3:6" s="1" customFormat="1">
      <c r="C197" s="12"/>
      <c r="D197" s="14"/>
      <c r="E197" s="14"/>
      <c r="F197" s="15"/>
    </row>
    <row r="198" spans="3:6" s="1" customFormat="1">
      <c r="C198" s="12"/>
      <c r="D198" s="14"/>
      <c r="E198" s="14"/>
      <c r="F198" s="15"/>
    </row>
    <row r="199" spans="3:6" s="1" customFormat="1">
      <c r="C199" s="12"/>
      <c r="D199" s="14"/>
      <c r="E199" s="14"/>
      <c r="F199" s="15"/>
    </row>
    <row r="200" spans="3:6" s="1" customFormat="1">
      <c r="C200" s="12"/>
      <c r="D200" s="14"/>
      <c r="E200" s="14"/>
      <c r="F200" s="15"/>
    </row>
    <row r="201" spans="3:6" s="1" customFormat="1">
      <c r="C201" s="12"/>
      <c r="D201" s="14"/>
      <c r="E201" s="14"/>
      <c r="F201" s="15"/>
    </row>
    <row r="202" spans="3:6" s="1" customFormat="1">
      <c r="C202" s="12"/>
      <c r="D202" s="14"/>
      <c r="E202" s="14"/>
      <c r="F202" s="15"/>
    </row>
    <row r="203" spans="3:6" s="1" customFormat="1">
      <c r="C203" s="12"/>
      <c r="D203" s="14"/>
      <c r="E203" s="14"/>
      <c r="F203" s="15"/>
    </row>
    <row r="204" spans="3:6" s="1" customFormat="1">
      <c r="C204" s="12"/>
      <c r="D204" s="14"/>
      <c r="E204" s="14"/>
      <c r="F204" s="15"/>
    </row>
    <row r="205" spans="3:6" s="1" customFormat="1">
      <c r="C205" s="12"/>
      <c r="D205" s="14"/>
      <c r="E205" s="14"/>
      <c r="F205" s="15"/>
    </row>
    <row r="206" spans="3:6" s="1" customFormat="1">
      <c r="C206" s="12"/>
      <c r="D206" s="14"/>
      <c r="E206" s="14"/>
      <c r="F206" s="15"/>
    </row>
    <row r="207" spans="3:6" s="1" customFormat="1">
      <c r="C207" s="12"/>
      <c r="D207" s="14"/>
      <c r="E207" s="14"/>
      <c r="F207" s="15"/>
    </row>
    <row r="208" spans="3:6" s="1" customFormat="1">
      <c r="C208" s="12"/>
      <c r="D208" s="14"/>
      <c r="E208" s="14"/>
      <c r="F208" s="15"/>
    </row>
    <row r="209" spans="3:6" s="1" customFormat="1">
      <c r="C209" s="12"/>
      <c r="D209" s="14"/>
      <c r="E209" s="14"/>
      <c r="F209" s="15"/>
    </row>
    <row r="210" spans="3:6" s="1" customFormat="1">
      <c r="C210" s="12"/>
      <c r="D210" s="14"/>
      <c r="E210" s="14"/>
      <c r="F210" s="15"/>
    </row>
    <row r="211" spans="3:6" s="1" customFormat="1">
      <c r="C211" s="12"/>
      <c r="D211" s="14"/>
      <c r="E211" s="14"/>
      <c r="F211" s="15"/>
    </row>
    <row r="212" spans="3:6" s="1" customFormat="1">
      <c r="C212" s="12"/>
      <c r="D212" s="14"/>
      <c r="E212" s="14"/>
      <c r="F212" s="15"/>
    </row>
    <row r="213" spans="3:6" s="1" customFormat="1">
      <c r="C213" s="12"/>
      <c r="D213" s="14"/>
      <c r="E213" s="14"/>
      <c r="F213" s="15"/>
    </row>
    <row r="214" spans="3:6" s="1" customFormat="1">
      <c r="C214" s="12"/>
      <c r="D214" s="14"/>
      <c r="E214" s="14"/>
      <c r="F214" s="15"/>
    </row>
    <row r="215" spans="3:6" s="1" customFormat="1">
      <c r="C215" s="12"/>
      <c r="D215" s="14"/>
      <c r="E215" s="14"/>
      <c r="F215" s="15"/>
    </row>
    <row r="216" spans="3:6" s="1" customFormat="1">
      <c r="C216" s="12"/>
      <c r="D216" s="14"/>
      <c r="E216" s="14"/>
      <c r="F216" s="15"/>
    </row>
    <row r="217" spans="3:6" s="1" customFormat="1">
      <c r="C217" s="12"/>
      <c r="D217" s="14"/>
      <c r="E217" s="14"/>
      <c r="F217" s="15"/>
    </row>
    <row r="218" spans="3:6" s="1" customFormat="1">
      <c r="C218" s="12"/>
      <c r="D218" s="14"/>
      <c r="E218" s="14"/>
      <c r="F218" s="15"/>
    </row>
    <row r="219" spans="3:6" s="1" customFormat="1">
      <c r="C219" s="12"/>
      <c r="D219" s="14"/>
      <c r="E219" s="14"/>
      <c r="F219" s="15"/>
    </row>
    <row r="220" spans="3:6" s="1" customFormat="1">
      <c r="C220" s="12"/>
      <c r="D220" s="14"/>
      <c r="E220" s="14"/>
      <c r="F220" s="15"/>
    </row>
    <row r="221" spans="3:6" s="1" customFormat="1">
      <c r="C221" s="12"/>
      <c r="D221" s="14"/>
      <c r="E221" s="14"/>
      <c r="F221" s="15"/>
    </row>
    <row r="222" spans="3:6" s="1" customFormat="1">
      <c r="C222" s="12"/>
      <c r="D222" s="14"/>
      <c r="E222" s="14"/>
      <c r="F222" s="15"/>
    </row>
    <row r="223" spans="3:6" s="1" customFormat="1">
      <c r="C223" s="12"/>
      <c r="D223" s="14"/>
      <c r="E223" s="14"/>
      <c r="F223" s="15"/>
    </row>
    <row r="224" spans="3:6" s="1" customFormat="1">
      <c r="C224" s="12"/>
      <c r="D224" s="14"/>
      <c r="E224" s="14"/>
      <c r="F224" s="15"/>
    </row>
    <row r="225" spans="3:6" s="1" customFormat="1">
      <c r="C225" s="12"/>
      <c r="D225" s="14"/>
      <c r="E225" s="14"/>
      <c r="F225" s="15"/>
    </row>
    <row r="226" spans="3:6" s="1" customFormat="1">
      <c r="C226" s="12"/>
      <c r="D226" s="14"/>
      <c r="E226" s="14"/>
      <c r="F226" s="15"/>
    </row>
    <row r="227" spans="3:6" s="1" customFormat="1">
      <c r="C227" s="12"/>
      <c r="D227" s="14"/>
      <c r="E227" s="14"/>
      <c r="F227" s="15"/>
    </row>
    <row r="228" spans="3:6" s="1" customFormat="1">
      <c r="C228" s="12"/>
      <c r="D228" s="14"/>
      <c r="E228" s="14"/>
      <c r="F228" s="15"/>
    </row>
    <row r="229" spans="3:6" s="1" customFormat="1">
      <c r="C229" s="12"/>
      <c r="D229" s="14"/>
      <c r="E229" s="14"/>
      <c r="F229" s="15"/>
    </row>
    <row r="230" spans="3:6" s="1" customFormat="1">
      <c r="C230" s="12"/>
      <c r="D230" s="14"/>
      <c r="E230" s="14"/>
      <c r="F230" s="15"/>
    </row>
    <row r="231" spans="3:6" s="1" customFormat="1">
      <c r="C231" s="12"/>
      <c r="D231" s="14"/>
      <c r="E231" s="14"/>
      <c r="F231" s="15"/>
    </row>
    <row r="232" spans="3:6" s="1" customFormat="1">
      <c r="C232" s="12"/>
      <c r="D232" s="14"/>
      <c r="E232" s="14"/>
      <c r="F232" s="15"/>
    </row>
    <row r="233" spans="3:6" s="1" customFormat="1">
      <c r="C233" s="12"/>
      <c r="D233" s="14"/>
      <c r="E233" s="14"/>
      <c r="F233" s="15"/>
    </row>
    <row r="234" spans="3:6" s="1" customFormat="1">
      <c r="C234" s="12"/>
      <c r="D234" s="14"/>
      <c r="E234" s="14"/>
      <c r="F234" s="15"/>
    </row>
    <row r="235" spans="3:6" s="1" customFormat="1">
      <c r="C235" s="12"/>
      <c r="D235" s="14"/>
      <c r="E235" s="14"/>
      <c r="F235" s="15"/>
    </row>
    <row r="236" spans="3:6" s="1" customFormat="1">
      <c r="C236" s="12"/>
      <c r="D236" s="14"/>
      <c r="E236" s="14"/>
      <c r="F236" s="15"/>
    </row>
    <row r="237" spans="3:6" s="1" customFormat="1">
      <c r="C237" s="12"/>
      <c r="D237" s="14"/>
      <c r="E237" s="14"/>
      <c r="F237" s="15"/>
    </row>
    <row r="238" spans="3:6" s="1" customFormat="1">
      <c r="C238" s="12"/>
      <c r="D238" s="14"/>
      <c r="E238" s="14"/>
      <c r="F238" s="15"/>
    </row>
    <row r="239" spans="3:6" s="1" customFormat="1">
      <c r="C239" s="12"/>
      <c r="D239" s="14"/>
      <c r="E239" s="14"/>
      <c r="F239" s="15"/>
    </row>
    <row r="240" spans="3:6" s="1" customFormat="1">
      <c r="C240" s="12"/>
      <c r="D240" s="14"/>
      <c r="E240" s="14"/>
      <c r="F240" s="15"/>
    </row>
    <row r="241" spans="3:6" s="1" customFormat="1">
      <c r="C241" s="12"/>
      <c r="D241" s="14"/>
      <c r="E241" s="14"/>
      <c r="F241" s="15"/>
    </row>
    <row r="242" spans="3:6" s="1" customFormat="1">
      <c r="C242" s="12"/>
      <c r="D242" s="14"/>
      <c r="E242" s="14"/>
      <c r="F242" s="15"/>
    </row>
    <row r="243" spans="3:6" s="1" customFormat="1">
      <c r="C243" s="12"/>
      <c r="D243" s="14"/>
      <c r="E243" s="14"/>
      <c r="F243" s="15"/>
    </row>
    <row r="244" spans="3:6" s="1" customFormat="1">
      <c r="C244" s="12"/>
      <c r="D244" s="14"/>
      <c r="E244" s="14"/>
      <c r="F244" s="15"/>
    </row>
    <row r="245" spans="3:6" s="1" customFormat="1">
      <c r="C245" s="12"/>
      <c r="D245" s="14"/>
      <c r="E245" s="14"/>
      <c r="F245" s="15"/>
    </row>
    <row r="246" spans="3:6" s="1" customFormat="1">
      <c r="C246" s="12"/>
      <c r="D246" s="14"/>
      <c r="E246" s="14"/>
      <c r="F246" s="15"/>
    </row>
    <row r="247" spans="3:6" s="1" customFormat="1">
      <c r="C247" s="12"/>
      <c r="D247" s="14"/>
      <c r="E247" s="14"/>
      <c r="F247" s="15"/>
    </row>
    <row r="248" spans="3:6" s="1" customFormat="1">
      <c r="C248" s="12"/>
      <c r="D248" s="14"/>
      <c r="E248" s="14"/>
      <c r="F248" s="15"/>
    </row>
    <row r="249" spans="3:6" s="1" customFormat="1">
      <c r="C249" s="12"/>
      <c r="D249" s="14"/>
      <c r="E249" s="14"/>
      <c r="F249" s="15"/>
    </row>
    <row r="250" spans="3:6" s="1" customFormat="1">
      <c r="C250" s="12"/>
      <c r="D250" s="14"/>
      <c r="E250" s="14"/>
      <c r="F250" s="15"/>
    </row>
    <row r="251" spans="3:6" s="1" customFormat="1">
      <c r="C251" s="12"/>
      <c r="D251" s="14"/>
      <c r="E251" s="14"/>
      <c r="F251" s="15"/>
    </row>
    <row r="252" spans="3:6" s="1" customFormat="1">
      <c r="C252" s="12"/>
      <c r="D252" s="14"/>
      <c r="E252" s="14"/>
      <c r="F252" s="15"/>
    </row>
    <row r="253" spans="3:6" s="1" customFormat="1">
      <c r="C253" s="12"/>
      <c r="D253" s="14"/>
      <c r="E253" s="14"/>
      <c r="F253" s="15"/>
    </row>
    <row r="254" spans="3:6" s="1" customFormat="1">
      <c r="C254" s="12"/>
      <c r="D254" s="14"/>
      <c r="E254" s="14"/>
      <c r="F254" s="15"/>
    </row>
    <row r="255" spans="3:6" s="1" customFormat="1">
      <c r="C255" s="12"/>
      <c r="D255" s="14"/>
      <c r="E255" s="14"/>
      <c r="F255" s="15"/>
    </row>
    <row r="256" spans="3:6" s="1" customFormat="1">
      <c r="C256" s="12"/>
      <c r="D256" s="14"/>
      <c r="E256" s="14"/>
      <c r="F256" s="15"/>
    </row>
    <row r="257" spans="3:6" s="1" customFormat="1">
      <c r="C257" s="12"/>
      <c r="D257" s="14"/>
      <c r="E257" s="14"/>
      <c r="F257" s="15"/>
    </row>
    <row r="258" spans="3:6" s="1" customFormat="1">
      <c r="C258" s="12"/>
      <c r="D258" s="14"/>
      <c r="E258" s="14"/>
      <c r="F258" s="15"/>
    </row>
    <row r="259" spans="3:6" s="1" customFormat="1">
      <c r="C259" s="12"/>
      <c r="D259" s="14"/>
      <c r="E259" s="14"/>
      <c r="F259" s="15"/>
    </row>
    <row r="260" spans="3:6" s="1" customFormat="1">
      <c r="C260" s="12"/>
      <c r="D260" s="14"/>
      <c r="E260" s="14"/>
      <c r="F260" s="15"/>
    </row>
    <row r="261" spans="3:6" s="1" customFormat="1">
      <c r="C261" s="12"/>
      <c r="D261" s="14"/>
      <c r="E261" s="14"/>
      <c r="F261" s="15"/>
    </row>
    <row r="262" spans="3:6" s="1" customFormat="1">
      <c r="C262" s="12"/>
      <c r="D262" s="14"/>
      <c r="E262" s="14"/>
      <c r="F262" s="15"/>
    </row>
    <row r="263" spans="3:6" s="1" customFormat="1">
      <c r="C263" s="12"/>
      <c r="D263" s="14"/>
      <c r="E263" s="14"/>
      <c r="F263" s="15"/>
    </row>
    <row r="264" spans="3:6" s="1" customFormat="1">
      <c r="C264" s="12"/>
      <c r="D264" s="14"/>
      <c r="E264" s="14"/>
      <c r="F264" s="15"/>
    </row>
    <row r="265" spans="3:6" s="1" customFormat="1">
      <c r="C265" s="12"/>
      <c r="D265" s="14"/>
      <c r="E265" s="14"/>
      <c r="F265" s="15"/>
    </row>
    <row r="266" spans="3:6" s="1" customFormat="1">
      <c r="C266" s="12"/>
      <c r="D266" s="14"/>
      <c r="E266" s="14"/>
      <c r="F266" s="15"/>
    </row>
    <row r="267" spans="3:6" s="1" customFormat="1">
      <c r="C267" s="12"/>
      <c r="D267" s="14"/>
      <c r="E267" s="14"/>
      <c r="F267" s="15"/>
    </row>
    <row r="268" spans="3:6" s="1" customFormat="1">
      <c r="C268" s="12"/>
      <c r="D268" s="14"/>
      <c r="E268" s="14"/>
      <c r="F268" s="15"/>
    </row>
    <row r="269" spans="3:6" s="1" customFormat="1">
      <c r="C269" s="12"/>
      <c r="D269" s="14"/>
      <c r="E269" s="14"/>
      <c r="F269" s="15"/>
    </row>
    <row r="270" spans="3:6" s="1" customFormat="1">
      <c r="C270" s="12"/>
      <c r="D270" s="14"/>
      <c r="E270" s="14"/>
      <c r="F270" s="15"/>
    </row>
    <row r="271" spans="3:6" s="1" customFormat="1">
      <c r="C271" s="12"/>
      <c r="D271" s="14"/>
      <c r="E271" s="14"/>
      <c r="F271" s="15"/>
    </row>
    <row r="272" spans="3:6" s="1" customFormat="1">
      <c r="C272" s="12"/>
      <c r="D272" s="14"/>
      <c r="E272" s="14"/>
      <c r="F272" s="15"/>
    </row>
    <row r="273" spans="3:6" s="1" customFormat="1">
      <c r="C273" s="12"/>
      <c r="D273" s="14"/>
      <c r="E273" s="14"/>
      <c r="F273" s="15"/>
    </row>
    <row r="274" spans="3:6" s="1" customFormat="1">
      <c r="C274" s="12"/>
      <c r="D274" s="14"/>
      <c r="E274" s="14"/>
      <c r="F274" s="15"/>
    </row>
    <row r="275" spans="3:6" s="1" customFormat="1">
      <c r="C275" s="12"/>
      <c r="D275" s="14"/>
      <c r="E275" s="14"/>
      <c r="F275" s="15"/>
    </row>
    <row r="276" spans="3:6" s="1" customFormat="1">
      <c r="C276" s="12"/>
      <c r="D276" s="14"/>
      <c r="E276" s="14"/>
      <c r="F276" s="15"/>
    </row>
    <row r="277" spans="3:6" s="1" customFormat="1">
      <c r="C277" s="12"/>
      <c r="D277" s="14"/>
      <c r="E277" s="14"/>
      <c r="F277" s="15"/>
    </row>
    <row r="278" spans="3:6" s="1" customFormat="1">
      <c r="C278" s="12"/>
      <c r="D278" s="14"/>
      <c r="E278" s="14"/>
      <c r="F278" s="15"/>
    </row>
    <row r="279" spans="3:6" s="1" customFormat="1">
      <c r="C279" s="12"/>
      <c r="D279" s="14"/>
      <c r="E279" s="14"/>
      <c r="F279" s="15"/>
    </row>
    <row r="280" spans="3:6" s="1" customFormat="1">
      <c r="C280" s="12"/>
      <c r="D280" s="14"/>
      <c r="E280" s="14"/>
      <c r="F280" s="15"/>
    </row>
    <row r="281" spans="3:6" s="1" customFormat="1">
      <c r="C281" s="12"/>
      <c r="D281" s="14"/>
      <c r="E281" s="14"/>
      <c r="F281" s="15"/>
    </row>
    <row r="282" spans="3:6" s="1" customFormat="1">
      <c r="C282" s="12"/>
      <c r="D282" s="14"/>
      <c r="E282" s="14"/>
      <c r="F282" s="15"/>
    </row>
    <row r="283" spans="3:6" s="1" customFormat="1">
      <c r="C283" s="12"/>
      <c r="D283" s="14"/>
      <c r="E283" s="14"/>
      <c r="F283" s="15"/>
    </row>
    <row r="284" spans="3:6" s="1" customFormat="1">
      <c r="C284" s="12"/>
      <c r="D284" s="14"/>
      <c r="E284" s="14"/>
      <c r="F284" s="15"/>
    </row>
    <row r="285" spans="3:6" s="1" customFormat="1">
      <c r="C285" s="12"/>
      <c r="D285" s="14"/>
      <c r="E285" s="14"/>
      <c r="F285" s="15"/>
    </row>
    <row r="286" spans="3:6" s="1" customFormat="1">
      <c r="C286" s="12"/>
      <c r="D286" s="14"/>
      <c r="E286" s="14"/>
      <c r="F286" s="15"/>
    </row>
    <row r="287" spans="3:6" s="1" customFormat="1">
      <c r="C287" s="12"/>
      <c r="D287" s="14"/>
      <c r="E287" s="14"/>
      <c r="F287" s="15"/>
    </row>
    <row r="288" spans="3:6" s="1" customFormat="1">
      <c r="C288" s="12"/>
      <c r="D288" s="14"/>
      <c r="E288" s="14"/>
      <c r="F288" s="15"/>
    </row>
    <row r="289" spans="3:6" s="1" customFormat="1">
      <c r="C289" s="12"/>
      <c r="D289" s="14"/>
      <c r="E289" s="14"/>
      <c r="F289" s="15"/>
    </row>
    <row r="290" spans="3:6" s="1" customFormat="1">
      <c r="C290" s="12"/>
      <c r="D290" s="14"/>
      <c r="E290" s="14"/>
      <c r="F290" s="15"/>
    </row>
    <row r="291" spans="3:6" s="1" customFormat="1">
      <c r="C291" s="12"/>
      <c r="D291" s="14"/>
      <c r="E291" s="14"/>
      <c r="F291" s="15"/>
    </row>
    <row r="292" spans="3:6" s="1" customFormat="1">
      <c r="C292" s="12"/>
      <c r="D292" s="14"/>
      <c r="E292" s="14"/>
      <c r="F292" s="15"/>
    </row>
    <row r="293" spans="3:6" s="1" customFormat="1">
      <c r="C293" s="12"/>
      <c r="D293" s="14"/>
      <c r="E293" s="14"/>
      <c r="F293" s="15"/>
    </row>
    <row r="294" spans="3:6" s="1" customFormat="1">
      <c r="C294" s="12"/>
      <c r="D294" s="14"/>
      <c r="E294" s="14"/>
      <c r="F294" s="15"/>
    </row>
    <row r="295" spans="3:6" s="1" customFormat="1">
      <c r="C295" s="12"/>
      <c r="D295" s="14"/>
      <c r="E295" s="14"/>
      <c r="F295" s="15"/>
    </row>
    <row r="296" spans="3:6" s="1" customFormat="1">
      <c r="C296" s="12"/>
      <c r="D296" s="14"/>
      <c r="E296" s="14"/>
      <c r="F296" s="15"/>
    </row>
    <row r="297" spans="3:6" s="1" customFormat="1">
      <c r="C297" s="12"/>
      <c r="D297" s="14"/>
      <c r="E297" s="14"/>
      <c r="F297" s="15"/>
    </row>
    <row r="298" spans="3:6" s="1" customFormat="1">
      <c r="C298" s="12"/>
      <c r="D298" s="14"/>
      <c r="E298" s="14"/>
      <c r="F298" s="15"/>
    </row>
    <row r="299" spans="3:6" s="1" customFormat="1">
      <c r="C299" s="12"/>
      <c r="D299" s="14"/>
      <c r="E299" s="14"/>
      <c r="F299" s="15"/>
    </row>
    <row r="300" spans="3:6" s="1" customFormat="1">
      <c r="C300" s="12"/>
      <c r="D300" s="14"/>
      <c r="E300" s="14"/>
      <c r="F300" s="15"/>
    </row>
    <row r="301" spans="3:6" s="1" customFormat="1">
      <c r="C301" s="12"/>
      <c r="D301" s="14"/>
      <c r="E301" s="14"/>
      <c r="F301" s="15"/>
    </row>
    <row r="302" spans="3:6" s="1" customFormat="1">
      <c r="C302" s="12"/>
      <c r="D302" s="14"/>
      <c r="E302" s="14"/>
      <c r="F302" s="15"/>
    </row>
    <row r="303" spans="3:6" s="1" customFormat="1">
      <c r="C303" s="12"/>
      <c r="D303" s="14"/>
      <c r="E303" s="14"/>
      <c r="F303" s="15"/>
    </row>
    <row r="304" spans="3:6" s="1" customFormat="1">
      <c r="C304" s="12"/>
      <c r="D304" s="14"/>
      <c r="E304" s="14"/>
      <c r="F304" s="15"/>
    </row>
    <row r="305" spans="3:6" s="1" customFormat="1">
      <c r="C305" s="12"/>
      <c r="D305" s="14"/>
      <c r="E305" s="14"/>
      <c r="F305" s="15"/>
    </row>
    <row r="306" spans="3:6" s="1" customFormat="1">
      <c r="C306" s="12"/>
      <c r="D306" s="14"/>
      <c r="E306" s="14"/>
      <c r="F306" s="15"/>
    </row>
    <row r="307" spans="3:6" s="1" customFormat="1">
      <c r="C307" s="12"/>
      <c r="D307" s="14"/>
      <c r="E307" s="14"/>
      <c r="F307" s="15"/>
    </row>
    <row r="308" spans="3:6" s="1" customFormat="1">
      <c r="C308" s="12"/>
      <c r="D308" s="14"/>
      <c r="E308" s="14"/>
      <c r="F308" s="15"/>
    </row>
    <row r="309" spans="3:6" s="1" customFormat="1">
      <c r="C309" s="12"/>
      <c r="D309" s="14"/>
      <c r="E309" s="14"/>
      <c r="F309" s="15"/>
    </row>
    <row r="310" spans="3:6" s="1" customFormat="1">
      <c r="C310" s="12"/>
      <c r="D310" s="14"/>
      <c r="E310" s="14"/>
      <c r="F310" s="15"/>
    </row>
    <row r="311" spans="3:6" s="1" customFormat="1">
      <c r="C311" s="12"/>
      <c r="D311" s="14"/>
      <c r="E311" s="14"/>
      <c r="F311" s="15"/>
    </row>
    <row r="312" spans="3:6" s="1" customFormat="1">
      <c r="C312" s="12"/>
      <c r="D312" s="14"/>
      <c r="E312" s="14"/>
      <c r="F312" s="15"/>
    </row>
    <row r="313" spans="3:6" s="1" customFormat="1">
      <c r="C313" s="12"/>
      <c r="D313" s="14"/>
      <c r="E313" s="14"/>
      <c r="F313" s="15"/>
    </row>
    <row r="314" spans="3:6" s="1" customFormat="1">
      <c r="C314" s="12"/>
      <c r="D314" s="14"/>
      <c r="E314" s="14"/>
      <c r="F314" s="15"/>
    </row>
    <row r="315" spans="3:6" s="1" customFormat="1">
      <c r="C315" s="12"/>
      <c r="D315" s="14"/>
      <c r="E315" s="14"/>
      <c r="F315" s="15"/>
    </row>
    <row r="316" spans="3:6" s="1" customFormat="1">
      <c r="C316" s="12"/>
      <c r="D316" s="14"/>
      <c r="E316" s="14"/>
      <c r="F316" s="15"/>
    </row>
    <row r="317" spans="3:6" s="1" customFormat="1">
      <c r="C317" s="12"/>
      <c r="D317" s="14"/>
      <c r="E317" s="14"/>
      <c r="F317" s="15"/>
    </row>
    <row r="318" spans="3:6" s="1" customFormat="1">
      <c r="C318" s="12"/>
      <c r="D318" s="14"/>
      <c r="E318" s="14"/>
      <c r="F318" s="15"/>
    </row>
    <row r="319" spans="3:6" s="1" customFormat="1">
      <c r="C319" s="12"/>
      <c r="D319" s="14"/>
      <c r="E319" s="14"/>
      <c r="F319" s="15"/>
    </row>
    <row r="320" spans="3:6" s="1" customFormat="1">
      <c r="C320" s="12"/>
      <c r="D320" s="14"/>
      <c r="E320" s="14"/>
      <c r="F320" s="15"/>
    </row>
    <row r="321" spans="3:6" s="1" customFormat="1">
      <c r="C321" s="12"/>
      <c r="D321" s="14"/>
      <c r="E321" s="14"/>
      <c r="F321" s="15"/>
    </row>
    <row r="322" spans="3:6" s="1" customFormat="1">
      <c r="C322" s="12"/>
      <c r="D322" s="14"/>
      <c r="E322" s="14"/>
      <c r="F322" s="15"/>
    </row>
    <row r="323" spans="3:6" s="1" customFormat="1">
      <c r="C323" s="12"/>
      <c r="D323" s="14"/>
      <c r="E323" s="14"/>
      <c r="F323" s="15"/>
    </row>
    <row r="324" spans="3:6" s="1" customFormat="1">
      <c r="C324" s="12"/>
      <c r="D324" s="14"/>
      <c r="E324" s="14"/>
      <c r="F324" s="15"/>
    </row>
    <row r="325" spans="3:6" s="1" customFormat="1">
      <c r="C325" s="12"/>
      <c r="D325" s="14"/>
      <c r="E325" s="14"/>
      <c r="F325" s="15"/>
    </row>
    <row r="326" spans="3:6" s="1" customFormat="1">
      <c r="C326" s="12"/>
      <c r="D326" s="14"/>
      <c r="E326" s="14"/>
      <c r="F326" s="15"/>
    </row>
    <row r="327" spans="3:6" s="1" customFormat="1">
      <c r="C327" s="12"/>
      <c r="D327" s="14"/>
      <c r="E327" s="14"/>
      <c r="F327" s="15"/>
    </row>
    <row r="328" spans="3:6" s="1" customFormat="1">
      <c r="C328" s="12"/>
      <c r="D328" s="14"/>
      <c r="E328" s="14"/>
      <c r="F328" s="15"/>
    </row>
    <row r="329" spans="3:6" s="1" customFormat="1">
      <c r="C329" s="12"/>
      <c r="D329" s="14"/>
      <c r="E329" s="14"/>
      <c r="F329" s="15"/>
    </row>
    <row r="330" spans="3:6" s="1" customFormat="1">
      <c r="C330" s="12"/>
      <c r="D330" s="14"/>
      <c r="E330" s="14"/>
      <c r="F330" s="15"/>
    </row>
    <row r="331" spans="3:6" s="1" customFormat="1">
      <c r="C331" s="12"/>
      <c r="D331" s="14"/>
      <c r="E331" s="14"/>
      <c r="F331" s="15"/>
    </row>
    <row r="332" spans="3:6" s="1" customFormat="1">
      <c r="C332" s="12"/>
      <c r="D332" s="14"/>
      <c r="E332" s="14"/>
      <c r="F332" s="15"/>
    </row>
    <row r="333" spans="3:6" s="1" customFormat="1">
      <c r="C333" s="12"/>
      <c r="D333" s="14"/>
      <c r="E333" s="14"/>
      <c r="F333" s="15"/>
    </row>
    <row r="334" spans="3:6" s="1" customFormat="1">
      <c r="C334" s="12"/>
      <c r="D334" s="14"/>
      <c r="E334" s="14"/>
      <c r="F334" s="15"/>
    </row>
    <row r="335" spans="3:6" s="1" customFormat="1">
      <c r="C335" s="12"/>
      <c r="D335" s="14"/>
      <c r="E335" s="14"/>
      <c r="F335" s="15"/>
    </row>
    <row r="336" spans="3:6" s="1" customFormat="1">
      <c r="C336" s="12"/>
      <c r="D336" s="14"/>
      <c r="E336" s="14"/>
      <c r="F336" s="15"/>
    </row>
    <row r="337" spans="3:6" s="1" customFormat="1">
      <c r="C337" s="12"/>
      <c r="D337" s="14"/>
      <c r="E337" s="14"/>
      <c r="F337" s="15"/>
    </row>
    <row r="338" spans="3:6" s="1" customFormat="1">
      <c r="C338" s="12"/>
      <c r="D338" s="14"/>
      <c r="E338" s="14"/>
      <c r="F338" s="15"/>
    </row>
    <row r="339" spans="3:6" s="1" customFormat="1">
      <c r="C339" s="12"/>
      <c r="D339" s="14"/>
      <c r="E339" s="14"/>
      <c r="F339" s="15"/>
    </row>
    <row r="340" spans="3:6" s="1" customFormat="1">
      <c r="C340" s="12"/>
      <c r="D340" s="14"/>
      <c r="E340" s="14"/>
      <c r="F340" s="15"/>
    </row>
    <row r="341" spans="3:6" s="1" customFormat="1">
      <c r="C341" s="12"/>
      <c r="D341" s="14"/>
      <c r="E341" s="14"/>
      <c r="F341" s="15"/>
    </row>
    <row r="342" spans="3:6" s="1" customFormat="1">
      <c r="C342" s="12"/>
      <c r="D342" s="14"/>
      <c r="E342" s="14"/>
      <c r="F342" s="15"/>
    </row>
    <row r="343" spans="3:6" s="1" customFormat="1">
      <c r="C343" s="12"/>
      <c r="D343" s="14"/>
      <c r="E343" s="14"/>
      <c r="F343" s="15"/>
    </row>
    <row r="344" spans="3:6" s="1" customFormat="1">
      <c r="C344" s="12"/>
      <c r="D344" s="14"/>
      <c r="E344" s="14"/>
      <c r="F344" s="15"/>
    </row>
    <row r="345" spans="3:6" s="1" customFormat="1">
      <c r="C345" s="12"/>
      <c r="D345" s="14"/>
      <c r="E345" s="14"/>
      <c r="F345" s="15"/>
    </row>
    <row r="346" spans="3:6" s="1" customFormat="1">
      <c r="C346" s="12"/>
      <c r="D346" s="14"/>
      <c r="E346" s="14"/>
      <c r="F346" s="15"/>
    </row>
    <row r="347" spans="3:6" s="1" customFormat="1">
      <c r="C347" s="12"/>
      <c r="D347" s="14"/>
      <c r="E347" s="14"/>
      <c r="F347" s="15"/>
    </row>
    <row r="348" spans="3:6" s="1" customFormat="1">
      <c r="C348" s="12"/>
      <c r="D348" s="14"/>
      <c r="E348" s="14"/>
      <c r="F348" s="15"/>
    </row>
    <row r="349" spans="3:6" s="1" customFormat="1">
      <c r="C349" s="12"/>
      <c r="D349" s="14"/>
      <c r="E349" s="14"/>
      <c r="F349" s="15"/>
    </row>
    <row r="350" spans="3:6" s="1" customFormat="1">
      <c r="C350" s="12"/>
      <c r="D350" s="14"/>
      <c r="E350" s="14"/>
      <c r="F350" s="15"/>
    </row>
    <row r="351" spans="3:6" s="1" customFormat="1">
      <c r="C351" s="12"/>
      <c r="D351" s="14"/>
      <c r="E351" s="14"/>
      <c r="F351" s="15"/>
    </row>
    <row r="352" spans="3:6" s="1" customFormat="1">
      <c r="C352" s="12"/>
      <c r="D352" s="14"/>
      <c r="E352" s="14"/>
      <c r="F352" s="15"/>
    </row>
    <row r="353" spans="2:6" s="1" customFormat="1">
      <c r="C353" s="12"/>
      <c r="D353" s="14"/>
      <c r="E353" s="14"/>
      <c r="F353" s="15"/>
    </row>
    <row r="354" spans="2:6" s="1" customFormat="1">
      <c r="C354" s="12"/>
      <c r="D354" s="14"/>
      <c r="E354" s="14"/>
      <c r="F354" s="15"/>
    </row>
    <row r="355" spans="2:6" s="1" customFormat="1">
      <c r="C355" s="12"/>
      <c r="D355" s="14"/>
      <c r="E355" s="14"/>
      <c r="F355" s="15"/>
    </row>
    <row r="356" spans="2:6" s="1" customFormat="1">
      <c r="C356" s="12"/>
      <c r="D356" s="14"/>
      <c r="E356" s="14"/>
      <c r="F356" s="15"/>
    </row>
    <row r="357" spans="2:6" s="1" customFormat="1">
      <c r="C357" s="12"/>
      <c r="D357" s="14"/>
      <c r="E357" s="14"/>
      <c r="F357" s="15"/>
    </row>
    <row r="358" spans="2:6" s="1" customFormat="1">
      <c r="C358" s="12"/>
      <c r="D358" s="14"/>
      <c r="E358" s="14"/>
      <c r="F358" s="15"/>
    </row>
    <row r="359" spans="2:6" s="1" customFormat="1">
      <c r="C359" s="12"/>
      <c r="D359" s="14"/>
      <c r="E359" s="14"/>
      <c r="F359" s="15"/>
    </row>
    <row r="360" spans="2:6" s="1" customFormat="1">
      <c r="C360" s="12"/>
      <c r="D360" s="14"/>
      <c r="E360" s="14"/>
      <c r="F360" s="15"/>
    </row>
    <row r="361" spans="2:6" s="1" customFormat="1">
      <c r="C361" s="12"/>
      <c r="D361" s="14"/>
      <c r="E361" s="14"/>
      <c r="F361" s="15"/>
    </row>
    <row r="362" spans="2:6" s="1" customFormat="1">
      <c r="C362" s="12"/>
      <c r="D362" s="14"/>
      <c r="E362" s="14"/>
      <c r="F362" s="15"/>
    </row>
    <row r="363" spans="2:6" s="1" customFormat="1">
      <c r="C363" s="12"/>
      <c r="D363" s="14"/>
      <c r="E363" s="14"/>
      <c r="F363" s="15"/>
    </row>
    <row r="364" spans="2:6" s="1" customFormat="1">
      <c r="C364" s="12"/>
      <c r="D364" s="14"/>
      <c r="E364" s="14"/>
      <c r="F364" s="15"/>
    </row>
    <row r="365" spans="2:6" s="1" customFormat="1">
      <c r="C365" s="12"/>
      <c r="D365" s="14"/>
      <c r="E365" s="14"/>
      <c r="F365" s="15"/>
    </row>
    <row r="366" spans="2:6">
      <c r="B366" s="1"/>
    </row>
  </sheetData>
  <mergeCells count="29">
    <mergeCell ref="L14:O14"/>
    <mergeCell ref="B2:F2"/>
    <mergeCell ref="C7:H8"/>
    <mergeCell ref="C6:H6"/>
    <mergeCell ref="C12:H12"/>
    <mergeCell ref="C13:H13"/>
    <mergeCell ref="C3:E3"/>
    <mergeCell ref="C9:C10"/>
    <mergeCell ref="D9:D11"/>
    <mergeCell ref="I27:K27"/>
    <mergeCell ref="G29:G30"/>
    <mergeCell ref="F54:H54"/>
    <mergeCell ref="C32:H32"/>
    <mergeCell ref="C47:G47"/>
    <mergeCell ref="C34:H34"/>
    <mergeCell ref="C36:H36"/>
    <mergeCell ref="C43:G43"/>
    <mergeCell ref="C44:G44"/>
    <mergeCell ref="C45:G45"/>
    <mergeCell ref="C29:C30"/>
    <mergeCell ref="D29:D31"/>
    <mergeCell ref="E29:E31"/>
    <mergeCell ref="C28:G28"/>
    <mergeCell ref="C46:G46"/>
    <mergeCell ref="C24:H24"/>
    <mergeCell ref="C41:H41"/>
    <mergeCell ref="C26:G26"/>
    <mergeCell ref="C27:G27"/>
    <mergeCell ref="C54:E5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zoomScale="85" zoomScaleNormal="93" zoomScaleSheetLayoutView="85" workbookViewId="0">
      <selection activeCell="D3" sqref="D3:F3"/>
    </sheetView>
  </sheetViews>
  <sheetFormatPr defaultColWidth="11.42578125" defaultRowHeight="16.5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>
      <c r="C2" s="187" t="s">
        <v>76</v>
      </c>
      <c r="D2" s="188"/>
      <c r="E2" s="188"/>
      <c r="F2" s="188"/>
      <c r="G2" s="189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>
      <c r="C3" s="49"/>
      <c r="D3" s="208" t="s">
        <v>1</v>
      </c>
      <c r="E3" s="209"/>
      <c r="F3" s="210"/>
      <c r="G3" s="124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>
      <c r="D5" s="12"/>
      <c r="E5" s="14"/>
      <c r="F5" s="14"/>
      <c r="G5" s="15"/>
      <c r="H5" s="1"/>
      <c r="I5" s="1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/>
    <row r="7" spans="2:198" ht="18.75" customHeight="1">
      <c r="B7" s="102"/>
      <c r="C7" s="263"/>
      <c r="D7" s="263"/>
      <c r="E7" s="263"/>
      <c r="F7" s="263"/>
      <c r="G7" s="263"/>
      <c r="H7" s="97"/>
    </row>
    <row r="8" spans="2:198" ht="18.75" customHeight="1">
      <c r="B8" s="42"/>
      <c r="C8" s="126"/>
      <c r="D8" s="126"/>
      <c r="E8" s="126"/>
      <c r="F8" s="126"/>
      <c r="G8" s="126"/>
      <c r="H8" s="98"/>
    </row>
    <row r="9" spans="2:198" ht="18.75" customHeight="1" thickBot="1">
      <c r="B9" s="42"/>
      <c r="C9" s="126"/>
      <c r="D9" s="126"/>
      <c r="E9" s="126"/>
      <c r="F9" s="126"/>
      <c r="G9" s="127"/>
      <c r="H9" s="98"/>
    </row>
    <row r="10" spans="2:198" ht="17.25" thickBot="1">
      <c r="B10" s="103"/>
      <c r="C10" s="257" t="s">
        <v>77</v>
      </c>
      <c r="D10" s="258"/>
      <c r="E10" s="258"/>
      <c r="F10" s="258"/>
      <c r="G10" s="259"/>
      <c r="H10" s="98"/>
    </row>
    <row r="11" spans="2:198" ht="89.25" customHeight="1" thickBot="1">
      <c r="B11" s="103"/>
      <c r="C11" s="260" t="s">
        <v>4</v>
      </c>
      <c r="D11" s="261"/>
      <c r="E11" s="261"/>
      <c r="F11" s="261"/>
      <c r="G11" s="262"/>
      <c r="H11" s="98"/>
    </row>
    <row r="12" spans="2:198" ht="17.25" customHeight="1" thickBot="1">
      <c r="B12" s="103"/>
      <c r="C12" s="254" t="s">
        <v>78</v>
      </c>
      <c r="D12" s="255"/>
      <c r="E12" s="255"/>
      <c r="F12" s="255"/>
      <c r="G12" s="256"/>
      <c r="H12" s="98"/>
    </row>
    <row r="13" spans="2:198" ht="16.5" customHeight="1">
      <c r="B13" s="103"/>
      <c r="C13" s="31" t="s">
        <v>79</v>
      </c>
      <c r="D13" s="266" t="s">
        <v>80</v>
      </c>
      <c r="E13" s="267"/>
      <c r="F13" s="276" t="s">
        <v>81</v>
      </c>
      <c r="G13" s="277"/>
      <c r="H13" s="98"/>
    </row>
    <row r="14" spans="2:198">
      <c r="B14" s="103"/>
      <c r="C14" s="128"/>
      <c r="D14" s="278"/>
      <c r="E14" s="279"/>
      <c r="F14" s="270"/>
      <c r="G14" s="271"/>
      <c r="H14" s="98"/>
    </row>
    <row r="15" spans="2:198">
      <c r="B15" s="103"/>
      <c r="C15" s="24">
        <v>1</v>
      </c>
      <c r="D15" s="264" t="s">
        <v>82</v>
      </c>
      <c r="E15" s="265"/>
      <c r="F15" s="272"/>
      <c r="G15" s="273"/>
      <c r="H15" s="98"/>
    </row>
    <row r="16" spans="2:198">
      <c r="B16" s="103"/>
      <c r="C16" s="24">
        <v>2</v>
      </c>
      <c r="D16" s="264" t="s">
        <v>83</v>
      </c>
      <c r="E16" s="265"/>
      <c r="F16" s="272"/>
      <c r="G16" s="273"/>
      <c r="H16" s="98"/>
    </row>
    <row r="17" spans="2:8" ht="16.5" customHeight="1">
      <c r="B17" s="103"/>
      <c r="C17" s="44">
        <v>3</v>
      </c>
      <c r="D17" s="264" t="s">
        <v>84</v>
      </c>
      <c r="E17" s="265"/>
      <c r="F17" s="272">
        <f>SUM(F15:G16)</f>
        <v>0</v>
      </c>
      <c r="G17" s="273"/>
      <c r="H17" s="98"/>
    </row>
    <row r="18" spans="2:8" ht="17.25" thickBot="1">
      <c r="B18" s="103"/>
      <c r="C18" s="34"/>
      <c r="D18" s="268"/>
      <c r="E18" s="269"/>
      <c r="F18" s="274"/>
      <c r="G18" s="275"/>
      <c r="H18" s="98"/>
    </row>
    <row r="19" spans="2:8" ht="33.75" customHeight="1" thickBot="1">
      <c r="B19" s="103"/>
      <c r="C19" s="255" t="s">
        <v>85</v>
      </c>
      <c r="D19" s="255"/>
      <c r="E19" s="255"/>
      <c r="F19" s="255"/>
      <c r="G19" s="256"/>
      <c r="H19" s="98"/>
    </row>
    <row r="20" spans="2:8" ht="38.25">
      <c r="B20" s="103"/>
      <c r="C20" s="32" t="s">
        <v>79</v>
      </c>
      <c r="D20" s="19" t="s">
        <v>86</v>
      </c>
      <c r="E20" s="19" t="s">
        <v>44</v>
      </c>
      <c r="F20" s="21" t="s">
        <v>87</v>
      </c>
      <c r="G20" s="25" t="s">
        <v>88</v>
      </c>
      <c r="H20" s="98"/>
    </row>
    <row r="21" spans="2:8">
      <c r="B21" s="103"/>
      <c r="C21" s="93"/>
      <c r="D21" s="94"/>
      <c r="E21" s="94"/>
      <c r="F21" s="95"/>
      <c r="G21" s="96"/>
      <c r="H21" s="98"/>
    </row>
    <row r="22" spans="2:8">
      <c r="B22" s="103"/>
      <c r="C22" s="33"/>
      <c r="D22" s="22"/>
      <c r="E22" s="20"/>
      <c r="F22" s="23"/>
      <c r="G22" s="26"/>
      <c r="H22" s="98"/>
    </row>
    <row r="23" spans="2:8">
      <c r="B23" s="103"/>
      <c r="C23" s="33"/>
      <c r="D23" s="22"/>
      <c r="E23" s="20"/>
      <c r="F23" s="23"/>
      <c r="G23" s="26"/>
      <c r="H23" s="98"/>
    </row>
    <row r="24" spans="2:8">
      <c r="B24" s="103"/>
      <c r="C24" s="33"/>
      <c r="D24" s="22"/>
      <c r="E24" s="20"/>
      <c r="F24" s="23"/>
      <c r="G24" s="26"/>
      <c r="H24" s="98"/>
    </row>
    <row r="25" spans="2:8">
      <c r="B25" s="103"/>
      <c r="C25" s="33"/>
      <c r="D25" s="22"/>
      <c r="E25" s="20"/>
      <c r="F25" s="23"/>
      <c r="G25" s="26"/>
      <c r="H25" s="98"/>
    </row>
    <row r="26" spans="2:8">
      <c r="B26" s="103"/>
      <c r="C26" s="33"/>
      <c r="D26" s="22"/>
      <c r="E26" s="20"/>
      <c r="F26" s="23"/>
      <c r="G26" s="26"/>
      <c r="H26" s="98"/>
    </row>
    <row r="27" spans="2:8">
      <c r="B27" s="103"/>
      <c r="C27" s="45"/>
      <c r="D27" s="46"/>
      <c r="E27" s="46"/>
      <c r="F27" s="47"/>
      <c r="G27" s="48"/>
      <c r="H27" s="98"/>
    </row>
    <row r="28" spans="2:8">
      <c r="B28" s="103"/>
      <c r="C28" s="33"/>
      <c r="D28" s="22"/>
      <c r="E28" s="20"/>
      <c r="F28" s="23"/>
      <c r="G28" s="26"/>
      <c r="H28" s="98"/>
    </row>
    <row r="29" spans="2:8">
      <c r="B29" s="103"/>
      <c r="C29" s="33"/>
      <c r="D29" s="22"/>
      <c r="E29" s="20"/>
      <c r="F29" s="23"/>
      <c r="G29" s="26"/>
      <c r="H29" s="98"/>
    </row>
    <row r="30" spans="2:8">
      <c r="B30" s="103"/>
      <c r="C30" s="35"/>
      <c r="D30" s="36"/>
      <c r="E30" s="37"/>
      <c r="F30" s="38"/>
      <c r="G30" s="39"/>
      <c r="H30" s="98"/>
    </row>
    <row r="31" spans="2:8">
      <c r="B31" s="103"/>
      <c r="C31" s="33"/>
      <c r="D31" s="22"/>
      <c r="E31" s="20"/>
      <c r="F31" s="23"/>
      <c r="G31" s="26"/>
      <c r="H31" s="98"/>
    </row>
    <row r="32" spans="2:8">
      <c r="B32" s="103"/>
      <c r="C32" s="33"/>
      <c r="D32" s="22"/>
      <c r="E32" s="20"/>
      <c r="F32" s="23"/>
      <c r="G32" s="26"/>
      <c r="H32" s="98"/>
    </row>
    <row r="33" spans="2:8" ht="17.25" thickBot="1">
      <c r="B33" s="103"/>
      <c r="C33" s="40"/>
      <c r="D33" s="27"/>
      <c r="E33" s="28"/>
      <c r="F33" s="29"/>
      <c r="G33" s="30"/>
      <c r="H33" s="98"/>
    </row>
    <row r="34" spans="2:8">
      <c r="B34" s="42"/>
      <c r="C34" s="280" t="s">
        <v>89</v>
      </c>
      <c r="D34" s="281"/>
      <c r="E34" s="281"/>
      <c r="F34" s="263"/>
      <c r="G34" s="288"/>
      <c r="H34" s="98"/>
    </row>
    <row r="35" spans="2:8">
      <c r="B35" s="42"/>
      <c r="C35" s="282"/>
      <c r="D35" s="283"/>
      <c r="E35" s="283"/>
      <c r="F35" s="249"/>
      <c r="G35" s="250"/>
      <c r="H35" s="98"/>
    </row>
    <row r="36" spans="2:8">
      <c r="B36" s="42"/>
      <c r="C36" s="282"/>
      <c r="D36" s="283"/>
      <c r="E36" s="283"/>
      <c r="F36" s="249"/>
      <c r="G36" s="250"/>
      <c r="H36" s="98"/>
    </row>
    <row r="37" spans="2:8">
      <c r="B37" s="42"/>
      <c r="C37" s="284"/>
      <c r="D37" s="285"/>
      <c r="E37" s="285"/>
      <c r="F37" s="249"/>
      <c r="G37" s="250"/>
      <c r="H37" s="98"/>
    </row>
    <row r="38" spans="2:8">
      <c r="B38" s="42"/>
      <c r="C38" s="286" t="s">
        <v>74</v>
      </c>
      <c r="D38" s="287"/>
      <c r="E38" s="287"/>
      <c r="F38" s="126"/>
      <c r="G38" s="43" t="s">
        <v>90</v>
      </c>
      <c r="H38" s="98"/>
    </row>
    <row r="39" spans="2:8">
      <c r="B39" s="42"/>
      <c r="C39" s="248"/>
      <c r="D39" s="249"/>
      <c r="E39" s="249"/>
      <c r="F39" s="249"/>
      <c r="G39" s="250"/>
      <c r="H39" s="98"/>
    </row>
    <row r="40" spans="2:8" ht="17.25" thickBot="1">
      <c r="B40" s="42"/>
      <c r="C40" s="251"/>
      <c r="D40" s="252"/>
      <c r="E40" s="252"/>
      <c r="F40" s="252"/>
      <c r="G40" s="253"/>
      <c r="H40" s="98"/>
    </row>
    <row r="41" spans="2:8">
      <c r="B41" s="42"/>
      <c r="H41" s="98"/>
    </row>
    <row r="42" spans="2:8" ht="17.25" thickBot="1">
      <c r="B42" s="99"/>
      <c r="C42" s="100"/>
      <c r="D42" s="100"/>
      <c r="E42" s="100"/>
      <c r="F42" s="100"/>
      <c r="G42" s="100"/>
      <c r="H42" s="101"/>
    </row>
  </sheetData>
  <mergeCells count="23">
    <mergeCell ref="C2:G2"/>
    <mergeCell ref="F17:G17"/>
    <mergeCell ref="C34:E37"/>
    <mergeCell ref="C38:E38"/>
    <mergeCell ref="F34:G37"/>
    <mergeCell ref="D17:E17"/>
    <mergeCell ref="D3:F3"/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4AE240-608D-4E78-B269-894A23A3F98F}"/>
</file>

<file path=customXml/itemProps2.xml><?xml version="1.0" encoding="utf-8"?>
<ds:datastoreItem xmlns:ds="http://schemas.openxmlformats.org/officeDocument/2006/customXml" ds:itemID="{D6D6E4D3-828B-4119-8EA4-28EE299F5600}"/>
</file>

<file path=customXml/itemProps3.xml><?xml version="1.0" encoding="utf-8"?>
<ds:datastoreItem xmlns:ds="http://schemas.openxmlformats.org/officeDocument/2006/customXml" ds:itemID="{F6219FF1-C3C3-4D21-9C3D-C4CDCC67A9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Seccional Administrativa - Sucre - Sincelejo</cp:lastModifiedBy>
  <cp:revision/>
  <dcterms:created xsi:type="dcterms:W3CDTF">2020-02-18T09:47:52Z</dcterms:created>
  <dcterms:modified xsi:type="dcterms:W3CDTF">2026-07-14T17:35:21Z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