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OneDrive\Documentos\VIGENCIA 2025\01. VIGENCIA 2026\01- IPMC\IPMC-XXX-2026 PUENTE MILENIO -----------------------------\"/>
    </mc:Choice>
  </mc:AlternateContent>
  <xr:revisionPtr revIDLastSave="0" documentId="13_ncr:1_{3616FC4B-8610-4BF3-9615-5A15DD57CE43}" xr6:coauthVersionLast="47" xr6:coauthVersionMax="47" xr10:uidLastSave="{00000000-0000-0000-0000-000000000000}"/>
  <bookViews>
    <workbookView xWindow="-120" yWindow="-120" windowWidth="29040" windowHeight="1572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(Entidad)'!$I$11:$I$27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0">'PRESUPUESTO OFICIAL (Entidad)'!$A$1:$M$43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(Entidad)'!$K$31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(Entidad)'!$K$39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(Entidad)'!$K$39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(Entidad)'!$K$40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265" l="1"/>
  <c r="I14" i="265"/>
  <c r="I22" i="265"/>
  <c r="Q40" i="265"/>
  <c r="T38" i="265"/>
  <c r="T33" i="265"/>
  <c r="T32" i="265"/>
  <c r="I20" i="265"/>
  <c r="X29" i="265"/>
  <c r="X28" i="265"/>
  <c r="R36" i="265"/>
  <c r="T36" i="265" s="1"/>
  <c r="Q37" i="265" l="1"/>
  <c r="T37" i="265" s="1"/>
  <c r="Q41" i="265" l="1"/>
  <c r="T41" i="265" s="1"/>
  <c r="T40" i="265"/>
  <c r="Q39" i="265"/>
  <c r="T39" i="265" s="1"/>
  <c r="Q38" i="265"/>
  <c r="Q35" i="265"/>
  <c r="S35" i="265"/>
  <c r="R34" i="265"/>
  <c r="T34" i="265" s="1"/>
  <c r="Q33" i="265"/>
  <c r="Q32" i="265"/>
  <c r="V27" i="265"/>
  <c r="V26" i="265"/>
  <c r="K22" i="265" s="1"/>
  <c r="V25" i="265"/>
  <c r="I24" i="265" s="1"/>
  <c r="K24" i="265" s="1"/>
  <c r="U24" i="265"/>
  <c r="I23" i="265" s="1"/>
  <c r="K23" i="265" s="1"/>
  <c r="T35" i="265" l="1"/>
  <c r="K21" i="265" s="1"/>
  <c r="V23" i="265" l="1"/>
  <c r="V22" i="265"/>
  <c r="U21" i="265"/>
  <c r="I19" i="265" s="1"/>
  <c r="T20" i="265"/>
  <c r="T19" i="265"/>
  <c r="T18" i="265"/>
  <c r="T17" i="265"/>
  <c r="T16" i="265"/>
  <c r="T15" i="265"/>
  <c r="I15" i="265" s="1"/>
  <c r="T14" i="265"/>
  <c r="K41" i="265"/>
  <c r="K20" i="265" l="1"/>
  <c r="K18" i="265"/>
  <c r="K19" i="265"/>
  <c r="K15" i="265"/>
  <c r="K14" i="265"/>
  <c r="K25" i="265" l="1"/>
  <c r="K16" i="265"/>
  <c r="K31" i="265" l="1"/>
  <c r="K34" i="265" s="1"/>
</calcChain>
</file>

<file path=xl/sharedStrings.xml><?xml version="1.0" encoding="utf-8"?>
<sst xmlns="http://schemas.openxmlformats.org/spreadsheetml/2006/main" count="218" uniqueCount="155">
  <si>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</si>
  <si>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</si>
  <si>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</si>
  <si>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</si>
  <si>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</si>
  <si>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</si>
  <si>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</si>
  <si>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</si>
  <si>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</si>
  <si>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</si>
  <si>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</si>
  <si>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</si>
  <si>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</si>
  <si>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</si>
  <si>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</si>
  <si>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</si>
  <si>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</si>
  <si>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</si>
  <si>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</si>
  <si>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</si>
  <si>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</si>
  <si>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</si>
  <si>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</si>
  <si>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</si>
  <si>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</si>
  <si>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</si>
  <si>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</si>
  <si>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</si>
  <si>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</si>
  <si>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</si>
  <si>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</si>
  <si>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</si>
  <si>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</si>
  <si>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</si>
  <si>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</si>
  <si>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</si>
  <si>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</si>
  <si>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</si>
  <si>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</si>
  <si>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</si>
  <si>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</si>
  <si>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</si>
  <si>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</si>
  <si>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</si>
  <si>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</si>
  <si>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</si>
  <si>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</si>
  <si>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</si>
  <si>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</si>
  <si>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</si>
  <si>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</si>
  <si>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</si>
  <si>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</si>
  <si>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</si>
  <si>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</si>
  <si>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</si>
  <si>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</si>
  <si>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</si>
  <si>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</si>
  <si>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</si>
  <si>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</si>
  <si>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</si>
  <si>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</si>
  <si>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</si>
  <si>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</si>
  <si>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</si>
  <si>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</si>
  <si>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</si>
  <si>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</si>
  <si>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</si>
  <si>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</si>
  <si>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</si>
  <si>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</si>
  <si>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</si>
  <si>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</si>
  <si>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</si>
  <si>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</si>
  <si>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</si>
  <si>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</si>
  <si>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</si>
  <si>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</si>
  <si>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</si>
  <si>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</si>
  <si>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</si>
  <si>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</si>
  <si>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</si>
  <si>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</si>
  <si>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</si>
  <si>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</si>
  <si>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</si>
  <si>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</si>
  <si>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</si>
  <si>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</si>
  <si>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</si>
  <si>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</si>
  <si>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</si>
  <si>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</si>
  <si>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</si>
  <si>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EXCAVACIÓN EN ZANJA - CONGLOMERADO - 0.0 A 2.0 M</t>
  </si>
  <si>
    <t>EXCAVACIÓN Y/O DEMOLICIÓN EN ROCA - MANUAL- 0.0 A 2.0 M</t>
  </si>
  <si>
    <t>M3</t>
  </si>
  <si>
    <t>2.1</t>
  </si>
  <si>
    <t xml:space="preserve">SUMINISTRO, TRANSPORTE E INSTALACION DE CONCRETO 3000 PSI PARA ESCTRUCTURAS </t>
  </si>
  <si>
    <t>SUMINISTRO, TRANSPORTE E INSTALACION PASAMANOS EN TUBERÍA HG DE 2" INCLUYE ACCESORIOS</t>
  </si>
  <si>
    <t>SUMINISTRO, TRANSPORTE E INSTALACIÓN DE ACERO DE REFUERZO FY = 60.000 PSI = 420 MPA (INCLUYE NALAMBRE NEGRO Y FIGURACIÓN)</t>
  </si>
  <si>
    <t>M2</t>
  </si>
  <si>
    <t>ML</t>
  </si>
  <si>
    <t>KG</t>
  </si>
  <si>
    <t xml:space="preserve">SUBTOTAL INCLUIDO AU=36% </t>
  </si>
  <si>
    <t>DESCRIP</t>
  </si>
  <si>
    <t>EXCAV. CONGLOMERA</t>
  </si>
  <si>
    <t>EXCAV. ROCA</t>
  </si>
  <si>
    <t>LARGO</t>
  </si>
  <si>
    <t>ANCHO</t>
  </si>
  <si>
    <t>ESPESR</t>
  </si>
  <si>
    <t>UND</t>
  </si>
  <si>
    <t>ZAPATA</t>
  </si>
  <si>
    <t>COLUMNAS LOSA A TECHO</t>
  </si>
  <si>
    <t>VIGAS AEREAS LONG</t>
  </si>
  <si>
    <t>VIGAS AERES TRANSVER</t>
  </si>
  <si>
    <t>COLUMNAS CIMENTACION-LOSA</t>
  </si>
  <si>
    <t xml:space="preserve">LOSA </t>
  </si>
  <si>
    <t xml:space="preserve">PASAMANOS </t>
  </si>
  <si>
    <t>PASE LIM MOTOS</t>
  </si>
  <si>
    <t>CABALLETE</t>
  </si>
  <si>
    <t>PERFILTRINGUALOS</t>
  </si>
  <si>
    <t>PERFIL LONG</t>
  </si>
  <si>
    <t xml:space="preserve">ACERO </t>
  </si>
  <si>
    <t>CANT</t>
  </si>
  <si>
    <t>PESO VRILL</t>
  </si>
  <si>
    <t>LONG VARLL</t>
  </si>
  <si>
    <t>PESO KG/ML</t>
  </si>
  <si>
    <t>ACERO LONG TRANSV @15 CM</t>
  </si>
  <si>
    <t>ACERO LONG. LOSA @15CM</t>
  </si>
  <si>
    <t>FLEJES VIGAS AEREAS 0.25X0.25 @15 CM</t>
  </si>
  <si>
    <t>ACERO LONG VIGAS AEREAS 0.25X0.25</t>
  </si>
  <si>
    <t>FLEJES COLUMNAS LOSA 0.25X0.25-TECH @15 CM</t>
  </si>
  <si>
    <t>ACERO LONG COLUMNAS 0.25X0.25 LOSA-TECH</t>
  </si>
  <si>
    <t>ACERO TRANSV ZAPATA @15 CM</t>
  </si>
  <si>
    <t>ACERO LONG ZAPATA @15CM</t>
  </si>
  <si>
    <t>FLEJES COLUMNAS LOSA 0.35X0.35-TECH @15 CM</t>
  </si>
  <si>
    <t>ACERO LONG COLUMNAS 0.35X0.35 LOSA-TECH</t>
  </si>
  <si>
    <t>CANT.</t>
  </si>
  <si>
    <t xml:space="preserve">VR TOTAL                                </t>
  </si>
  <si>
    <t>SUMINISTRO, TRANSPORTE E INSTALACION CUBIERTA TIPO COLONIAL UPVC  3285X720X2.3mm</t>
  </si>
  <si>
    <t>SUMINISTRO, TRANSPORTE E INSTALACION CABALLETE LISO Teja Colonial. Color según diseño (Incluye instalación, ganchos de fijación y el suministro de todos los accesorios requeridos para el correcto montaje.)</t>
  </si>
  <si>
    <t>SUMINISTRO, TRANSPORTE E INSTALACION ESTRUCTURA METALICA (Incluye soldadura, anticorrosivo y esmalte)</t>
  </si>
  <si>
    <t>PERFIL 100 X100 (PARALES CUBIERTA)</t>
  </si>
  <si>
    <t>TEJA COLONIAL</t>
  </si>
  <si>
    <t>PERFIL 3 X 1 1/2 (PASAMANOS)</t>
  </si>
  <si>
    <t>PESO (ML)</t>
  </si>
  <si>
    <t>PESO KG</t>
  </si>
  <si>
    <t xml:space="preserve">SUMINISTRO, TRANSPORTE E INSTALACION PLACA CONCRETO 3000 PSI  E=0.12 m </t>
  </si>
  <si>
    <t>VR UNIT. INCLUYE A.U 36%</t>
  </si>
  <si>
    <t xml:space="preserve">TOTAL INCLUIDO AU=36%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</si>
</sst>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0.0"/>
    <numFmt numFmtId="205" formatCode="_-[$$-240A]\ * #,##0.00_-;\-[$$-240A]\ * #,##0.00_-;_-[$$-240A]\ * &quot;-&quot;??_-;_-@_-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2"/>
      <name val="Arial"/>
      <family val="2"/>
    </font>
    <font>
      <b/>
      <sz val="11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9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480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4" fontId="49" fillId="0" borderId="25" xfId="39" applyNumberFormat="1" applyFont="1" applyBorder="1" applyAlignment="1">
      <alignment vertical="center" wrapText="1"/>
    </xf>
    <xf numFmtId="4" fontId="49" fillId="0" borderId="18" xfId="39" applyNumberFormat="1" applyFont="1" applyBorder="1" applyAlignment="1">
      <alignment horizontal="center" vertical="center" wrapText="1"/>
    </xf>
    <xf numFmtId="205" fontId="49" fillId="0" borderId="47" xfId="62" applyNumberFormat="1" applyFont="1" applyBorder="1" applyAlignment="1">
      <alignment horizontal="right" vertical="center" wrapText="1"/>
    </xf>
    <xf numFmtId="205" fontId="51" fillId="0" borderId="40" xfId="39" applyNumberFormat="1" applyFont="1" applyBorder="1" applyAlignment="1">
      <alignment horizontal="right" vertical="center"/>
    </xf>
    <xf numFmtId="205" fontId="49" fillId="0" borderId="18" xfId="62" applyNumberFormat="1" applyFont="1" applyBorder="1" applyAlignment="1">
      <alignment horizontal="right" vertical="center" wrapText="1"/>
    </xf>
    <xf numFmtId="205" fontId="49" fillId="0" borderId="24" xfId="62" applyNumberFormat="1" applyFont="1" applyBorder="1" applyAlignment="1">
      <alignment horizontal="right" vertical="center" wrapText="1"/>
    </xf>
    <xf numFmtId="205" fontId="51" fillId="24" borderId="43" xfId="73" applyNumberFormat="1" applyFont="1" applyFill="1" applyBorder="1" applyAlignment="1">
      <alignment vertical="center"/>
    </xf>
    <xf numFmtId="0" fontId="56" fillId="0" borderId="0" xfId="73" applyFont="1" applyAlignment="1">
      <alignment horizontal="right" vertical="center"/>
    </xf>
    <xf numFmtId="0" fontId="51" fillId="0" borderId="0" xfId="73" applyFont="1" applyAlignment="1">
      <alignment horizontal="right" vertical="center"/>
    </xf>
    <xf numFmtId="187" fontId="51" fillId="0" borderId="0" xfId="73" applyNumberFormat="1" applyFont="1" applyAlignment="1">
      <alignment vertical="center"/>
    </xf>
    <xf numFmtId="0" fontId="59" fillId="0" borderId="0" xfId="89" applyFont="1"/>
    <xf numFmtId="0" fontId="59" fillId="0" borderId="0" xfId="89" applyFont="1" applyAlignment="1">
      <alignment horizontal="center"/>
    </xf>
    <xf numFmtId="0" fontId="49" fillId="0" borderId="0" xfId="89" applyFont="1"/>
    <xf numFmtId="0" fontId="59" fillId="0" borderId="38" xfId="89" applyFont="1" applyBorder="1"/>
    <xf numFmtId="0" fontId="59" fillId="0" borderId="81" xfId="89" applyFont="1" applyBorder="1"/>
    <xf numFmtId="0" fontId="59" fillId="0" borderId="81" xfId="89" applyFont="1" applyBorder="1" applyAlignment="1">
      <alignment horizontal="center"/>
    </xf>
    <xf numFmtId="0" fontId="59" fillId="0" borderId="39" xfId="89" applyFont="1" applyBorder="1"/>
    <xf numFmtId="0" fontId="59" fillId="0" borderId="36" xfId="89" applyFont="1" applyBorder="1"/>
    <xf numFmtId="0" fontId="59" fillId="0" borderId="37" xfId="89" applyFont="1" applyBorder="1"/>
    <xf numFmtId="0" fontId="59" fillId="25" borderId="0" xfId="89" applyFont="1" applyFill="1"/>
    <xf numFmtId="0" fontId="59" fillId="25" borderId="88" xfId="89" applyFont="1" applyFill="1" applyBorder="1"/>
    <xf numFmtId="0" fontId="59" fillId="25" borderId="37" xfId="89" applyFont="1" applyFill="1" applyBorder="1"/>
    <xf numFmtId="0" fontId="49" fillId="25" borderId="0" xfId="89" applyFont="1" applyFill="1"/>
    <xf numFmtId="0" fontId="59" fillId="0" borderId="88" xfId="89" applyFont="1" applyBorder="1"/>
    <xf numFmtId="0" fontId="60" fillId="0" borderId="89" xfId="89" applyFont="1" applyBorder="1" applyAlignment="1">
      <alignment horizontal="center" vertical="center" wrapText="1"/>
    </xf>
    <xf numFmtId="2" fontId="60" fillId="0" borderId="90" xfId="89" applyNumberFormat="1" applyFont="1" applyBorder="1" applyAlignment="1">
      <alignment horizontal="center" vertical="center" wrapText="1"/>
    </xf>
    <xf numFmtId="2" fontId="60" fillId="0" borderId="90" xfId="89" quotePrefix="1" applyNumberFormat="1" applyFont="1" applyBorder="1" applyAlignment="1">
      <alignment horizontal="center" vertical="center" wrapText="1"/>
    </xf>
    <xf numFmtId="2" fontId="60" fillId="0" borderId="91" xfId="89" applyNumberFormat="1" applyFont="1" applyBorder="1" applyAlignment="1">
      <alignment horizontal="center" vertical="center" wrapText="1"/>
    </xf>
    <xf numFmtId="0" fontId="49" fillId="0" borderId="32" xfId="89" applyFont="1" applyBorder="1" applyAlignment="1">
      <alignment horizontal="center" vertical="center" wrapText="1"/>
    </xf>
    <xf numFmtId="204" fontId="49" fillId="0" borderId="29" xfId="89" applyNumberFormat="1" applyFont="1" applyBorder="1" applyAlignment="1">
      <alignment horizontal="center" vertical="center"/>
    </xf>
    <xf numFmtId="2" fontId="49" fillId="0" borderId="29" xfId="89" applyNumberFormat="1" applyFont="1" applyBorder="1" applyAlignment="1">
      <alignment horizontal="center" vertical="center"/>
    </xf>
    <xf numFmtId="2" fontId="49" fillId="0" borderId="35" xfId="89" applyNumberFormat="1" applyFont="1" applyBorder="1" applyAlignment="1">
      <alignment horizontal="center" vertical="center"/>
    </xf>
    <xf numFmtId="0" fontId="49" fillId="0" borderId="33" xfId="89" applyFont="1" applyBorder="1" applyAlignment="1">
      <alignment horizontal="center" vertical="center" wrapText="1"/>
    </xf>
    <xf numFmtId="204" fontId="49" fillId="0" borderId="18" xfId="89" applyNumberFormat="1" applyFont="1" applyBorder="1" applyAlignment="1">
      <alignment horizontal="center" vertical="center"/>
    </xf>
    <xf numFmtId="2" fontId="49" fillId="0" borderId="18" xfId="89" applyNumberFormat="1" applyFont="1" applyBorder="1" applyAlignment="1">
      <alignment horizontal="center" vertical="center"/>
    </xf>
    <xf numFmtId="2" fontId="49" fillId="0" borderId="30" xfId="89" applyNumberFormat="1" applyFont="1" applyBorder="1" applyAlignment="1">
      <alignment horizontal="center" vertical="center"/>
    </xf>
    <xf numFmtId="2" fontId="49" fillId="28" borderId="18" xfId="89" applyNumberFormat="1" applyFont="1" applyFill="1" applyBorder="1" applyAlignment="1">
      <alignment horizontal="center" vertical="center"/>
    </xf>
    <xf numFmtId="2" fontId="49" fillId="0" borderId="18" xfId="89" quotePrefix="1" applyNumberFormat="1" applyFont="1" applyBorder="1" applyAlignment="1">
      <alignment horizontal="center" vertical="center"/>
    </xf>
    <xf numFmtId="0" fontId="49" fillId="0" borderId="36" xfId="89" applyFont="1" applyBorder="1"/>
    <xf numFmtId="0" fontId="49" fillId="0" borderId="37" xfId="89" applyFont="1" applyBorder="1"/>
    <xf numFmtId="0" fontId="59" fillId="0" borderId="0" xfId="90" applyFont="1"/>
    <xf numFmtId="0" fontId="59" fillId="0" borderId="36" xfId="90" applyFont="1" applyBorder="1"/>
    <xf numFmtId="0" fontId="59" fillId="0" borderId="37" xfId="90" applyFont="1" applyBorder="1"/>
    <xf numFmtId="0" fontId="6" fillId="0" borderId="0" xfId="90" applyFont="1"/>
    <xf numFmtId="0" fontId="49" fillId="0" borderId="48" xfId="89" applyFont="1" applyBorder="1" applyAlignment="1">
      <alignment horizontal="center" vertical="center" wrapText="1"/>
    </xf>
    <xf numFmtId="2" fontId="49" fillId="0" borderId="20" xfId="89" applyNumberFormat="1" applyFont="1" applyBorder="1" applyAlignment="1">
      <alignment horizontal="center" vertical="center"/>
    </xf>
    <xf numFmtId="2" fontId="49" fillId="0" borderId="20" xfId="89" quotePrefix="1" applyNumberFormat="1" applyFont="1" applyBorder="1" applyAlignment="1">
      <alignment horizontal="center" vertical="center"/>
    </xf>
    <xf numFmtId="2" fontId="49" fillId="0" borderId="62" xfId="89" applyNumberFormat="1" applyFont="1" applyBorder="1" applyAlignment="1">
      <alignment horizontal="center" vertical="center"/>
    </xf>
    <xf numFmtId="0" fontId="51" fillId="0" borderId="89" xfId="89" applyFont="1" applyBorder="1" applyAlignment="1">
      <alignment horizontal="center" vertical="center" wrapText="1"/>
    </xf>
    <xf numFmtId="0" fontId="51" fillId="0" borderId="61" xfId="89" applyFont="1" applyBorder="1" applyAlignment="1">
      <alignment horizontal="center" vertical="center" wrapText="1"/>
    </xf>
    <xf numFmtId="0" fontId="49" fillId="0" borderId="80" xfId="89" applyFont="1" applyBorder="1" applyAlignment="1">
      <alignment horizontal="center" vertical="center" wrapText="1"/>
    </xf>
    <xf numFmtId="2" fontId="49" fillId="0" borderId="92" xfId="89" applyNumberFormat="1" applyFont="1" applyBorder="1" applyAlignment="1">
      <alignment horizontal="center" vertical="center"/>
    </xf>
    <xf numFmtId="2" fontId="49" fillId="0" borderId="92" xfId="89" quotePrefix="1" applyNumberFormat="1" applyFont="1" applyBorder="1" applyAlignment="1">
      <alignment horizontal="center" vertical="center"/>
    </xf>
    <xf numFmtId="2" fontId="49" fillId="0" borderId="78" xfId="89" applyNumberFormat="1" applyFont="1" applyBorder="1" applyAlignment="1">
      <alignment horizontal="center" vertical="center"/>
    </xf>
    <xf numFmtId="2" fontId="49" fillId="0" borderId="93" xfId="89" applyNumberFormat="1" applyFont="1" applyBorder="1" applyAlignment="1">
      <alignment horizontal="center" vertical="center"/>
    </xf>
    <xf numFmtId="2" fontId="49" fillId="0" borderId="42" xfId="89" applyNumberFormat="1" applyFont="1" applyBorder="1" applyAlignment="1">
      <alignment horizontal="center" vertical="center"/>
    </xf>
    <xf numFmtId="0" fontId="60" fillId="0" borderId="51" xfId="89" applyFont="1" applyBorder="1" applyAlignment="1">
      <alignment horizontal="center" vertical="center" wrapText="1"/>
    </xf>
    <xf numFmtId="2" fontId="60" fillId="0" borderId="49" xfId="89" applyNumberFormat="1" applyFont="1" applyBorder="1" applyAlignment="1">
      <alignment horizontal="center" vertical="center" wrapText="1"/>
    </xf>
    <xf numFmtId="2" fontId="60" fillId="0" borderId="49" xfId="89" quotePrefix="1" applyNumberFormat="1" applyFont="1" applyBorder="1" applyAlignment="1">
      <alignment horizontal="center" vertical="center" wrapText="1"/>
    </xf>
    <xf numFmtId="2" fontId="60" fillId="0" borderId="50" xfId="89" applyNumberFormat="1" applyFont="1" applyBorder="1" applyAlignment="1">
      <alignment horizontal="center" vertical="center" wrapText="1"/>
    </xf>
    <xf numFmtId="2" fontId="60" fillId="0" borderId="0" xfId="89" applyNumberFormat="1" applyFont="1" applyAlignment="1">
      <alignment horizontal="center" vertical="center" wrapText="1"/>
    </xf>
    <xf numFmtId="2" fontId="49" fillId="0" borderId="29" xfId="89" quotePrefix="1" applyNumberFormat="1" applyFont="1" applyBorder="1" applyAlignment="1">
      <alignment horizontal="center" vertical="center"/>
    </xf>
    <xf numFmtId="2" fontId="49" fillId="0" borderId="0" xfId="89" applyNumberFormat="1" applyFont="1" applyAlignment="1">
      <alignment horizontal="center" vertical="center"/>
    </xf>
    <xf numFmtId="2" fontId="49" fillId="28" borderId="35" xfId="89" applyNumberFormat="1" applyFont="1" applyFill="1" applyBorder="1" applyAlignment="1">
      <alignment horizontal="center" vertical="center"/>
    </xf>
    <xf numFmtId="2" fontId="49" fillId="28" borderId="42" xfId="89" applyNumberFormat="1" applyFont="1" applyFill="1" applyBorder="1" applyAlignment="1">
      <alignment horizontal="center" vertical="center"/>
    </xf>
    <xf numFmtId="182" fontId="59" fillId="0" borderId="37" xfId="90" applyNumberFormat="1" applyFont="1" applyBorder="1"/>
    <xf numFmtId="184" fontId="59" fillId="0" borderId="37" xfId="90" applyNumberFormat="1" applyFont="1" applyBorder="1"/>
    <xf numFmtId="0" fontId="4" fillId="0" borderId="0" xfId="90" applyFont="1"/>
    <xf numFmtId="0" fontId="59" fillId="0" borderId="82" xfId="90" applyFont="1" applyBorder="1"/>
    <xf numFmtId="0" fontId="59" fillId="0" borderId="83" xfId="89" applyFont="1" applyBorder="1"/>
    <xf numFmtId="0" fontId="59" fillId="0" borderId="83" xfId="89" applyFont="1" applyBorder="1" applyAlignment="1">
      <alignment horizontal="center"/>
    </xf>
    <xf numFmtId="185" fontId="59" fillId="0" borderId="83" xfId="34" applyNumberFormat="1" applyFont="1" applyBorder="1"/>
    <xf numFmtId="0" fontId="59" fillId="0" borderId="84" xfId="89" applyFont="1" applyBorder="1"/>
    <xf numFmtId="0" fontId="49" fillId="0" borderId="0" xfId="89" applyFont="1" applyAlignment="1">
      <alignment horizontal="center"/>
    </xf>
    <xf numFmtId="4" fontId="49" fillId="0" borderId="18" xfId="39" applyNumberFormat="1" applyFont="1" applyFill="1" applyBorder="1" applyAlignment="1">
      <alignment horizontal="center" vertical="center" wrapText="1"/>
    </xf>
    <xf numFmtId="205" fontId="49" fillId="0" borderId="18" xfId="62" applyNumberFormat="1" applyFont="1" applyFill="1" applyBorder="1" applyAlignment="1">
      <alignment horizontal="right" vertical="center" wrapText="1"/>
    </xf>
    <xf numFmtId="205" fontId="49" fillId="0" borderId="47" xfId="62" applyNumberFormat="1" applyFont="1" applyFill="1" applyBorder="1" applyAlignment="1">
      <alignment horizontal="right" vertical="center" wrapText="1"/>
    </xf>
    <xf numFmtId="0" fontId="51" fillId="0" borderId="34" xfId="128" applyFont="1" applyBorder="1" applyAlignment="1">
      <alignment horizontal="center" vertical="center" wrapText="1"/>
    </xf>
    <xf numFmtId="0" fontId="51" fillId="0" borderId="16" xfId="128" applyFont="1" applyBorder="1" applyAlignment="1">
      <alignment horizontal="center" vertical="center" wrapText="1"/>
    </xf>
    <xf numFmtId="0" fontId="51" fillId="0" borderId="17" xfId="128" applyFont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51" fillId="0" borderId="13" xfId="89" applyFont="1" applyBorder="1" applyAlignment="1">
      <alignment horizontal="center" vertical="center" wrapText="1"/>
    </xf>
    <xf numFmtId="0" fontId="51" fillId="0" borderId="14" xfId="89" applyFont="1" applyBorder="1" applyAlignment="1">
      <alignment horizontal="center" vertical="center" wrapText="1"/>
    </xf>
    <xf numFmtId="0" fontId="51" fillId="0" borderId="15" xfId="89" applyFont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6" fillId="24" borderId="34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6" fillId="24" borderId="16" xfId="0" applyFont="1" applyFill="1" applyBorder="1" applyAlignment="1">
      <alignment horizontal="center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X44"/>
  <sheetViews>
    <sheetView showGridLines="0" tabSelected="1" view="pageBreakPreview" topLeftCell="A14" zoomScaleNormal="100" zoomScaleSheetLayoutView="100" zoomScalePageLayoutView="55" workbookViewId="0">
      <selection activeCell="K28" sqref="K28"/>
    </sheetView>
  </sheetViews>
  <sheetFormatPr baseColWidth="10" defaultColWidth="11.42578125" defaultRowHeight="14.25"/>
  <cols>
    <col min="1" max="2" width="3.42578125" style="246" customWidth="1"/>
    <col min="3" max="3" width="7.85546875" style="246" customWidth="1"/>
    <col min="4" max="4" width="8.7109375" style="246" customWidth="1"/>
    <col min="5" max="5" width="13.28515625" style="307" customWidth="1"/>
    <col min="6" max="6" width="17.140625" style="246" customWidth="1"/>
    <col min="7" max="7" width="73.28515625" style="246" customWidth="1"/>
    <col min="8" max="8" width="8.7109375" style="246" customWidth="1"/>
    <col min="9" max="9" width="13.5703125" style="246" bestFit="1" customWidth="1"/>
    <col min="10" max="10" width="16.28515625" style="246" bestFit="1" customWidth="1"/>
    <col min="11" max="11" width="22.85546875" style="246" bestFit="1" customWidth="1"/>
    <col min="12" max="12" width="3.28515625" style="246" customWidth="1"/>
    <col min="13" max="13" width="2.7109375" style="246" customWidth="1"/>
    <col min="14" max="14" width="4.28515625" style="246" customWidth="1"/>
    <col min="15" max="15" width="21.42578125" style="246" customWidth="1"/>
    <col min="16" max="16384" width="11.42578125" style="246"/>
  </cols>
  <sheetData>
    <row r="1" spans="1:22" ht="15.75" thickBot="1">
      <c r="A1" s="244"/>
      <c r="B1" s="244"/>
      <c r="C1" s="244"/>
      <c r="D1" s="244"/>
      <c r="E1" s="245"/>
      <c r="F1" s="244"/>
      <c r="G1" s="244"/>
      <c r="H1" s="244"/>
      <c r="I1" s="244"/>
      <c r="J1" s="244"/>
      <c r="K1" s="244"/>
      <c r="L1" s="244"/>
      <c r="M1" s="244"/>
    </row>
    <row r="2" spans="1:22" ht="15.75" thickTop="1">
      <c r="A2" s="244"/>
      <c r="B2" s="247"/>
      <c r="C2" s="248"/>
      <c r="D2" s="248"/>
      <c r="E2" s="249"/>
      <c r="F2" s="248"/>
      <c r="G2" s="248"/>
      <c r="H2" s="248"/>
      <c r="I2" s="248"/>
      <c r="J2" s="248"/>
      <c r="K2" s="248"/>
      <c r="L2" s="250"/>
      <c r="M2" s="244"/>
    </row>
    <row r="3" spans="1:22" ht="27" customHeight="1">
      <c r="A3" s="244"/>
      <c r="B3" s="251"/>
      <c r="C3" s="314" t="s">
        <v>0</v>
      </c>
      <c r="D3" s="314"/>
      <c r="E3" s="314"/>
      <c r="F3" s="314"/>
      <c r="G3" s="244"/>
      <c r="H3" s="244"/>
      <c r="I3" s="244"/>
      <c r="J3" s="244"/>
      <c r="K3" s="244"/>
      <c r="L3" s="252"/>
      <c r="M3" s="244"/>
    </row>
    <row r="4" spans="1:22" ht="15">
      <c r="A4" s="244"/>
      <c r="B4" s="251"/>
      <c r="C4" s="198" t="s">
        <v>1</v>
      </c>
      <c r="D4" s="199" t="s">
        <v>2</v>
      </c>
      <c r="E4" s="198" t="s">
        <v>3</v>
      </c>
      <c r="F4" s="199">
        <v>2</v>
      </c>
      <c r="G4" s="244"/>
      <c r="H4" s="244"/>
      <c r="I4" s="244"/>
      <c r="J4" s="244"/>
      <c r="K4" s="244"/>
      <c r="L4" s="252"/>
      <c r="M4" s="244"/>
    </row>
    <row r="5" spans="1:22" ht="15">
      <c r="A5" s="244"/>
      <c r="B5" s="251"/>
      <c r="C5" s="330" t="s">
        <v>4</v>
      </c>
      <c r="D5" s="330"/>
      <c r="E5" s="330"/>
      <c r="F5" s="330"/>
      <c r="G5" s="330"/>
      <c r="H5" s="330"/>
      <c r="I5" s="330"/>
      <c r="J5" s="330"/>
      <c r="K5" s="330"/>
      <c r="L5" s="252"/>
      <c r="M5" s="244"/>
    </row>
    <row r="6" spans="1:22" ht="16.5" thickBot="1">
      <c r="A6" s="244"/>
      <c r="B6" s="251"/>
      <c r="C6" s="327" t="s">
        <v>5</v>
      </c>
      <c r="D6" s="327"/>
      <c r="E6" s="327"/>
      <c r="F6" s="327"/>
      <c r="G6" s="327"/>
      <c r="H6" s="327"/>
      <c r="I6" s="327"/>
      <c r="J6" s="327"/>
      <c r="K6" s="327"/>
      <c r="L6" s="252"/>
      <c r="M6" s="244"/>
    </row>
    <row r="7" spans="1:22" s="256" customFormat="1" ht="15">
      <c r="A7" s="253"/>
      <c r="B7" s="254"/>
      <c r="C7" s="347" t="s">
        <v>6</v>
      </c>
      <c r="D7" s="348"/>
      <c r="E7" s="348"/>
      <c r="F7" s="348"/>
      <c r="G7" s="348"/>
      <c r="H7" s="348"/>
      <c r="I7" s="348"/>
      <c r="J7" s="348"/>
      <c r="K7" s="349"/>
      <c r="L7" s="255"/>
      <c r="M7" s="253"/>
    </row>
    <row r="8" spans="1:22" ht="84" customHeight="1">
      <c r="A8" s="244"/>
      <c r="B8" s="257"/>
      <c r="C8" s="350"/>
      <c r="D8" s="351"/>
      <c r="E8" s="351"/>
      <c r="F8" s="351"/>
      <c r="G8" s="351"/>
      <c r="H8" s="351"/>
      <c r="I8" s="351"/>
      <c r="J8" s="351"/>
      <c r="K8" s="352"/>
      <c r="L8" s="252"/>
      <c r="M8" s="244"/>
    </row>
    <row r="9" spans="1:22" ht="66" customHeight="1">
      <c r="A9" s="244"/>
      <c r="B9" s="257"/>
      <c r="C9" s="353" t="s">
        <v>7</v>
      </c>
      <c r="D9" s="354"/>
      <c r="E9" s="354"/>
      <c r="F9" s="354"/>
      <c r="G9" s="354"/>
      <c r="H9" s="354"/>
      <c r="I9" s="354"/>
      <c r="J9" s="354"/>
      <c r="K9" s="355"/>
      <c r="L9" s="252"/>
      <c r="M9" s="244"/>
    </row>
    <row r="10" spans="1:22" ht="30" customHeight="1" thickBot="1">
      <c r="A10" s="244"/>
      <c r="B10" s="251"/>
      <c r="C10" s="317"/>
      <c r="D10" s="318"/>
      <c r="E10" s="318"/>
      <c r="F10" s="318"/>
      <c r="G10" s="318"/>
      <c r="H10" s="318"/>
      <c r="I10" s="318"/>
      <c r="J10" s="318"/>
      <c r="K10" s="319"/>
      <c r="L10" s="252"/>
      <c r="M10" s="244"/>
    </row>
    <row r="11" spans="1:22" ht="27" customHeight="1">
      <c r="A11" s="244"/>
      <c r="B11" s="251"/>
      <c r="C11" s="335" t="s">
        <v>8</v>
      </c>
      <c r="D11" s="328" t="s">
        <v>9</v>
      </c>
      <c r="E11" s="345" t="s">
        <v>10</v>
      </c>
      <c r="F11" s="346"/>
      <c r="G11" s="328" t="s">
        <v>11</v>
      </c>
      <c r="H11" s="328" t="s">
        <v>12</v>
      </c>
      <c r="I11" s="328" t="s">
        <v>142</v>
      </c>
      <c r="J11" s="331" t="s">
        <v>153</v>
      </c>
      <c r="K11" s="333" t="s">
        <v>143</v>
      </c>
      <c r="L11" s="252"/>
      <c r="M11" s="244"/>
    </row>
    <row r="12" spans="1:22" ht="25.5" customHeight="1" thickBot="1">
      <c r="A12" s="244"/>
      <c r="B12" s="251"/>
      <c r="C12" s="336"/>
      <c r="D12" s="329"/>
      <c r="E12" s="126" t="s">
        <v>16</v>
      </c>
      <c r="F12" s="215" t="s">
        <v>17</v>
      </c>
      <c r="G12" s="329"/>
      <c r="H12" s="329"/>
      <c r="I12" s="329"/>
      <c r="J12" s="332"/>
      <c r="K12" s="334"/>
      <c r="L12" s="252"/>
      <c r="M12" s="244"/>
    </row>
    <row r="13" spans="1:22" ht="30" customHeight="1" thickBot="1">
      <c r="A13" s="244"/>
      <c r="B13" s="251"/>
      <c r="C13" s="127"/>
      <c r="D13" s="128"/>
      <c r="E13" s="128"/>
      <c r="F13" s="128"/>
      <c r="G13" s="128"/>
      <c r="H13" s="128"/>
      <c r="I13" s="128"/>
      <c r="J13" s="128"/>
      <c r="K13" s="129"/>
      <c r="L13" s="252"/>
      <c r="M13" s="244"/>
      <c r="O13" s="258" t="s">
        <v>109</v>
      </c>
      <c r="P13" s="259" t="s">
        <v>112</v>
      </c>
      <c r="Q13" s="259" t="s">
        <v>113</v>
      </c>
      <c r="R13" s="260" t="s">
        <v>114</v>
      </c>
      <c r="S13" s="259" t="s">
        <v>115</v>
      </c>
      <c r="T13" s="259" t="s">
        <v>100</v>
      </c>
      <c r="U13" s="259" t="s">
        <v>105</v>
      </c>
      <c r="V13" s="261" t="s">
        <v>106</v>
      </c>
    </row>
    <row r="14" spans="1:22" ht="30.75" customHeight="1">
      <c r="A14" s="244"/>
      <c r="B14" s="251"/>
      <c r="C14" s="130">
        <v>1.1000000000000001</v>
      </c>
      <c r="D14" s="131"/>
      <c r="E14" s="131"/>
      <c r="F14" s="131"/>
      <c r="G14" s="132" t="s">
        <v>98</v>
      </c>
      <c r="H14" s="131" t="s">
        <v>100</v>
      </c>
      <c r="I14" s="235">
        <f>+T14</f>
        <v>9</v>
      </c>
      <c r="J14" s="238">
        <v>107303.592</v>
      </c>
      <c r="K14" s="236">
        <f>ROUND(I14*J14, 0)</f>
        <v>965732</v>
      </c>
      <c r="L14" s="252"/>
      <c r="M14" s="244"/>
      <c r="O14" s="262" t="s">
        <v>110</v>
      </c>
      <c r="P14" s="263">
        <v>1.5</v>
      </c>
      <c r="Q14" s="263">
        <v>1.5</v>
      </c>
      <c r="R14" s="263">
        <v>1</v>
      </c>
      <c r="S14" s="263">
        <v>4</v>
      </c>
      <c r="T14" s="264">
        <f>+P14*Q14*R14*S14</f>
        <v>9</v>
      </c>
      <c r="U14" s="264"/>
      <c r="V14" s="265"/>
    </row>
    <row r="15" spans="1:22" ht="15">
      <c r="A15" s="244"/>
      <c r="B15" s="251"/>
      <c r="C15" s="159">
        <v>1.2</v>
      </c>
      <c r="D15" s="131"/>
      <c r="E15" s="131"/>
      <c r="F15" s="131"/>
      <c r="G15" s="132" t="s">
        <v>99</v>
      </c>
      <c r="H15" s="131" t="s">
        <v>100</v>
      </c>
      <c r="I15" s="235">
        <f>+T15</f>
        <v>9</v>
      </c>
      <c r="J15" s="238">
        <v>327175.570396</v>
      </c>
      <c r="K15" s="236">
        <f>ROUND(I15*J15, 0)</f>
        <v>2944580</v>
      </c>
      <c r="L15" s="252"/>
      <c r="M15" s="244"/>
      <c r="O15" s="266" t="s">
        <v>111</v>
      </c>
      <c r="P15" s="267">
        <v>1.5</v>
      </c>
      <c r="Q15" s="267">
        <v>1.5</v>
      </c>
      <c r="R15" s="267">
        <v>1</v>
      </c>
      <c r="S15" s="267">
        <v>4</v>
      </c>
      <c r="T15" s="268">
        <f>+P15*Q15*R15*S15</f>
        <v>9</v>
      </c>
      <c r="U15" s="268"/>
      <c r="V15" s="269"/>
    </row>
    <row r="16" spans="1:22" ht="15.75" thickBot="1">
      <c r="A16" s="244"/>
      <c r="B16" s="251"/>
      <c r="C16" s="136" t="s">
        <v>18</v>
      </c>
      <c r="D16" s="137"/>
      <c r="E16" s="137"/>
      <c r="F16" s="137"/>
      <c r="G16" s="138"/>
      <c r="H16" s="137"/>
      <c r="I16" s="234"/>
      <c r="J16" s="239"/>
      <c r="K16" s="237">
        <f>+K14+K15</f>
        <v>3910312</v>
      </c>
      <c r="L16" s="252"/>
      <c r="M16" s="244"/>
      <c r="O16" s="266" t="s">
        <v>116</v>
      </c>
      <c r="P16" s="267">
        <v>1</v>
      </c>
      <c r="Q16" s="267">
        <v>1</v>
      </c>
      <c r="R16" s="267">
        <v>0.5</v>
      </c>
      <c r="S16" s="267">
        <v>4</v>
      </c>
      <c r="T16" s="268">
        <f>+P16*Q16*R16*S16</f>
        <v>2</v>
      </c>
      <c r="U16" s="268"/>
      <c r="V16" s="269"/>
    </row>
    <row r="17" spans="1:24" ht="30" customHeight="1" thickBot="1">
      <c r="A17" s="244"/>
      <c r="B17" s="251"/>
      <c r="C17" s="127"/>
      <c r="D17" s="128"/>
      <c r="E17" s="128"/>
      <c r="F17" s="128"/>
      <c r="G17" s="128"/>
      <c r="H17" s="128"/>
      <c r="I17" s="128"/>
      <c r="J17" s="240"/>
      <c r="K17" s="129"/>
      <c r="L17" s="252"/>
      <c r="M17" s="244"/>
      <c r="O17" s="266" t="s">
        <v>117</v>
      </c>
      <c r="P17" s="268">
        <v>2</v>
      </c>
      <c r="Q17" s="268">
        <v>0.25</v>
      </c>
      <c r="R17" s="268">
        <v>0.25</v>
      </c>
      <c r="S17" s="268">
        <v>0</v>
      </c>
      <c r="T17" s="270">
        <f>+P17*Q17*R17*S17</f>
        <v>0</v>
      </c>
      <c r="U17" s="268"/>
      <c r="V17" s="269"/>
    </row>
    <row r="18" spans="1:24" ht="28.5">
      <c r="A18" s="244"/>
      <c r="B18" s="251"/>
      <c r="C18" s="130" t="s">
        <v>101</v>
      </c>
      <c r="D18" s="131"/>
      <c r="E18" s="131"/>
      <c r="F18" s="131"/>
      <c r="G18" s="132" t="s">
        <v>102</v>
      </c>
      <c r="H18" s="131" t="s">
        <v>100</v>
      </c>
      <c r="I18" s="308">
        <v>6.6508017632763794</v>
      </c>
      <c r="J18" s="238">
        <v>1633325</v>
      </c>
      <c r="K18" s="236">
        <f>ROUND(I18*J18, 0)</f>
        <v>10862921</v>
      </c>
      <c r="L18" s="252"/>
      <c r="M18" s="244"/>
      <c r="O18" s="266" t="s">
        <v>118</v>
      </c>
      <c r="P18" s="268">
        <v>7</v>
      </c>
      <c r="Q18" s="268">
        <v>0.25</v>
      </c>
      <c r="R18" s="271">
        <v>0.25</v>
      </c>
      <c r="S18" s="268">
        <v>0</v>
      </c>
      <c r="T18" s="270">
        <f>+P18*Q18*R18*S18</f>
        <v>0</v>
      </c>
      <c r="U18" s="268"/>
      <c r="V18" s="269"/>
    </row>
    <row r="19" spans="1:24" ht="30" customHeight="1">
      <c r="A19" s="244"/>
      <c r="B19" s="251"/>
      <c r="C19" s="130">
        <v>2.2000000000000002</v>
      </c>
      <c r="D19" s="131"/>
      <c r="E19" s="131"/>
      <c r="F19" s="131"/>
      <c r="G19" s="132" t="s">
        <v>152</v>
      </c>
      <c r="H19" s="131" t="s">
        <v>105</v>
      </c>
      <c r="I19" s="235">
        <f>+U21</f>
        <v>10.5</v>
      </c>
      <c r="J19" s="238">
        <v>421399.00900000008</v>
      </c>
      <c r="K19" s="236">
        <f t="shared" ref="K19:K24" si="0">ROUND(I19*J19, 0)</f>
        <v>4424690</v>
      </c>
      <c r="L19" s="252"/>
      <c r="M19" s="244"/>
      <c r="O19" s="266" t="s">
        <v>119</v>
      </c>
      <c r="P19" s="268">
        <v>1.5</v>
      </c>
      <c r="Q19" s="268">
        <v>0.25</v>
      </c>
      <c r="R19" s="271">
        <v>0.25</v>
      </c>
      <c r="S19" s="268">
        <v>0</v>
      </c>
      <c r="T19" s="270">
        <f t="shared" ref="T19:T20" si="1">+P19*Q19*R19*S19</f>
        <v>0</v>
      </c>
      <c r="U19" s="268"/>
      <c r="V19" s="269"/>
    </row>
    <row r="20" spans="1:24" s="244" customFormat="1" ht="42.75">
      <c r="B20" s="251"/>
      <c r="C20" s="130">
        <v>2.2999999999999998</v>
      </c>
      <c r="D20" s="143"/>
      <c r="E20" s="143"/>
      <c r="F20" s="143"/>
      <c r="G20" s="150" t="s">
        <v>103</v>
      </c>
      <c r="H20" s="143" t="s">
        <v>106</v>
      </c>
      <c r="I20" s="308">
        <f>+V22+V23</f>
        <v>18</v>
      </c>
      <c r="J20" s="309">
        <v>291149.60239999997</v>
      </c>
      <c r="K20" s="310">
        <f t="shared" si="0"/>
        <v>5240693</v>
      </c>
      <c r="L20" s="252"/>
      <c r="O20" s="266" t="s">
        <v>120</v>
      </c>
      <c r="P20" s="268">
        <v>2</v>
      </c>
      <c r="Q20" s="268">
        <v>0.35</v>
      </c>
      <c r="R20" s="271">
        <v>0.35</v>
      </c>
      <c r="S20" s="268">
        <v>4</v>
      </c>
      <c r="T20" s="268">
        <f t="shared" si="1"/>
        <v>0.97999999999999987</v>
      </c>
      <c r="U20" s="268"/>
      <c r="V20" s="269"/>
    </row>
    <row r="21" spans="1:24" ht="42.75">
      <c r="B21" s="272"/>
      <c r="C21" s="130">
        <v>2.4</v>
      </c>
      <c r="D21" s="131"/>
      <c r="E21" s="131"/>
      <c r="F21" s="131"/>
      <c r="G21" s="132" t="s">
        <v>104</v>
      </c>
      <c r="H21" s="131" t="s">
        <v>107</v>
      </c>
      <c r="I21" s="235">
        <v>543</v>
      </c>
      <c r="J21" s="238">
        <v>14505.225</v>
      </c>
      <c r="K21" s="236">
        <f t="shared" si="0"/>
        <v>7876337</v>
      </c>
      <c r="L21" s="273"/>
      <c r="O21" s="266" t="s">
        <v>121</v>
      </c>
      <c r="P21" s="268">
        <v>7</v>
      </c>
      <c r="Q21" s="268">
        <v>1.5</v>
      </c>
      <c r="R21" s="271"/>
      <c r="S21" s="268"/>
      <c r="T21" s="268"/>
      <c r="U21" s="268">
        <f>+P21*Q21</f>
        <v>10.5</v>
      </c>
      <c r="V21" s="269"/>
    </row>
    <row r="22" spans="1:24" ht="33.75" customHeight="1">
      <c r="B22" s="272"/>
      <c r="C22" s="130">
        <v>2.5</v>
      </c>
      <c r="D22" s="131"/>
      <c r="E22" s="131"/>
      <c r="F22" s="131"/>
      <c r="G22" s="132" t="s">
        <v>146</v>
      </c>
      <c r="H22" s="131" t="s">
        <v>107</v>
      </c>
      <c r="I22" s="235">
        <f>+X28+X29</f>
        <v>609</v>
      </c>
      <c r="J22" s="238">
        <v>22000</v>
      </c>
      <c r="K22" s="236">
        <f t="shared" si="0"/>
        <v>13398000</v>
      </c>
      <c r="L22" s="273"/>
      <c r="O22" s="266" t="s">
        <v>122</v>
      </c>
      <c r="P22" s="268">
        <v>7</v>
      </c>
      <c r="Q22" s="268"/>
      <c r="R22" s="271"/>
      <c r="S22" s="268">
        <v>2</v>
      </c>
      <c r="T22" s="268"/>
      <c r="U22" s="268"/>
      <c r="V22" s="269">
        <f>+P22*S22</f>
        <v>14</v>
      </c>
    </row>
    <row r="23" spans="1:24" ht="36.75" customHeight="1">
      <c r="B23" s="272"/>
      <c r="C23" s="130">
        <v>2.6</v>
      </c>
      <c r="D23" s="131"/>
      <c r="E23" s="131"/>
      <c r="F23" s="131"/>
      <c r="G23" s="132" t="s">
        <v>144</v>
      </c>
      <c r="H23" s="131" t="s">
        <v>105</v>
      </c>
      <c r="I23" s="235">
        <f>+U24</f>
        <v>16</v>
      </c>
      <c r="J23" s="238">
        <v>170230</v>
      </c>
      <c r="K23" s="236">
        <f t="shared" si="0"/>
        <v>2723680</v>
      </c>
      <c r="L23" s="273"/>
      <c r="O23" s="266" t="s">
        <v>123</v>
      </c>
      <c r="P23" s="268">
        <v>2</v>
      </c>
      <c r="Q23" s="268"/>
      <c r="R23" s="271"/>
      <c r="S23" s="268">
        <v>2</v>
      </c>
      <c r="T23" s="268"/>
      <c r="U23" s="268"/>
      <c r="V23" s="269">
        <f>+P23*S23</f>
        <v>4</v>
      </c>
    </row>
    <row r="24" spans="1:24" ht="41.25" customHeight="1">
      <c r="B24" s="272"/>
      <c r="C24" s="130">
        <v>2.7</v>
      </c>
      <c r="D24" s="131"/>
      <c r="E24" s="131"/>
      <c r="F24" s="131"/>
      <c r="G24" s="132" t="s">
        <v>145</v>
      </c>
      <c r="H24" s="131" t="s">
        <v>106</v>
      </c>
      <c r="I24" s="235">
        <f>+V25</f>
        <v>7</v>
      </c>
      <c r="J24" s="238">
        <v>84101</v>
      </c>
      <c r="K24" s="236">
        <f t="shared" si="0"/>
        <v>588707</v>
      </c>
      <c r="L24" s="273"/>
      <c r="O24" s="266" t="s">
        <v>148</v>
      </c>
      <c r="P24" s="268">
        <v>8</v>
      </c>
      <c r="Q24" s="268">
        <v>2</v>
      </c>
      <c r="R24" s="271"/>
      <c r="S24" s="268">
        <v>1</v>
      </c>
      <c r="T24" s="268"/>
      <c r="U24" s="268">
        <f>+P24*Q24*S24</f>
        <v>16</v>
      </c>
      <c r="V24" s="269"/>
    </row>
    <row r="25" spans="1:24" ht="30" customHeight="1" thickBot="1">
      <c r="A25" s="244"/>
      <c r="B25" s="251"/>
      <c r="C25" s="136" t="s">
        <v>18</v>
      </c>
      <c r="D25" s="145"/>
      <c r="E25" s="146"/>
      <c r="F25" s="145"/>
      <c r="G25" s="145"/>
      <c r="H25" s="145"/>
      <c r="I25" s="133"/>
      <c r="J25" s="145"/>
      <c r="K25" s="237">
        <f>+K18+K19+K20+K21+K22+K23+K24</f>
        <v>45115028</v>
      </c>
      <c r="L25" s="252"/>
      <c r="M25" s="244"/>
      <c r="O25" s="266" t="s">
        <v>124</v>
      </c>
      <c r="P25" s="268">
        <v>7</v>
      </c>
      <c r="Q25" s="268"/>
      <c r="R25" s="271"/>
      <c r="S25" s="268">
        <v>1</v>
      </c>
      <c r="T25" s="268"/>
      <c r="U25" s="268"/>
      <c r="V25" s="269">
        <f>+P25*S25</f>
        <v>7</v>
      </c>
    </row>
    <row r="26" spans="1:24" ht="10.5" customHeight="1" thickBot="1">
      <c r="A26" s="244"/>
      <c r="B26" s="251"/>
      <c r="C26" s="127"/>
      <c r="D26" s="128"/>
      <c r="E26" s="128"/>
      <c r="F26" s="128"/>
      <c r="G26" s="128"/>
      <c r="H26" s="128"/>
      <c r="I26" s="128"/>
      <c r="J26" s="128"/>
      <c r="K26" s="129"/>
      <c r="L26" s="252"/>
      <c r="M26" s="244"/>
      <c r="O26" s="266" t="s">
        <v>125</v>
      </c>
      <c r="P26" s="268">
        <v>7</v>
      </c>
      <c r="Q26" s="268"/>
      <c r="R26" s="271"/>
      <c r="S26" s="268">
        <v>3</v>
      </c>
      <c r="T26" s="268"/>
      <c r="U26" s="268"/>
      <c r="V26" s="269">
        <f>+P26*S26</f>
        <v>21</v>
      </c>
    </row>
    <row r="27" spans="1:24" s="277" customFormat="1" ht="30" customHeight="1" thickBot="1">
      <c r="A27" s="274"/>
      <c r="B27" s="275"/>
      <c r="C27" s="320" t="s">
        <v>154</v>
      </c>
      <c r="D27" s="321"/>
      <c r="E27" s="321"/>
      <c r="F27" s="321"/>
      <c r="G27" s="321"/>
      <c r="H27" s="321"/>
      <c r="I27" s="321"/>
      <c r="J27" s="322"/>
      <c r="K27" s="164">
        <f>+K25+K16</f>
        <v>49025340</v>
      </c>
      <c r="L27" s="276"/>
      <c r="M27" s="274"/>
      <c r="O27" s="278" t="s">
        <v>126</v>
      </c>
      <c r="P27" s="279">
        <v>7</v>
      </c>
      <c r="Q27" s="279"/>
      <c r="R27" s="280"/>
      <c r="S27" s="279">
        <v>3</v>
      </c>
      <c r="T27" s="279"/>
      <c r="U27" s="279"/>
      <c r="V27" s="281">
        <f>+P27*S27</f>
        <v>21</v>
      </c>
      <c r="W27" s="282" t="s">
        <v>150</v>
      </c>
      <c r="X27" s="283" t="s">
        <v>151</v>
      </c>
    </row>
    <row r="28" spans="1:24" s="277" customFormat="1" ht="45.75" customHeight="1">
      <c r="A28" s="274"/>
      <c r="B28" s="275"/>
      <c r="C28" s="241"/>
      <c r="D28" s="242"/>
      <c r="E28" s="242"/>
      <c r="F28" s="242"/>
      <c r="G28" s="242"/>
      <c r="H28" s="242"/>
      <c r="I28" s="242"/>
      <c r="J28" s="242"/>
      <c r="K28" s="243"/>
      <c r="L28" s="276"/>
      <c r="M28" s="274"/>
      <c r="O28" s="284" t="s">
        <v>147</v>
      </c>
      <c r="P28" s="285">
        <v>56</v>
      </c>
      <c r="Q28" s="285"/>
      <c r="R28" s="286"/>
      <c r="S28" s="285"/>
      <c r="T28" s="285"/>
      <c r="U28" s="285"/>
      <c r="V28" s="287"/>
      <c r="W28" s="285">
        <v>6.5</v>
      </c>
      <c r="X28" s="288">
        <f>+P28*W28</f>
        <v>364</v>
      </c>
    </row>
    <row r="29" spans="1:24" s="277" customFormat="1" ht="29.25" thickBot="1">
      <c r="A29" s="274"/>
      <c r="B29" s="275"/>
      <c r="C29" s="241"/>
      <c r="D29" s="242"/>
      <c r="E29" s="242"/>
      <c r="F29" s="165"/>
      <c r="G29" s="165"/>
      <c r="H29" s="165"/>
      <c r="I29" s="165"/>
      <c r="J29" s="165"/>
      <c r="K29" s="166"/>
      <c r="L29" s="276"/>
      <c r="M29" s="274"/>
      <c r="O29" s="278" t="s">
        <v>149</v>
      </c>
      <c r="P29" s="279">
        <v>50</v>
      </c>
      <c r="Q29" s="279"/>
      <c r="R29" s="280"/>
      <c r="S29" s="279"/>
      <c r="T29" s="279"/>
      <c r="U29" s="279"/>
      <c r="V29" s="281"/>
      <c r="W29" s="279">
        <v>4.9000000000000004</v>
      </c>
      <c r="X29" s="289">
        <f>+P29*W29</f>
        <v>245.00000000000003</v>
      </c>
    </row>
    <row r="30" spans="1:24" s="277" customFormat="1" ht="27.75" customHeight="1" thickBot="1">
      <c r="A30" s="274"/>
      <c r="B30" s="275"/>
      <c r="C30" s="165"/>
      <c r="D30" s="165"/>
      <c r="E30" s="165"/>
      <c r="F30" s="165"/>
      <c r="G30" s="165"/>
      <c r="H30" s="165"/>
      <c r="I30" s="165"/>
      <c r="J30" s="165"/>
      <c r="K30" s="166"/>
      <c r="L30" s="276"/>
      <c r="M30" s="274"/>
      <c r="O30" s="342" t="s">
        <v>127</v>
      </c>
      <c r="P30" s="343"/>
      <c r="Q30" s="343"/>
      <c r="R30" s="343"/>
      <c r="S30" s="343"/>
      <c r="T30" s="343"/>
      <c r="U30" s="343"/>
      <c r="V30" s="344"/>
    </row>
    <row r="31" spans="1:24" s="277" customFormat="1" ht="30.75" thickBot="1">
      <c r="A31" s="274"/>
      <c r="B31" s="275"/>
      <c r="C31" s="167"/>
      <c r="D31" s="168"/>
      <c r="E31" s="167"/>
      <c r="F31" s="167"/>
      <c r="G31" s="311" t="s">
        <v>108</v>
      </c>
      <c r="H31" s="312"/>
      <c r="I31" s="312"/>
      <c r="J31" s="313"/>
      <c r="K31" s="169">
        <f>+K27</f>
        <v>49025340</v>
      </c>
      <c r="L31" s="276"/>
      <c r="M31" s="274"/>
      <c r="O31" s="290" t="s">
        <v>109</v>
      </c>
      <c r="P31" s="291" t="s">
        <v>129</v>
      </c>
      <c r="Q31" s="291" t="s">
        <v>128</v>
      </c>
      <c r="R31" s="292" t="s">
        <v>130</v>
      </c>
      <c r="S31" s="291" t="s">
        <v>115</v>
      </c>
      <c r="T31" s="293" t="s">
        <v>131</v>
      </c>
      <c r="U31" s="294"/>
      <c r="V31" s="294"/>
    </row>
    <row r="32" spans="1:24" s="277" customFormat="1" ht="39.75" customHeight="1">
      <c r="A32" s="274"/>
      <c r="B32" s="275"/>
      <c r="C32" s="167"/>
      <c r="D32" s="168"/>
      <c r="E32" s="167"/>
      <c r="F32" s="167"/>
      <c r="G32" s="181"/>
      <c r="H32" s="176"/>
      <c r="I32" s="177"/>
      <c r="J32" s="182"/>
      <c r="K32" s="174"/>
      <c r="L32" s="276"/>
      <c r="M32" s="274"/>
      <c r="O32" s="262" t="s">
        <v>132</v>
      </c>
      <c r="P32" s="264">
        <v>0.99199999999999999</v>
      </c>
      <c r="Q32" s="264">
        <f>7/0.15</f>
        <v>46.666666666666671</v>
      </c>
      <c r="R32" s="295">
        <v>1.5</v>
      </c>
      <c r="S32" s="264">
        <v>1</v>
      </c>
      <c r="T32" s="265">
        <f>+P32*Q32*R32*S32</f>
        <v>69.44</v>
      </c>
      <c r="U32" s="296"/>
      <c r="V32" s="296"/>
    </row>
    <row r="33" spans="1:22" s="277" customFormat="1" ht="39.75" customHeight="1" thickBot="1">
      <c r="A33" s="274"/>
      <c r="B33" s="275"/>
      <c r="C33" s="167"/>
      <c r="D33" s="168"/>
      <c r="E33" s="167"/>
      <c r="F33" s="183"/>
      <c r="G33" s="181"/>
      <c r="H33" s="176"/>
      <c r="I33" s="177"/>
      <c r="J33" s="182"/>
      <c r="K33" s="180"/>
      <c r="L33" s="276"/>
      <c r="M33" s="274"/>
      <c r="O33" s="278" t="s">
        <v>133</v>
      </c>
      <c r="P33" s="279">
        <v>0.99199999999999999</v>
      </c>
      <c r="Q33" s="279">
        <f>1.5/0.15</f>
        <v>10</v>
      </c>
      <c r="R33" s="280">
        <v>7</v>
      </c>
      <c r="S33" s="279">
        <v>1</v>
      </c>
      <c r="T33" s="289">
        <f>+P33*Q33*R33*S33</f>
        <v>69.44</v>
      </c>
      <c r="U33" s="296"/>
      <c r="V33" s="296"/>
    </row>
    <row r="34" spans="1:22" s="277" customFormat="1" ht="63.75" customHeight="1" thickBot="1">
      <c r="A34" s="274"/>
      <c r="B34" s="275"/>
      <c r="C34" s="167"/>
      <c r="D34" s="168"/>
      <c r="E34" s="167"/>
      <c r="F34" s="167"/>
      <c r="G34" s="184" t="s">
        <v>21</v>
      </c>
      <c r="H34" s="185"/>
      <c r="I34" s="186"/>
      <c r="J34" s="187"/>
      <c r="K34" s="164">
        <f>+K31</f>
        <v>49025340</v>
      </c>
      <c r="L34" s="276"/>
      <c r="M34" s="274"/>
      <c r="O34" s="262" t="s">
        <v>137</v>
      </c>
      <c r="P34" s="264">
        <v>0.99199999999999999</v>
      </c>
      <c r="Q34" s="264">
        <v>4</v>
      </c>
      <c r="R34" s="295">
        <f>+P20</f>
        <v>2</v>
      </c>
      <c r="S34" s="264">
        <v>0</v>
      </c>
      <c r="T34" s="297">
        <f>+P34*Q34*R34*S34</f>
        <v>0</v>
      </c>
      <c r="U34" s="296"/>
      <c r="V34" s="296"/>
    </row>
    <row r="35" spans="1:22" s="277" customFormat="1" ht="57.75" customHeight="1" thickBot="1">
      <c r="A35" s="274"/>
      <c r="B35" s="275"/>
      <c r="C35" s="167"/>
      <c r="D35" s="168"/>
      <c r="E35" s="168"/>
      <c r="F35" s="168"/>
      <c r="G35" s="167"/>
      <c r="H35" s="167"/>
      <c r="I35" s="188"/>
      <c r="J35" s="189"/>
      <c r="K35" s="190"/>
      <c r="L35" s="276"/>
      <c r="M35" s="274"/>
      <c r="O35" s="278" t="s">
        <v>136</v>
      </c>
      <c r="P35" s="279">
        <v>0.56000000000000005</v>
      </c>
      <c r="Q35" s="279">
        <f>+R34/0.15</f>
        <v>13.333333333333334</v>
      </c>
      <c r="R35" s="280">
        <v>1.1000000000000001</v>
      </c>
      <c r="S35" s="279">
        <f>+S17</f>
        <v>0</v>
      </c>
      <c r="T35" s="298">
        <f>+P35*Q35*R35*S35</f>
        <v>0</v>
      </c>
      <c r="U35" s="296"/>
      <c r="V35" s="296"/>
    </row>
    <row r="36" spans="1:22" s="277" customFormat="1" ht="53.25" customHeight="1">
      <c r="A36" s="274"/>
      <c r="B36" s="275"/>
      <c r="C36" s="191"/>
      <c r="D36" s="325"/>
      <c r="E36" s="325"/>
      <c r="F36" s="325"/>
      <c r="G36" s="325"/>
      <c r="H36" s="325"/>
      <c r="I36" s="325"/>
      <c r="J36" s="325"/>
      <c r="K36" s="326"/>
      <c r="L36" s="299"/>
      <c r="M36" s="274"/>
      <c r="O36" s="262" t="s">
        <v>135</v>
      </c>
      <c r="P36" s="264">
        <v>0.99199999999999999</v>
      </c>
      <c r="Q36" s="264">
        <v>4</v>
      </c>
      <c r="R36" s="295">
        <f>+P18*S18</f>
        <v>0</v>
      </c>
      <c r="S36" s="264">
        <v>0</v>
      </c>
      <c r="T36" s="297">
        <f t="shared" ref="T36:T39" si="2">+P36*Q36*R36*S36</f>
        <v>0</v>
      </c>
      <c r="U36" s="296"/>
      <c r="V36" s="296"/>
    </row>
    <row r="37" spans="1:22" s="277" customFormat="1" ht="46.5" customHeight="1" thickBot="1">
      <c r="A37" s="274"/>
      <c r="B37" s="275"/>
      <c r="C37" s="315" t="s">
        <v>22</v>
      </c>
      <c r="D37" s="316"/>
      <c r="E37" s="316"/>
      <c r="F37" s="316"/>
      <c r="G37" s="316"/>
      <c r="H37" s="323" t="s">
        <v>23</v>
      </c>
      <c r="I37" s="323"/>
      <c r="J37" s="323"/>
      <c r="K37" s="192" t="s">
        <v>24</v>
      </c>
      <c r="L37" s="300"/>
      <c r="M37" s="274"/>
      <c r="O37" s="278" t="s">
        <v>134</v>
      </c>
      <c r="P37" s="279">
        <v>0.56000000000000005</v>
      </c>
      <c r="Q37" s="279">
        <f>+R36/0.15</f>
        <v>0</v>
      </c>
      <c r="R37" s="280">
        <v>1.1000000000000001</v>
      </c>
      <c r="S37" s="279">
        <v>0</v>
      </c>
      <c r="T37" s="298">
        <f t="shared" si="2"/>
        <v>0</v>
      </c>
      <c r="U37" s="296"/>
      <c r="V37" s="296"/>
    </row>
    <row r="38" spans="1:22" s="277" customFormat="1" ht="32.25" customHeight="1">
      <c r="A38" s="274"/>
      <c r="B38" s="275"/>
      <c r="C38" s="315" t="s">
        <v>25</v>
      </c>
      <c r="D38" s="316"/>
      <c r="E38" s="316"/>
      <c r="F38" s="316"/>
      <c r="G38" s="316"/>
      <c r="H38" s="324" t="s">
        <v>26</v>
      </c>
      <c r="I38" s="324"/>
      <c r="J38" s="193" t="s">
        <v>27</v>
      </c>
      <c r="K38" s="194">
        <v>0.3</v>
      </c>
      <c r="L38" s="300"/>
      <c r="M38" s="274"/>
      <c r="O38" s="262" t="s">
        <v>139</v>
      </c>
      <c r="P38" s="264">
        <v>0.99199999999999999</v>
      </c>
      <c r="Q38" s="264">
        <f>+P16/0.15</f>
        <v>6.666666666666667</v>
      </c>
      <c r="R38" s="295">
        <v>1</v>
      </c>
      <c r="S38" s="264">
        <v>1</v>
      </c>
      <c r="T38" s="265">
        <f>+P38*Q38*R38*S38</f>
        <v>6.6133333333333333</v>
      </c>
      <c r="U38" s="296"/>
      <c r="V38" s="296"/>
    </row>
    <row r="39" spans="1:22" s="277" customFormat="1" ht="30" customHeight="1" thickBot="1">
      <c r="A39" s="274"/>
      <c r="B39" s="275"/>
      <c r="C39" s="315" t="s">
        <v>28</v>
      </c>
      <c r="D39" s="316"/>
      <c r="E39" s="316"/>
      <c r="F39" s="316"/>
      <c r="G39" s="316"/>
      <c r="H39" s="339" t="s">
        <v>29</v>
      </c>
      <c r="I39" s="340"/>
      <c r="J39" s="193" t="s">
        <v>30</v>
      </c>
      <c r="K39" s="194">
        <v>0</v>
      </c>
      <c r="L39" s="300"/>
      <c r="M39" s="274"/>
      <c r="O39" s="278" t="s">
        <v>138</v>
      </c>
      <c r="P39" s="279">
        <v>0.99199999999999999</v>
      </c>
      <c r="Q39" s="279">
        <f>+Q16/0.15</f>
        <v>6.666666666666667</v>
      </c>
      <c r="R39" s="280">
        <v>1</v>
      </c>
      <c r="S39" s="279">
        <v>1</v>
      </c>
      <c r="T39" s="289">
        <f t="shared" si="2"/>
        <v>6.6133333333333333</v>
      </c>
      <c r="U39" s="296"/>
      <c r="V39" s="296"/>
    </row>
    <row r="40" spans="1:22" s="301" customFormat="1" ht="69" customHeight="1">
      <c r="A40" s="274"/>
      <c r="B40" s="275"/>
      <c r="C40" s="202"/>
      <c r="E40" s="203"/>
      <c r="F40" s="203"/>
      <c r="G40" s="204"/>
      <c r="H40" s="341" t="s">
        <v>31</v>
      </c>
      <c r="I40" s="324"/>
      <c r="J40" s="193" t="s">
        <v>32</v>
      </c>
      <c r="K40" s="194">
        <v>0.06</v>
      </c>
      <c r="L40" s="276"/>
      <c r="M40" s="274"/>
      <c r="O40" s="262" t="s">
        <v>141</v>
      </c>
      <c r="P40" s="264">
        <v>0.99199999999999999</v>
      </c>
      <c r="Q40" s="264">
        <f>+S20</f>
        <v>4</v>
      </c>
      <c r="R40" s="295">
        <v>1.5</v>
      </c>
      <c r="S40" s="264">
        <v>1</v>
      </c>
      <c r="T40" s="265">
        <f>+P40*Q40*R40*S40</f>
        <v>5.952</v>
      </c>
      <c r="U40" s="296"/>
      <c r="V40" s="296"/>
    </row>
    <row r="41" spans="1:22" ht="57" customHeight="1" thickBot="1">
      <c r="A41" s="244"/>
      <c r="B41" s="251"/>
      <c r="C41" s="205"/>
      <c r="D41" s="206"/>
      <c r="E41" s="206"/>
      <c r="F41" s="206"/>
      <c r="G41" s="207"/>
      <c r="H41" s="324" t="s">
        <v>33</v>
      </c>
      <c r="I41" s="324"/>
      <c r="J41" s="193" t="s">
        <v>34</v>
      </c>
      <c r="K41" s="194">
        <f>+K38+K39+K40</f>
        <v>0.36</v>
      </c>
      <c r="L41" s="252"/>
      <c r="M41" s="244"/>
      <c r="O41" s="278" t="s">
        <v>140</v>
      </c>
      <c r="P41" s="279">
        <v>0.56000000000000005</v>
      </c>
      <c r="Q41" s="279">
        <f>+R40/0.15</f>
        <v>10</v>
      </c>
      <c r="R41" s="280">
        <v>1.5</v>
      </c>
      <c r="S41" s="279">
        <v>1</v>
      </c>
      <c r="T41" s="289">
        <f t="shared" ref="T41" si="3">+P41*Q41*R41*S41</f>
        <v>8.4</v>
      </c>
      <c r="U41" s="296"/>
      <c r="V41" s="296"/>
    </row>
    <row r="42" spans="1:22" ht="15.75" thickBot="1">
      <c r="A42" s="244"/>
      <c r="B42" s="251"/>
      <c r="C42" s="212"/>
      <c r="D42" s="210"/>
      <c r="E42" s="210"/>
      <c r="F42" s="210"/>
      <c r="G42" s="211"/>
      <c r="H42" s="337"/>
      <c r="I42" s="337"/>
      <c r="J42" s="337"/>
      <c r="K42" s="338"/>
      <c r="L42" s="252"/>
      <c r="M42" s="244"/>
    </row>
    <row r="43" spans="1:22" ht="15.75" thickBot="1">
      <c r="A43" s="244"/>
      <c r="B43" s="302"/>
      <c r="C43" s="303"/>
      <c r="D43" s="303"/>
      <c r="E43" s="304"/>
      <c r="F43" s="303"/>
      <c r="G43" s="305"/>
      <c r="H43" s="303"/>
      <c r="I43" s="303"/>
      <c r="J43" s="303"/>
      <c r="K43" s="303"/>
      <c r="L43" s="306"/>
      <c r="M43" s="244"/>
    </row>
    <row r="44" spans="1:22" ht="15.75" thickTop="1">
      <c r="A44" s="244"/>
      <c r="B44" s="244"/>
      <c r="C44" s="244"/>
      <c r="D44" s="244"/>
      <c r="E44" s="245"/>
      <c r="F44" s="244"/>
      <c r="G44" s="244"/>
      <c r="H44" s="244"/>
      <c r="I44" s="244"/>
      <c r="J44" s="244"/>
      <c r="K44" s="244"/>
      <c r="L44" s="244"/>
      <c r="M44" s="244"/>
    </row>
  </sheetData>
  <mergeCells count="27">
    <mergeCell ref="O30:V30"/>
    <mergeCell ref="G11:G12"/>
    <mergeCell ref="H11:H12"/>
    <mergeCell ref="E11:F11"/>
    <mergeCell ref="C7:K8"/>
    <mergeCell ref="C9:K9"/>
    <mergeCell ref="H42:K42"/>
    <mergeCell ref="C39:G39"/>
    <mergeCell ref="H39:I39"/>
    <mergeCell ref="H40:I40"/>
    <mergeCell ref="H41:I41"/>
    <mergeCell ref="G31:J31"/>
    <mergeCell ref="C3:F3"/>
    <mergeCell ref="C38:G38"/>
    <mergeCell ref="C10:K10"/>
    <mergeCell ref="C27:J27"/>
    <mergeCell ref="C37:G37"/>
    <mergeCell ref="H37:J37"/>
    <mergeCell ref="H38:I38"/>
    <mergeCell ref="D36:K36"/>
    <mergeCell ref="C6:K6"/>
    <mergeCell ref="I11:I12"/>
    <mergeCell ref="C5:K5"/>
    <mergeCell ref="J11:J12"/>
    <mergeCell ref="K11:K12"/>
    <mergeCell ref="C11:C12"/>
    <mergeCell ref="D11:D12"/>
  </mergeCells>
  <pageMargins left="0.11811023622047245" right="0.11811023622047245" top="0.15748031496062992" bottom="0.15748031496062992" header="0.31496062992125984" footer="0.31496062992125984"/>
  <pageSetup scale="33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6"/>
      <c r="D2" s="226"/>
      <c r="E2" s="227"/>
      <c r="F2" s="226"/>
      <c r="G2" s="226"/>
      <c r="H2" s="226"/>
      <c r="I2" s="226"/>
      <c r="J2" s="226"/>
      <c r="K2" s="226"/>
      <c r="L2" s="8"/>
      <c r="M2" s="5"/>
    </row>
    <row r="3" spans="1:13" ht="26.25" customHeight="1">
      <c r="A3" s="5"/>
      <c r="B3" s="9"/>
      <c r="C3" s="314" t="s">
        <v>35</v>
      </c>
      <c r="D3" s="314"/>
      <c r="E3" s="314"/>
      <c r="F3" s="314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8" t="s">
        <v>1</v>
      </c>
      <c r="D4" s="199" t="s">
        <v>2</v>
      </c>
      <c r="E4" s="198" t="s">
        <v>3</v>
      </c>
      <c r="F4" s="199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356" t="s">
        <v>4</v>
      </c>
      <c r="D5" s="356"/>
      <c r="E5" s="356"/>
      <c r="F5" s="356"/>
      <c r="G5" s="356"/>
      <c r="H5" s="356"/>
      <c r="I5" s="356"/>
      <c r="J5" s="356"/>
      <c r="K5" s="356"/>
      <c r="L5" s="10"/>
      <c r="M5" s="5"/>
    </row>
    <row r="6" spans="1:13" ht="17.25" thickBot="1">
      <c r="A6" s="5"/>
      <c r="B6" s="9"/>
      <c r="C6" s="327" t="s">
        <v>36</v>
      </c>
      <c r="D6" s="327"/>
      <c r="E6" s="327"/>
      <c r="F6" s="327"/>
      <c r="G6" s="327"/>
      <c r="H6" s="327"/>
      <c r="I6" s="327"/>
      <c r="J6" s="327"/>
      <c r="K6" s="327"/>
      <c r="L6" s="10"/>
      <c r="M6" s="5"/>
    </row>
    <row r="7" spans="1:13" s="20" customFormat="1" ht="16.5" customHeight="1">
      <c r="A7" s="19"/>
      <c r="B7" s="213"/>
      <c r="C7" s="357" t="s">
        <v>37</v>
      </c>
      <c r="D7" s="358"/>
      <c r="E7" s="358"/>
      <c r="F7" s="358"/>
      <c r="G7" s="358"/>
      <c r="H7" s="358"/>
      <c r="I7" s="358"/>
      <c r="J7" s="358"/>
      <c r="K7" s="359"/>
      <c r="L7" s="21"/>
      <c r="M7" s="19"/>
    </row>
    <row r="8" spans="1:13" ht="33.75" customHeight="1" thickBot="1">
      <c r="A8" s="5"/>
      <c r="B8" s="214"/>
      <c r="C8" s="360"/>
      <c r="D8" s="361"/>
      <c r="E8" s="361"/>
      <c r="F8" s="361"/>
      <c r="G8" s="361"/>
      <c r="H8" s="361"/>
      <c r="I8" s="361"/>
      <c r="J8" s="361"/>
      <c r="K8" s="362"/>
      <c r="L8" s="10"/>
      <c r="M8" s="5"/>
    </row>
    <row r="9" spans="1:13" ht="34.5" customHeight="1">
      <c r="A9" s="5"/>
      <c r="B9" s="214"/>
      <c r="C9" s="363" t="s">
        <v>38</v>
      </c>
      <c r="D9" s="364"/>
      <c r="E9" s="364"/>
      <c r="F9" s="364"/>
      <c r="G9" s="364"/>
      <c r="H9" s="364"/>
      <c r="I9" s="364"/>
      <c r="J9" s="364"/>
      <c r="K9" s="365"/>
      <c r="L9" s="10"/>
      <c r="M9" s="5"/>
    </row>
    <row r="10" spans="1:13" ht="30" customHeight="1" thickBot="1">
      <c r="A10" s="5"/>
      <c r="B10" s="214"/>
      <c r="C10" s="318"/>
      <c r="D10" s="318"/>
      <c r="E10" s="318"/>
      <c r="F10" s="318"/>
      <c r="G10" s="318"/>
      <c r="H10" s="318"/>
      <c r="I10" s="318"/>
      <c r="J10" s="318"/>
      <c r="K10" s="319"/>
      <c r="L10" s="10"/>
      <c r="M10" s="5"/>
    </row>
    <row r="11" spans="1:13" ht="30" customHeight="1">
      <c r="A11" s="5"/>
      <c r="B11" s="9"/>
      <c r="C11" s="335" t="s">
        <v>8</v>
      </c>
      <c r="D11" s="328" t="s">
        <v>9</v>
      </c>
      <c r="E11" s="345" t="s">
        <v>10</v>
      </c>
      <c r="F11" s="345"/>
      <c r="G11" s="335" t="s">
        <v>11</v>
      </c>
      <c r="H11" s="328" t="s">
        <v>12</v>
      </c>
      <c r="I11" s="328" t="s">
        <v>13</v>
      </c>
      <c r="J11" s="331" t="s">
        <v>14</v>
      </c>
      <c r="K11" s="333" t="s">
        <v>15</v>
      </c>
      <c r="L11" s="10"/>
      <c r="M11" s="5"/>
    </row>
    <row r="12" spans="1:13" ht="30" customHeight="1" thickBot="1">
      <c r="A12" s="5"/>
      <c r="B12" s="9"/>
      <c r="C12" s="336"/>
      <c r="D12" s="329"/>
      <c r="E12" s="126" t="s">
        <v>16</v>
      </c>
      <c r="F12" s="126" t="s">
        <v>17</v>
      </c>
      <c r="G12" s="336"/>
      <c r="H12" s="329"/>
      <c r="I12" s="329"/>
      <c r="J12" s="332"/>
      <c r="K12" s="334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320" t="s">
        <v>19</v>
      </c>
      <c r="D40" s="366"/>
      <c r="E40" s="366"/>
      <c r="F40" s="366"/>
      <c r="G40" s="366"/>
      <c r="H40" s="366"/>
      <c r="I40" s="366"/>
      <c r="J40" s="367"/>
      <c r="K40" s="164"/>
      <c r="L40" s="13"/>
      <c r="M40" s="11"/>
    </row>
    <row r="41" spans="1:13" s="3" customFormat="1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368"/>
      <c r="H42" s="369"/>
      <c r="I42" s="369"/>
      <c r="J42" s="370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5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4" t="s">
        <v>21</v>
      </c>
      <c r="H49" s="185"/>
      <c r="I49" s="186"/>
      <c r="J49" s="187"/>
      <c r="K49" s="164"/>
      <c r="L49" s="13"/>
      <c r="M49" s="11"/>
    </row>
    <row r="50" spans="1:13" s="3" customFormat="1" thickBot="1">
      <c r="A50" s="11"/>
      <c r="B50" s="12"/>
      <c r="C50" s="167"/>
      <c r="D50" s="168"/>
      <c r="E50" s="168"/>
      <c r="F50" s="168"/>
      <c r="G50" s="167"/>
      <c r="H50" s="167"/>
      <c r="I50" s="188"/>
      <c r="J50" s="189"/>
      <c r="K50" s="190"/>
      <c r="L50" s="13"/>
      <c r="M50" s="11"/>
    </row>
    <row r="51" spans="1:13" s="3" customFormat="1" ht="15.75">
      <c r="A51" s="11"/>
      <c r="B51" s="12"/>
      <c r="C51" s="191"/>
      <c r="D51" s="325"/>
      <c r="E51" s="325"/>
      <c r="F51" s="325"/>
      <c r="G51" s="325"/>
      <c r="H51" s="325"/>
      <c r="I51" s="325"/>
      <c r="J51" s="325"/>
      <c r="K51" s="326"/>
      <c r="L51" s="14"/>
      <c r="M51" s="11"/>
    </row>
    <row r="52" spans="1:13" s="3" customFormat="1" ht="46.5" customHeight="1">
      <c r="A52" s="11"/>
      <c r="B52" s="12"/>
      <c r="C52" s="315" t="s">
        <v>39</v>
      </c>
      <c r="D52" s="316"/>
      <c r="E52" s="316"/>
      <c r="F52" s="316"/>
      <c r="G52" s="316"/>
      <c r="H52" s="323" t="s">
        <v>11</v>
      </c>
      <c r="I52" s="323"/>
      <c r="J52" s="323"/>
      <c r="K52" s="192" t="s">
        <v>24</v>
      </c>
      <c r="L52" s="15"/>
      <c r="M52" s="11"/>
    </row>
    <row r="53" spans="1:13" s="3" customFormat="1" ht="32.25" customHeight="1">
      <c r="A53" s="11"/>
      <c r="B53" s="12"/>
      <c r="C53" s="315" t="s">
        <v>40</v>
      </c>
      <c r="D53" s="316"/>
      <c r="E53" s="316"/>
      <c r="F53" s="316"/>
      <c r="G53" s="316"/>
      <c r="H53" s="324" t="s">
        <v>26</v>
      </c>
      <c r="I53" s="324"/>
      <c r="J53" s="193" t="s">
        <v>27</v>
      </c>
      <c r="K53" s="194" t="s">
        <v>41</v>
      </c>
      <c r="L53" s="208"/>
      <c r="M53" s="11"/>
    </row>
    <row r="54" spans="1:13" s="3" customFormat="1" ht="30" customHeight="1">
      <c r="A54" s="11"/>
      <c r="B54" s="12"/>
      <c r="C54" s="315" t="s">
        <v>28</v>
      </c>
      <c r="D54" s="316"/>
      <c r="E54" s="316"/>
      <c r="F54" s="316"/>
      <c r="G54" s="316"/>
      <c r="H54" s="339" t="s">
        <v>29</v>
      </c>
      <c r="I54" s="340"/>
      <c r="J54" s="193" t="s">
        <v>30</v>
      </c>
      <c r="K54" s="194" t="s">
        <v>41</v>
      </c>
      <c r="L54" s="15"/>
      <c r="M54" s="11"/>
    </row>
    <row r="55" spans="1:13" s="4" customFormat="1" ht="58.5" customHeight="1">
      <c r="A55" s="11"/>
      <c r="B55" s="12"/>
      <c r="C55" s="202"/>
      <c r="D55" s="203"/>
      <c r="E55" s="203"/>
      <c r="F55" s="203"/>
      <c r="G55" s="204"/>
      <c r="H55" s="341" t="s">
        <v>31</v>
      </c>
      <c r="I55" s="324"/>
      <c r="J55" s="193" t="s">
        <v>32</v>
      </c>
      <c r="K55" s="194" t="s">
        <v>41</v>
      </c>
      <c r="L55" s="13"/>
      <c r="M55" s="11"/>
    </row>
    <row r="56" spans="1:13" ht="57.75" customHeight="1">
      <c r="A56" s="5"/>
      <c r="B56" s="9"/>
      <c r="C56" s="205"/>
      <c r="D56" s="206"/>
      <c r="E56" s="206"/>
      <c r="F56" s="206"/>
      <c r="G56" s="207"/>
      <c r="H56" s="324" t="s">
        <v>33</v>
      </c>
      <c r="I56" s="324"/>
      <c r="J56" s="193" t="s">
        <v>34</v>
      </c>
      <c r="K56" s="194" t="s">
        <v>41</v>
      </c>
      <c r="L56" s="10"/>
      <c r="M56" s="5"/>
    </row>
    <row r="57" spans="1:13" ht="17.25" thickBot="1">
      <c r="A57" s="5"/>
      <c r="B57" s="9"/>
      <c r="C57" s="205"/>
      <c r="D57" s="210"/>
      <c r="E57" s="210"/>
      <c r="F57" s="206"/>
      <c r="G57" s="211"/>
      <c r="H57" s="371"/>
      <c r="I57" s="371"/>
      <c r="J57" s="371"/>
      <c r="K57" s="372"/>
      <c r="L57" s="10"/>
      <c r="M57" s="5"/>
    </row>
    <row r="58" spans="1:13" ht="47.25" customHeight="1">
      <c r="A58" s="5"/>
      <c r="B58" s="9"/>
      <c r="C58" s="209"/>
      <c r="D58" s="196"/>
      <c r="E58" s="196"/>
      <c r="F58" s="209"/>
      <c r="G58" s="196"/>
      <c r="H58" s="209"/>
      <c r="I58" s="209"/>
      <c r="J58" s="209"/>
      <c r="K58" s="209"/>
      <c r="L58" s="10"/>
      <c r="M58" s="5"/>
    </row>
    <row r="59" spans="1:13" ht="47.25" customHeight="1">
      <c r="A59" s="5"/>
      <c r="B59" s="9"/>
      <c r="C59" s="196"/>
      <c r="D59" s="196"/>
      <c r="E59" s="196"/>
      <c r="F59" s="196"/>
      <c r="G59" s="197" t="s">
        <v>42</v>
      </c>
      <c r="H59" s="196"/>
      <c r="I59" s="196"/>
      <c r="J59" s="196"/>
      <c r="K59" s="196"/>
      <c r="L59" s="10"/>
      <c r="M59" s="5"/>
    </row>
    <row r="60" spans="1:13" ht="17.25" thickBot="1">
      <c r="A60" s="5"/>
      <c r="B60" s="228"/>
      <c r="C60" s="229"/>
      <c r="D60" s="229"/>
      <c r="E60" s="230"/>
      <c r="F60" s="229"/>
      <c r="G60" s="231"/>
      <c r="H60" s="229"/>
      <c r="I60" s="229"/>
      <c r="J60" s="229"/>
      <c r="K60" s="229"/>
      <c r="L60" s="232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3"/>
    </row>
    <row r="3" spans="2:16" ht="36.75" customHeight="1">
      <c r="B3" s="25"/>
      <c r="C3" s="373" t="s">
        <v>35</v>
      </c>
      <c r="D3" s="373"/>
      <c r="E3" s="373"/>
      <c r="F3" s="373"/>
      <c r="P3" s="26"/>
    </row>
    <row r="4" spans="2:16">
      <c r="B4" s="25"/>
      <c r="C4" s="200" t="s">
        <v>1</v>
      </c>
      <c r="D4" s="201" t="s">
        <v>2</v>
      </c>
      <c r="E4" s="200" t="s">
        <v>3</v>
      </c>
      <c r="F4" s="201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374" t="s">
        <v>43</v>
      </c>
      <c r="D6" s="374"/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420"/>
      <c r="D8" s="422"/>
      <c r="E8" s="423"/>
      <c r="F8" s="423"/>
      <c r="G8" s="423"/>
      <c r="H8" s="423"/>
      <c r="I8" s="423"/>
      <c r="J8" s="423"/>
      <c r="K8" s="424"/>
      <c r="L8" s="431"/>
      <c r="M8" s="432"/>
      <c r="N8" s="432"/>
      <c r="O8" s="433"/>
      <c r="P8" s="28"/>
    </row>
    <row r="9" spans="2:16" ht="15">
      <c r="B9" s="25"/>
      <c r="C9" s="421"/>
      <c r="D9" s="377" t="s">
        <v>44</v>
      </c>
      <c r="E9" s="378"/>
      <c r="F9" s="378"/>
      <c r="G9" s="378"/>
      <c r="H9" s="378"/>
      <c r="I9" s="378"/>
      <c r="J9" s="378"/>
      <c r="K9" s="379"/>
      <c r="L9" s="434"/>
      <c r="M9" s="435"/>
      <c r="N9" s="435"/>
      <c r="O9" s="436"/>
      <c r="P9" s="28"/>
    </row>
    <row r="10" spans="2:16" ht="15">
      <c r="B10" s="25"/>
      <c r="C10" s="421"/>
      <c r="D10" s="377"/>
      <c r="E10" s="378"/>
      <c r="F10" s="378"/>
      <c r="G10" s="378"/>
      <c r="H10" s="378"/>
      <c r="I10" s="378"/>
      <c r="J10" s="378"/>
      <c r="K10" s="379"/>
      <c r="L10" s="375" t="s">
        <v>45</v>
      </c>
      <c r="M10" s="437"/>
      <c r="N10" s="438"/>
      <c r="O10" s="439"/>
      <c r="P10" s="28"/>
    </row>
    <row r="11" spans="2:16" ht="15">
      <c r="B11" s="25"/>
      <c r="C11" s="421"/>
      <c r="D11" s="377" t="s">
        <v>46</v>
      </c>
      <c r="E11" s="378"/>
      <c r="F11" s="378"/>
      <c r="G11" s="378"/>
      <c r="H11" s="378"/>
      <c r="I11" s="378"/>
      <c r="J11" s="378"/>
      <c r="K11" s="379"/>
      <c r="L11" s="425"/>
      <c r="M11" s="440"/>
      <c r="N11" s="441"/>
      <c r="O11" s="442"/>
      <c r="P11" s="29"/>
    </row>
    <row r="12" spans="2:16" ht="12.75" customHeight="1">
      <c r="B12" s="25"/>
      <c r="C12" s="421"/>
      <c r="D12" s="380"/>
      <c r="E12" s="381"/>
      <c r="F12" s="381"/>
      <c r="G12" s="381"/>
      <c r="H12" s="381"/>
      <c r="I12" s="381"/>
      <c r="J12" s="381"/>
      <c r="K12" s="382"/>
      <c r="L12" s="375" t="s">
        <v>47</v>
      </c>
      <c r="M12" s="375">
        <v>1</v>
      </c>
      <c r="N12" s="375" t="s">
        <v>48</v>
      </c>
      <c r="O12" s="429">
        <v>1</v>
      </c>
      <c r="P12" s="28"/>
    </row>
    <row r="13" spans="2:16" ht="13.5">
      <c r="B13" s="25"/>
      <c r="C13" s="421"/>
      <c r="D13" s="380"/>
      <c r="E13" s="381"/>
      <c r="F13" s="381"/>
      <c r="G13" s="381"/>
      <c r="H13" s="381"/>
      <c r="I13" s="381"/>
      <c r="J13" s="381"/>
      <c r="K13" s="382"/>
      <c r="L13" s="376"/>
      <c r="M13" s="376"/>
      <c r="N13" s="376"/>
      <c r="O13" s="430"/>
      <c r="P13" s="28"/>
    </row>
    <row r="14" spans="2:16" ht="15">
      <c r="B14" s="25"/>
      <c r="C14" s="421"/>
      <c r="D14" s="377" t="s">
        <v>49</v>
      </c>
      <c r="E14" s="378"/>
      <c r="F14" s="378"/>
      <c r="G14" s="378"/>
      <c r="H14" s="378"/>
      <c r="I14" s="378"/>
      <c r="J14" s="378"/>
      <c r="K14" s="379"/>
      <c r="L14" s="376"/>
      <c r="M14" s="376"/>
      <c r="N14" s="376"/>
      <c r="O14" s="430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50</v>
      </c>
      <c r="M16" s="60" t="s">
        <v>51</v>
      </c>
      <c r="N16" s="60" t="s">
        <v>52</v>
      </c>
      <c r="O16" s="61" t="s">
        <v>53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465" t="s">
        <v>54</v>
      </c>
      <c r="D18" s="466"/>
      <c r="E18" s="466"/>
      <c r="F18" s="466"/>
      <c r="G18" s="63"/>
      <c r="H18" s="63"/>
      <c r="I18" s="63" t="s">
        <v>55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390" t="s">
        <v>56</v>
      </c>
      <c r="D22" s="391"/>
      <c r="E22" s="391"/>
      <c r="F22" s="391"/>
      <c r="G22" s="391"/>
      <c r="H22" s="391"/>
      <c r="I22" s="391"/>
      <c r="J22" s="391"/>
      <c r="K22" s="391"/>
      <c r="L22" s="391"/>
      <c r="M22" s="391"/>
      <c r="N22" s="391"/>
      <c r="O22" s="392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6" t="s">
        <v>57</v>
      </c>
      <c r="D24" s="426" t="s">
        <v>11</v>
      </c>
      <c r="E24" s="427"/>
      <c r="F24" s="427"/>
      <c r="G24" s="427"/>
      <c r="H24" s="427"/>
      <c r="I24" s="427"/>
      <c r="J24" s="427"/>
      <c r="K24" s="427"/>
      <c r="L24" s="428"/>
      <c r="M24" s="388" t="s">
        <v>58</v>
      </c>
      <c r="N24" s="389"/>
      <c r="O24" s="216" t="s">
        <v>13</v>
      </c>
      <c r="P24" s="34"/>
    </row>
    <row r="25" spans="2:16" ht="15" thickBot="1">
      <c r="B25" s="25"/>
      <c r="C25" s="79"/>
      <c r="D25" s="406"/>
      <c r="E25" s="446"/>
      <c r="F25" s="446"/>
      <c r="G25" s="446"/>
      <c r="H25" s="446"/>
      <c r="I25" s="446"/>
      <c r="J25" s="446"/>
      <c r="K25" s="446"/>
      <c r="L25" s="407"/>
      <c r="M25" s="406"/>
      <c r="N25" s="407"/>
      <c r="O25" s="80"/>
      <c r="P25" s="35"/>
    </row>
    <row r="26" spans="2:16">
      <c r="B26" s="25"/>
      <c r="C26" s="411" t="s">
        <v>59</v>
      </c>
      <c r="D26" s="412"/>
      <c r="E26" s="412"/>
      <c r="F26" s="412"/>
      <c r="G26" s="412"/>
      <c r="H26" s="412"/>
      <c r="I26" s="412"/>
      <c r="J26" s="412"/>
      <c r="K26" s="412"/>
      <c r="L26" s="412"/>
      <c r="M26" s="412"/>
      <c r="N26" s="412"/>
      <c r="O26" s="413"/>
      <c r="P26" s="36"/>
    </row>
    <row r="27" spans="2:16">
      <c r="B27" s="25"/>
      <c r="C27" s="414"/>
      <c r="D27" s="415"/>
      <c r="E27" s="415"/>
      <c r="F27" s="415"/>
      <c r="G27" s="415"/>
      <c r="H27" s="415"/>
      <c r="I27" s="415"/>
      <c r="J27" s="415"/>
      <c r="K27" s="415"/>
      <c r="L27" s="415"/>
      <c r="M27" s="415"/>
      <c r="N27" s="415"/>
      <c r="O27" s="416"/>
      <c r="P27" s="36"/>
    </row>
    <row r="28" spans="2:16" ht="13.5" thickBot="1">
      <c r="B28" s="25"/>
      <c r="C28" s="417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9"/>
      <c r="P28" s="36"/>
    </row>
    <row r="29" spans="2:16" ht="15">
      <c r="B29" s="25"/>
      <c r="C29" s="408" t="s">
        <v>11</v>
      </c>
      <c r="D29" s="409"/>
      <c r="E29" s="409"/>
      <c r="F29" s="409"/>
      <c r="G29" s="410"/>
      <c r="H29" s="386" t="s">
        <v>60</v>
      </c>
      <c r="I29" s="409"/>
      <c r="J29" s="444" t="s">
        <v>61</v>
      </c>
      <c r="K29" s="445"/>
      <c r="L29" s="218" t="s">
        <v>62</v>
      </c>
      <c r="M29" s="386" t="s">
        <v>63</v>
      </c>
      <c r="N29" s="387"/>
      <c r="O29" s="219" t="s">
        <v>64</v>
      </c>
      <c r="P29" s="37"/>
    </row>
    <row r="30" spans="2:16" ht="14.25">
      <c r="B30" s="25"/>
      <c r="C30" s="393"/>
      <c r="D30" s="394"/>
      <c r="E30" s="394"/>
      <c r="F30" s="394"/>
      <c r="G30" s="395"/>
      <c r="H30" s="396"/>
      <c r="I30" s="395"/>
      <c r="J30" s="396"/>
      <c r="K30" s="395"/>
      <c r="L30" s="81"/>
      <c r="M30" s="397"/>
      <c r="N30" s="398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97"/>
      <c r="N31" s="398"/>
      <c r="O31" s="82"/>
      <c r="P31" s="38"/>
    </row>
    <row r="32" spans="2:16" ht="15" thickBot="1">
      <c r="B32" s="25"/>
      <c r="C32" s="399"/>
      <c r="D32" s="400"/>
      <c r="E32" s="400"/>
      <c r="F32" s="400"/>
      <c r="G32" s="401"/>
      <c r="H32" s="447"/>
      <c r="I32" s="401"/>
      <c r="J32" s="447"/>
      <c r="K32" s="401"/>
      <c r="L32" s="87"/>
      <c r="M32" s="448"/>
      <c r="N32" s="449"/>
      <c r="O32" s="82"/>
      <c r="P32" s="38"/>
    </row>
    <row r="33" spans="2:16" ht="15.75" thickBot="1">
      <c r="B33" s="25"/>
      <c r="C33" s="383" t="s">
        <v>65</v>
      </c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5"/>
      <c r="O33" s="88"/>
      <c r="P33" s="39"/>
    </row>
    <row r="34" spans="2:16" ht="13.5" customHeight="1">
      <c r="B34" s="25"/>
      <c r="C34" s="411" t="s">
        <v>66</v>
      </c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3"/>
      <c r="P34" s="36"/>
    </row>
    <row r="35" spans="2:16">
      <c r="B35" s="25"/>
      <c r="C35" s="414"/>
      <c r="D35" s="415"/>
      <c r="E35" s="415"/>
      <c r="F35" s="415"/>
      <c r="G35" s="415"/>
      <c r="H35" s="415"/>
      <c r="I35" s="415"/>
      <c r="J35" s="415"/>
      <c r="K35" s="415"/>
      <c r="L35" s="415"/>
      <c r="M35" s="415"/>
      <c r="N35" s="415"/>
      <c r="O35" s="416"/>
      <c r="P35" s="36"/>
    </row>
    <row r="36" spans="2:16" ht="13.5" thickBot="1">
      <c r="B36" s="25"/>
      <c r="C36" s="417"/>
      <c r="D36" s="418"/>
      <c r="E36" s="418"/>
      <c r="F36" s="418"/>
      <c r="G36" s="418"/>
      <c r="H36" s="418"/>
      <c r="I36" s="418"/>
      <c r="J36" s="418"/>
      <c r="K36" s="418"/>
      <c r="L36" s="418"/>
      <c r="M36" s="418"/>
      <c r="N36" s="418"/>
      <c r="O36" s="419"/>
      <c r="P36" s="36"/>
    </row>
    <row r="37" spans="2:16" ht="15">
      <c r="B37" s="25"/>
      <c r="C37" s="408" t="s">
        <v>11</v>
      </c>
      <c r="D37" s="443"/>
      <c r="E37" s="443"/>
      <c r="F37" s="443"/>
      <c r="G37" s="443"/>
      <c r="H37" s="443"/>
      <c r="I37" s="443"/>
      <c r="J37" s="387"/>
      <c r="K37" s="217" t="s">
        <v>58</v>
      </c>
      <c r="L37" s="218" t="s">
        <v>13</v>
      </c>
      <c r="M37" s="386" t="s">
        <v>67</v>
      </c>
      <c r="N37" s="387"/>
      <c r="O37" s="219" t="s">
        <v>64</v>
      </c>
      <c r="P37" s="37"/>
    </row>
    <row r="38" spans="2:16" ht="14.25">
      <c r="B38" s="25"/>
      <c r="C38" s="393"/>
      <c r="D38" s="394"/>
      <c r="E38" s="394"/>
      <c r="F38" s="394"/>
      <c r="G38" s="394"/>
      <c r="H38" s="394"/>
      <c r="I38" s="394"/>
      <c r="J38" s="395"/>
      <c r="K38" s="89"/>
      <c r="L38" s="90"/>
      <c r="M38" s="404"/>
      <c r="N38" s="405"/>
      <c r="O38" s="82"/>
      <c r="P38" s="38"/>
    </row>
    <row r="39" spans="2:16" ht="15" thickBot="1">
      <c r="B39" s="25"/>
      <c r="C39" s="399"/>
      <c r="D39" s="400"/>
      <c r="E39" s="400"/>
      <c r="F39" s="400"/>
      <c r="G39" s="400"/>
      <c r="H39" s="400"/>
      <c r="I39" s="400"/>
      <c r="J39" s="401"/>
      <c r="K39" s="84"/>
      <c r="L39" s="91"/>
      <c r="M39" s="402"/>
      <c r="N39" s="403"/>
      <c r="O39" s="92"/>
      <c r="P39" s="38"/>
    </row>
    <row r="40" spans="2:16" ht="15.75" thickBot="1">
      <c r="B40" s="25"/>
      <c r="C40" s="383" t="s">
        <v>65</v>
      </c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5"/>
      <c r="O40" s="93">
        <v>0</v>
      </c>
      <c r="P40" s="38"/>
    </row>
    <row r="41" spans="2:16">
      <c r="B41" s="25"/>
      <c r="C41" s="411" t="s">
        <v>68</v>
      </c>
      <c r="D41" s="412"/>
      <c r="E41" s="412"/>
      <c r="F41" s="412"/>
      <c r="G41" s="412"/>
      <c r="H41" s="412"/>
      <c r="I41" s="412"/>
      <c r="J41" s="412"/>
      <c r="K41" s="412"/>
      <c r="L41" s="412"/>
      <c r="M41" s="412"/>
      <c r="N41" s="412"/>
      <c r="O41" s="413"/>
      <c r="P41" s="36"/>
    </row>
    <row r="42" spans="2:16">
      <c r="B42" s="25"/>
      <c r="C42" s="414"/>
      <c r="D42" s="415"/>
      <c r="E42" s="415"/>
      <c r="F42" s="415"/>
      <c r="G42" s="415"/>
      <c r="H42" s="415"/>
      <c r="I42" s="415"/>
      <c r="J42" s="415"/>
      <c r="K42" s="415"/>
      <c r="L42" s="415"/>
      <c r="M42" s="415"/>
      <c r="N42" s="415"/>
      <c r="O42" s="416"/>
      <c r="P42" s="36"/>
    </row>
    <row r="43" spans="2:16" ht="13.5" thickBot="1">
      <c r="B43" s="25"/>
      <c r="C43" s="417"/>
      <c r="D43" s="418"/>
      <c r="E43" s="418"/>
      <c r="F43" s="418"/>
      <c r="G43" s="418"/>
      <c r="H43" s="418"/>
      <c r="I43" s="418"/>
      <c r="J43" s="418"/>
      <c r="K43" s="418"/>
      <c r="L43" s="418"/>
      <c r="M43" s="418"/>
      <c r="N43" s="418"/>
      <c r="O43" s="419"/>
      <c r="P43" s="36"/>
    </row>
    <row r="44" spans="2:16" ht="30">
      <c r="B44" s="25"/>
      <c r="C44" s="408" t="s">
        <v>69</v>
      </c>
      <c r="D44" s="443"/>
      <c r="E44" s="443"/>
      <c r="F44" s="443"/>
      <c r="G44" s="443"/>
      <c r="H44" s="443"/>
      <c r="I44" s="443"/>
      <c r="J44" s="222" t="s">
        <v>70</v>
      </c>
      <c r="K44" s="223" t="s">
        <v>71</v>
      </c>
      <c r="L44" s="221" t="s">
        <v>72</v>
      </c>
      <c r="M44" s="386" t="s">
        <v>73</v>
      </c>
      <c r="N44" s="387"/>
      <c r="O44" s="219" t="s">
        <v>64</v>
      </c>
      <c r="P44" s="37"/>
    </row>
    <row r="45" spans="2:16" ht="14.25">
      <c r="B45" s="25"/>
      <c r="C45" s="393"/>
      <c r="D45" s="394"/>
      <c r="E45" s="394"/>
      <c r="F45" s="394"/>
      <c r="G45" s="394"/>
      <c r="H45" s="394"/>
      <c r="I45" s="394"/>
      <c r="J45" s="94"/>
      <c r="K45" s="95"/>
      <c r="L45" s="94"/>
      <c r="M45" s="455"/>
      <c r="N45" s="456"/>
      <c r="O45" s="82"/>
      <c r="P45" s="38"/>
    </row>
    <row r="46" spans="2:16" ht="15" thickBot="1">
      <c r="B46" s="25"/>
      <c r="C46" s="399"/>
      <c r="D46" s="400"/>
      <c r="E46" s="400"/>
      <c r="F46" s="400"/>
      <c r="G46" s="400"/>
      <c r="H46" s="400"/>
      <c r="I46" s="400"/>
      <c r="J46" s="96"/>
      <c r="K46" s="97"/>
      <c r="L46" s="96"/>
      <c r="M46" s="402"/>
      <c r="N46" s="403"/>
      <c r="O46" s="98"/>
      <c r="P46" s="38"/>
    </row>
    <row r="47" spans="2:16" ht="15.75" thickBot="1">
      <c r="B47" s="25"/>
      <c r="C47" s="383" t="s">
        <v>65</v>
      </c>
      <c r="D47" s="384"/>
      <c r="E47" s="384"/>
      <c r="F47" s="384"/>
      <c r="G47" s="384"/>
      <c r="H47" s="384"/>
      <c r="I47" s="384"/>
      <c r="J47" s="384"/>
      <c r="K47" s="384"/>
      <c r="L47" s="384"/>
      <c r="M47" s="384"/>
      <c r="N47" s="385"/>
      <c r="O47" s="88"/>
      <c r="P47" s="39"/>
    </row>
    <row r="48" spans="2:16">
      <c r="B48" s="25"/>
      <c r="C48" s="411" t="s">
        <v>74</v>
      </c>
      <c r="D48" s="412"/>
      <c r="E48" s="412"/>
      <c r="F48" s="412"/>
      <c r="G48" s="412"/>
      <c r="H48" s="412"/>
      <c r="I48" s="412"/>
      <c r="J48" s="412"/>
      <c r="K48" s="412"/>
      <c r="L48" s="412"/>
      <c r="M48" s="412"/>
      <c r="N48" s="412"/>
      <c r="O48" s="413"/>
      <c r="P48" s="36"/>
    </row>
    <row r="49" spans="2:16">
      <c r="B49" s="25"/>
      <c r="C49" s="414"/>
      <c r="D49" s="415"/>
      <c r="E49" s="415"/>
      <c r="F49" s="415"/>
      <c r="G49" s="415"/>
      <c r="H49" s="415"/>
      <c r="I49" s="415"/>
      <c r="J49" s="415"/>
      <c r="K49" s="415"/>
      <c r="L49" s="415"/>
      <c r="M49" s="415"/>
      <c r="N49" s="415"/>
      <c r="O49" s="416"/>
      <c r="P49" s="36"/>
    </row>
    <row r="50" spans="2:16" ht="13.5" thickBot="1">
      <c r="B50" s="25"/>
      <c r="C50" s="417"/>
      <c r="D50" s="418"/>
      <c r="E50" s="418"/>
      <c r="F50" s="418"/>
      <c r="G50" s="418"/>
      <c r="H50" s="418"/>
      <c r="I50" s="418"/>
      <c r="J50" s="418"/>
      <c r="K50" s="418"/>
      <c r="L50" s="418"/>
      <c r="M50" s="418"/>
      <c r="N50" s="418"/>
      <c r="O50" s="419"/>
      <c r="P50" s="36"/>
    </row>
    <row r="51" spans="2:16" ht="15">
      <c r="B51" s="25"/>
      <c r="C51" s="408" t="s">
        <v>75</v>
      </c>
      <c r="D51" s="443"/>
      <c r="E51" s="443"/>
      <c r="F51" s="443"/>
      <c r="G51" s="443"/>
      <c r="H51" s="443"/>
      <c r="I51" s="443"/>
      <c r="J51" s="218" t="s">
        <v>76</v>
      </c>
      <c r="K51" s="223" t="s">
        <v>77</v>
      </c>
      <c r="L51" s="222" t="s">
        <v>78</v>
      </c>
      <c r="M51" s="453" t="s">
        <v>63</v>
      </c>
      <c r="N51" s="454"/>
      <c r="O51" s="225" t="s">
        <v>64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457"/>
      <c r="N52" s="458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457"/>
      <c r="N53" s="458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455"/>
      <c r="N54" s="456"/>
      <c r="O54" s="105"/>
      <c r="P54" s="41"/>
    </row>
    <row r="55" spans="2:16" ht="15" thickBot="1">
      <c r="B55" s="25"/>
      <c r="C55" s="399"/>
      <c r="D55" s="400"/>
      <c r="E55" s="400"/>
      <c r="F55" s="400"/>
      <c r="G55" s="400"/>
      <c r="H55" s="400"/>
      <c r="I55" s="400"/>
      <c r="J55" s="96"/>
      <c r="K55" s="97"/>
      <c r="L55" s="96"/>
      <c r="M55" s="402"/>
      <c r="N55" s="403"/>
      <c r="O55" s="98"/>
      <c r="P55" s="38"/>
    </row>
    <row r="56" spans="2:16" ht="15.75" thickBot="1">
      <c r="B56" s="25"/>
      <c r="C56" s="383" t="s">
        <v>65</v>
      </c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5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450" t="s">
        <v>79</v>
      </c>
      <c r="D58" s="451"/>
      <c r="E58" s="451"/>
      <c r="F58" s="451"/>
      <c r="G58" s="451"/>
      <c r="H58" s="451"/>
      <c r="I58" s="451"/>
      <c r="J58" s="451"/>
      <c r="K58" s="451"/>
      <c r="L58" s="451"/>
      <c r="M58" s="451"/>
      <c r="N58" s="452"/>
      <c r="O58" s="106"/>
      <c r="P58" s="42"/>
    </row>
    <row r="59" spans="2:16">
      <c r="B59" s="25"/>
      <c r="C59" s="411" t="s">
        <v>80</v>
      </c>
      <c r="D59" s="412"/>
      <c r="E59" s="412"/>
      <c r="F59" s="412"/>
      <c r="G59" s="412"/>
      <c r="H59" s="412"/>
      <c r="I59" s="412"/>
      <c r="J59" s="412"/>
      <c r="K59" s="412"/>
      <c r="L59" s="412"/>
      <c r="M59" s="412"/>
      <c r="N59" s="412"/>
      <c r="O59" s="413"/>
      <c r="P59" s="36"/>
    </row>
    <row r="60" spans="2:16">
      <c r="B60" s="25"/>
      <c r="C60" s="414"/>
      <c r="D60" s="415"/>
      <c r="E60" s="415"/>
      <c r="F60" s="415"/>
      <c r="G60" s="415"/>
      <c r="H60" s="415"/>
      <c r="I60" s="415"/>
      <c r="J60" s="415"/>
      <c r="K60" s="415"/>
      <c r="L60" s="415"/>
      <c r="M60" s="415"/>
      <c r="N60" s="415"/>
      <c r="O60" s="416"/>
      <c r="P60" s="36"/>
    </row>
    <row r="61" spans="2:16" ht="13.5" thickBot="1">
      <c r="B61" s="25"/>
      <c r="C61" s="417"/>
      <c r="D61" s="418"/>
      <c r="E61" s="418"/>
      <c r="F61" s="418"/>
      <c r="G61" s="418"/>
      <c r="H61" s="418"/>
      <c r="I61" s="418"/>
      <c r="J61" s="418"/>
      <c r="K61" s="418"/>
      <c r="L61" s="418"/>
      <c r="M61" s="418"/>
      <c r="N61" s="418"/>
      <c r="O61" s="419"/>
      <c r="P61" s="36"/>
    </row>
    <row r="62" spans="2:16" ht="15">
      <c r="B62" s="25"/>
      <c r="C62" s="408" t="s">
        <v>81</v>
      </c>
      <c r="D62" s="443"/>
      <c r="E62" s="443"/>
      <c r="F62" s="443"/>
      <c r="G62" s="443"/>
      <c r="H62" s="443"/>
      <c r="I62" s="443"/>
      <c r="J62" s="220"/>
      <c r="K62" s="224"/>
      <c r="L62" s="222" t="s">
        <v>82</v>
      </c>
      <c r="M62" s="453" t="s">
        <v>83</v>
      </c>
      <c r="N62" s="454"/>
      <c r="O62" s="99"/>
      <c r="P62" s="40"/>
    </row>
    <row r="63" spans="2:16" ht="14.25">
      <c r="B63" s="25"/>
      <c r="C63" s="393" t="s">
        <v>84</v>
      </c>
      <c r="D63" s="394"/>
      <c r="E63" s="394"/>
      <c r="F63" s="394"/>
      <c r="G63" s="394"/>
      <c r="H63" s="394"/>
      <c r="I63" s="394"/>
      <c r="J63" s="107"/>
      <c r="K63" s="108"/>
      <c r="L63" s="109"/>
      <c r="M63" s="473"/>
      <c r="N63" s="474"/>
      <c r="O63" s="110"/>
      <c r="P63" s="43"/>
    </row>
    <row r="64" spans="2:16" ht="14.25">
      <c r="B64" s="25"/>
      <c r="C64" s="83" t="s">
        <v>85</v>
      </c>
      <c r="D64" s="84"/>
      <c r="E64" s="84"/>
      <c r="F64" s="84"/>
      <c r="G64" s="84"/>
      <c r="H64" s="84"/>
      <c r="I64" s="84"/>
      <c r="J64" s="107"/>
      <c r="K64" s="108"/>
      <c r="L64" s="109"/>
      <c r="M64" s="473"/>
      <c r="N64" s="474"/>
      <c r="O64" s="110"/>
      <c r="P64" s="43"/>
    </row>
    <row r="65" spans="2:16" ht="15" thickBot="1">
      <c r="B65" s="25"/>
      <c r="C65" s="71" t="s">
        <v>86</v>
      </c>
      <c r="D65" s="72"/>
      <c r="E65" s="72"/>
      <c r="F65" s="72"/>
      <c r="G65" s="72"/>
      <c r="H65" s="72"/>
      <c r="I65" s="72"/>
      <c r="J65" s="111"/>
      <c r="K65" s="112"/>
      <c r="L65" s="109"/>
      <c r="M65" s="475"/>
      <c r="N65" s="476"/>
      <c r="O65" s="110"/>
      <c r="P65" s="43"/>
    </row>
    <row r="66" spans="2:16" ht="15.75" thickBot="1">
      <c r="B66" s="25"/>
      <c r="C66" s="383" t="s">
        <v>65</v>
      </c>
      <c r="D66" s="384"/>
      <c r="E66" s="384"/>
      <c r="F66" s="384"/>
      <c r="G66" s="384"/>
      <c r="H66" s="384"/>
      <c r="I66" s="384"/>
      <c r="J66" s="384"/>
      <c r="K66" s="384"/>
      <c r="L66" s="384"/>
      <c r="M66" s="384"/>
      <c r="N66" s="385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450" t="s">
        <v>87</v>
      </c>
      <c r="D68" s="451"/>
      <c r="E68" s="451"/>
      <c r="F68" s="451"/>
      <c r="G68" s="451"/>
      <c r="H68" s="451"/>
      <c r="I68" s="451"/>
      <c r="J68" s="451"/>
      <c r="K68" s="451"/>
      <c r="L68" s="451"/>
      <c r="M68" s="451"/>
      <c r="N68" s="452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88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89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90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91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92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93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470"/>
      <c r="D78" s="471"/>
      <c r="E78" s="471"/>
      <c r="F78" s="471"/>
      <c r="G78" s="471"/>
      <c r="H78" s="471"/>
      <c r="I78" s="471"/>
      <c r="J78" s="471"/>
      <c r="K78" s="471"/>
      <c r="L78" s="471"/>
      <c r="M78" s="471"/>
      <c r="N78" s="471"/>
      <c r="O78" s="472"/>
      <c r="P78" s="46"/>
    </row>
    <row r="79" spans="2:16" ht="14.25">
      <c r="B79" s="25"/>
      <c r="C79" s="470"/>
      <c r="D79" s="471"/>
      <c r="E79" s="471"/>
      <c r="F79" s="471"/>
      <c r="G79" s="471"/>
      <c r="H79" s="471"/>
      <c r="I79" s="471"/>
      <c r="J79" s="471"/>
      <c r="K79" s="471"/>
      <c r="L79" s="471"/>
      <c r="M79" s="471"/>
      <c r="N79" s="471"/>
      <c r="O79" s="472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467" t="s">
        <v>95</v>
      </c>
      <c r="D82" s="468"/>
      <c r="E82" s="468"/>
      <c r="F82" s="468"/>
      <c r="G82" s="468"/>
      <c r="H82" s="468"/>
      <c r="I82" s="468"/>
      <c r="J82" s="468"/>
      <c r="K82" s="468"/>
      <c r="L82" s="468"/>
      <c r="M82" s="468"/>
      <c r="N82" s="468"/>
      <c r="O82" s="469"/>
      <c r="P82" s="47"/>
    </row>
    <row r="83" spans="2:16" ht="28.5" customHeight="1">
      <c r="B83" s="25"/>
      <c r="C83" s="467"/>
      <c r="D83" s="468"/>
      <c r="E83" s="468"/>
      <c r="F83" s="468"/>
      <c r="G83" s="468"/>
      <c r="H83" s="468"/>
      <c r="I83" s="468"/>
      <c r="J83" s="468"/>
      <c r="K83" s="468"/>
      <c r="L83" s="468"/>
      <c r="M83" s="468"/>
      <c r="N83" s="468"/>
      <c r="O83" s="469"/>
      <c r="P83" s="47"/>
    </row>
    <row r="84" spans="2:16" ht="12.95" customHeight="1">
      <c r="B84" s="25"/>
      <c r="C84" s="477" t="s">
        <v>96</v>
      </c>
      <c r="D84" s="478"/>
      <c r="E84" s="478"/>
      <c r="F84" s="478"/>
      <c r="G84" s="478"/>
      <c r="H84" s="478"/>
      <c r="I84" s="478"/>
      <c r="J84" s="478"/>
      <c r="K84" s="478"/>
      <c r="L84" s="478"/>
      <c r="M84" s="478"/>
      <c r="N84" s="478"/>
      <c r="O84" s="479"/>
      <c r="P84" s="47"/>
    </row>
    <row r="85" spans="2:16" ht="32.25" customHeight="1">
      <c r="B85" s="25"/>
      <c r="C85" s="477"/>
      <c r="D85" s="478"/>
      <c r="E85" s="478"/>
      <c r="F85" s="478"/>
      <c r="G85" s="478"/>
      <c r="H85" s="478"/>
      <c r="I85" s="478"/>
      <c r="J85" s="478"/>
      <c r="K85" s="478"/>
      <c r="L85" s="478"/>
      <c r="M85" s="478"/>
      <c r="N85" s="478"/>
      <c r="O85" s="479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88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89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97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91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459"/>
      <c r="L91" s="459"/>
      <c r="M91" s="459"/>
      <c r="N91" s="459"/>
      <c r="O91" s="460"/>
      <c r="P91" s="48"/>
    </row>
    <row r="92" spans="2:16" ht="18.75" customHeight="1" thickBot="1">
      <c r="B92" s="25"/>
      <c r="C92" s="463"/>
      <c r="D92" s="464"/>
      <c r="E92" s="464"/>
      <c r="F92" s="97"/>
      <c r="G92" s="97"/>
      <c r="H92" s="97"/>
      <c r="I92" s="97"/>
      <c r="J92" s="97"/>
      <c r="K92" s="461"/>
      <c r="L92" s="461"/>
      <c r="M92" s="461"/>
      <c r="N92" s="461"/>
      <c r="O92" s="462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dcterms:created xsi:type="dcterms:W3CDTF">2006-06-27T16:47:25Z</dcterms:created>
  <dcterms:modified xsi:type="dcterms:W3CDTF">2026-07-15T22:05:30Z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