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GENERAL (2)" sheetId="8" r:id="rId1"/>
    <sheet name="GENERAL" sheetId="6" r:id="rId2"/>
    <sheet name="GIMNASIO" sheetId="1" r:id="rId3"/>
    <sheet name="PISCINA" sheetId="4" r:id="rId4"/>
    <sheet name="sintetico" sheetId="7" r:id="rId5"/>
    <sheet name="COLISEO" sheetId="5" r:id="rId6"/>
  </sheets>
  <definedNames>
    <definedName name="_xlnm.Print_Area" localSheetId="1">GENERAL!$A$1:$F$64</definedName>
    <definedName name="_xlnm.Print_Area" localSheetId="0">'GENERAL (2)'!$A$1:$F$69</definedName>
  </definedNames>
  <calcPr calcId="162913"/>
</workbook>
</file>

<file path=xl/calcChain.xml><?xml version="1.0" encoding="utf-8"?>
<calcChain xmlns="http://schemas.openxmlformats.org/spreadsheetml/2006/main">
  <c r="F66" i="8" l="1"/>
  <c r="F67" i="8"/>
  <c r="F70" i="8" s="1"/>
  <c r="F63" i="6" l="1"/>
  <c r="F62" i="6"/>
  <c r="F61" i="6"/>
  <c r="F62" i="8"/>
  <c r="F61" i="8" s="1"/>
  <c r="F9" i="5"/>
  <c r="F8" i="5"/>
  <c r="F7" i="5" s="1"/>
  <c r="E60" i="8" l="1"/>
  <c r="D60" i="8"/>
  <c r="E58" i="8"/>
  <c r="D58" i="8"/>
  <c r="F58" i="8" s="1"/>
  <c r="F57" i="8" s="1"/>
  <c r="E52" i="8"/>
  <c r="D52" i="8"/>
  <c r="E45" i="8"/>
  <c r="D45" i="8"/>
  <c r="E43" i="8"/>
  <c r="D43" i="8"/>
  <c r="E41" i="8"/>
  <c r="D41" i="8"/>
  <c r="F41" i="8" s="1"/>
  <c r="F40" i="8" s="1"/>
  <c r="E39" i="8"/>
  <c r="D39" i="8"/>
  <c r="E38" i="8"/>
  <c r="D38" i="8"/>
  <c r="E36" i="8"/>
  <c r="D36" i="8"/>
  <c r="E35" i="8"/>
  <c r="D35" i="8"/>
  <c r="E34" i="8"/>
  <c r="D34" i="8"/>
  <c r="E33" i="8"/>
  <c r="D33" i="8"/>
  <c r="E31" i="8"/>
  <c r="D31" i="8"/>
  <c r="E30" i="8"/>
  <c r="D30" i="8"/>
  <c r="F30" i="8" s="1"/>
  <c r="E28" i="8"/>
  <c r="D28" i="8"/>
  <c r="D22" i="8"/>
  <c r="F22" i="8" s="1"/>
  <c r="F21" i="8" s="1"/>
  <c r="F20" i="8"/>
  <c r="F19" i="8" s="1"/>
  <c r="F18" i="8"/>
  <c r="F17" i="8"/>
  <c r="F16" i="8"/>
  <c r="F15" i="8"/>
  <c r="F14" i="8" s="1"/>
  <c r="E13" i="8"/>
  <c r="D13" i="8"/>
  <c r="E12" i="8"/>
  <c r="D12" i="8"/>
  <c r="E11" i="8"/>
  <c r="D11" i="8"/>
  <c r="E9" i="8"/>
  <c r="D9" i="8"/>
  <c r="E7" i="8"/>
  <c r="D7" i="8"/>
  <c r="E5" i="8"/>
  <c r="D5" i="8"/>
  <c r="E4" i="8"/>
  <c r="D4" i="8"/>
  <c r="D22" i="6"/>
  <c r="F22" i="6" s="1"/>
  <c r="F21" i="6" s="1"/>
  <c r="F20" i="6"/>
  <c r="F19" i="6"/>
  <c r="F18" i="6"/>
  <c r="F17" i="6"/>
  <c r="F16" i="6"/>
  <c r="F15" i="6"/>
  <c r="F23" i="1"/>
  <c r="D22" i="1"/>
  <c r="F16" i="1"/>
  <c r="F22" i="1"/>
  <c r="F21" i="1" s="1"/>
  <c r="F12" i="8" l="1"/>
  <c r="F11" i="8"/>
  <c r="F38" i="8"/>
  <c r="F28" i="8"/>
  <c r="F27" i="8" s="1"/>
  <c r="F43" i="8"/>
  <c r="F42" i="8" s="1"/>
  <c r="F60" i="8"/>
  <c r="F59" i="8" s="1"/>
  <c r="F63" i="8" s="1"/>
  <c r="F9" i="8"/>
  <c r="F8" i="8" s="1"/>
  <c r="F33" i="8"/>
  <c r="F45" i="8"/>
  <c r="F44" i="8" s="1"/>
  <c r="F4" i="8"/>
  <c r="F34" i="8"/>
  <c r="F52" i="8"/>
  <c r="F51" i="8" s="1"/>
  <c r="F54" i="8" s="1"/>
  <c r="F39" i="8"/>
  <c r="F7" i="8"/>
  <c r="F6" i="8" s="1"/>
  <c r="F5" i="8"/>
  <c r="F35" i="8"/>
  <c r="F13" i="8"/>
  <c r="F31" i="8"/>
  <c r="F29" i="8" s="1"/>
  <c r="F36" i="8"/>
  <c r="F14" i="6"/>
  <c r="F18" i="4"/>
  <c r="E58" i="6"/>
  <c r="D58" i="6"/>
  <c r="E45" i="6"/>
  <c r="D45" i="6"/>
  <c r="F21" i="4"/>
  <c r="F20" i="4" s="1"/>
  <c r="E60" i="6"/>
  <c r="D60" i="6"/>
  <c r="F6" i="5"/>
  <c r="F5" i="5" s="1"/>
  <c r="E52" i="6"/>
  <c r="D52" i="6"/>
  <c r="E43" i="6"/>
  <c r="D43" i="6"/>
  <c r="E41" i="6"/>
  <c r="D41" i="6"/>
  <c r="E39" i="6"/>
  <c r="E38" i="6"/>
  <c r="D39" i="6"/>
  <c r="D38" i="6"/>
  <c r="E34" i="6"/>
  <c r="E35" i="6"/>
  <c r="E36" i="6"/>
  <c r="E33" i="6"/>
  <c r="D34" i="6"/>
  <c r="D35" i="6"/>
  <c r="D36" i="6"/>
  <c r="D33" i="6"/>
  <c r="E31" i="6"/>
  <c r="D31" i="6"/>
  <c r="E30" i="6"/>
  <c r="D30" i="6"/>
  <c r="E28" i="6"/>
  <c r="D28" i="6"/>
  <c r="F20" i="1"/>
  <c r="F19" i="1" s="1"/>
  <c r="E13" i="6"/>
  <c r="D13" i="6"/>
  <c r="E12" i="6"/>
  <c r="D12" i="6"/>
  <c r="E11" i="6"/>
  <c r="D11" i="6"/>
  <c r="E9" i="6"/>
  <c r="D9" i="6"/>
  <c r="E7" i="6"/>
  <c r="D7" i="6"/>
  <c r="E5" i="6"/>
  <c r="D5" i="6"/>
  <c r="D4" i="6"/>
  <c r="E4" i="6"/>
  <c r="F10" i="8" l="1"/>
  <c r="F3" i="8"/>
  <c r="F37" i="8"/>
  <c r="F32" i="8"/>
  <c r="F45" i="6"/>
  <c r="F44" i="6" s="1"/>
  <c r="F60" i="6"/>
  <c r="F59" i="6" s="1"/>
  <c r="F23" i="8" l="1"/>
  <c r="F47" i="8"/>
  <c r="I18" i="5"/>
  <c r="F72" i="8" l="1"/>
  <c r="F58" i="6"/>
  <c r="F57" i="6" s="1"/>
  <c r="F71" i="8" l="1"/>
  <c r="F73" i="8" s="1"/>
  <c r="F4" i="5"/>
  <c r="F3" i="5" s="1"/>
  <c r="F4" i="7"/>
  <c r="F3" i="7" s="1"/>
  <c r="F6" i="7" s="1"/>
  <c r="F7" i="7" l="1"/>
  <c r="F8" i="7" s="1"/>
  <c r="F52" i="6" l="1"/>
  <c r="F51" i="6" s="1"/>
  <c r="F54" i="6" s="1"/>
  <c r="F43" i="6"/>
  <c r="F42" i="6" s="1"/>
  <c r="F41" i="6"/>
  <c r="F40" i="6" s="1"/>
  <c r="F39" i="6"/>
  <c r="F38" i="6"/>
  <c r="F36" i="6"/>
  <c r="F35" i="6"/>
  <c r="F34" i="6"/>
  <c r="F33" i="6"/>
  <c r="F31" i="6"/>
  <c r="F30" i="6"/>
  <c r="F28" i="6"/>
  <c r="F27" i="6" s="1"/>
  <c r="F13" i="6"/>
  <c r="F12" i="6"/>
  <c r="F11" i="6"/>
  <c r="F9" i="6"/>
  <c r="F8" i="6" s="1"/>
  <c r="F7" i="6"/>
  <c r="F6" i="6" s="1"/>
  <c r="F5" i="6"/>
  <c r="F4" i="6"/>
  <c r="F37" i="6" l="1"/>
  <c r="F10" i="6"/>
  <c r="F32" i="6"/>
  <c r="F29" i="6"/>
  <c r="F3" i="6"/>
  <c r="F23" i="6" s="1"/>
  <c r="F15" i="4"/>
  <c r="F47" i="6" l="1"/>
  <c r="F65" i="6" s="1"/>
  <c r="F12" i="4"/>
  <c r="F66" i="6" l="1"/>
  <c r="F67" i="6"/>
  <c r="F11" i="4"/>
  <c r="G11" i="4" s="1"/>
  <c r="F68" i="6" l="1"/>
  <c r="F12" i="1"/>
  <c r="F11" i="1"/>
  <c r="F18" i="1"/>
  <c r="F17" i="1" s="1"/>
  <c r="F15" i="1" l="1"/>
  <c r="F14" i="1" s="1"/>
  <c r="F13" i="1"/>
  <c r="F10" i="1" s="1"/>
  <c r="F5" i="1"/>
  <c r="G22" i="4" l="1"/>
  <c r="F19" i="4"/>
  <c r="F22" i="4" s="1"/>
  <c r="F14" i="4" l="1"/>
  <c r="F13" i="4" s="1"/>
  <c r="F10" i="4" l="1"/>
  <c r="F9" i="4"/>
  <c r="F17" i="4"/>
  <c r="F16" i="4" s="1"/>
  <c r="F7" i="4"/>
  <c r="F6" i="4"/>
  <c r="F8" i="4" l="1"/>
  <c r="F5" i="4"/>
  <c r="F4" i="4" l="1"/>
  <c r="F3" i="4" s="1"/>
  <c r="F23" i="4" l="1"/>
  <c r="F9" i="1"/>
  <c r="F8" i="1" s="1"/>
  <c r="F7" i="1"/>
  <c r="F6" i="1" s="1"/>
  <c r="F4" i="1"/>
  <c r="F3" i="1" s="1"/>
  <c r="F24" i="1" l="1"/>
  <c r="F25" i="1" s="1"/>
  <c r="I16" i="5" s="1"/>
  <c r="F24" i="4"/>
  <c r="I17" i="5" s="1"/>
  <c r="F10" i="5" l="1"/>
  <c r="F11" i="5" s="1"/>
  <c r="I19" i="5" s="1"/>
  <c r="I20" i="5" s="1"/>
</calcChain>
</file>

<file path=xl/sharedStrings.xml><?xml version="1.0" encoding="utf-8"?>
<sst xmlns="http://schemas.openxmlformats.org/spreadsheetml/2006/main" count="363" uniqueCount="72">
  <si>
    <t>DETALLE</t>
  </si>
  <si>
    <t>UNIDAD</t>
  </si>
  <si>
    <t>CANTIDAD</t>
  </si>
  <si>
    <t>V. UNITARIP</t>
  </si>
  <si>
    <t>VALOR TOTAL</t>
  </si>
  <si>
    <t>1.00</t>
  </si>
  <si>
    <t>PRELIMINARES</t>
  </si>
  <si>
    <t>1.01</t>
  </si>
  <si>
    <t>REPLANTEO</t>
  </si>
  <si>
    <t>M2</t>
  </si>
  <si>
    <t>DEMOLICION</t>
  </si>
  <si>
    <t>2.01</t>
  </si>
  <si>
    <t>ML</t>
  </si>
  <si>
    <t>CUBIERTA</t>
  </si>
  <si>
    <t>APARATOS</t>
  </si>
  <si>
    <t>SUBTOTAL</t>
  </si>
  <si>
    <t>TOTAL</t>
  </si>
  <si>
    <t>SUB TOTAL</t>
  </si>
  <si>
    <t>2.02</t>
  </si>
  <si>
    <t>PISOS</t>
  </si>
  <si>
    <t>CARPINTERIA METALICA</t>
  </si>
  <si>
    <t>MUROS</t>
  </si>
  <si>
    <t>SUMINISTRO, TRANSPORTE E INSTALACIÓN A TODO COSTO DE MURO EN SUPERBOARD 8 MM PINTADO, INPERMEABILISADO Y TERMINADO (DOS CARAS). INCLUYE PERFILERÍA Y TODO LO NECESARIO PARA SU CORRECTA INSTALACIÓN</t>
  </si>
  <si>
    <t>TRANSPORTE E INSTALACION CAJA DE INSPECCIÓN EMPALME DOMICILIARIO TIPO I (0,60X0,60 M) EN CONCRETO CLASE II</t>
  </si>
  <si>
    <t>PINTURA</t>
  </si>
  <si>
    <t>SUMINISTRO, TRANSPORTE E INSTALACION SIKA MONOTOP 123, O SIMILAR SOBRE MURO, FILOS Y DILATACIONES EN AREAS DE INTERVENCION PARA CONTROL DE HUMEDAD).</t>
  </si>
  <si>
    <t xml:space="preserve">CONTRATAR A TODO COSTO LOS ARREGLOS LOCATIVOS EN ELGIMNASIO DEL SECTOR POLIDEPORTIVO PROPIEDAD DEL MINICIPIO </t>
  </si>
  <si>
    <t>INSTALACIONES ELECTRICAS - REDES INTERNAS</t>
  </si>
  <si>
    <t>UND</t>
  </si>
  <si>
    <t>SUMINISTRO, TRANSPORTE E INSTALACION PINTURA ESMALTE PARA PUERTAS, REJAS, VENTANAS Y DEMÁS SUPERFICIES METÁLICAS. AMBAS CARAS. INCLUYE FILOS Y DILATACIONES. INCLUYE ANDAMIOS CERTIFICADOS PARA TRABAJO EN ALTURAS.</t>
  </si>
  <si>
    <t>SUMINISTRO, TRANSPORTE E INSTALACION LAMPARA HERMETICA POLICARBONATO IP65, 2X32W. BALASTO ELECTRONICO 2X32T8. INCLUYE 2 TUBOS FLUORESCENTE 32W T8. O SIMILAR, Y DEMAS ACCESORIOS PARA SU CORRECTO FUNCIONAMIENTO</t>
  </si>
  <si>
    <t xml:space="preserve">CONTRATAR A TODO COSTO LOS ARREGLOS LOCATIVOS EN LA PISCINA, DEL  SECTOR POLIDEPORTIVO PROPIEDAD DEL MUNICIPIO </t>
  </si>
  <si>
    <t xml:space="preserve">DESMONTE DE PUERTAS EN BAÑOS DE CAMERINOS DE HOMBRE Y MUJERES   </t>
  </si>
  <si>
    <t xml:space="preserve">DESMONTE APARATOS SANITARIOS EN CAMERINOS DE HOMBRES Y MUJERES </t>
  </si>
  <si>
    <t xml:space="preserve">ENCHAPES </t>
  </si>
  <si>
    <t xml:space="preserve">SUMINISTRO, TRANSPORTE E INSTALACION ENCHAPE PISO BAÑO  CORONA o SIMILAR.COLOR BLANCO, (Incluye mortero de nivelación, boquilla y pegante) </t>
  </si>
  <si>
    <t xml:space="preserve">SUMINISTRO, TRANSPORTE E INSTALACION CERAMICA, PARED COLOR BLANCO (INCLUYE BOQUILLA, GARANTIZANDO UN EXELENTE ACABADO </t>
  </si>
  <si>
    <t>SUMINISTRO, TRANSPORTE E INSTALACION SANITARIO,  COLOR BLANCO, CORONA O SIMILAR. CONJUNTO SANITARIO QUE INCLUYE SANITARIO, TAPA, TANQUE, ACCESORIOS DE CONEXIÓN E INSTALACIÓN.</t>
  </si>
  <si>
    <t>UNDIDAD</t>
  </si>
  <si>
    <t>SUMINISTRO, TRANSPORTE E INSTALACION TABLON DE GRES DE10*10 CM. TIPO ALFA O SIMILAR. COLORES ROJO, SALMÓN O SAHARA SEGÚN DISEÑO. (INCLUYE BOQUILLA COLOR Y MORTERO DE NIVELACIÓN.)</t>
  </si>
  <si>
    <t xml:space="preserve">SUMINISTRO, TRANSPORTE E INSTALACION ENCHAPE PISO EN PISCINA  CORONA o SIMILAR.COLOR BLANCO, (Incluye mortero de nivelación, boquilla y pegante) </t>
  </si>
  <si>
    <t>RECORRIDO DE CUBIERTA (INC. GANCHOS, AMARRAS, REMCHES Y SIKAFLEX)</t>
  </si>
  <si>
    <t>SUMINISTRO, TRANSPORTE E INSTALACION MARCO METALICO PUERTAS E= 12 CM SENCILLO EN LÁMINA GALVANIZADA CAL. 20 PARA HOJA DE PUERTA CON ANCHO 0.76 A 1.10 M. Y ALTURA 1.80 A 2.10 M. ACABADO CON ANTICORROSIVO Y ESMALTE. INCLUYE EL SUMINISTRO DE TODOS LOS ACCESORIOS REQUERIDOS PARA EL CORRECTO MONTAJE</t>
  </si>
  <si>
    <t>KG</t>
  </si>
  <si>
    <t>APU 35%</t>
  </si>
  <si>
    <t>SUMINISTRO E INSTALACION A TODO COSTO DE BALDOSA EVO ESTANDARD O SIMILAR, PLACA 50*50 - 1 CM DE GROSOR COLOR NEGRO, DISEÑO; CUADRICULA, ALTURA 10MM, VENTA 1  M2 ( 4 PIEZAS ) INCLUYE TODO LO NECESARIO PARA SU CORRECTA INSTALACION</t>
  </si>
  <si>
    <t>REPARACION MUROS (INCLUYE RESANE Y PINTURA VINILO 3 MANOS SOBRE MURO INTERIOR EN PINTURA TIPO 2  Y DOS MANOS EN PINTURA TIPO 1, FILOS Y DILATACIONES). COLOR SEGÚN DISEÑO POR M2</t>
  </si>
  <si>
    <t>AU 35%</t>
  </si>
  <si>
    <t>A.U</t>
  </si>
  <si>
    <t>REPARACIÓN DE PUNTO SANITARIO OBSTRUIDO  INCLUYE SONDEO DE TUBERÍA, RETIRO  REVISIÓN Y REINSTALACIÓN DE HASTA 4 ML PARA INSTALACIÓN DE APARATO SANITARIO.</t>
  </si>
  <si>
    <t>RECORRIDO DE CUBIERTA EN FIBROCEMENTO INCLUYE GANCHOS Y AMARRAS, REEMPLAZO DE LAS TEJAS QUE ESTEN EN MAL ESTADO, Y LIMATES</t>
  </si>
  <si>
    <t>CONTRATAR EL SUMINISTRO DEL CAUCHO PARA EL MANTENIMIENTO RUTINARIO DE LA CANCHA DE FUTBOL 5 Y EL ESTADIO MUNICIPAL</t>
  </si>
  <si>
    <t>Granulo de caucho para gramas sintéticas SBR (Styrene-Butadiene Rubber)</t>
  </si>
  <si>
    <t>CONTRATAR A TODO COSTA, EL SUMINISTRO DEL CAUCHO PARA EL CORRECTO FUNCIONAMIENTO DE LAS CANCHAS SINTETICAS, PROPIEDAD DEL MUNICIPIO</t>
  </si>
  <si>
    <t xml:space="preserve">DESMONTE REPARACION Y REINSTALACION DE PUERTA METALICA INCLUYE ANTICORROSIVO Y PINTURA </t>
  </si>
  <si>
    <t>SUMINISTRO, TRANSPORTE DE CAUCHO SBR PARA GRAMA SINTETICA CON FIBRAS DE POLIETILENO MONOFILAMENTADO BICOLOR CON UNA ALTURA DE 50MM</t>
  </si>
  <si>
    <t>DOTACIONES</t>
  </si>
  <si>
    <t>SUMINISTRO, TRANSPORTE E INSTALACION  ESPEJO  6 MM. FLOTADO BISELADO Y SIN MARCO. (INCLUYE LOS ELEMENTOS DE FIJACIÓN AL MURO).</t>
  </si>
  <si>
    <t>2.00</t>
  </si>
  <si>
    <t>OBRAS VARIAS</t>
  </si>
  <si>
    <t xml:space="preserve">SUMINISTRO, TRANSPORTE E INSTALACION DE MADERA EN CEDRO ROJO Ó ALAMO Ó ABETO PARA SAUNA, INCLUYE PINTURA SINTETICA, TORNILLERIA Y ACCESORIOS DE FIJACION PARA SU CORRECTA INSTALACIÓN </t>
  </si>
  <si>
    <t>CIELORASOS</t>
  </si>
  <si>
    <t xml:space="preserve">SUMINISTRO, TRANSPORTE E INSTALACION CIELO RASO SUSPENDIDO DRYWALL JUNTA PERDIDA DE 0-0,6M (PERFILERIA METÁLICA CL. 26. ESTRUCTURA CADA 40 CMS.) INCLUYE TRES (3) MANOS DE PINTURA </t>
  </si>
  <si>
    <t>SUMINISTRO, TRANSPORTE E INSTALACIÓN LUMINARIA PANEL LED CIRCULAR SOBREPONER 30W - LUZ NEUTRA, BLANCO 100-240V 2100 LUMENES CERTIFICADO</t>
  </si>
  <si>
    <t>GRAN TOTAL</t>
  </si>
  <si>
    <t>ADMINISTRACIÓN</t>
  </si>
  <si>
    <t>UTILIDAD</t>
  </si>
  <si>
    <t>CONTRATAR A TODO COSTA, LA REPARACION LA PUERTAS Y LAS ZONAS HUMEDAS DEL COLISEO CUBIERTO, PROPIEDAD DEL MUNICIPIO</t>
  </si>
  <si>
    <t xml:space="preserve">CUBIERTA </t>
  </si>
  <si>
    <t>3.00</t>
  </si>
  <si>
    <t>CONTRATAR A TODO COSTA, LA REPARACION DE LA CUBIERTA DE LA CANCHA MULTIPLE, PROPIEDAD DEL MUNICIPIO</t>
  </si>
  <si>
    <t>SUMINISTRO, TRANSPORTE E INSTALACION TEJA CUBIERTA ARQUITECTONICA POLICARBONATO OPALIZADA PARA UPVC  5.9x1.13m o similar. (Incluye instalación, ganchos de fijación y el suministro de todos los accesorios requeridos para el correcto montaje.)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</si>
</sst>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* #,##0_);_(* \(#,##0\);_(* &quot;-&quot;??_);_(@_)"/>
    <numFmt numFmtId="168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9">
    <xf numFmtId="0" fontId="0" fillId="0" borderId="0" xfId="0"/>
    <xf numFmtId="0" fontId="2" fillId="0" borderId="4" xfId="0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right" vertical="center"/>
    </xf>
    <xf numFmtId="167" fontId="3" fillId="0" borderId="4" xfId="1" applyNumberFormat="1" applyFont="1" applyBorder="1" applyAlignment="1">
      <alignment horizontal="right" vertical="center"/>
    </xf>
    <xf numFmtId="167" fontId="3" fillId="2" borderId="4" xfId="0" applyNumberFormat="1" applyFont="1" applyFill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 wrapText="1"/>
    </xf>
    <xf numFmtId="0" fontId="3" fillId="3" borderId="0" xfId="0" applyFont="1" applyFill="1" applyAlignment="1">
      <alignment vertical="center"/>
    </xf>
    <xf numFmtId="164" fontId="3" fillId="3" borderId="0" xfId="0" applyNumberFormat="1" applyFont="1" applyFill="1" applyAlignment="1">
      <alignment horizontal="right" vertical="center"/>
    </xf>
    <xf numFmtId="167" fontId="0" fillId="0" borderId="0" xfId="0" applyNumberFormat="1"/>
    <xf numFmtId="0" fontId="0" fillId="0" borderId="0" xfId="0" applyAlignment="1">
      <alignment horizontal="left" vertical="top"/>
    </xf>
    <xf numFmtId="0" fontId="4" fillId="0" borderId="6" xfId="0" applyFont="1" applyBorder="1" applyAlignment="1">
      <alignment horizontal="center" vertical="center"/>
    </xf>
    <xf numFmtId="167" fontId="2" fillId="0" borderId="3" xfId="2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left" wrapText="1"/>
    </xf>
    <xf numFmtId="0" fontId="3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167" fontId="5" fillId="0" borderId="4" xfId="1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7" fontId="5" fillId="0" borderId="5" xfId="1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left" wrapText="1"/>
    </xf>
    <xf numFmtId="167" fontId="5" fillId="0" borderId="15" xfId="1" applyNumberFormat="1" applyFont="1" applyBorder="1" applyAlignment="1">
      <alignment horizontal="right" vertical="center"/>
    </xf>
    <xf numFmtId="167" fontId="5" fillId="0" borderId="14" xfId="1" applyNumberFormat="1" applyFont="1" applyBorder="1" applyAlignment="1">
      <alignment horizontal="right" vertical="center"/>
    </xf>
    <xf numFmtId="167" fontId="6" fillId="0" borderId="4" xfId="1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67" fontId="5" fillId="2" borderId="4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right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67" fontId="2" fillId="2" borderId="4" xfId="1" applyNumberFormat="1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wrapText="1"/>
    </xf>
    <xf numFmtId="0" fontId="5" fillId="2" borderId="0" xfId="0" applyFont="1" applyFill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right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67" fontId="7" fillId="5" borderId="3" xfId="1" applyNumberFormat="1" applyFont="1" applyFill="1" applyBorder="1" applyAlignment="1">
      <alignment horizontal="right" vertical="center"/>
    </xf>
    <xf numFmtId="167" fontId="7" fillId="5" borderId="4" xfId="1" applyNumberFormat="1" applyFont="1" applyFill="1" applyBorder="1" applyAlignment="1">
      <alignment horizontal="right" vertical="center"/>
    </xf>
    <xf numFmtId="167" fontId="2" fillId="5" borderId="4" xfId="1" applyNumberFormat="1" applyFont="1" applyFill="1" applyBorder="1" applyAlignment="1">
      <alignment horizontal="right" vertical="center"/>
    </xf>
    <xf numFmtId="167" fontId="2" fillId="5" borderId="3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66" fontId="6" fillId="0" borderId="3" xfId="0" applyNumberFormat="1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167" fontId="6" fillId="0" borderId="14" xfId="2" applyNumberFormat="1" applyFont="1" applyBorder="1" applyAlignment="1">
      <alignment horizontal="right" vertical="center"/>
    </xf>
    <xf numFmtId="167" fontId="6" fillId="0" borderId="4" xfId="2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/>
    </xf>
    <xf numFmtId="167" fontId="6" fillId="0" borderId="5" xfId="2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167" fontId="6" fillId="0" borderId="3" xfId="2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justify" vertical="center" wrapText="1"/>
    </xf>
    <xf numFmtId="168" fontId="9" fillId="0" borderId="4" xfId="0" applyNumberFormat="1" applyFont="1" applyBorder="1" applyAlignment="1">
      <alignment horizontal="right" vertical="center"/>
    </xf>
    <xf numFmtId="167" fontId="6" fillId="0" borderId="4" xfId="0" applyNumberFormat="1" applyFont="1" applyBorder="1" applyAlignment="1">
      <alignment horizontal="right" vertical="center"/>
    </xf>
    <xf numFmtId="167" fontId="6" fillId="0" borderId="5" xfId="1" applyNumberFormat="1" applyFont="1" applyBorder="1" applyAlignment="1">
      <alignment horizontal="right" vertical="center"/>
    </xf>
    <xf numFmtId="167" fontId="6" fillId="0" borderId="2" xfId="2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167" fontId="6" fillId="0" borderId="14" xfId="1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wrapText="1"/>
    </xf>
    <xf numFmtId="166" fontId="7" fillId="2" borderId="4" xfId="0" applyNumberFormat="1" applyFont="1" applyFill="1" applyBorder="1" applyAlignment="1">
      <alignment horizontal="right" vertical="center"/>
    </xf>
    <xf numFmtId="167" fontId="7" fillId="2" borderId="4" xfId="0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right" wrapText="1"/>
    </xf>
    <xf numFmtId="9" fontId="7" fillId="2" borderId="4" xfId="0" applyNumberFormat="1" applyFont="1" applyFill="1" applyBorder="1" applyAlignment="1">
      <alignment horizontal="right" wrapText="1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right" vertical="center" wrapText="1"/>
    </xf>
    <xf numFmtId="166" fontId="7" fillId="3" borderId="4" xfId="0" applyNumberFormat="1" applyFont="1" applyFill="1" applyBorder="1" applyAlignment="1">
      <alignment horizontal="right" vertical="center"/>
    </xf>
    <xf numFmtId="167" fontId="7" fillId="3" borderId="4" xfId="0" applyNumberFormat="1" applyFont="1" applyFill="1" applyBorder="1" applyAlignment="1">
      <alignment horizontal="right" vertical="center"/>
    </xf>
    <xf numFmtId="0" fontId="8" fillId="0" borderId="0" xfId="0" applyFont="1"/>
    <xf numFmtId="167" fontId="7" fillId="5" borderId="4" xfId="0" applyNumberFormat="1" applyFont="1" applyFill="1" applyBorder="1" applyAlignment="1">
      <alignment horizontal="right" vertical="center"/>
    </xf>
    <xf numFmtId="167" fontId="7" fillId="5" borderId="3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166" fontId="8" fillId="0" borderId="4" xfId="0" applyNumberFormat="1" applyFont="1" applyBorder="1" applyAlignment="1">
      <alignment vertical="center"/>
    </xf>
    <xf numFmtId="167" fontId="10" fillId="0" borderId="4" xfId="1" applyNumberFormat="1" applyFont="1" applyBorder="1" applyAlignment="1">
      <alignment horizontal="right" vertical="center"/>
    </xf>
    <xf numFmtId="0" fontId="8" fillId="0" borderId="4" xfId="0" applyFont="1" applyBorder="1" applyAlignment="1">
      <alignment vertical="center" wrapText="1"/>
    </xf>
    <xf numFmtId="167" fontId="8" fillId="0" borderId="4" xfId="2" applyNumberFormat="1" applyFont="1" applyBorder="1" applyAlignment="1">
      <alignment horizontal="right" vertical="center"/>
    </xf>
    <xf numFmtId="167" fontId="8" fillId="0" borderId="4" xfId="1" applyNumberFormat="1" applyFont="1" applyBorder="1" applyAlignment="1">
      <alignment horizontal="right" vertical="center"/>
    </xf>
    <xf numFmtId="167" fontId="10" fillId="0" borderId="4" xfId="0" applyNumberFormat="1" applyFont="1" applyBorder="1" applyAlignment="1">
      <alignment horizontal="right" vertical="center"/>
    </xf>
    <xf numFmtId="167" fontId="2" fillId="0" borderId="4" xfId="2" applyNumberFormat="1" applyFont="1" applyBorder="1" applyAlignment="1">
      <alignment horizontal="right" vertical="center"/>
    </xf>
    <xf numFmtId="165" fontId="5" fillId="0" borderId="14" xfId="2" applyFont="1" applyBorder="1" applyAlignment="1">
      <alignment horizontal="right" vertical="center"/>
    </xf>
    <xf numFmtId="165" fontId="5" fillId="0" borderId="4" xfId="2" applyFont="1" applyBorder="1" applyAlignment="1">
      <alignment horizontal="right" vertical="center"/>
    </xf>
    <xf numFmtId="165" fontId="5" fillId="0" borderId="5" xfId="2" applyFont="1" applyBorder="1" applyAlignment="1">
      <alignment horizontal="right" vertical="center"/>
    </xf>
    <xf numFmtId="165" fontId="2" fillId="0" borderId="5" xfId="2" applyFont="1" applyFill="1" applyBorder="1" applyAlignment="1">
      <alignment horizontal="center" vertical="center"/>
    </xf>
    <xf numFmtId="165" fontId="5" fillId="0" borderId="3" xfId="2" applyFont="1" applyFill="1" applyBorder="1" applyAlignment="1">
      <alignment vertical="center"/>
    </xf>
    <xf numFmtId="165" fontId="5" fillId="0" borderId="2" xfId="2" applyFont="1" applyBorder="1" applyAlignment="1">
      <alignment horizontal="right" vertical="center"/>
    </xf>
    <xf numFmtId="165" fontId="5" fillId="0" borderId="15" xfId="2" applyFont="1" applyBorder="1" applyAlignment="1">
      <alignment horizontal="right" vertical="center"/>
    </xf>
    <xf numFmtId="165" fontId="5" fillId="2" borderId="3" xfId="2" applyFont="1" applyFill="1" applyBorder="1" applyAlignment="1">
      <alignment horizontal="right" vertical="center"/>
    </xf>
    <xf numFmtId="165" fontId="5" fillId="2" borderId="5" xfId="2" applyFont="1" applyFill="1" applyBorder="1" applyAlignment="1">
      <alignment horizontal="right" vertical="center"/>
    </xf>
    <xf numFmtId="165" fontId="5" fillId="2" borderId="14" xfId="2" applyFont="1" applyFill="1" applyBorder="1" applyAlignment="1">
      <alignment horizontal="right" vertical="center"/>
    </xf>
    <xf numFmtId="165" fontId="2" fillId="2" borderId="3" xfId="2" applyFont="1" applyFill="1" applyBorder="1" applyAlignment="1">
      <alignment horizontal="right" wrapText="1"/>
    </xf>
    <xf numFmtId="165" fontId="3" fillId="3" borderId="0" xfId="2" applyFont="1" applyFill="1" applyBorder="1" applyAlignment="1">
      <alignment vertical="center"/>
    </xf>
    <xf numFmtId="165" fontId="0" fillId="0" borderId="0" xfId="2" applyFont="1"/>
    <xf numFmtId="168" fontId="0" fillId="0" borderId="4" xfId="0" applyNumberForma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167" fontId="10" fillId="5" borderId="4" xfId="1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5" fillId="6" borderId="4" xfId="2" applyFont="1" applyFill="1" applyBorder="1" applyAlignment="1">
      <alignment horizontal="right" vertical="center"/>
    </xf>
    <xf numFmtId="165" fontId="5" fillId="6" borderId="14" xfId="2" applyFont="1" applyFill="1" applyBorder="1" applyAlignment="1">
      <alignment horizontal="right" vertical="center"/>
    </xf>
    <xf numFmtId="165" fontId="5" fillId="6" borderId="15" xfId="2" applyFont="1" applyFill="1" applyBorder="1" applyAlignment="1">
      <alignment horizontal="right" vertical="center"/>
    </xf>
    <xf numFmtId="168" fontId="9" fillId="6" borderId="4" xfId="0" applyNumberFormat="1" applyFont="1" applyFill="1" applyBorder="1" applyAlignment="1">
      <alignment horizontal="right" vertical="center"/>
    </xf>
    <xf numFmtId="0" fontId="6" fillId="6" borderId="4" xfId="0" applyFont="1" applyFill="1" applyBorder="1" applyAlignment="1">
      <alignment horizontal="justify" vertical="center" wrapText="1"/>
    </xf>
    <xf numFmtId="168" fontId="9" fillId="0" borderId="4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7" fontId="2" fillId="0" borderId="3" xfId="2" applyNumberFormat="1" applyFont="1" applyBorder="1" applyAlignment="1">
      <alignment horizontal="right" vertical="center"/>
    </xf>
    <xf numFmtId="9" fontId="2" fillId="0" borderId="4" xfId="3" applyFont="1" applyBorder="1" applyAlignment="1">
      <alignment vertical="center"/>
    </xf>
    <xf numFmtId="165" fontId="2" fillId="2" borderId="4" xfId="2" applyFont="1" applyFill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wrapText="1"/>
    </xf>
    <xf numFmtId="167" fontId="2" fillId="0" borderId="0" xfId="2" applyNumberFormat="1" applyFont="1" applyBorder="1" applyAlignment="1">
      <alignment horizontal="right" vertical="center"/>
    </xf>
    <xf numFmtId="167" fontId="3" fillId="0" borderId="0" xfId="1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167" fontId="2" fillId="0" borderId="1" xfId="2" applyNumberFormat="1" applyFont="1" applyBorder="1" applyAlignment="1">
      <alignment horizontal="right" vertical="center"/>
    </xf>
    <xf numFmtId="167" fontId="2" fillId="0" borderId="3" xfId="2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7" fontId="2" fillId="0" borderId="4" xfId="2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topLeftCell="A61" zoomScaleNormal="100" workbookViewId="0">
      <selection activeCell="F70" sqref="F70:F73"/>
    </sheetView>
  </sheetViews>
  <sheetFormatPr baseColWidth="10" defaultColWidth="9.140625" defaultRowHeight="15" x14ac:dyDescent="0.25"/>
  <cols>
    <col min="2" max="2" width="60.140625" customWidth="1"/>
    <col min="4" max="4" width="11.28515625" customWidth="1"/>
    <col min="5" max="5" width="16.5703125" style="132" customWidth="1"/>
    <col min="6" max="6" width="18.140625" customWidth="1"/>
    <col min="8" max="8" width="11.5703125" bestFit="1" customWidth="1"/>
    <col min="10" max="10" width="15.5703125" bestFit="1" customWidth="1"/>
  </cols>
  <sheetData>
    <row r="1" spans="1:8" ht="30" customHeight="1" x14ac:dyDescent="0.25">
      <c r="A1" s="169" t="s">
        <v>26</v>
      </c>
      <c r="B1" s="170"/>
      <c r="C1" s="170"/>
      <c r="D1" s="170"/>
      <c r="E1" s="157"/>
      <c r="F1" s="158"/>
    </row>
    <row r="2" spans="1:8" ht="24.95" customHeight="1" x14ac:dyDescent="0.25">
      <c r="A2" s="29"/>
      <c r="B2" s="29" t="s">
        <v>0</v>
      </c>
      <c r="C2" s="29" t="s">
        <v>1</v>
      </c>
      <c r="D2" s="29" t="s">
        <v>2</v>
      </c>
      <c r="E2" s="123" t="s">
        <v>3</v>
      </c>
      <c r="F2" s="1" t="s">
        <v>4</v>
      </c>
    </row>
    <row r="3" spans="1:8" ht="24.95" customHeight="1" x14ac:dyDescent="0.25">
      <c r="A3" s="1">
        <v>1</v>
      </c>
      <c r="B3" s="138" t="s">
        <v>6</v>
      </c>
      <c r="C3" s="30"/>
      <c r="D3" s="31"/>
      <c r="E3" s="124"/>
      <c r="F3" s="64">
        <f>F5+F4</f>
        <v>1445488</v>
      </c>
      <c r="H3" s="9"/>
    </row>
    <row r="4" spans="1:8" ht="24.95" customHeight="1" x14ac:dyDescent="0.25">
      <c r="A4" s="32" t="s">
        <v>7</v>
      </c>
      <c r="B4" s="33" t="s">
        <v>8</v>
      </c>
      <c r="C4" s="32" t="s">
        <v>9</v>
      </c>
      <c r="D4" s="32">
        <f>GIMNASIO!D4</f>
        <v>147.19999999999999</v>
      </c>
      <c r="E4" s="120">
        <f>GIMNASIO!E4</f>
        <v>4915</v>
      </c>
      <c r="F4" s="34">
        <f>D4*E4</f>
        <v>723488</v>
      </c>
    </row>
    <row r="5" spans="1:8" ht="47.25" customHeight="1" x14ac:dyDescent="0.25">
      <c r="A5" s="35">
        <v>1.02</v>
      </c>
      <c r="B5" s="28" t="s">
        <v>23</v>
      </c>
      <c r="C5" s="35" t="s">
        <v>12</v>
      </c>
      <c r="D5" s="35">
        <f>GIMNASIO!D5</f>
        <v>1</v>
      </c>
      <c r="E5" s="121">
        <f>GIMNASIO!E5</f>
        <v>722000</v>
      </c>
      <c r="F5" s="34">
        <f>E5*D5</f>
        <v>722000</v>
      </c>
    </row>
    <row r="6" spans="1:8" ht="24.95" customHeight="1" x14ac:dyDescent="0.25">
      <c r="A6" s="1">
        <v>2</v>
      </c>
      <c r="B6" s="36" t="s">
        <v>21</v>
      </c>
      <c r="C6" s="1"/>
      <c r="D6" s="1"/>
      <c r="E6" s="121"/>
      <c r="F6" s="65">
        <f>F7</f>
        <v>2998685.4</v>
      </c>
    </row>
    <row r="7" spans="1:8" ht="68.25" customHeight="1" x14ac:dyDescent="0.25">
      <c r="A7" s="37" t="s">
        <v>11</v>
      </c>
      <c r="B7" s="25" t="s">
        <v>22</v>
      </c>
      <c r="C7" s="37" t="s">
        <v>9</v>
      </c>
      <c r="D7" s="37">
        <f>GIMNASIO!D7</f>
        <v>20.04</v>
      </c>
      <c r="E7" s="122">
        <f>GIMNASIO!E7</f>
        <v>149635</v>
      </c>
      <c r="F7" s="38">
        <f>D7*E7</f>
        <v>2998685.4</v>
      </c>
    </row>
    <row r="8" spans="1:8" ht="24.95" customHeight="1" x14ac:dyDescent="0.25">
      <c r="A8" s="1">
        <v>3</v>
      </c>
      <c r="B8" s="138" t="s">
        <v>19</v>
      </c>
      <c r="C8" s="39"/>
      <c r="D8" s="39"/>
      <c r="E8" s="125"/>
      <c r="F8" s="66">
        <f>F9</f>
        <v>13401750</v>
      </c>
    </row>
    <row r="9" spans="1:8" ht="67.5" customHeight="1" x14ac:dyDescent="0.25">
      <c r="A9" s="40">
        <v>3.01</v>
      </c>
      <c r="B9" s="41" t="s">
        <v>45</v>
      </c>
      <c r="C9" s="40" t="s">
        <v>9</v>
      </c>
      <c r="D9" s="40">
        <f>GIMNASIO!D9</f>
        <v>125.25</v>
      </c>
      <c r="E9" s="126">
        <f>GIMNASIO!E9</f>
        <v>107000</v>
      </c>
      <c r="F9" s="42">
        <f t="shared" ref="F9" si="0">D9*E9</f>
        <v>13401750</v>
      </c>
      <c r="H9" s="9"/>
    </row>
    <row r="10" spans="1:8" ht="24.95" customHeight="1" x14ac:dyDescent="0.25">
      <c r="A10" s="1">
        <v>4</v>
      </c>
      <c r="B10" s="138" t="s">
        <v>24</v>
      </c>
      <c r="C10" s="39"/>
      <c r="D10" s="39"/>
      <c r="E10" s="125"/>
      <c r="F10" s="66">
        <f>F13+F12+F11</f>
        <v>15151942</v>
      </c>
      <c r="H10" s="9"/>
    </row>
    <row r="11" spans="1:8" ht="60" customHeight="1" x14ac:dyDescent="0.25">
      <c r="A11" s="32">
        <v>4.01</v>
      </c>
      <c r="B11" s="26" t="s">
        <v>46</v>
      </c>
      <c r="C11" s="32" t="s">
        <v>9</v>
      </c>
      <c r="D11" s="32">
        <f>GIMNASIO!D11</f>
        <v>308</v>
      </c>
      <c r="E11" s="120">
        <f>GIMNASIO!E11</f>
        <v>34043</v>
      </c>
      <c r="F11" s="43">
        <f>E11*D11</f>
        <v>10485244</v>
      </c>
    </row>
    <row r="12" spans="1:8" ht="69.75" customHeight="1" x14ac:dyDescent="0.25">
      <c r="A12" s="32">
        <v>4.0199999999999996</v>
      </c>
      <c r="B12" s="26" t="s">
        <v>29</v>
      </c>
      <c r="C12" s="40" t="s">
        <v>9</v>
      </c>
      <c r="D12" s="40">
        <f>GIMNASIO!D12</f>
        <v>25</v>
      </c>
      <c r="E12" s="121">
        <f>GIMNASIO!E12</f>
        <v>34418</v>
      </c>
      <c r="F12" s="43">
        <f>E12*D12</f>
        <v>860450</v>
      </c>
    </row>
    <row r="13" spans="1:8" ht="51" customHeight="1" x14ac:dyDescent="0.25">
      <c r="A13" s="35">
        <v>4.03</v>
      </c>
      <c r="B13" s="25" t="s">
        <v>25</v>
      </c>
      <c r="C13" s="37" t="s">
        <v>9</v>
      </c>
      <c r="D13" s="37">
        <f>GIMNASIO!D13</f>
        <v>106</v>
      </c>
      <c r="E13" s="122">
        <f>GIMNASIO!E13</f>
        <v>35908</v>
      </c>
      <c r="F13" s="44">
        <f>E13*D13</f>
        <v>3806248</v>
      </c>
    </row>
    <row r="14" spans="1:8" ht="24.95" customHeight="1" x14ac:dyDescent="0.25">
      <c r="A14" s="45">
        <v>5</v>
      </c>
      <c r="B14" s="27" t="s">
        <v>27</v>
      </c>
      <c r="C14" s="46"/>
      <c r="D14" s="46"/>
      <c r="E14" s="127"/>
      <c r="F14" s="67">
        <f>F15+F16</f>
        <v>2999184</v>
      </c>
    </row>
    <row r="15" spans="1:8" ht="66.75" customHeight="1" x14ac:dyDescent="0.25">
      <c r="A15" s="47">
        <v>5.01</v>
      </c>
      <c r="B15" s="25" t="s">
        <v>30</v>
      </c>
      <c r="C15" s="48" t="s">
        <v>28</v>
      </c>
      <c r="D15" s="48">
        <v>8</v>
      </c>
      <c r="E15" s="128">
        <v>275398</v>
      </c>
      <c r="F15" s="49">
        <f>E15*D15</f>
        <v>2203184</v>
      </c>
    </row>
    <row r="16" spans="1:8" ht="66.75" customHeight="1" x14ac:dyDescent="0.25">
      <c r="A16" s="47">
        <v>5.0199999999999996</v>
      </c>
      <c r="B16" s="152" t="s">
        <v>63</v>
      </c>
      <c r="C16" s="68" t="s">
        <v>28</v>
      </c>
      <c r="D16" s="68">
        <v>8</v>
      </c>
      <c r="E16" s="80">
        <v>99500</v>
      </c>
      <c r="F16" s="117">
        <f>D16*E16</f>
        <v>796000</v>
      </c>
    </row>
    <row r="17" spans="1:8" ht="24.95" customHeight="1" x14ac:dyDescent="0.25">
      <c r="A17" s="47">
        <v>6</v>
      </c>
      <c r="B17" s="153" t="s">
        <v>13</v>
      </c>
      <c r="C17" s="46"/>
      <c r="D17" s="46"/>
      <c r="E17" s="127"/>
      <c r="F17" s="67">
        <f>F18</f>
        <v>1811920</v>
      </c>
    </row>
    <row r="18" spans="1:8" ht="29.25" customHeight="1" x14ac:dyDescent="0.25">
      <c r="A18" s="48">
        <v>6.01</v>
      </c>
      <c r="B18" s="152" t="s">
        <v>41</v>
      </c>
      <c r="C18" s="51" t="s">
        <v>9</v>
      </c>
      <c r="D18" s="51">
        <v>80</v>
      </c>
      <c r="E18" s="129">
        <v>22649</v>
      </c>
      <c r="F18" s="49">
        <f>E18*D18</f>
        <v>1811920</v>
      </c>
      <c r="H18" s="9"/>
    </row>
    <row r="19" spans="1:8" ht="29.25" customHeight="1" x14ac:dyDescent="0.25">
      <c r="A19" s="47">
        <v>7</v>
      </c>
      <c r="B19" s="153" t="s">
        <v>56</v>
      </c>
      <c r="C19" s="46"/>
      <c r="D19" s="46"/>
      <c r="E19" s="127"/>
      <c r="F19" s="67">
        <f>F20</f>
        <v>1212000</v>
      </c>
      <c r="H19" s="9"/>
    </row>
    <row r="20" spans="1:8" ht="43.9" customHeight="1" x14ac:dyDescent="0.25">
      <c r="A20" s="48">
        <v>7.01</v>
      </c>
      <c r="B20" s="152" t="s">
        <v>57</v>
      </c>
      <c r="C20" s="51" t="s">
        <v>9</v>
      </c>
      <c r="D20" s="51">
        <v>6</v>
      </c>
      <c r="E20" s="129">
        <v>202000</v>
      </c>
      <c r="F20" s="49">
        <f>E20*D20</f>
        <v>1212000</v>
      </c>
      <c r="H20" s="9"/>
    </row>
    <row r="21" spans="1:8" ht="43.9" customHeight="1" x14ac:dyDescent="0.25">
      <c r="A21" s="146">
        <v>8</v>
      </c>
      <c r="B21" s="154" t="s">
        <v>61</v>
      </c>
      <c r="C21" s="85"/>
      <c r="D21" s="85"/>
      <c r="E21" s="86"/>
      <c r="F21" s="107">
        <f>SUM(F22)</f>
        <v>1684800</v>
      </c>
      <c r="H21" s="9"/>
    </row>
    <row r="22" spans="1:8" ht="51" x14ac:dyDescent="0.25">
      <c r="A22" s="146">
        <v>8.01</v>
      </c>
      <c r="B22" s="152" t="s">
        <v>62</v>
      </c>
      <c r="C22" s="68" t="s">
        <v>9</v>
      </c>
      <c r="D22" s="68">
        <f>6*1.5*2</f>
        <v>18</v>
      </c>
      <c r="E22" s="80">
        <v>93600</v>
      </c>
      <c r="F22" s="117">
        <f>D22*E22</f>
        <v>1684800</v>
      </c>
      <c r="H22" s="9"/>
    </row>
    <row r="23" spans="1:8" ht="24.95" customHeight="1" x14ac:dyDescent="0.25">
      <c r="A23" s="47"/>
      <c r="B23" s="52"/>
      <c r="C23" s="53"/>
      <c r="D23" s="54"/>
      <c r="E23" s="130" t="s">
        <v>17</v>
      </c>
      <c r="F23" s="55">
        <f>F3+F6+F8+F10+F14+F17+F19+F21</f>
        <v>40705769.399999999</v>
      </c>
    </row>
    <row r="25" spans="1:8" ht="30" customHeight="1" x14ac:dyDescent="0.25">
      <c r="A25" s="171" t="s">
        <v>31</v>
      </c>
      <c r="B25" s="172"/>
      <c r="C25" s="172"/>
      <c r="D25" s="172"/>
      <c r="E25" s="155"/>
      <c r="F25" s="156"/>
    </row>
    <row r="26" spans="1:8" x14ac:dyDescent="0.25">
      <c r="A26" s="70"/>
      <c r="B26" s="71" t="s">
        <v>0</v>
      </c>
      <c r="C26" s="71" t="s">
        <v>1</v>
      </c>
      <c r="D26" s="71" t="s">
        <v>2</v>
      </c>
      <c r="E26" s="71" t="s">
        <v>3</v>
      </c>
      <c r="F26" s="70" t="s">
        <v>4</v>
      </c>
    </row>
    <row r="27" spans="1:8" x14ac:dyDescent="0.25">
      <c r="A27" s="72">
        <v>1</v>
      </c>
      <c r="B27" s="137" t="s">
        <v>6</v>
      </c>
      <c r="C27" s="74"/>
      <c r="D27" s="75"/>
      <c r="E27" s="76"/>
      <c r="F27" s="64">
        <f>F28</f>
        <v>122875</v>
      </c>
    </row>
    <row r="28" spans="1:8" x14ac:dyDescent="0.25">
      <c r="A28" s="68" t="s">
        <v>7</v>
      </c>
      <c r="B28" s="77" t="s">
        <v>8</v>
      </c>
      <c r="C28" s="78" t="s">
        <v>9</v>
      </c>
      <c r="D28" s="78">
        <f>PISCINA!D4</f>
        <v>25</v>
      </c>
      <c r="E28" s="79">
        <f>PISCINA!E4</f>
        <v>4915</v>
      </c>
      <c r="F28" s="44">
        <f>D28*E28</f>
        <v>122875</v>
      </c>
    </row>
    <row r="29" spans="1:8" x14ac:dyDescent="0.25">
      <c r="A29" s="70">
        <v>2</v>
      </c>
      <c r="B29" s="69" t="s">
        <v>10</v>
      </c>
      <c r="C29" s="70"/>
      <c r="D29" s="70"/>
      <c r="E29" s="80"/>
      <c r="F29" s="106">
        <f>F31+F30</f>
        <v>277084</v>
      </c>
    </row>
    <row r="30" spans="1:8" ht="25.5" x14ac:dyDescent="0.25">
      <c r="A30" s="68">
        <v>2.0099999999999998</v>
      </c>
      <c r="B30" s="81" t="s">
        <v>32</v>
      </c>
      <c r="C30" s="68" t="s">
        <v>1</v>
      </c>
      <c r="D30" s="68">
        <f>PISCINA!D6</f>
        <v>2</v>
      </c>
      <c r="E30" s="80">
        <f>PISCINA!E6</f>
        <v>58088</v>
      </c>
      <c r="F30" s="44">
        <f>D30*E30</f>
        <v>116176</v>
      </c>
    </row>
    <row r="31" spans="1:8" ht="25.5" x14ac:dyDescent="0.25">
      <c r="A31" s="68" t="s">
        <v>18</v>
      </c>
      <c r="B31" s="82" t="s">
        <v>33</v>
      </c>
      <c r="C31" s="83" t="s">
        <v>1</v>
      </c>
      <c r="D31" s="83">
        <f>PISCINA!D7</f>
        <v>2</v>
      </c>
      <c r="E31" s="84">
        <f>PISCINA!E7</f>
        <v>80454</v>
      </c>
      <c r="F31" s="44">
        <f t="shared" ref="F31" si="1">D31*E31</f>
        <v>160908</v>
      </c>
    </row>
    <row r="32" spans="1:8" x14ac:dyDescent="0.25">
      <c r="A32" s="72">
        <v>3</v>
      </c>
      <c r="B32" s="137" t="s">
        <v>34</v>
      </c>
      <c r="C32" s="85"/>
      <c r="D32" s="85"/>
      <c r="E32" s="86"/>
      <c r="F32" s="107">
        <f>F36+F35+F34+F33</f>
        <v>1398937</v>
      </c>
    </row>
    <row r="33" spans="1:6" ht="38.25" x14ac:dyDescent="0.25">
      <c r="A33" s="68">
        <v>3.01</v>
      </c>
      <c r="B33" s="87" t="s">
        <v>35</v>
      </c>
      <c r="C33" s="78" t="s">
        <v>9</v>
      </c>
      <c r="D33" s="78">
        <f>PISCINA!D9</f>
        <v>3.5</v>
      </c>
      <c r="E33" s="79">
        <f>PISCINA!E9</f>
        <v>84116</v>
      </c>
      <c r="F33" s="44">
        <f>E33*D33</f>
        <v>294406</v>
      </c>
    </row>
    <row r="34" spans="1:6" ht="38.25" x14ac:dyDescent="0.25">
      <c r="A34" s="68">
        <v>3.02</v>
      </c>
      <c r="B34" s="26" t="s">
        <v>36</v>
      </c>
      <c r="C34" s="68" t="s">
        <v>9</v>
      </c>
      <c r="D34" s="78">
        <f>PISCINA!D10</f>
        <v>6</v>
      </c>
      <c r="E34" s="79">
        <f>PISCINA!E10</f>
        <v>83558</v>
      </c>
      <c r="F34" s="44">
        <f>E34*D34</f>
        <v>501348</v>
      </c>
    </row>
    <row r="35" spans="1:6" ht="51" x14ac:dyDescent="0.25">
      <c r="A35" s="68">
        <v>3.03</v>
      </c>
      <c r="B35" s="26" t="s">
        <v>39</v>
      </c>
      <c r="C35" s="68" t="s">
        <v>9</v>
      </c>
      <c r="D35" s="78">
        <f>PISCINA!D11</f>
        <v>3</v>
      </c>
      <c r="E35" s="79">
        <f>PISCINA!E11</f>
        <v>74887</v>
      </c>
      <c r="F35" s="44">
        <f>E35*D35</f>
        <v>224661</v>
      </c>
    </row>
    <row r="36" spans="1:6" ht="38.25" x14ac:dyDescent="0.25">
      <c r="A36" s="68">
        <v>3.04</v>
      </c>
      <c r="B36" s="87" t="s">
        <v>40</v>
      </c>
      <c r="C36" s="78" t="s">
        <v>9</v>
      </c>
      <c r="D36" s="78">
        <f>PISCINA!D12</f>
        <v>4.5</v>
      </c>
      <c r="E36" s="79">
        <f>PISCINA!E12</f>
        <v>84116</v>
      </c>
      <c r="F36" s="44">
        <f>E36*D36</f>
        <v>378522</v>
      </c>
    </row>
    <row r="37" spans="1:6" x14ac:dyDescent="0.25">
      <c r="A37" s="70">
        <v>4</v>
      </c>
      <c r="B37" s="69" t="s">
        <v>14</v>
      </c>
      <c r="C37" s="68"/>
      <c r="D37" s="68"/>
      <c r="E37" s="80"/>
      <c r="F37" s="106">
        <f>F38+F39</f>
        <v>1007374</v>
      </c>
    </row>
    <row r="38" spans="1:6" ht="51" x14ac:dyDescent="0.25">
      <c r="A38" s="68">
        <v>4.01</v>
      </c>
      <c r="B38" s="26" t="s">
        <v>37</v>
      </c>
      <c r="C38" s="68" t="s">
        <v>38</v>
      </c>
      <c r="D38" s="68">
        <f>PISCINA!D14</f>
        <v>2</v>
      </c>
      <c r="E38" s="144">
        <f>PISCINA!E14</f>
        <v>392000</v>
      </c>
      <c r="F38" s="89">
        <f>D38*E38</f>
        <v>784000</v>
      </c>
    </row>
    <row r="39" spans="1:6" ht="38.25" x14ac:dyDescent="0.25">
      <c r="A39" s="68">
        <v>4.0199999999999996</v>
      </c>
      <c r="B39" s="26" t="s">
        <v>49</v>
      </c>
      <c r="C39" s="68" t="s">
        <v>38</v>
      </c>
      <c r="D39" s="68">
        <f>PISCINA!D15</f>
        <v>2</v>
      </c>
      <c r="E39" s="88">
        <f>PISCINA!E15</f>
        <v>111687</v>
      </c>
      <c r="F39" s="89">
        <f>D39*E39</f>
        <v>223374</v>
      </c>
    </row>
    <row r="40" spans="1:6" x14ac:dyDescent="0.25">
      <c r="A40" s="70">
        <v>5</v>
      </c>
      <c r="B40" s="69" t="s">
        <v>20</v>
      </c>
      <c r="C40" s="68"/>
      <c r="D40" s="68"/>
      <c r="E40" s="80"/>
      <c r="F40" s="106">
        <f>F41</f>
        <v>2414187</v>
      </c>
    </row>
    <row r="41" spans="1:6" ht="125.25" customHeight="1" x14ac:dyDescent="0.25">
      <c r="A41" s="83">
        <v>5.01</v>
      </c>
      <c r="B41" s="26" t="s">
        <v>42</v>
      </c>
      <c r="C41" s="83" t="s">
        <v>38</v>
      </c>
      <c r="D41" s="83">
        <f>PISCINA!D17</f>
        <v>9</v>
      </c>
      <c r="E41" s="84">
        <f>PISCINA!E17</f>
        <v>268243</v>
      </c>
      <c r="F41" s="90">
        <f>D41*E41</f>
        <v>2414187</v>
      </c>
    </row>
    <row r="42" spans="1:6" x14ac:dyDescent="0.25">
      <c r="A42" s="70">
        <v>6</v>
      </c>
      <c r="B42" s="137" t="s">
        <v>13</v>
      </c>
      <c r="C42" s="85"/>
      <c r="D42" s="85"/>
      <c r="E42" s="91"/>
      <c r="F42" s="65">
        <f>F43+F46</f>
        <v>1021600</v>
      </c>
    </row>
    <row r="43" spans="1:6" ht="38.25" x14ac:dyDescent="0.25">
      <c r="A43" s="83">
        <v>6.01</v>
      </c>
      <c r="B43" s="26" t="s">
        <v>50</v>
      </c>
      <c r="C43" s="92" t="s">
        <v>9</v>
      </c>
      <c r="D43" s="92">
        <f>PISCINA!D19</f>
        <v>40</v>
      </c>
      <c r="E43" s="88">
        <f>PISCINA!E19</f>
        <v>25540</v>
      </c>
      <c r="F43" s="93">
        <f>D43*E43</f>
        <v>1021600</v>
      </c>
    </row>
    <row r="44" spans="1:6" x14ac:dyDescent="0.25">
      <c r="A44" s="70">
        <v>7</v>
      </c>
      <c r="B44" s="137" t="s">
        <v>59</v>
      </c>
      <c r="C44" s="85"/>
      <c r="D44" s="85"/>
      <c r="E44" s="91"/>
      <c r="F44" s="65">
        <f>SUM(F45)</f>
        <v>1296000</v>
      </c>
    </row>
    <row r="45" spans="1:6" ht="51" x14ac:dyDescent="0.25">
      <c r="A45" s="83">
        <v>7.01</v>
      </c>
      <c r="B45" s="26" t="s">
        <v>60</v>
      </c>
      <c r="C45" s="92" t="s">
        <v>9</v>
      </c>
      <c r="D45" s="92">
        <f>PISCINA!D21</f>
        <v>8</v>
      </c>
      <c r="E45" s="88">
        <f>PISCINA!E21</f>
        <v>162000</v>
      </c>
      <c r="F45" s="93">
        <f>D45*E45</f>
        <v>1296000</v>
      </c>
    </row>
    <row r="46" spans="1:6" x14ac:dyDescent="0.25">
      <c r="A46" s="83"/>
      <c r="B46" s="94"/>
      <c r="C46" s="108"/>
      <c r="D46" s="134"/>
      <c r="E46" s="133"/>
      <c r="F46" s="93"/>
    </row>
    <row r="47" spans="1:6" x14ac:dyDescent="0.25">
      <c r="A47" s="95"/>
      <c r="B47" s="96"/>
      <c r="C47" s="95"/>
      <c r="D47" s="95"/>
      <c r="E47" s="97" t="s">
        <v>15</v>
      </c>
      <c r="F47" s="98">
        <f>F27+F29+F32+F37+F42+F40+F44</f>
        <v>7538057</v>
      </c>
    </row>
    <row r="49" spans="1:6" ht="30" customHeight="1" x14ac:dyDescent="0.25">
      <c r="A49" s="173" t="s">
        <v>51</v>
      </c>
      <c r="B49" s="174"/>
      <c r="C49" s="174"/>
      <c r="D49" s="174"/>
      <c r="E49" s="159"/>
      <c r="F49" s="160"/>
    </row>
    <row r="50" spans="1:6" x14ac:dyDescent="0.25">
      <c r="A50" s="110"/>
      <c r="B50" s="110" t="s">
        <v>0</v>
      </c>
      <c r="C50" s="110" t="s">
        <v>1</v>
      </c>
      <c r="D50" s="110" t="s">
        <v>2</v>
      </c>
      <c r="E50" s="110" t="s">
        <v>3</v>
      </c>
      <c r="F50" s="110" t="s">
        <v>4</v>
      </c>
    </row>
    <row r="51" spans="1:6" x14ac:dyDescent="0.25">
      <c r="A51" s="110" t="s">
        <v>5</v>
      </c>
      <c r="B51" s="111" t="s">
        <v>6</v>
      </c>
      <c r="C51" s="110"/>
      <c r="D51" s="112"/>
      <c r="E51" s="113"/>
      <c r="F51" s="135">
        <f>F52</f>
        <v>5000000</v>
      </c>
    </row>
    <row r="52" spans="1:6" ht="28.5" x14ac:dyDescent="0.25">
      <c r="A52" s="109" t="s">
        <v>7</v>
      </c>
      <c r="B52" s="115" t="s">
        <v>52</v>
      </c>
      <c r="C52" s="109" t="s">
        <v>43</v>
      </c>
      <c r="D52" s="109">
        <f>sintetico!D4</f>
        <v>2000</v>
      </c>
      <c r="E52" s="116">
        <f>sintetico!E4</f>
        <v>2500</v>
      </c>
      <c r="F52" s="117">
        <f>D52*E52</f>
        <v>5000000</v>
      </c>
    </row>
    <row r="53" spans="1:6" x14ac:dyDescent="0.25">
      <c r="A53" s="83"/>
      <c r="B53" s="94"/>
      <c r="C53" s="108"/>
      <c r="D53" s="134"/>
      <c r="E53" s="133"/>
      <c r="F53" s="93"/>
    </row>
    <row r="54" spans="1:6" x14ac:dyDescent="0.25">
      <c r="A54" s="95"/>
      <c r="B54" s="96"/>
      <c r="C54" s="95"/>
      <c r="D54" s="95"/>
      <c r="E54" s="97" t="s">
        <v>15</v>
      </c>
      <c r="F54" s="98">
        <f>F51</f>
        <v>5000000</v>
      </c>
    </row>
    <row r="55" spans="1:6" ht="42.75" customHeight="1" x14ac:dyDescent="0.25">
      <c r="A55" s="173" t="s">
        <v>67</v>
      </c>
      <c r="B55" s="174"/>
      <c r="C55" s="174"/>
      <c r="D55" s="174"/>
      <c r="E55" s="159"/>
      <c r="F55" s="160"/>
    </row>
    <row r="56" spans="1:6" x14ac:dyDescent="0.25">
      <c r="A56" s="110"/>
      <c r="B56" s="110" t="s">
        <v>0</v>
      </c>
      <c r="C56" s="110" t="s">
        <v>1</v>
      </c>
      <c r="D56" s="110" t="s">
        <v>2</v>
      </c>
      <c r="E56" s="110" t="s">
        <v>3</v>
      </c>
      <c r="F56" s="110" t="s">
        <v>4</v>
      </c>
    </row>
    <row r="57" spans="1:6" x14ac:dyDescent="0.25">
      <c r="A57" s="110" t="s">
        <v>5</v>
      </c>
      <c r="B57" s="69" t="s">
        <v>20</v>
      </c>
      <c r="C57" s="68"/>
      <c r="D57" s="68"/>
      <c r="E57" s="80"/>
      <c r="F57" s="106">
        <f>F58</f>
        <v>2967132</v>
      </c>
    </row>
    <row r="58" spans="1:6" ht="30" x14ac:dyDescent="0.25">
      <c r="A58" s="109" t="s">
        <v>7</v>
      </c>
      <c r="B58" s="136" t="s">
        <v>54</v>
      </c>
      <c r="C58" s="108" t="s">
        <v>28</v>
      </c>
      <c r="D58" s="145">
        <f>COLISEO!D4</f>
        <v>6</v>
      </c>
      <c r="E58" s="133">
        <f>COLISEO!E4</f>
        <v>494522</v>
      </c>
      <c r="F58" s="117">
        <f>D58*E58</f>
        <v>2967132</v>
      </c>
    </row>
    <row r="59" spans="1:6" x14ac:dyDescent="0.25">
      <c r="A59" s="109" t="s">
        <v>58</v>
      </c>
      <c r="B59" s="137" t="s">
        <v>34</v>
      </c>
      <c r="C59" s="85"/>
      <c r="D59" s="85"/>
      <c r="E59" s="86"/>
      <c r="F59" s="107">
        <f>SUM(F60)</f>
        <v>584906</v>
      </c>
    </row>
    <row r="60" spans="1:6" ht="38.25" x14ac:dyDescent="0.25">
      <c r="A60" s="109" t="s">
        <v>11</v>
      </c>
      <c r="B60" s="26" t="s">
        <v>36</v>
      </c>
      <c r="C60" s="68" t="s">
        <v>9</v>
      </c>
      <c r="D60" s="68">
        <f>COLISEO!D6</f>
        <v>7</v>
      </c>
      <c r="E60" s="80">
        <f>COLISEO!E6</f>
        <v>83558</v>
      </c>
      <c r="F60" s="117">
        <f>D60*E60</f>
        <v>584906</v>
      </c>
    </row>
    <row r="61" spans="1:6" x14ac:dyDescent="0.25">
      <c r="A61" s="146" t="s">
        <v>69</v>
      </c>
      <c r="B61" s="151" t="s">
        <v>68</v>
      </c>
      <c r="C61" s="85"/>
      <c r="D61" s="85"/>
      <c r="E61" s="86"/>
      <c r="F61" s="107">
        <f>SUM(F62)</f>
        <v>1323099.7</v>
      </c>
    </row>
    <row r="62" spans="1:6" ht="38.25" x14ac:dyDescent="0.25">
      <c r="A62" s="83">
        <v>3.01</v>
      </c>
      <c r="B62" s="26" t="s">
        <v>50</v>
      </c>
      <c r="C62" s="92" t="s">
        <v>9</v>
      </c>
      <c r="D62" s="92">
        <v>51.805</v>
      </c>
      <c r="E62" s="88">
        <v>25540</v>
      </c>
      <c r="F62" s="93">
        <f>D62*E62</f>
        <v>1323099.7</v>
      </c>
    </row>
    <row r="63" spans="1:6" x14ac:dyDescent="0.25">
      <c r="A63" s="11"/>
      <c r="B63" s="20"/>
      <c r="C63" s="14"/>
      <c r="D63" s="15"/>
      <c r="E63" s="148" t="s">
        <v>17</v>
      </c>
      <c r="F63" s="3">
        <f>F57+F59+F61</f>
        <v>4875137.7</v>
      </c>
    </row>
    <row r="64" spans="1:6" x14ac:dyDescent="0.25">
      <c r="A64" s="162"/>
      <c r="B64" s="166" t="s">
        <v>70</v>
      </c>
      <c r="C64" s="162"/>
      <c r="D64" s="162"/>
      <c r="E64" s="164"/>
      <c r="F64" s="165"/>
    </row>
    <row r="65" spans="1:10" x14ac:dyDescent="0.25">
      <c r="A65" s="146"/>
      <c r="B65" s="161" t="s">
        <v>68</v>
      </c>
      <c r="E65"/>
    </row>
    <row r="66" spans="1:10" ht="63.75" x14ac:dyDescent="0.25">
      <c r="A66" s="83"/>
      <c r="B66" s="26" t="s">
        <v>71</v>
      </c>
      <c r="C66" s="83" t="s">
        <v>9</v>
      </c>
      <c r="D66" s="26">
        <v>30</v>
      </c>
      <c r="E66" s="88">
        <v>126163</v>
      </c>
      <c r="F66" s="93">
        <f>E66*D66</f>
        <v>3784890</v>
      </c>
    </row>
    <row r="67" spans="1:10" x14ac:dyDescent="0.25">
      <c r="A67" s="162"/>
      <c r="B67" s="163"/>
      <c r="C67" s="162"/>
      <c r="D67" s="162"/>
      <c r="E67" s="88" t="s">
        <v>17</v>
      </c>
      <c r="F67" s="93">
        <f>F66</f>
        <v>3784890</v>
      </c>
    </row>
    <row r="68" spans="1:10" x14ac:dyDescent="0.25">
      <c r="A68" s="162"/>
      <c r="B68" s="163"/>
      <c r="C68" s="162"/>
      <c r="D68" s="162"/>
      <c r="E68" s="164"/>
      <c r="F68" s="165"/>
    </row>
    <row r="70" spans="1:10" x14ac:dyDescent="0.25">
      <c r="C70" s="175" t="s">
        <v>64</v>
      </c>
      <c r="D70" s="175"/>
      <c r="E70" s="175"/>
      <c r="F70" s="55">
        <f>F23+F47+F54+F63+F67</f>
        <v>61903854.100000001</v>
      </c>
    </row>
    <row r="71" spans="1:10" x14ac:dyDescent="0.25">
      <c r="C71" s="167" t="s">
        <v>65</v>
      </c>
      <c r="D71" s="168"/>
      <c r="E71" s="149">
        <v>0.3</v>
      </c>
      <c r="F71" s="55">
        <f>F70*E71</f>
        <v>18571156.23</v>
      </c>
      <c r="H71" s="9"/>
      <c r="J71" s="132"/>
    </row>
    <row r="72" spans="1:10" x14ac:dyDescent="0.25">
      <c r="C72" s="167" t="s">
        <v>66</v>
      </c>
      <c r="D72" s="168"/>
      <c r="E72" s="149">
        <v>0.05</v>
      </c>
      <c r="F72" s="55">
        <f>F70*E72</f>
        <v>3095192.7050000001</v>
      </c>
    </row>
    <row r="73" spans="1:10" x14ac:dyDescent="0.25">
      <c r="E73" s="150" t="s">
        <v>16</v>
      </c>
      <c r="F73" s="55">
        <f>F70+F71+F72</f>
        <v>83570203.034999996</v>
      </c>
    </row>
    <row r="75" spans="1:10" x14ac:dyDescent="0.25">
      <c r="J75" s="9"/>
    </row>
  </sheetData>
  <mergeCells count="7">
    <mergeCell ref="C72:D72"/>
    <mergeCell ref="A1:D1"/>
    <mergeCell ref="A25:D25"/>
    <mergeCell ref="A49:D49"/>
    <mergeCell ref="A55:D55"/>
    <mergeCell ref="C70:E70"/>
    <mergeCell ref="C71:D71"/>
  </mergeCells>
  <pageMargins left="0.7" right="0.7" top="0.75" bottom="0.75" header="0.3" footer="0.3"/>
  <pageSetup paperSize="9" scale="69" orientation="portrait" r:id="rId1"/>
  <rowBreaks count="1" manualBreakCount="1">
    <brk id="24" max="5" man="1"/>
  </rowBreaks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opLeftCell="A56" zoomScaleNormal="100" workbookViewId="0">
      <selection activeCell="F64" sqref="F64"/>
    </sheetView>
  </sheetViews>
  <sheetFormatPr baseColWidth="10" defaultColWidth="9.140625" defaultRowHeight="15" x14ac:dyDescent="0.25"/>
  <cols>
    <col min="2" max="2" width="60.140625" customWidth="1"/>
    <col min="4" max="4" width="11.28515625" customWidth="1"/>
    <col min="5" max="5" width="16.5703125" style="132" customWidth="1"/>
    <col min="6" max="6" width="18.140625" customWidth="1"/>
    <col min="8" max="8" width="11.5703125" bestFit="1" customWidth="1"/>
    <col min="10" max="10" width="15.5703125" bestFit="1" customWidth="1"/>
  </cols>
  <sheetData>
    <row r="1" spans="1:8" ht="30" customHeight="1" x14ac:dyDescent="0.25">
      <c r="A1" s="169" t="s">
        <v>26</v>
      </c>
      <c r="B1" s="170"/>
      <c r="C1" s="170"/>
      <c r="D1" s="170"/>
      <c r="E1" s="170"/>
      <c r="F1" s="176"/>
    </row>
    <row r="2" spans="1:8" ht="24.95" customHeight="1" x14ac:dyDescent="0.25">
      <c r="A2" s="29"/>
      <c r="B2" s="29" t="s">
        <v>0</v>
      </c>
      <c r="C2" s="29" t="s">
        <v>1</v>
      </c>
      <c r="D2" s="29" t="s">
        <v>2</v>
      </c>
      <c r="E2" s="123" t="s">
        <v>3</v>
      </c>
      <c r="F2" s="1" t="s">
        <v>4</v>
      </c>
    </row>
    <row r="3" spans="1:8" ht="24.95" customHeight="1" x14ac:dyDescent="0.25">
      <c r="A3" s="1">
        <v>1</v>
      </c>
      <c r="B3" s="24" t="s">
        <v>6</v>
      </c>
      <c r="C3" s="30"/>
      <c r="D3" s="31"/>
      <c r="E3" s="124"/>
      <c r="F3" s="64">
        <f>F5+F4</f>
        <v>1445488</v>
      </c>
      <c r="H3" s="9"/>
    </row>
    <row r="4" spans="1:8" ht="24.95" customHeight="1" x14ac:dyDescent="0.25">
      <c r="A4" s="32" t="s">
        <v>7</v>
      </c>
      <c r="B4" s="33" t="s">
        <v>8</v>
      </c>
      <c r="C4" s="32" t="s">
        <v>9</v>
      </c>
      <c r="D4" s="32">
        <f>GIMNASIO!D4</f>
        <v>147.19999999999999</v>
      </c>
      <c r="E4" s="120">
        <f>GIMNASIO!E4</f>
        <v>4915</v>
      </c>
      <c r="F4" s="34">
        <f>D4*E4</f>
        <v>723488</v>
      </c>
    </row>
    <row r="5" spans="1:8" ht="47.25" customHeight="1" x14ac:dyDescent="0.25">
      <c r="A5" s="35">
        <v>1.02</v>
      </c>
      <c r="B5" s="28" t="s">
        <v>23</v>
      </c>
      <c r="C5" s="35" t="s">
        <v>12</v>
      </c>
      <c r="D5" s="35">
        <f>GIMNASIO!D5</f>
        <v>1</v>
      </c>
      <c r="E5" s="121">
        <f>GIMNASIO!E5</f>
        <v>722000</v>
      </c>
      <c r="F5" s="34">
        <f>E5*D5</f>
        <v>722000</v>
      </c>
    </row>
    <row r="6" spans="1:8" ht="24.95" customHeight="1" x14ac:dyDescent="0.25">
      <c r="A6" s="1">
        <v>2</v>
      </c>
      <c r="B6" s="36" t="s">
        <v>21</v>
      </c>
      <c r="C6" s="1"/>
      <c r="D6" s="1"/>
      <c r="E6" s="121"/>
      <c r="F6" s="65">
        <f>F7</f>
        <v>2998685.4</v>
      </c>
    </row>
    <row r="7" spans="1:8" ht="68.25" customHeight="1" x14ac:dyDescent="0.25">
      <c r="A7" s="37" t="s">
        <v>11</v>
      </c>
      <c r="B7" s="25" t="s">
        <v>22</v>
      </c>
      <c r="C7" s="37" t="s">
        <v>9</v>
      </c>
      <c r="D7" s="37">
        <f>GIMNASIO!D7</f>
        <v>20.04</v>
      </c>
      <c r="E7" s="122">
        <f>GIMNASIO!E7</f>
        <v>149635</v>
      </c>
      <c r="F7" s="38">
        <f>D7*E7</f>
        <v>2998685.4</v>
      </c>
    </row>
    <row r="8" spans="1:8" ht="24.95" customHeight="1" x14ac:dyDescent="0.25">
      <c r="A8" s="1">
        <v>3</v>
      </c>
      <c r="B8" s="24" t="s">
        <v>19</v>
      </c>
      <c r="C8" s="39"/>
      <c r="D8" s="39"/>
      <c r="E8" s="125"/>
      <c r="F8" s="66">
        <f>F9</f>
        <v>13401750</v>
      </c>
    </row>
    <row r="9" spans="1:8" ht="67.5" customHeight="1" x14ac:dyDescent="0.25">
      <c r="A9" s="40">
        <v>3.01</v>
      </c>
      <c r="B9" s="41" t="s">
        <v>45</v>
      </c>
      <c r="C9" s="40" t="s">
        <v>9</v>
      </c>
      <c r="D9" s="40">
        <f>GIMNASIO!D9</f>
        <v>125.25</v>
      </c>
      <c r="E9" s="126">
        <f>GIMNASIO!E9</f>
        <v>107000</v>
      </c>
      <c r="F9" s="42">
        <f t="shared" ref="F9" si="0">D9*E9</f>
        <v>13401750</v>
      </c>
      <c r="H9" s="9"/>
    </row>
    <row r="10" spans="1:8" ht="24.95" customHeight="1" x14ac:dyDescent="0.25">
      <c r="A10" s="1">
        <v>4</v>
      </c>
      <c r="B10" s="24" t="s">
        <v>24</v>
      </c>
      <c r="C10" s="39"/>
      <c r="D10" s="39"/>
      <c r="E10" s="125"/>
      <c r="F10" s="66">
        <f>F13+F12+F11</f>
        <v>15151942</v>
      </c>
      <c r="H10" s="9"/>
    </row>
    <row r="11" spans="1:8" ht="60" customHeight="1" x14ac:dyDescent="0.25">
      <c r="A11" s="32">
        <v>4.01</v>
      </c>
      <c r="B11" s="26" t="s">
        <v>46</v>
      </c>
      <c r="C11" s="32" t="s">
        <v>9</v>
      </c>
      <c r="D11" s="32">
        <f>GIMNASIO!D11</f>
        <v>308</v>
      </c>
      <c r="E11" s="120">
        <f>GIMNASIO!E11</f>
        <v>34043</v>
      </c>
      <c r="F11" s="43">
        <f>E11*D11</f>
        <v>10485244</v>
      </c>
    </row>
    <row r="12" spans="1:8" ht="69.75" customHeight="1" x14ac:dyDescent="0.25">
      <c r="A12" s="32">
        <v>4.0199999999999996</v>
      </c>
      <c r="B12" s="26" t="s">
        <v>29</v>
      </c>
      <c r="C12" s="40" t="s">
        <v>9</v>
      </c>
      <c r="D12" s="40">
        <f>GIMNASIO!D12</f>
        <v>25</v>
      </c>
      <c r="E12" s="121">
        <f>GIMNASIO!E12</f>
        <v>34418</v>
      </c>
      <c r="F12" s="43">
        <f>E12*D12</f>
        <v>860450</v>
      </c>
    </row>
    <row r="13" spans="1:8" ht="51" customHeight="1" x14ac:dyDescent="0.25">
      <c r="A13" s="35">
        <v>4.03</v>
      </c>
      <c r="B13" s="25" t="s">
        <v>25</v>
      </c>
      <c r="C13" s="37" t="s">
        <v>9</v>
      </c>
      <c r="D13" s="37">
        <f>GIMNASIO!D13</f>
        <v>106</v>
      </c>
      <c r="E13" s="122">
        <f>GIMNASIO!E13</f>
        <v>35908</v>
      </c>
      <c r="F13" s="44">
        <f>E13*D13</f>
        <v>3806248</v>
      </c>
    </row>
    <row r="14" spans="1:8" ht="24.95" customHeight="1" x14ac:dyDescent="0.25">
      <c r="A14" s="45">
        <v>5</v>
      </c>
      <c r="B14" s="27" t="s">
        <v>27</v>
      </c>
      <c r="C14" s="46"/>
      <c r="D14" s="46"/>
      <c r="E14" s="127"/>
      <c r="F14" s="67">
        <f>F15+F16</f>
        <v>2999184</v>
      </c>
    </row>
    <row r="15" spans="1:8" ht="66.75" customHeight="1" x14ac:dyDescent="0.25">
      <c r="A15" s="47">
        <v>5.01</v>
      </c>
      <c r="B15" s="25" t="s">
        <v>30</v>
      </c>
      <c r="C15" s="48" t="s">
        <v>28</v>
      </c>
      <c r="D15" s="48">
        <v>8</v>
      </c>
      <c r="E15" s="128">
        <v>275398</v>
      </c>
      <c r="F15" s="49">
        <f>E15*D15</f>
        <v>2203184</v>
      </c>
    </row>
    <row r="16" spans="1:8" ht="66.75" customHeight="1" x14ac:dyDescent="0.25">
      <c r="A16" s="47">
        <v>5.0199999999999996</v>
      </c>
      <c r="B16" s="152" t="s">
        <v>63</v>
      </c>
      <c r="C16" s="68" t="s">
        <v>28</v>
      </c>
      <c r="D16" s="68">
        <v>8</v>
      </c>
      <c r="E16" s="80">
        <v>99500</v>
      </c>
      <c r="F16" s="117">
        <f>D16*E16</f>
        <v>796000</v>
      </c>
    </row>
    <row r="17" spans="1:8" ht="24.95" customHeight="1" x14ac:dyDescent="0.25">
      <c r="A17" s="47">
        <v>6</v>
      </c>
      <c r="B17" s="153" t="s">
        <v>13</v>
      </c>
      <c r="C17" s="46"/>
      <c r="D17" s="46"/>
      <c r="E17" s="127"/>
      <c r="F17" s="67">
        <f>F18</f>
        <v>1811920</v>
      </c>
    </row>
    <row r="18" spans="1:8" ht="29.25" customHeight="1" x14ac:dyDescent="0.25">
      <c r="A18" s="48">
        <v>6.01</v>
      </c>
      <c r="B18" s="152" t="s">
        <v>41</v>
      </c>
      <c r="C18" s="51" t="s">
        <v>9</v>
      </c>
      <c r="D18" s="51">
        <v>80</v>
      </c>
      <c r="E18" s="129">
        <v>22649</v>
      </c>
      <c r="F18" s="49">
        <f>E18*D18</f>
        <v>1811920</v>
      </c>
      <c r="H18" s="9"/>
    </row>
    <row r="19" spans="1:8" ht="29.25" customHeight="1" x14ac:dyDescent="0.25">
      <c r="A19" s="47">
        <v>7</v>
      </c>
      <c r="B19" s="153" t="s">
        <v>56</v>
      </c>
      <c r="C19" s="46"/>
      <c r="D19" s="46"/>
      <c r="E19" s="127"/>
      <c r="F19" s="67">
        <f>F20</f>
        <v>1212000</v>
      </c>
      <c r="H19" s="9"/>
    </row>
    <row r="20" spans="1:8" ht="43.9" customHeight="1" x14ac:dyDescent="0.25">
      <c r="A20" s="48">
        <v>7.01</v>
      </c>
      <c r="B20" s="152" t="s">
        <v>57</v>
      </c>
      <c r="C20" s="51" t="s">
        <v>9</v>
      </c>
      <c r="D20" s="51">
        <v>6</v>
      </c>
      <c r="E20" s="129">
        <v>202000</v>
      </c>
      <c r="F20" s="49">
        <f>E20*D20</f>
        <v>1212000</v>
      </c>
      <c r="H20" s="9"/>
    </row>
    <row r="21" spans="1:8" ht="43.9" customHeight="1" x14ac:dyDescent="0.25">
      <c r="A21" s="146">
        <v>8</v>
      </c>
      <c r="B21" s="154" t="s">
        <v>61</v>
      </c>
      <c r="C21" s="85"/>
      <c r="D21" s="85"/>
      <c r="E21" s="86"/>
      <c r="F21" s="107">
        <f>SUM(F22)</f>
        <v>1684800</v>
      </c>
      <c r="H21" s="9"/>
    </row>
    <row r="22" spans="1:8" ht="51" x14ac:dyDescent="0.25">
      <c r="A22" s="146">
        <v>8.01</v>
      </c>
      <c r="B22" s="152" t="s">
        <v>62</v>
      </c>
      <c r="C22" s="68" t="s">
        <v>9</v>
      </c>
      <c r="D22" s="68">
        <f>6*1.5*2</f>
        <v>18</v>
      </c>
      <c r="E22" s="80">
        <v>93600</v>
      </c>
      <c r="F22" s="117">
        <f>D22*E22</f>
        <v>1684800</v>
      </c>
      <c r="H22" s="9"/>
    </row>
    <row r="23" spans="1:8" ht="24.95" customHeight="1" x14ac:dyDescent="0.25">
      <c r="A23" s="47"/>
      <c r="B23" s="52"/>
      <c r="C23" s="53"/>
      <c r="D23" s="54"/>
      <c r="E23" s="130" t="s">
        <v>17</v>
      </c>
      <c r="F23" s="55">
        <f>F3+F6+F8+F10+F14+F17+F19+F21</f>
        <v>40705769.399999999</v>
      </c>
    </row>
    <row r="25" spans="1:8" ht="30" customHeight="1" x14ac:dyDescent="0.25">
      <c r="A25" s="171" t="s">
        <v>31</v>
      </c>
      <c r="B25" s="172"/>
      <c r="C25" s="172"/>
      <c r="D25" s="172"/>
      <c r="E25" s="172"/>
      <c r="F25" s="177"/>
    </row>
    <row r="26" spans="1:8" x14ac:dyDescent="0.25">
      <c r="A26" s="70"/>
      <c r="B26" s="71" t="s">
        <v>0</v>
      </c>
      <c r="C26" s="71" t="s">
        <v>1</v>
      </c>
      <c r="D26" s="71" t="s">
        <v>2</v>
      </c>
      <c r="E26" s="71" t="s">
        <v>3</v>
      </c>
      <c r="F26" s="70" t="s">
        <v>4</v>
      </c>
    </row>
    <row r="27" spans="1:8" x14ac:dyDescent="0.25">
      <c r="A27" s="72">
        <v>1</v>
      </c>
      <c r="B27" s="73" t="s">
        <v>6</v>
      </c>
      <c r="C27" s="74"/>
      <c r="D27" s="75"/>
      <c r="E27" s="76"/>
      <c r="F27" s="64">
        <f>F28</f>
        <v>122875</v>
      </c>
    </row>
    <row r="28" spans="1:8" x14ac:dyDescent="0.25">
      <c r="A28" s="68" t="s">
        <v>7</v>
      </c>
      <c r="B28" s="77" t="s">
        <v>8</v>
      </c>
      <c r="C28" s="78" t="s">
        <v>9</v>
      </c>
      <c r="D28" s="78">
        <f>PISCINA!D4</f>
        <v>25</v>
      </c>
      <c r="E28" s="79">
        <f>PISCINA!E4</f>
        <v>4915</v>
      </c>
      <c r="F28" s="44">
        <f>D28*E28</f>
        <v>122875</v>
      </c>
    </row>
    <row r="29" spans="1:8" x14ac:dyDescent="0.25">
      <c r="A29" s="70">
        <v>2</v>
      </c>
      <c r="B29" s="69" t="s">
        <v>10</v>
      </c>
      <c r="C29" s="70"/>
      <c r="D29" s="70"/>
      <c r="E29" s="80"/>
      <c r="F29" s="106">
        <f>F31+F30</f>
        <v>277084</v>
      </c>
    </row>
    <row r="30" spans="1:8" ht="25.5" x14ac:dyDescent="0.25">
      <c r="A30" s="68">
        <v>2.0099999999999998</v>
      </c>
      <c r="B30" s="81" t="s">
        <v>32</v>
      </c>
      <c r="C30" s="68" t="s">
        <v>1</v>
      </c>
      <c r="D30" s="68">
        <f>PISCINA!D6</f>
        <v>2</v>
      </c>
      <c r="E30" s="80">
        <f>PISCINA!E6</f>
        <v>58088</v>
      </c>
      <c r="F30" s="44">
        <f>D30*E30</f>
        <v>116176</v>
      </c>
    </row>
    <row r="31" spans="1:8" ht="25.5" x14ac:dyDescent="0.25">
      <c r="A31" s="68" t="s">
        <v>18</v>
      </c>
      <c r="B31" s="82" t="s">
        <v>33</v>
      </c>
      <c r="C31" s="83" t="s">
        <v>1</v>
      </c>
      <c r="D31" s="83">
        <f>PISCINA!D7</f>
        <v>2</v>
      </c>
      <c r="E31" s="84">
        <f>PISCINA!E7</f>
        <v>80454</v>
      </c>
      <c r="F31" s="44">
        <f t="shared" ref="F31" si="1">D31*E31</f>
        <v>160908</v>
      </c>
    </row>
    <row r="32" spans="1:8" x14ac:dyDescent="0.25">
      <c r="A32" s="72">
        <v>3</v>
      </c>
      <c r="B32" s="73" t="s">
        <v>34</v>
      </c>
      <c r="C32" s="85"/>
      <c r="D32" s="85"/>
      <c r="E32" s="86"/>
      <c r="F32" s="107">
        <f>F36+F35+F34+F33</f>
        <v>1398937</v>
      </c>
    </row>
    <row r="33" spans="1:6" ht="38.25" x14ac:dyDescent="0.25">
      <c r="A33" s="68">
        <v>3.01</v>
      </c>
      <c r="B33" s="87" t="s">
        <v>35</v>
      </c>
      <c r="C33" s="78" t="s">
        <v>9</v>
      </c>
      <c r="D33" s="78">
        <f>PISCINA!D9</f>
        <v>3.5</v>
      </c>
      <c r="E33" s="79">
        <f>PISCINA!E9</f>
        <v>84116</v>
      </c>
      <c r="F33" s="44">
        <f>E33*D33</f>
        <v>294406</v>
      </c>
    </row>
    <row r="34" spans="1:6" ht="38.25" x14ac:dyDescent="0.25">
      <c r="A34" s="68">
        <v>3.02</v>
      </c>
      <c r="B34" s="26" t="s">
        <v>36</v>
      </c>
      <c r="C34" s="68" t="s">
        <v>9</v>
      </c>
      <c r="D34" s="78">
        <f>PISCINA!D10</f>
        <v>6</v>
      </c>
      <c r="E34" s="79">
        <f>PISCINA!E10</f>
        <v>83558</v>
      </c>
      <c r="F34" s="44">
        <f>E34*D34</f>
        <v>501348</v>
      </c>
    </row>
    <row r="35" spans="1:6" ht="51" x14ac:dyDescent="0.25">
      <c r="A35" s="68">
        <v>3.03</v>
      </c>
      <c r="B35" s="26" t="s">
        <v>39</v>
      </c>
      <c r="C35" s="68" t="s">
        <v>9</v>
      </c>
      <c r="D35" s="78">
        <f>PISCINA!D11</f>
        <v>3</v>
      </c>
      <c r="E35" s="79">
        <f>PISCINA!E11</f>
        <v>74887</v>
      </c>
      <c r="F35" s="44">
        <f>E35*D35</f>
        <v>224661</v>
      </c>
    </row>
    <row r="36" spans="1:6" ht="38.25" x14ac:dyDescent="0.25">
      <c r="A36" s="68">
        <v>3.04</v>
      </c>
      <c r="B36" s="87" t="s">
        <v>40</v>
      </c>
      <c r="C36" s="78" t="s">
        <v>9</v>
      </c>
      <c r="D36" s="78">
        <f>PISCINA!D12</f>
        <v>4.5</v>
      </c>
      <c r="E36" s="79">
        <f>PISCINA!E12</f>
        <v>84116</v>
      </c>
      <c r="F36" s="44">
        <f>E36*D36</f>
        <v>378522</v>
      </c>
    </row>
    <row r="37" spans="1:6" x14ac:dyDescent="0.25">
      <c r="A37" s="70">
        <v>4</v>
      </c>
      <c r="B37" s="69" t="s">
        <v>14</v>
      </c>
      <c r="C37" s="68"/>
      <c r="D37" s="68"/>
      <c r="E37" s="80"/>
      <c r="F37" s="106">
        <f>F38+F39</f>
        <v>1007374</v>
      </c>
    </row>
    <row r="38" spans="1:6" ht="51" x14ac:dyDescent="0.25">
      <c r="A38" s="68">
        <v>4.01</v>
      </c>
      <c r="B38" s="26" t="s">
        <v>37</v>
      </c>
      <c r="C38" s="68" t="s">
        <v>38</v>
      </c>
      <c r="D38" s="68">
        <f>PISCINA!D14</f>
        <v>2</v>
      </c>
      <c r="E38" s="144">
        <f>PISCINA!E14</f>
        <v>392000</v>
      </c>
      <c r="F38" s="89">
        <f>D38*E38</f>
        <v>784000</v>
      </c>
    </row>
    <row r="39" spans="1:6" ht="38.25" x14ac:dyDescent="0.25">
      <c r="A39" s="68">
        <v>4.0199999999999996</v>
      </c>
      <c r="B39" s="26" t="s">
        <v>49</v>
      </c>
      <c r="C39" s="68" t="s">
        <v>38</v>
      </c>
      <c r="D39" s="68">
        <f>PISCINA!D15</f>
        <v>2</v>
      </c>
      <c r="E39" s="88">
        <f>PISCINA!E15</f>
        <v>111687</v>
      </c>
      <c r="F39" s="89">
        <f>D39*E39</f>
        <v>223374</v>
      </c>
    </row>
    <row r="40" spans="1:6" x14ac:dyDescent="0.25">
      <c r="A40" s="70">
        <v>5</v>
      </c>
      <c r="B40" s="69" t="s">
        <v>20</v>
      </c>
      <c r="C40" s="68"/>
      <c r="D40" s="68"/>
      <c r="E40" s="80"/>
      <c r="F40" s="106">
        <f>F41</f>
        <v>2414187</v>
      </c>
    </row>
    <row r="41" spans="1:6" ht="125.25" customHeight="1" x14ac:dyDescent="0.25">
      <c r="A41" s="83">
        <v>5.01</v>
      </c>
      <c r="B41" s="26" t="s">
        <v>42</v>
      </c>
      <c r="C41" s="83" t="s">
        <v>38</v>
      </c>
      <c r="D41" s="83">
        <f>PISCINA!D17</f>
        <v>9</v>
      </c>
      <c r="E41" s="84">
        <f>PISCINA!E17</f>
        <v>268243</v>
      </c>
      <c r="F41" s="90">
        <f>D41*E41</f>
        <v>2414187</v>
      </c>
    </row>
    <row r="42" spans="1:6" x14ac:dyDescent="0.25">
      <c r="A42" s="70">
        <v>6</v>
      </c>
      <c r="B42" s="73" t="s">
        <v>13</v>
      </c>
      <c r="C42" s="85"/>
      <c r="D42" s="85"/>
      <c r="E42" s="91"/>
      <c r="F42" s="65">
        <f>F43+F46</f>
        <v>1021600</v>
      </c>
    </row>
    <row r="43" spans="1:6" ht="38.25" x14ac:dyDescent="0.25">
      <c r="A43" s="83">
        <v>6.01</v>
      </c>
      <c r="B43" s="26" t="s">
        <v>50</v>
      </c>
      <c r="C43" s="92" t="s">
        <v>9</v>
      </c>
      <c r="D43" s="92">
        <f>PISCINA!D19</f>
        <v>40</v>
      </c>
      <c r="E43" s="88">
        <f>PISCINA!E19</f>
        <v>25540</v>
      </c>
      <c r="F43" s="93">
        <f>D43*E43</f>
        <v>1021600</v>
      </c>
    </row>
    <row r="44" spans="1:6" x14ac:dyDescent="0.25">
      <c r="A44" s="70">
        <v>7</v>
      </c>
      <c r="B44" s="73" t="s">
        <v>59</v>
      </c>
      <c r="C44" s="85"/>
      <c r="D44" s="85"/>
      <c r="E44" s="91"/>
      <c r="F44" s="65">
        <f>SUM(F45)</f>
        <v>1296000</v>
      </c>
    </row>
    <row r="45" spans="1:6" ht="51" x14ac:dyDescent="0.25">
      <c r="A45" s="83">
        <v>7.01</v>
      </c>
      <c r="B45" s="26" t="s">
        <v>60</v>
      </c>
      <c r="C45" s="92" t="s">
        <v>9</v>
      </c>
      <c r="D45" s="92">
        <f>PISCINA!D21</f>
        <v>8</v>
      </c>
      <c r="E45" s="88">
        <f>PISCINA!E21</f>
        <v>162000</v>
      </c>
      <c r="F45" s="93">
        <f>D45*E45</f>
        <v>1296000</v>
      </c>
    </row>
    <row r="46" spans="1:6" x14ac:dyDescent="0.25">
      <c r="A46" s="83"/>
      <c r="B46" s="94"/>
      <c r="C46" s="108"/>
      <c r="D46" s="134"/>
      <c r="E46" s="133"/>
      <c r="F46" s="93"/>
    </row>
    <row r="47" spans="1:6" x14ac:dyDescent="0.25">
      <c r="A47" s="95"/>
      <c r="B47" s="96"/>
      <c r="C47" s="95"/>
      <c r="D47" s="95"/>
      <c r="E47" s="97" t="s">
        <v>15</v>
      </c>
      <c r="F47" s="98">
        <f>F27+F29+F32+F37+F42+F40+F44</f>
        <v>7538057</v>
      </c>
    </row>
    <row r="49" spans="1:6" ht="30" customHeight="1" x14ac:dyDescent="0.25">
      <c r="A49" s="173" t="s">
        <v>51</v>
      </c>
      <c r="B49" s="174"/>
      <c r="C49" s="174"/>
      <c r="D49" s="174"/>
      <c r="E49" s="174"/>
      <c r="F49" s="178"/>
    </row>
    <row r="50" spans="1:6" x14ac:dyDescent="0.25">
      <c r="A50" s="110"/>
      <c r="B50" s="110" t="s">
        <v>0</v>
      </c>
      <c r="C50" s="110" t="s">
        <v>1</v>
      </c>
      <c r="D50" s="110" t="s">
        <v>2</v>
      </c>
      <c r="E50" s="110" t="s">
        <v>3</v>
      </c>
      <c r="F50" s="110" t="s">
        <v>4</v>
      </c>
    </row>
    <row r="51" spans="1:6" x14ac:dyDescent="0.25">
      <c r="A51" s="110" t="s">
        <v>5</v>
      </c>
      <c r="B51" s="111" t="s">
        <v>6</v>
      </c>
      <c r="C51" s="110"/>
      <c r="D51" s="112"/>
      <c r="E51" s="113"/>
      <c r="F51" s="135">
        <f>F52</f>
        <v>5000000</v>
      </c>
    </row>
    <row r="52" spans="1:6" ht="28.5" x14ac:dyDescent="0.25">
      <c r="A52" s="109" t="s">
        <v>7</v>
      </c>
      <c r="B52" s="115" t="s">
        <v>52</v>
      </c>
      <c r="C52" s="109" t="s">
        <v>43</v>
      </c>
      <c r="D52" s="109">
        <f>sintetico!D4</f>
        <v>2000</v>
      </c>
      <c r="E52" s="116">
        <f>sintetico!E4</f>
        <v>2500</v>
      </c>
      <c r="F52" s="117">
        <f>D52*E52</f>
        <v>5000000</v>
      </c>
    </row>
    <row r="53" spans="1:6" x14ac:dyDescent="0.25">
      <c r="A53" s="83"/>
      <c r="B53" s="94"/>
      <c r="C53" s="108"/>
      <c r="D53" s="134"/>
      <c r="E53" s="133"/>
      <c r="F53" s="93"/>
    </row>
    <row r="54" spans="1:6" x14ac:dyDescent="0.25">
      <c r="A54" s="95"/>
      <c r="B54" s="96"/>
      <c r="C54" s="95"/>
      <c r="D54" s="95"/>
      <c r="E54" s="97" t="s">
        <v>15</v>
      </c>
      <c r="F54" s="98">
        <f>F51</f>
        <v>5000000</v>
      </c>
    </row>
    <row r="55" spans="1:6" ht="42.75" customHeight="1" x14ac:dyDescent="0.25">
      <c r="A55" s="173" t="s">
        <v>67</v>
      </c>
      <c r="B55" s="174"/>
      <c r="C55" s="174"/>
      <c r="D55" s="174"/>
      <c r="E55" s="174"/>
      <c r="F55" s="178"/>
    </row>
    <row r="56" spans="1:6" x14ac:dyDescent="0.25">
      <c r="A56" s="110"/>
      <c r="B56" s="110" t="s">
        <v>0</v>
      </c>
      <c r="C56" s="110" t="s">
        <v>1</v>
      </c>
      <c r="D56" s="110" t="s">
        <v>2</v>
      </c>
      <c r="E56" s="110" t="s">
        <v>3</v>
      </c>
      <c r="F56" s="110" t="s">
        <v>4</v>
      </c>
    </row>
    <row r="57" spans="1:6" x14ac:dyDescent="0.25">
      <c r="A57" s="110" t="s">
        <v>5</v>
      </c>
      <c r="B57" s="69" t="s">
        <v>20</v>
      </c>
      <c r="C57" s="68"/>
      <c r="D57" s="68"/>
      <c r="E57" s="80"/>
      <c r="F57" s="106">
        <f>F58</f>
        <v>2967132</v>
      </c>
    </row>
    <row r="58" spans="1:6" ht="30" x14ac:dyDescent="0.25">
      <c r="A58" s="109" t="s">
        <v>7</v>
      </c>
      <c r="B58" s="136" t="s">
        <v>54</v>
      </c>
      <c r="C58" s="108" t="s">
        <v>28</v>
      </c>
      <c r="D58" s="145">
        <f>COLISEO!D4</f>
        <v>6</v>
      </c>
      <c r="E58" s="133">
        <f>COLISEO!E4</f>
        <v>494522</v>
      </c>
      <c r="F58" s="117">
        <f>D58*E58</f>
        <v>2967132</v>
      </c>
    </row>
    <row r="59" spans="1:6" x14ac:dyDescent="0.25">
      <c r="A59" s="109" t="s">
        <v>58</v>
      </c>
      <c r="B59" s="73" t="s">
        <v>34</v>
      </c>
      <c r="C59" s="85"/>
      <c r="D59" s="85"/>
      <c r="E59" s="86"/>
      <c r="F59" s="107">
        <f>SUM(F60)</f>
        <v>584906</v>
      </c>
    </row>
    <row r="60" spans="1:6" ht="38.25" x14ac:dyDescent="0.25">
      <c r="A60" s="109" t="s">
        <v>11</v>
      </c>
      <c r="B60" s="26" t="s">
        <v>36</v>
      </c>
      <c r="C60" s="68" t="s">
        <v>9</v>
      </c>
      <c r="D60" s="68">
        <f>COLISEO!D6</f>
        <v>7</v>
      </c>
      <c r="E60" s="80">
        <f>COLISEO!E6</f>
        <v>83558</v>
      </c>
      <c r="F60" s="117">
        <f>D60*E60</f>
        <v>584906</v>
      </c>
    </row>
    <row r="61" spans="1:6" x14ac:dyDescent="0.25">
      <c r="A61" s="146" t="s">
        <v>69</v>
      </c>
      <c r="B61" s="151" t="s">
        <v>68</v>
      </c>
      <c r="C61" s="85"/>
      <c r="D61" s="85"/>
      <c r="E61" s="86"/>
      <c r="F61" s="107">
        <f>SUM(F62)</f>
        <v>5108000</v>
      </c>
    </row>
    <row r="62" spans="1:6" ht="38.25" x14ac:dyDescent="0.25">
      <c r="A62" s="83">
        <v>3.01</v>
      </c>
      <c r="B62" s="26" t="s">
        <v>50</v>
      </c>
      <c r="C62" s="92" t="s">
        <v>9</v>
      </c>
      <c r="D62" s="92">
        <v>200</v>
      </c>
      <c r="E62" s="88">
        <v>25540</v>
      </c>
      <c r="F62" s="93">
        <f>D62*E62</f>
        <v>5108000</v>
      </c>
    </row>
    <row r="63" spans="1:6" x14ac:dyDescent="0.25">
      <c r="A63" s="11"/>
      <c r="B63" s="20"/>
      <c r="C63" s="14"/>
      <c r="D63" s="15"/>
      <c r="E63" s="12" t="s">
        <v>17</v>
      </c>
      <c r="F63" s="3">
        <f>F57+F59+F61</f>
        <v>8660038</v>
      </c>
    </row>
    <row r="65" spans="3:10" x14ac:dyDescent="0.25">
      <c r="C65" s="175" t="s">
        <v>64</v>
      </c>
      <c r="D65" s="175"/>
      <c r="E65" s="175"/>
      <c r="F65" s="55">
        <f>F23+F47+F54+F63</f>
        <v>61903864.399999999</v>
      </c>
    </row>
    <row r="66" spans="3:10" x14ac:dyDescent="0.25">
      <c r="C66" s="167" t="s">
        <v>65</v>
      </c>
      <c r="D66" s="168"/>
      <c r="E66" s="149">
        <v>0.3</v>
      </c>
      <c r="F66" s="55">
        <f>F65*E66</f>
        <v>18571159.32</v>
      </c>
    </row>
    <row r="67" spans="3:10" x14ac:dyDescent="0.25">
      <c r="C67" s="167" t="s">
        <v>66</v>
      </c>
      <c r="D67" s="168"/>
      <c r="E67" s="149">
        <v>0.05</v>
      </c>
      <c r="F67" s="55">
        <f>F65*E67</f>
        <v>3095193.22</v>
      </c>
    </row>
    <row r="68" spans="3:10" x14ac:dyDescent="0.25">
      <c r="E68" s="150" t="s">
        <v>16</v>
      </c>
      <c r="F68" s="55">
        <f>F65+F66+F67</f>
        <v>83570216.939999998</v>
      </c>
      <c r="H68" s="9"/>
      <c r="J68" s="132"/>
    </row>
    <row r="72" spans="3:10" x14ac:dyDescent="0.25">
      <c r="J72" s="9"/>
    </row>
  </sheetData>
  <mergeCells count="7">
    <mergeCell ref="C66:D66"/>
    <mergeCell ref="C67:D67"/>
    <mergeCell ref="A1:F1"/>
    <mergeCell ref="A25:F25"/>
    <mergeCell ref="A49:F49"/>
    <mergeCell ref="A55:F55"/>
    <mergeCell ref="C65:E65"/>
  </mergeCells>
  <pageMargins left="0.7" right="0.7" top="0.75" bottom="0.75" header="0.3" footer="0.3"/>
  <pageSetup paperSize="9" scale="69" orientation="portrait" r:id="rId1"/>
  <rowBreaks count="1" manualBreakCount="1">
    <brk id="24" max="5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7" workbookViewId="0">
      <selection activeCell="A14" sqref="A14:F23"/>
    </sheetView>
  </sheetViews>
  <sheetFormatPr baseColWidth="10" defaultColWidth="9.140625" defaultRowHeight="15" x14ac:dyDescent="0.25"/>
  <cols>
    <col min="2" max="2" width="60.140625" customWidth="1"/>
    <col min="5" max="5" width="13.7109375" style="132" customWidth="1"/>
    <col min="6" max="6" width="18.140625" customWidth="1"/>
    <col min="8" max="8" width="11.5703125" bestFit="1" customWidth="1"/>
  </cols>
  <sheetData>
    <row r="1" spans="1:8" ht="30" customHeight="1" x14ac:dyDescent="0.25">
      <c r="A1" s="169" t="s">
        <v>26</v>
      </c>
      <c r="B1" s="170"/>
      <c r="C1" s="170"/>
      <c r="D1" s="170"/>
      <c r="E1" s="170"/>
      <c r="F1" s="176"/>
    </row>
    <row r="2" spans="1:8" ht="24.95" customHeight="1" x14ac:dyDescent="0.25">
      <c r="A2" s="29"/>
      <c r="B2" s="29" t="s">
        <v>0</v>
      </c>
      <c r="C2" s="29" t="s">
        <v>1</v>
      </c>
      <c r="D2" s="29" t="s">
        <v>2</v>
      </c>
      <c r="E2" s="123" t="s">
        <v>3</v>
      </c>
      <c r="F2" s="1" t="s">
        <v>4</v>
      </c>
    </row>
    <row r="3" spans="1:8" ht="24.95" customHeight="1" x14ac:dyDescent="0.25">
      <c r="A3" s="1">
        <v>1</v>
      </c>
      <c r="B3" s="24" t="s">
        <v>6</v>
      </c>
      <c r="C3" s="30"/>
      <c r="D3" s="31"/>
      <c r="E3" s="124"/>
      <c r="F3" s="64">
        <f>F5+F4</f>
        <v>1445488</v>
      </c>
      <c r="H3" s="9"/>
    </row>
    <row r="4" spans="1:8" ht="24.95" customHeight="1" x14ac:dyDescent="0.25">
      <c r="A4" s="32" t="s">
        <v>7</v>
      </c>
      <c r="B4" s="33" t="s">
        <v>8</v>
      </c>
      <c r="C4" s="32" t="s">
        <v>9</v>
      </c>
      <c r="D4" s="32">
        <v>147.19999999999999</v>
      </c>
      <c r="E4" s="120">
        <v>4915</v>
      </c>
      <c r="F4" s="34">
        <f>D4*E4</f>
        <v>723488</v>
      </c>
    </row>
    <row r="5" spans="1:8" ht="47.25" customHeight="1" x14ac:dyDescent="0.25">
      <c r="A5" s="35">
        <v>1.02</v>
      </c>
      <c r="B5" s="28" t="s">
        <v>23</v>
      </c>
      <c r="C5" s="35" t="s">
        <v>12</v>
      </c>
      <c r="D5" s="35">
        <v>1</v>
      </c>
      <c r="E5" s="139">
        <v>722000</v>
      </c>
      <c r="F5" s="34">
        <f>E5*D5</f>
        <v>722000</v>
      </c>
    </row>
    <row r="6" spans="1:8" ht="24.95" customHeight="1" x14ac:dyDescent="0.25">
      <c r="A6" s="1">
        <v>2</v>
      </c>
      <c r="B6" s="36" t="s">
        <v>21</v>
      </c>
      <c r="C6" s="1"/>
      <c r="D6" s="1"/>
      <c r="E6" s="121"/>
      <c r="F6" s="65">
        <f>F7</f>
        <v>2998685.4</v>
      </c>
    </row>
    <row r="7" spans="1:8" ht="57" customHeight="1" x14ac:dyDescent="0.25">
      <c r="A7" s="37" t="s">
        <v>11</v>
      </c>
      <c r="B7" s="25" t="s">
        <v>22</v>
      </c>
      <c r="C7" s="37" t="s">
        <v>9</v>
      </c>
      <c r="D7" s="37">
        <v>20.04</v>
      </c>
      <c r="E7" s="122">
        <v>149635</v>
      </c>
      <c r="F7" s="38">
        <f>D7*E7</f>
        <v>2998685.4</v>
      </c>
    </row>
    <row r="8" spans="1:8" ht="24.95" customHeight="1" x14ac:dyDescent="0.25">
      <c r="A8" s="1">
        <v>3</v>
      </c>
      <c r="B8" s="24" t="s">
        <v>19</v>
      </c>
      <c r="C8" s="39"/>
      <c r="D8" s="39"/>
      <c r="E8" s="125"/>
      <c r="F8" s="66">
        <f>F9</f>
        <v>13401750</v>
      </c>
    </row>
    <row r="9" spans="1:8" ht="67.5" customHeight="1" x14ac:dyDescent="0.25">
      <c r="A9" s="40">
        <v>3.01</v>
      </c>
      <c r="B9" s="41" t="s">
        <v>45</v>
      </c>
      <c r="C9" s="40" t="s">
        <v>9</v>
      </c>
      <c r="D9" s="40">
        <v>125.25</v>
      </c>
      <c r="E9" s="141">
        <v>107000</v>
      </c>
      <c r="F9" s="42">
        <f t="shared" ref="F9" si="0">D9*E9</f>
        <v>13401750</v>
      </c>
      <c r="H9" s="9"/>
    </row>
    <row r="10" spans="1:8" ht="24.95" customHeight="1" x14ac:dyDescent="0.25">
      <c r="A10" s="1">
        <v>4</v>
      </c>
      <c r="B10" s="24" t="s">
        <v>24</v>
      </c>
      <c r="C10" s="39"/>
      <c r="D10" s="39"/>
      <c r="E10" s="125"/>
      <c r="F10" s="66">
        <f>F13+F12+F11</f>
        <v>15151942</v>
      </c>
      <c r="H10" s="9"/>
    </row>
    <row r="11" spans="1:8" ht="60" customHeight="1" x14ac:dyDescent="0.25">
      <c r="A11" s="32">
        <v>4.01</v>
      </c>
      <c r="B11" s="26" t="s">
        <v>46</v>
      </c>
      <c r="C11" s="32" t="s">
        <v>9</v>
      </c>
      <c r="D11" s="32">
        <v>308</v>
      </c>
      <c r="E11" s="140">
        <v>34043</v>
      </c>
      <c r="F11" s="43">
        <f>E11*D11</f>
        <v>10485244</v>
      </c>
    </row>
    <row r="12" spans="1:8" ht="63.75" x14ac:dyDescent="0.25">
      <c r="A12" s="32">
        <v>4.0199999999999996</v>
      </c>
      <c r="B12" s="26" t="s">
        <v>29</v>
      </c>
      <c r="C12" s="40" t="s">
        <v>9</v>
      </c>
      <c r="D12" s="40">
        <v>25</v>
      </c>
      <c r="E12" s="121">
        <v>34418</v>
      </c>
      <c r="F12" s="43">
        <f>E12*D12</f>
        <v>860450</v>
      </c>
    </row>
    <row r="13" spans="1:8" ht="51" customHeight="1" x14ac:dyDescent="0.25">
      <c r="A13" s="35">
        <v>4.03</v>
      </c>
      <c r="B13" s="25" t="s">
        <v>25</v>
      </c>
      <c r="C13" s="37" t="s">
        <v>9</v>
      </c>
      <c r="D13" s="37">
        <v>106</v>
      </c>
      <c r="E13" s="122">
        <v>35908</v>
      </c>
      <c r="F13" s="44">
        <f>E13*D13</f>
        <v>3806248</v>
      </c>
    </row>
    <row r="14" spans="1:8" ht="24.95" customHeight="1" x14ac:dyDescent="0.25">
      <c r="A14" s="45">
        <v>5</v>
      </c>
      <c r="B14" s="27" t="s">
        <v>27</v>
      </c>
      <c r="C14" s="46"/>
      <c r="D14" s="46"/>
      <c r="E14" s="127"/>
      <c r="F14" s="67">
        <f>F15+F16</f>
        <v>2999184</v>
      </c>
    </row>
    <row r="15" spans="1:8" ht="66.75" customHeight="1" x14ac:dyDescent="0.25">
      <c r="A15" s="47">
        <v>5.01</v>
      </c>
      <c r="B15" s="25" t="s">
        <v>30</v>
      </c>
      <c r="C15" s="48" t="s">
        <v>28</v>
      </c>
      <c r="D15" s="48">
        <v>8</v>
      </c>
      <c r="E15" s="128">
        <v>275398</v>
      </c>
      <c r="F15" s="49">
        <f>E15*D15</f>
        <v>2203184</v>
      </c>
    </row>
    <row r="16" spans="1:8" ht="66.75" customHeight="1" x14ac:dyDescent="0.25">
      <c r="A16" s="47">
        <v>5.0199999999999996</v>
      </c>
      <c r="B16" s="143" t="s">
        <v>63</v>
      </c>
      <c r="C16" s="68" t="s">
        <v>28</v>
      </c>
      <c r="D16" s="68">
        <v>8</v>
      </c>
      <c r="E16" s="80">
        <v>99500</v>
      </c>
      <c r="F16" s="117">
        <f>D16*E16</f>
        <v>796000</v>
      </c>
    </row>
    <row r="17" spans="1:8" ht="24.95" customHeight="1" x14ac:dyDescent="0.25">
      <c r="A17" s="47">
        <v>6</v>
      </c>
      <c r="B17" s="50" t="s">
        <v>13</v>
      </c>
      <c r="C17" s="46"/>
      <c r="D17" s="46"/>
      <c r="E17" s="127"/>
      <c r="F17" s="67">
        <f>F18</f>
        <v>1811920</v>
      </c>
    </row>
    <row r="18" spans="1:8" ht="29.25" customHeight="1" x14ac:dyDescent="0.25">
      <c r="A18" s="48">
        <v>6.01</v>
      </c>
      <c r="B18" s="26" t="s">
        <v>41</v>
      </c>
      <c r="C18" s="51" t="s">
        <v>9</v>
      </c>
      <c r="D18" s="51">
        <v>80</v>
      </c>
      <c r="E18" s="129">
        <v>22649</v>
      </c>
      <c r="F18" s="49">
        <f>E18*D18</f>
        <v>1811920</v>
      </c>
      <c r="H18" s="9"/>
    </row>
    <row r="19" spans="1:8" ht="29.25" customHeight="1" x14ac:dyDescent="0.25">
      <c r="A19" s="47">
        <v>7</v>
      </c>
      <c r="B19" s="50" t="s">
        <v>56</v>
      </c>
      <c r="C19" s="46"/>
      <c r="D19" s="46"/>
      <c r="E19" s="127"/>
      <c r="F19" s="67">
        <f>F20</f>
        <v>1212000</v>
      </c>
      <c r="H19" s="9"/>
    </row>
    <row r="20" spans="1:8" ht="43.15" customHeight="1" x14ac:dyDescent="0.25">
      <c r="A20" s="48">
        <v>7.01</v>
      </c>
      <c r="B20" s="143" t="s">
        <v>57</v>
      </c>
      <c r="C20" s="51" t="s">
        <v>9</v>
      </c>
      <c r="D20" s="51">
        <v>6</v>
      </c>
      <c r="E20" s="129">
        <v>202000</v>
      </c>
      <c r="F20" s="49">
        <f>E20*D20</f>
        <v>1212000</v>
      </c>
      <c r="H20" s="9"/>
    </row>
    <row r="21" spans="1:8" ht="24.95" customHeight="1" x14ac:dyDescent="0.25">
      <c r="A21" s="146">
        <v>8</v>
      </c>
      <c r="B21" s="137" t="s">
        <v>61</v>
      </c>
      <c r="C21" s="85"/>
      <c r="D21" s="85"/>
      <c r="E21" s="86"/>
      <c r="F21" s="107">
        <f>SUM(F22)</f>
        <v>1684800</v>
      </c>
    </row>
    <row r="22" spans="1:8" ht="51" x14ac:dyDescent="0.25">
      <c r="A22" s="146">
        <v>8.01</v>
      </c>
      <c r="B22" s="143" t="s">
        <v>62</v>
      </c>
      <c r="C22" s="68" t="s">
        <v>9</v>
      </c>
      <c r="D22" s="68">
        <f>6*1.5*2</f>
        <v>18</v>
      </c>
      <c r="E22" s="80">
        <v>93600</v>
      </c>
      <c r="F22" s="117">
        <f>D22*E22</f>
        <v>1684800</v>
      </c>
    </row>
    <row r="23" spans="1:8" ht="24.95" customHeight="1" x14ac:dyDescent="0.25">
      <c r="A23" s="47"/>
      <c r="B23" s="52"/>
      <c r="C23" s="53"/>
      <c r="D23" s="54"/>
      <c r="E23" s="130" t="s">
        <v>17</v>
      </c>
      <c r="F23" s="55">
        <f>F3+F6+F8+F10+F14+F17+F19+F21</f>
        <v>40705769.399999999</v>
      </c>
    </row>
    <row r="24" spans="1:8" x14ac:dyDescent="0.25">
      <c r="A24" s="56"/>
      <c r="B24" s="57"/>
      <c r="C24" s="58"/>
      <c r="D24" s="59"/>
      <c r="E24" s="130" t="s">
        <v>47</v>
      </c>
      <c r="F24" s="55">
        <f>F23*35%</f>
        <v>14247019.289999999</v>
      </c>
    </row>
    <row r="25" spans="1:8" x14ac:dyDescent="0.25">
      <c r="A25" s="60"/>
      <c r="B25" s="61"/>
      <c r="C25" s="62"/>
      <c r="D25" s="63"/>
      <c r="E25" s="130" t="s">
        <v>16</v>
      </c>
      <c r="F25" s="55">
        <f>F23+F24</f>
        <v>54952788.689999998</v>
      </c>
    </row>
    <row r="26" spans="1:8" x14ac:dyDescent="0.25">
      <c r="A26" s="5"/>
      <c r="B26" s="6"/>
      <c r="C26" s="5"/>
      <c r="D26" s="5"/>
      <c r="E26" s="131"/>
      <c r="F26" s="8"/>
    </row>
  </sheetData>
  <mergeCells count="1">
    <mergeCell ref="A1:F1"/>
  </mergeCells>
  <pageMargins left="0.7" right="0.7" top="0.75" bottom="0.75" header="0.3" footer="0.3"/>
  <pageSetup paperSize="9" orientation="portrait" r:id="rId1"/>
  <ignoredErrors>
    <ignoredError sqref="F17 F7:F8 F15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6" zoomScaleNormal="100" workbookViewId="0">
      <selection activeCell="A19" sqref="A19:F19"/>
    </sheetView>
  </sheetViews>
  <sheetFormatPr baseColWidth="10" defaultColWidth="9.140625" defaultRowHeight="15" x14ac:dyDescent="0.25"/>
  <cols>
    <col min="2" max="2" width="44.7109375" customWidth="1"/>
    <col min="4" max="4" width="9.7109375" customWidth="1"/>
    <col min="5" max="5" width="11.5703125" customWidth="1"/>
    <col min="6" max="6" width="15.28515625" customWidth="1"/>
    <col min="7" max="7" width="10.5703125" hidden="1" customWidth="1"/>
    <col min="9" max="9" width="10.5703125" hidden="1" customWidth="1"/>
    <col min="10" max="10" width="10.5703125" bestFit="1" customWidth="1"/>
  </cols>
  <sheetData>
    <row r="1" spans="1:10" ht="30" customHeight="1" x14ac:dyDescent="0.25">
      <c r="A1" s="171" t="s">
        <v>31</v>
      </c>
      <c r="B1" s="172"/>
      <c r="C1" s="172"/>
      <c r="D1" s="172"/>
      <c r="E1" s="172"/>
      <c r="F1" s="177"/>
    </row>
    <row r="2" spans="1:10" ht="24.95" customHeight="1" x14ac:dyDescent="0.25">
      <c r="A2" s="70"/>
      <c r="B2" s="71" t="s">
        <v>0</v>
      </c>
      <c r="C2" s="71" t="s">
        <v>1</v>
      </c>
      <c r="D2" s="71" t="s">
        <v>2</v>
      </c>
      <c r="E2" s="71" t="s">
        <v>3</v>
      </c>
      <c r="F2" s="70" t="s">
        <v>4</v>
      </c>
    </row>
    <row r="3" spans="1:10" ht="24.95" customHeight="1" x14ac:dyDescent="0.25">
      <c r="A3" s="72">
        <v>1</v>
      </c>
      <c r="B3" s="73" t="s">
        <v>6</v>
      </c>
      <c r="C3" s="74"/>
      <c r="D3" s="75"/>
      <c r="E3" s="76"/>
      <c r="F3" s="64">
        <f>F4</f>
        <v>122875</v>
      </c>
      <c r="I3" s="9"/>
    </row>
    <row r="4" spans="1:10" ht="24.95" customHeight="1" x14ac:dyDescent="0.25">
      <c r="A4" s="68" t="s">
        <v>7</v>
      </c>
      <c r="B4" s="77" t="s">
        <v>8</v>
      </c>
      <c r="C4" s="78" t="s">
        <v>9</v>
      </c>
      <c r="D4" s="78">
        <v>25</v>
      </c>
      <c r="E4" s="79">
        <v>4915</v>
      </c>
      <c r="F4" s="44">
        <f>D4*E4</f>
        <v>122875</v>
      </c>
    </row>
    <row r="5" spans="1:10" ht="24.95" customHeight="1" x14ac:dyDescent="0.25">
      <c r="A5" s="70">
        <v>2</v>
      </c>
      <c r="B5" s="69" t="s">
        <v>10</v>
      </c>
      <c r="C5" s="70"/>
      <c r="D5" s="70"/>
      <c r="E5" s="80"/>
      <c r="F5" s="106">
        <f>F7+F6</f>
        <v>277084</v>
      </c>
    </row>
    <row r="6" spans="1:10" ht="39.75" customHeight="1" x14ac:dyDescent="0.25">
      <c r="A6" s="68">
        <v>2.0099999999999998</v>
      </c>
      <c r="B6" s="81" t="s">
        <v>32</v>
      </c>
      <c r="C6" s="68" t="s">
        <v>1</v>
      </c>
      <c r="D6" s="68">
        <v>2</v>
      </c>
      <c r="E6" s="80">
        <v>58088</v>
      </c>
      <c r="F6" s="44">
        <f>D6*E6</f>
        <v>116176</v>
      </c>
      <c r="I6" s="105"/>
    </row>
    <row r="7" spans="1:10" ht="26.25" customHeight="1" x14ac:dyDescent="0.25">
      <c r="A7" s="68" t="s">
        <v>18</v>
      </c>
      <c r="B7" s="82" t="s">
        <v>33</v>
      </c>
      <c r="C7" s="83" t="s">
        <v>1</v>
      </c>
      <c r="D7" s="83">
        <v>2</v>
      </c>
      <c r="E7" s="84">
        <v>80454</v>
      </c>
      <c r="F7" s="44">
        <f t="shared" ref="F7" si="0">D7*E7</f>
        <v>160908</v>
      </c>
    </row>
    <row r="8" spans="1:10" ht="24.95" customHeight="1" x14ac:dyDescent="0.25">
      <c r="A8" s="72">
        <v>3</v>
      </c>
      <c r="B8" s="73" t="s">
        <v>34</v>
      </c>
      <c r="C8" s="85"/>
      <c r="D8" s="85"/>
      <c r="E8" s="86"/>
      <c r="F8" s="107">
        <f>F12+F11+F10+F9</f>
        <v>1398937</v>
      </c>
      <c r="I8" s="9"/>
      <c r="J8" s="9"/>
    </row>
    <row r="9" spans="1:10" ht="53.25" customHeight="1" x14ac:dyDescent="0.25">
      <c r="A9" s="68">
        <v>3.01</v>
      </c>
      <c r="B9" s="87" t="s">
        <v>35</v>
      </c>
      <c r="C9" s="78" t="s">
        <v>9</v>
      </c>
      <c r="D9" s="78">
        <v>3.5</v>
      </c>
      <c r="E9" s="79">
        <v>84116</v>
      </c>
      <c r="F9" s="44">
        <f>E9*D9</f>
        <v>294406</v>
      </c>
    </row>
    <row r="10" spans="1:10" ht="53.25" customHeight="1" x14ac:dyDescent="0.25">
      <c r="A10" s="68">
        <v>3.02</v>
      </c>
      <c r="B10" s="26" t="s">
        <v>36</v>
      </c>
      <c r="C10" s="68" t="s">
        <v>9</v>
      </c>
      <c r="D10" s="68">
        <v>6</v>
      </c>
      <c r="E10" s="80">
        <v>83558</v>
      </c>
      <c r="F10" s="44">
        <f>E10*D10</f>
        <v>501348</v>
      </c>
    </row>
    <row r="11" spans="1:10" ht="67.5" customHeight="1" x14ac:dyDescent="0.25">
      <c r="A11" s="68">
        <v>3.03</v>
      </c>
      <c r="B11" s="26" t="s">
        <v>39</v>
      </c>
      <c r="C11" s="68" t="s">
        <v>9</v>
      </c>
      <c r="D11" s="68">
        <v>3</v>
      </c>
      <c r="E11" s="80">
        <v>74887</v>
      </c>
      <c r="F11" s="44">
        <f>E11*D11</f>
        <v>224661</v>
      </c>
      <c r="G11" s="44">
        <f>F11*E11</f>
        <v>16824188307</v>
      </c>
    </row>
    <row r="12" spans="1:10" ht="67.5" customHeight="1" x14ac:dyDescent="0.25">
      <c r="A12" s="68">
        <v>3.04</v>
      </c>
      <c r="B12" s="87" t="s">
        <v>40</v>
      </c>
      <c r="C12" s="78" t="s">
        <v>9</v>
      </c>
      <c r="D12" s="78">
        <v>4.5</v>
      </c>
      <c r="E12" s="79">
        <v>84116</v>
      </c>
      <c r="F12" s="44">
        <f>E12*D12</f>
        <v>378522</v>
      </c>
    </row>
    <row r="13" spans="1:10" ht="24.95" customHeight="1" x14ac:dyDescent="0.25">
      <c r="A13" s="70">
        <v>4</v>
      </c>
      <c r="B13" s="69" t="s">
        <v>14</v>
      </c>
      <c r="C13" s="68"/>
      <c r="D13" s="68"/>
      <c r="E13" s="80"/>
      <c r="F13" s="106">
        <f>F14+F15</f>
        <v>1007374</v>
      </c>
      <c r="G13" s="9"/>
    </row>
    <row r="14" spans="1:10" ht="67.5" customHeight="1" x14ac:dyDescent="0.25">
      <c r="A14" s="68">
        <v>4.01</v>
      </c>
      <c r="B14" s="26" t="s">
        <v>37</v>
      </c>
      <c r="C14" s="68" t="s">
        <v>38</v>
      </c>
      <c r="D14" s="68">
        <v>2</v>
      </c>
      <c r="E14" s="142">
        <v>392000</v>
      </c>
      <c r="F14" s="89">
        <f>D14*E14</f>
        <v>784000</v>
      </c>
    </row>
    <row r="15" spans="1:10" ht="67.5" customHeight="1" x14ac:dyDescent="0.25">
      <c r="A15" s="68">
        <v>4.0199999999999996</v>
      </c>
      <c r="B15" s="26" t="s">
        <v>49</v>
      </c>
      <c r="C15" s="68" t="s">
        <v>38</v>
      </c>
      <c r="D15" s="68">
        <v>2</v>
      </c>
      <c r="E15" s="133">
        <v>111687</v>
      </c>
      <c r="F15" s="89">
        <f>D15*E15</f>
        <v>223374</v>
      </c>
    </row>
    <row r="16" spans="1:10" ht="24.95" customHeight="1" x14ac:dyDescent="0.25">
      <c r="A16" s="70">
        <v>5</v>
      </c>
      <c r="B16" s="69" t="s">
        <v>20</v>
      </c>
      <c r="C16" s="68"/>
      <c r="D16" s="68"/>
      <c r="E16" s="80"/>
      <c r="F16" s="106">
        <f>F17</f>
        <v>2414187</v>
      </c>
    </row>
    <row r="17" spans="1:10" ht="114.75" customHeight="1" x14ac:dyDescent="0.25">
      <c r="A17" s="83">
        <v>5.01</v>
      </c>
      <c r="B17" s="26" t="s">
        <v>42</v>
      </c>
      <c r="C17" s="83" t="s">
        <v>38</v>
      </c>
      <c r="D17" s="83">
        <v>9</v>
      </c>
      <c r="E17" s="84">
        <v>268243</v>
      </c>
      <c r="F17" s="90">
        <f>D17*E17</f>
        <v>2414187</v>
      </c>
    </row>
    <row r="18" spans="1:10" ht="24.95" customHeight="1" x14ac:dyDescent="0.25">
      <c r="A18" s="70">
        <v>6</v>
      </c>
      <c r="B18" s="73" t="s">
        <v>13</v>
      </c>
      <c r="C18" s="85"/>
      <c r="D18" s="85"/>
      <c r="E18" s="91"/>
      <c r="F18" s="65">
        <f>F19</f>
        <v>1021600</v>
      </c>
    </row>
    <row r="19" spans="1:10" ht="60.6" customHeight="1" x14ac:dyDescent="0.25">
      <c r="A19" s="83">
        <v>6.01</v>
      </c>
      <c r="B19" s="26" t="s">
        <v>50</v>
      </c>
      <c r="C19" s="92" t="s">
        <v>9</v>
      </c>
      <c r="D19" s="92">
        <v>40</v>
      </c>
      <c r="E19" s="88">
        <v>25540</v>
      </c>
      <c r="F19" s="93">
        <f>D19*E19</f>
        <v>1021600</v>
      </c>
    </row>
    <row r="20" spans="1:10" x14ac:dyDescent="0.25">
      <c r="A20" s="70">
        <v>7</v>
      </c>
      <c r="B20" s="73" t="s">
        <v>59</v>
      </c>
      <c r="C20" s="85"/>
      <c r="D20" s="85"/>
      <c r="E20" s="91"/>
      <c r="F20" s="65">
        <f>SUM(F21)</f>
        <v>1296000</v>
      </c>
    </row>
    <row r="21" spans="1:10" ht="63.75" x14ac:dyDescent="0.25">
      <c r="A21" s="83">
        <v>7.01</v>
      </c>
      <c r="B21" s="143" t="s">
        <v>60</v>
      </c>
      <c r="C21" s="92" t="s">
        <v>9</v>
      </c>
      <c r="D21" s="92">
        <v>8</v>
      </c>
      <c r="E21" s="88">
        <v>162000</v>
      </c>
      <c r="F21" s="93">
        <f>D21*E21</f>
        <v>1296000</v>
      </c>
    </row>
    <row r="22" spans="1:10" ht="24.95" customHeight="1" x14ac:dyDescent="0.25">
      <c r="A22" s="95"/>
      <c r="B22" s="96"/>
      <c r="C22" s="95"/>
      <c r="D22" s="95"/>
      <c r="E22" s="97" t="s">
        <v>15</v>
      </c>
      <c r="F22" s="98">
        <f>F3+F5+F8+F13+F18+F16+F20</f>
        <v>7538057</v>
      </c>
      <c r="G22" s="4">
        <f>G3+G5+G8+G13+G16</f>
        <v>0</v>
      </c>
      <c r="I22" s="9"/>
      <c r="J22" s="9"/>
    </row>
    <row r="23" spans="1:10" ht="24.95" customHeight="1" x14ac:dyDescent="0.25">
      <c r="A23" s="95"/>
      <c r="B23" s="99"/>
      <c r="C23" s="95"/>
      <c r="D23" s="95" t="s">
        <v>48</v>
      </c>
      <c r="E23" s="100">
        <v>0.35</v>
      </c>
      <c r="F23" s="98">
        <f>F22*E23</f>
        <v>2638319.9499999997</v>
      </c>
    </row>
    <row r="24" spans="1:10" ht="24.95" customHeight="1" x14ac:dyDescent="0.25">
      <c r="A24" s="101"/>
      <c r="B24" s="102"/>
      <c r="C24" s="101"/>
      <c r="D24" s="101"/>
      <c r="E24" s="103" t="s">
        <v>16</v>
      </c>
      <c r="F24" s="104">
        <f>F22+F23</f>
        <v>10176376.949999999</v>
      </c>
    </row>
    <row r="25" spans="1:10" ht="20.100000000000001" customHeight="1" x14ac:dyDescent="0.25">
      <c r="A25" s="5"/>
      <c r="B25" s="6"/>
      <c r="C25" s="5"/>
      <c r="D25" s="5"/>
      <c r="E25" s="7"/>
      <c r="F25" s="8"/>
    </row>
  </sheetData>
  <mergeCells count="1">
    <mergeCell ref="A1:F1"/>
  </mergeCells>
  <pageMargins left="0.7" right="0.7" top="0.75" bottom="0.75" header="0.3" footer="0.3"/>
  <pageSetup paperSize="9" orientation="portrait" r:id="rId1"/>
  <ignoredErrors>
    <ignoredError sqref="F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I7" sqref="I7"/>
    </sheetView>
  </sheetViews>
  <sheetFormatPr baseColWidth="10" defaultColWidth="9.140625" defaultRowHeight="15" x14ac:dyDescent="0.25"/>
  <cols>
    <col min="2" max="2" width="44.7109375" customWidth="1"/>
    <col min="4" max="4" width="11" bestFit="1" customWidth="1"/>
    <col min="5" max="5" width="13.42578125" customWidth="1"/>
    <col min="6" max="6" width="14.85546875" customWidth="1"/>
    <col min="7" max="7" width="11.5703125" bestFit="1" customWidth="1"/>
    <col min="10" max="10" width="12" bestFit="1" customWidth="1"/>
  </cols>
  <sheetData>
    <row r="1" spans="1:11" ht="30" customHeight="1" x14ac:dyDescent="0.25">
      <c r="A1" s="173" t="s">
        <v>53</v>
      </c>
      <c r="B1" s="174"/>
      <c r="C1" s="174"/>
      <c r="D1" s="174"/>
      <c r="E1" s="174"/>
      <c r="F1" s="178"/>
    </row>
    <row r="2" spans="1:11" ht="24.95" customHeight="1" x14ac:dyDescent="0.25">
      <c r="A2" s="110"/>
      <c r="B2" s="110" t="s">
        <v>0</v>
      </c>
      <c r="C2" s="110" t="s">
        <v>1</v>
      </c>
      <c r="D2" s="110" t="s">
        <v>2</v>
      </c>
      <c r="E2" s="110" t="s">
        <v>3</v>
      </c>
      <c r="F2" s="110" t="s">
        <v>4</v>
      </c>
    </row>
    <row r="3" spans="1:11" ht="24.95" customHeight="1" x14ac:dyDescent="0.25">
      <c r="A3" s="110" t="s">
        <v>5</v>
      </c>
      <c r="B3" s="111" t="s">
        <v>6</v>
      </c>
      <c r="C3" s="110"/>
      <c r="D3" s="112"/>
      <c r="E3" s="113"/>
      <c r="F3" s="114">
        <f>F4</f>
        <v>5000000</v>
      </c>
    </row>
    <row r="4" spans="1:11" ht="63" customHeight="1" x14ac:dyDescent="0.25">
      <c r="A4" s="109" t="s">
        <v>7</v>
      </c>
      <c r="B4" s="115" t="s">
        <v>55</v>
      </c>
      <c r="C4" s="109" t="s">
        <v>43</v>
      </c>
      <c r="D4" s="109">
        <v>2000</v>
      </c>
      <c r="E4" s="116">
        <v>2500</v>
      </c>
      <c r="F4" s="117">
        <f>D4*E4</f>
        <v>5000000</v>
      </c>
    </row>
    <row r="5" spans="1:11" ht="24.95" customHeight="1" x14ac:dyDescent="0.25">
      <c r="A5" s="110"/>
      <c r="B5" s="111"/>
      <c r="C5" s="110"/>
      <c r="D5" s="110"/>
      <c r="E5" s="116"/>
      <c r="F5" s="118"/>
      <c r="G5" s="9"/>
    </row>
    <row r="6" spans="1:11" ht="24.95" customHeight="1" x14ac:dyDescent="0.25">
      <c r="A6" s="11"/>
      <c r="B6" s="20"/>
      <c r="C6" s="14"/>
      <c r="D6" s="15"/>
      <c r="E6" s="12" t="s">
        <v>17</v>
      </c>
      <c r="F6" s="3">
        <f>F3</f>
        <v>5000000</v>
      </c>
    </row>
    <row r="7" spans="1:11" ht="24.95" customHeight="1" x14ac:dyDescent="0.25">
      <c r="A7" s="21"/>
      <c r="B7" s="19"/>
      <c r="C7" s="13"/>
      <c r="D7" s="18"/>
      <c r="E7" s="12" t="s">
        <v>44</v>
      </c>
      <c r="F7" s="2">
        <f>F6*35%</f>
        <v>1750000</v>
      </c>
      <c r="K7" s="10"/>
    </row>
    <row r="8" spans="1:11" ht="24.95" customHeight="1" x14ac:dyDescent="0.25">
      <c r="A8" s="22"/>
      <c r="B8" s="23"/>
      <c r="C8" s="16"/>
      <c r="D8" s="17"/>
      <c r="E8" s="119" t="s">
        <v>16</v>
      </c>
      <c r="F8" s="3">
        <f>F6+F7</f>
        <v>6750000</v>
      </c>
    </row>
    <row r="9" spans="1:11" ht="20.100000000000001" customHeight="1" x14ac:dyDescent="0.25">
      <c r="A9" s="5"/>
      <c r="B9" s="6"/>
      <c r="C9" s="5"/>
      <c r="D9" s="5"/>
      <c r="E9" s="7"/>
      <c r="F9" s="8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4" workbookViewId="0">
      <selection activeCell="A7" sqref="A7:F8"/>
    </sheetView>
  </sheetViews>
  <sheetFormatPr baseColWidth="10" defaultColWidth="9.140625" defaultRowHeight="15" x14ac:dyDescent="0.25"/>
  <cols>
    <col min="2" max="2" width="44.7109375" customWidth="1"/>
    <col min="4" max="4" width="11" bestFit="1" customWidth="1"/>
    <col min="5" max="5" width="13.42578125" customWidth="1"/>
    <col min="6" max="6" width="14.85546875" customWidth="1"/>
    <col min="7" max="7" width="11.5703125" bestFit="1" customWidth="1"/>
    <col min="9" max="9" width="11.28515625" bestFit="1" customWidth="1"/>
    <col min="10" max="10" width="12" bestFit="1" customWidth="1"/>
  </cols>
  <sheetData>
    <row r="1" spans="1:11" ht="30" customHeight="1" x14ac:dyDescent="0.25">
      <c r="A1" s="173" t="s">
        <v>67</v>
      </c>
      <c r="B1" s="174"/>
      <c r="C1" s="174"/>
      <c r="D1" s="174"/>
      <c r="E1" s="174"/>
      <c r="F1" s="178"/>
    </row>
    <row r="2" spans="1:11" ht="24.95" customHeight="1" x14ac:dyDescent="0.25">
      <c r="A2" s="110"/>
      <c r="B2" s="110" t="s">
        <v>0</v>
      </c>
      <c r="C2" s="110" t="s">
        <v>1</v>
      </c>
      <c r="D2" s="110" t="s">
        <v>2</v>
      </c>
      <c r="E2" s="110" t="s">
        <v>3</v>
      </c>
      <c r="F2" s="110" t="s">
        <v>4</v>
      </c>
    </row>
    <row r="3" spans="1:11" ht="24.95" customHeight="1" x14ac:dyDescent="0.25">
      <c r="A3" s="110" t="s">
        <v>5</v>
      </c>
      <c r="B3" s="69" t="s">
        <v>20</v>
      </c>
      <c r="C3" s="68"/>
      <c r="D3" s="68"/>
      <c r="E3" s="80"/>
      <c r="F3" s="106">
        <f>F4</f>
        <v>2967132</v>
      </c>
    </row>
    <row r="4" spans="1:11" ht="49.5" customHeight="1" x14ac:dyDescent="0.25">
      <c r="A4" s="109" t="s">
        <v>7</v>
      </c>
      <c r="B4" s="136" t="s">
        <v>54</v>
      </c>
      <c r="C4" s="108" t="s">
        <v>28</v>
      </c>
      <c r="D4" s="147">
        <v>6</v>
      </c>
      <c r="E4" s="133">
        <v>494522</v>
      </c>
      <c r="F4" s="117">
        <f>D4*E4</f>
        <v>2967132</v>
      </c>
    </row>
    <row r="5" spans="1:11" ht="23.45" customHeight="1" x14ac:dyDescent="0.25">
      <c r="A5" s="146" t="s">
        <v>58</v>
      </c>
      <c r="B5" s="73" t="s">
        <v>34</v>
      </c>
      <c r="C5" s="85"/>
      <c r="D5" s="85"/>
      <c r="E5" s="86"/>
      <c r="F5" s="107">
        <f>SUM(F6)</f>
        <v>584906</v>
      </c>
    </row>
    <row r="6" spans="1:11" ht="61.15" customHeight="1" x14ac:dyDescent="0.25">
      <c r="A6" s="146" t="s">
        <v>11</v>
      </c>
      <c r="B6" s="143" t="s">
        <v>36</v>
      </c>
      <c r="C6" s="68" t="s">
        <v>9</v>
      </c>
      <c r="D6" s="68">
        <v>7</v>
      </c>
      <c r="E6" s="80">
        <v>83558</v>
      </c>
      <c r="F6" s="117">
        <f>D6*E6</f>
        <v>584906</v>
      </c>
    </row>
    <row r="7" spans="1:11" ht="61.15" customHeight="1" x14ac:dyDescent="0.25">
      <c r="A7" s="146" t="s">
        <v>69</v>
      </c>
      <c r="B7" s="151" t="s">
        <v>68</v>
      </c>
      <c r="C7" s="85"/>
      <c r="D7" s="85"/>
      <c r="E7" s="86"/>
      <c r="F7" s="107">
        <f>SUM(F8)</f>
        <v>5108000</v>
      </c>
    </row>
    <row r="8" spans="1:11" ht="61.15" customHeight="1" x14ac:dyDescent="0.25">
      <c r="A8" s="83">
        <v>3.01</v>
      </c>
      <c r="B8" s="26" t="s">
        <v>50</v>
      </c>
      <c r="C8" s="92" t="s">
        <v>9</v>
      </c>
      <c r="D8" s="92">
        <v>200</v>
      </c>
      <c r="E8" s="88">
        <v>25540</v>
      </c>
      <c r="F8" s="93">
        <f>D8*E8</f>
        <v>5108000</v>
      </c>
    </row>
    <row r="9" spans="1:11" x14ac:dyDescent="0.25">
      <c r="A9" s="11"/>
      <c r="B9" s="20"/>
      <c r="C9" s="14"/>
      <c r="D9" s="15"/>
      <c r="E9" s="12" t="s">
        <v>17</v>
      </c>
      <c r="F9" s="3">
        <f>F3+F5+F8</f>
        <v>8660038</v>
      </c>
    </row>
    <row r="10" spans="1:11" x14ac:dyDescent="0.25">
      <c r="A10" s="21"/>
      <c r="B10" s="19"/>
      <c r="C10" s="13"/>
      <c r="D10" s="18"/>
      <c r="E10" s="12" t="s">
        <v>44</v>
      </c>
      <c r="F10" s="2">
        <f>F9*35%</f>
        <v>3031013.3</v>
      </c>
    </row>
    <row r="11" spans="1:11" x14ac:dyDescent="0.25">
      <c r="A11" s="22"/>
      <c r="B11" s="23"/>
      <c r="C11" s="16"/>
      <c r="D11" s="17"/>
      <c r="E11" s="119" t="s">
        <v>16</v>
      </c>
      <c r="F11" s="3">
        <f>F9+F10</f>
        <v>11691051.300000001</v>
      </c>
    </row>
    <row r="12" spans="1:11" x14ac:dyDescent="0.25">
      <c r="A12" s="5"/>
      <c r="B12" s="6"/>
      <c r="C12" s="5"/>
      <c r="D12" s="5"/>
      <c r="E12" s="7"/>
      <c r="F12" s="8"/>
    </row>
    <row r="13" spans="1:11" ht="24.95" customHeight="1" x14ac:dyDescent="0.25"/>
    <row r="14" spans="1:11" ht="24.95" customHeight="1" x14ac:dyDescent="0.25">
      <c r="K14" s="10"/>
    </row>
    <row r="15" spans="1:11" ht="24.95" customHeight="1" x14ac:dyDescent="0.25"/>
    <row r="16" spans="1:11" ht="20.100000000000001" customHeight="1" x14ac:dyDescent="0.25">
      <c r="I16" s="9">
        <f>GIMNASIO!F25</f>
        <v>54952788.689999998</v>
      </c>
    </row>
    <row r="17" spans="9:9" x14ac:dyDescent="0.25">
      <c r="I17">
        <f>PISCINA!F24</f>
        <v>10176376.949999999</v>
      </c>
    </row>
    <row r="18" spans="9:9" x14ac:dyDescent="0.25">
      <c r="I18">
        <f>sintetico!F8</f>
        <v>6750000</v>
      </c>
    </row>
    <row r="19" spans="9:9" x14ac:dyDescent="0.25">
      <c r="I19" s="9">
        <f>F11</f>
        <v>11691051.300000001</v>
      </c>
    </row>
    <row r="20" spans="9:9" x14ac:dyDescent="0.25">
      <c r="I20" s="9">
        <f>SUM(I16:I19)</f>
        <v>83570216.939999998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GENERAL (2)</vt:lpstr>
      <vt:lpstr>GENERAL</vt:lpstr>
      <vt:lpstr>GIMNASIO</vt:lpstr>
      <vt:lpstr>PISCINA</vt:lpstr>
      <vt:lpstr>sintetico</vt:lpstr>
      <vt:lpstr>COLISEO</vt:lpstr>
      <vt:lpstr>GENERAL!Área_de_impresión</vt:lpstr>
      <vt:lpstr>'GENERAL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2026-06-30T17:38:22Z</dcterms:modified>
</cp:coreProperties>
</file>