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1. PROCESOS MUNICIPIO DE FONSECA 2026\11. SAMC OBRA PUBLICA 005 DE 2026 ADECUACION ALCALDIA\"/>
    </mc:Choice>
  </mc:AlternateContent>
  <xr:revisionPtr revIDLastSave="0" documentId="13_ncr:1_{76EC0406-226A-4C59-8EE2-5D8231D658FB}" xr6:coauthVersionLast="47" xr6:coauthVersionMax="47" xr10:uidLastSave="{00000000-0000-0000-0000-000000000000}"/>
  <bookViews>
    <workbookView xWindow="-110" yWindow="-110" windowWidth="19420" windowHeight="10300" tabRatio="500" activeTab="1" xr2:uid="{00000000-000D-0000-FFFF-FFFF00000000}"/>
  </bookViews>
  <sheets>
    <sheet name="CONSOLIDADO" sheetId="46" r:id="rId1"/>
    <sheet name="APU 1.1" sheetId="1" r:id="rId2"/>
    <sheet name="APU 1.2" sheetId="2" r:id="rId3"/>
    <sheet name="APU 1.3" sheetId="3" r:id="rId4"/>
    <sheet name="APU 2.1" sheetId="4" r:id="rId5"/>
    <sheet name="APU 2.2" sheetId="5" r:id="rId6"/>
    <sheet name="APU 2.3" sheetId="6" r:id="rId7"/>
    <sheet name="APU 3.1" sheetId="7" r:id="rId8"/>
    <sheet name="APU 3.2" sheetId="8" r:id="rId9"/>
    <sheet name="APU 4.1" sheetId="9" r:id="rId10"/>
    <sheet name="APU 4.2" sheetId="10" r:id="rId11"/>
    <sheet name="APU 4.3" sheetId="11" r:id="rId12"/>
    <sheet name="APU 4.4" sheetId="12" r:id="rId13"/>
    <sheet name="APU 4.5" sheetId="13" r:id="rId14"/>
    <sheet name="APU 4.6" sheetId="14" r:id="rId15"/>
    <sheet name="APU 4.7" sheetId="15" r:id="rId16"/>
    <sheet name="APU 4.8" sheetId="16" r:id="rId17"/>
    <sheet name="APU 4.9" sheetId="17" r:id="rId18"/>
    <sheet name="APU 5.1" sheetId="18" r:id="rId19"/>
    <sheet name="APU 5.2" sheetId="19" r:id="rId20"/>
    <sheet name="APU 6.1" sheetId="20" r:id="rId21"/>
    <sheet name="APU 6.2" sheetId="21" r:id="rId22"/>
    <sheet name="APU 6.3" sheetId="22" r:id="rId23"/>
    <sheet name="APU 6.4" sheetId="23" r:id="rId24"/>
    <sheet name="APU 6.5" sheetId="24" r:id="rId25"/>
    <sheet name="APU 7.1" sheetId="25" r:id="rId26"/>
    <sheet name="APU 7.2" sheetId="26" r:id="rId27"/>
    <sheet name="APU 7.3" sheetId="27" r:id="rId28"/>
    <sheet name="APU 7.4" sheetId="28" r:id="rId29"/>
    <sheet name="APU 7.5" sheetId="29" r:id="rId30"/>
    <sheet name="APU 7.6" sheetId="30" r:id="rId31"/>
    <sheet name="APU 7.7" sheetId="31" r:id="rId32"/>
    <sheet name="APU 7.8" sheetId="32" r:id="rId33"/>
    <sheet name="APU 7.9" sheetId="33" r:id="rId34"/>
    <sheet name="APU 7.10" sheetId="34" r:id="rId35"/>
    <sheet name="APU 8.1" sheetId="35" r:id="rId36"/>
    <sheet name="APU 8.2" sheetId="36" r:id="rId37"/>
    <sheet name="APU 8.3" sheetId="37" r:id="rId38"/>
    <sheet name="APU 8.4" sheetId="38" r:id="rId39"/>
    <sheet name="APU 8.5" sheetId="39" r:id="rId40"/>
    <sheet name="APU 9.1" sheetId="40" r:id="rId41"/>
    <sheet name="APU 10.1" sheetId="41" r:id="rId42"/>
    <sheet name="APU 10.2" sheetId="42" r:id="rId43"/>
    <sheet name="APU 10.3" sheetId="43" r:id="rId44"/>
    <sheet name="APU 10.4" sheetId="44" r:id="rId45"/>
    <sheet name="APU 11.1" sheetId="45" r:id="rId46"/>
  </sheets>
  <definedNames>
    <definedName name="_xlnm.Print_Area" localSheetId="0">CONSOLIDADO!$A$1:$F$93</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F28" i="19" l="1"/>
  <c r="F19" i="19"/>
  <c r="F27" i="19"/>
  <c r="F26" i="19"/>
  <c r="F22" i="19"/>
  <c r="F23" i="19"/>
  <c r="F21" i="19"/>
  <c r="F24" i="19" s="1"/>
  <c r="F29" i="19" s="1"/>
  <c r="E7" i="19" s="1"/>
  <c r="F14" i="19"/>
  <c r="F15" i="19"/>
  <c r="F16" i="19"/>
  <c r="F17" i="19"/>
  <c r="F18" i="19"/>
  <c r="F13" i="19"/>
  <c r="F22" i="8" l="1"/>
  <c r="F22" i="7"/>
  <c r="F24" i="7" s="1"/>
  <c r="F24" i="44"/>
  <c r="F26" i="43"/>
  <c r="F22" i="42"/>
  <c r="F23" i="42" s="1"/>
  <c r="F19" i="42"/>
  <c r="F18" i="42"/>
  <c r="F20" i="42" s="1"/>
  <c r="F14" i="42"/>
  <c r="F15" i="42"/>
  <c r="F13" i="42"/>
  <c r="F16" i="42" s="1"/>
  <c r="F19" i="41"/>
  <c r="F15" i="41"/>
  <c r="F21" i="41"/>
  <c r="F22" i="41" s="1"/>
  <c r="F18" i="41"/>
  <c r="F17" i="41"/>
  <c r="F14" i="41"/>
  <c r="F13" i="41"/>
  <c r="F24" i="42" l="1"/>
  <c r="E7" i="42" s="1"/>
  <c r="F23" i="41"/>
  <c r="E7" i="41" s="1"/>
  <c r="F25" i="39"/>
  <c r="F26" i="39" s="1"/>
  <c r="F22" i="39"/>
  <c r="F21" i="39"/>
  <c r="F14" i="39"/>
  <c r="F15" i="39"/>
  <c r="F16" i="39"/>
  <c r="F17" i="39"/>
  <c r="F18" i="39"/>
  <c r="F13" i="39"/>
  <c r="F25" i="40"/>
  <c r="F26" i="40" s="1"/>
  <c r="F22" i="40"/>
  <c r="F21" i="40"/>
  <c r="F14" i="40"/>
  <c r="F15" i="40"/>
  <c r="F16" i="40"/>
  <c r="F17" i="40"/>
  <c r="F18" i="40"/>
  <c r="F13" i="40"/>
  <c r="F25" i="44"/>
  <c r="F26" i="44" s="1"/>
  <c r="F21" i="44"/>
  <c r="F20" i="44"/>
  <c r="F22" i="44" s="1"/>
  <c r="F14" i="44"/>
  <c r="F15" i="44"/>
  <c r="F16" i="44"/>
  <c r="F17" i="44"/>
  <c r="F13" i="44"/>
  <c r="F27" i="43"/>
  <c r="F28" i="43" s="1"/>
  <c r="F23" i="43"/>
  <c r="F22" i="43"/>
  <c r="F14" i="43"/>
  <c r="F15" i="43"/>
  <c r="F16" i="43"/>
  <c r="F17" i="43"/>
  <c r="F18" i="43"/>
  <c r="F19" i="43"/>
  <c r="F13" i="43"/>
  <c r="E7" i="4"/>
  <c r="E7" i="3"/>
  <c r="E7" i="2"/>
  <c r="F25" i="6"/>
  <c r="F26" i="6" s="1"/>
  <c r="F21" i="6"/>
  <c r="F22" i="6"/>
  <c r="F20" i="6"/>
  <c r="F14" i="6"/>
  <c r="F15" i="6"/>
  <c r="F18" i="6" s="1"/>
  <c r="F16" i="6"/>
  <c r="F17" i="6"/>
  <c r="F13" i="6"/>
  <c r="F24" i="5"/>
  <c r="F25" i="5" s="1"/>
  <c r="F21" i="5"/>
  <c r="F20" i="5"/>
  <c r="F14" i="5"/>
  <c r="F15" i="5"/>
  <c r="F16" i="5"/>
  <c r="F17" i="5"/>
  <c r="F13" i="5"/>
  <c r="F21" i="1"/>
  <c r="F20" i="1"/>
  <c r="F17" i="1"/>
  <c r="F16" i="1"/>
  <c r="F18" i="1" s="1"/>
  <c r="F13" i="1"/>
  <c r="F14" i="1" s="1"/>
  <c r="F23" i="8"/>
  <c r="F24" i="8" s="1"/>
  <c r="F19" i="8"/>
  <c r="F20" i="8" s="1"/>
  <c r="F25" i="8" s="1"/>
  <c r="F18" i="8"/>
  <c r="F14" i="8"/>
  <c r="F15" i="8"/>
  <c r="F13" i="8"/>
  <c r="F16" i="8"/>
  <c r="F19" i="7"/>
  <c r="F18" i="7"/>
  <c r="F14" i="7"/>
  <c r="F15" i="7"/>
  <c r="F13" i="7"/>
  <c r="F20" i="43" l="1"/>
  <c r="F29" i="43" s="1"/>
  <c r="E7" i="43" s="1"/>
  <c r="F19" i="39"/>
  <c r="F27" i="39" s="1"/>
  <c r="E7" i="39" s="1"/>
  <c r="F22" i="1"/>
  <c r="F23" i="6"/>
  <c r="F27" i="6"/>
  <c r="F23" i="40"/>
  <c r="F20" i="7"/>
  <c r="F25" i="7" s="1"/>
  <c r="E7" i="7" s="1"/>
  <c r="F16" i="7"/>
  <c r="F18" i="5"/>
  <c r="F23" i="39"/>
  <c r="F19" i="40"/>
  <c r="F18" i="44"/>
  <c r="F27" i="44" s="1"/>
  <c r="F24" i="43"/>
  <c r="F22" i="5"/>
  <c r="E76" i="46"/>
  <c r="F76" i="46" s="1"/>
  <c r="E75" i="46"/>
  <c r="F75" i="46" s="1"/>
  <c r="E66" i="46"/>
  <c r="F66" i="46" s="1"/>
  <c r="E65" i="46"/>
  <c r="F65" i="46" s="1"/>
  <c r="E64" i="46"/>
  <c r="F64" i="46" s="1"/>
  <c r="E63" i="46"/>
  <c r="F63" i="46" s="1"/>
  <c r="E59" i="46"/>
  <c r="F59" i="46" s="1"/>
  <c r="E58" i="46"/>
  <c r="F58" i="46" s="1"/>
  <c r="E57" i="46"/>
  <c r="F57" i="46" s="1"/>
  <c r="E56" i="46"/>
  <c r="F56" i="46" s="1"/>
  <c r="E55" i="46"/>
  <c r="F55" i="46" s="1"/>
  <c r="E54" i="46"/>
  <c r="F54" i="46" s="1"/>
  <c r="E53" i="46"/>
  <c r="F53" i="46" s="1"/>
  <c r="E52" i="46"/>
  <c r="F52" i="46" s="1"/>
  <c r="E51" i="46"/>
  <c r="F51" i="46" s="1"/>
  <c r="E50" i="46"/>
  <c r="F50" i="46" s="1"/>
  <c r="E46" i="46"/>
  <c r="F46" i="46" s="1"/>
  <c r="E45" i="46"/>
  <c r="F45" i="46" s="1"/>
  <c r="E44" i="46"/>
  <c r="F44" i="46" s="1"/>
  <c r="E43" i="46"/>
  <c r="F43" i="46" s="1"/>
  <c r="E42" i="46"/>
  <c r="F42" i="46" s="1"/>
  <c r="E38" i="46"/>
  <c r="F38" i="46" s="1"/>
  <c r="E37" i="46"/>
  <c r="F37" i="46" s="1"/>
  <c r="E33" i="46"/>
  <c r="F33" i="46" s="1"/>
  <c r="E32" i="46"/>
  <c r="F32" i="46" s="1"/>
  <c r="E31" i="46"/>
  <c r="F31" i="46" s="1"/>
  <c r="E30" i="46"/>
  <c r="F30" i="46" s="1"/>
  <c r="E29" i="46"/>
  <c r="F29" i="46" s="1"/>
  <c r="E28" i="46"/>
  <c r="F28" i="46" s="1"/>
  <c r="E27" i="46"/>
  <c r="F27" i="46" s="1"/>
  <c r="E26" i="46"/>
  <c r="F26" i="46" s="1"/>
  <c r="E25" i="46"/>
  <c r="F25" i="46" s="1"/>
  <c r="E21" i="46"/>
  <c r="F21" i="46" s="1"/>
  <c r="E14" i="46"/>
  <c r="F14" i="46" s="1"/>
  <c r="E10" i="46"/>
  <c r="F10" i="46" s="1"/>
  <c r="E9" i="46"/>
  <c r="F9" i="46" s="1"/>
  <c r="F27" i="40" l="1"/>
  <c r="E7" i="1"/>
  <c r="E8" i="46"/>
  <c r="F8" i="46" s="1"/>
  <c r="F11" i="46" s="1"/>
  <c r="E7" i="6"/>
  <c r="E16" i="46"/>
  <c r="E78" i="46"/>
  <c r="F78" i="46" s="1"/>
  <c r="E7" i="44"/>
  <c r="F39" i="46"/>
  <c r="F16" i="46"/>
  <c r="E71" i="46"/>
  <c r="F71" i="46" s="1"/>
  <c r="F72" i="46" s="1"/>
  <c r="E7" i="40"/>
  <c r="E20" i="46"/>
  <c r="F20" i="46" s="1"/>
  <c r="F22" i="46" s="1"/>
  <c r="F26" i="5"/>
  <c r="E15" i="46" s="1"/>
  <c r="F60" i="46"/>
  <c r="E77" i="46"/>
  <c r="F77" i="46" s="1"/>
  <c r="E67" i="46"/>
  <c r="F67" i="46" s="1"/>
  <c r="F68" i="46" s="1"/>
  <c r="F47" i="46"/>
  <c r="F34" i="46"/>
  <c r="F79" i="46" l="1"/>
  <c r="E7" i="5"/>
  <c r="F15" i="46"/>
  <c r="F17" i="46" s="1"/>
  <c r="F82" i="46" s="1"/>
  <c r="F86" i="46" l="1"/>
  <c r="F85" i="46"/>
  <c r="F87" i="46"/>
  <c r="F88" i="46" l="1"/>
  <c r="F89" i="46" s="1"/>
  <c r="F91" i="46" s="1"/>
</calcChain>
</file>

<file path=xl/sharedStrings.xml><?xml version="1.0" encoding="utf-8"?>
<sst xmlns="http://schemas.openxmlformats.org/spreadsheetml/2006/main" count="1761" uniqueCount="553">
  <si>
    <t>ALCALDÍA MUNICIPAL DE FONSECA – LA GUAJIRA</t>
  </si>
  <si>
    <t>ANÁLISIS DE PRECIO UNITARIO (APU)</t>
  </si>
  <si>
    <t>Reparación y mantenimiento locativo – Sede Administrativa Alcaldía Municipal de Fonseca, La Guajira</t>
  </si>
  <si>
    <t>CAPÍTULO 1  –  CARPINTERÍA Y CERRAJERÍA</t>
  </si>
  <si>
    <t>Ítem 1.1  –  Desmonte y retiro de puertas existentes (incluye marco), cargue y transporte a sitio de disposición autorizado</t>
  </si>
  <si>
    <t>Unidad:</t>
  </si>
  <si>
    <t>UN</t>
  </si>
  <si>
    <t>Precio objetivo (CD unit.):</t>
  </si>
  <si>
    <t>DESCRIPCIÓN Y ALCANCE DEL ÍTEM</t>
  </si>
  <si>
    <t>Comprende el desmonte manual de hoja, marco y accesorios de herraje usando herramienta menor (destornilladores, formones, palancas) sin dañar muros ni acabados colindantes. El material retirado se clasifica, condiciona y transporta a sitio de disposición final autorizado de RCD conforme a la Resolución 0472/2017. El personal usará EPP completo (casco, guantes, botas de seguridad, gafas). Se registra acta de disposición final con el nombre y dirección del sitio autorizado por CORPOGUAJIRA.</t>
  </si>
  <si>
    <t>NORMAS TÉCNICAS APLICABLES:   Resolución 0472/2017 (Manejo de RCD) | NSR-10 Título J | Decreto 1072/2015 (SG-SST)</t>
  </si>
  <si>
    <t>Descripción del insumo o recurso</t>
  </si>
  <si>
    <t>Unid.</t>
  </si>
  <si>
    <t>Cantidad</t>
  </si>
  <si>
    <t>Vr. Unitario</t>
  </si>
  <si>
    <t>Vr. Total</t>
  </si>
  <si>
    <t>1.  MATERIALES Y SUMINISTROS</t>
  </si>
  <si>
    <t>Disposición y transporte de RCD (viaje fraccionado)</t>
  </si>
  <si>
    <t>Vje</t>
  </si>
  <si>
    <t>Subtotal Materiales y Suministros</t>
  </si>
  <si>
    <t>2.  MANO DE OBRA</t>
  </si>
  <si>
    <t>Oficial carpintero   (rend. 2.051 UN/jornal)</t>
  </si>
  <si>
    <t>Ayudante   (rend. 2.051 UN/jornal)</t>
  </si>
  <si>
    <t>Subtotal Mano de Obra</t>
  </si>
  <si>
    <t>3.  EQUIPO Y HERRAMIENTA MENOR</t>
  </si>
  <si>
    <t>Herramienta menor y EPP (5% sobre subtotal Mano de Obra)</t>
  </si>
  <si>
    <t>Glb</t>
  </si>
  <si>
    <t>Subtotal Equipo y Herramienta</t>
  </si>
  <si>
    <t>COSTO DIRECTO UNITARIO  —  Ítem 1.1</t>
  </si>
  <si>
    <t>Ítem 1.2  –  Suministro e instalación de puerta en madera entamborada, incluye marco y bisagras</t>
  </si>
  <si>
    <t>Suministro e instalación de puerta interior con marco perimetral en madera sólida tratada, pintada con pintura de aceite; hoja entamborada con cara vista en tablero de melamina RH laminada (color y diseño según aprobación de la interventoría), relleno tipo honeycomb; tres (3) bisagras de acero inoxidable 4"×3"; tornillería galvanizada. La instalación incluye aplome, nivelación y ajuste de hoja con holguras máximas de 3 mm. La madera del marco cumplirá NTC 2500 y estará libre de hongos, insectos o defectos estructurales. Las puertas se entregarán con llave de seguridad del ítem 1.3.</t>
  </si>
  <si>
    <t>NORMAS TÉCNICAS APLICABLES:   NTC 2500 (Maderas y derivados) | NSR-10 Título J | NTC 2080 (Pinturas esmalte) | Decreto 1072/2015</t>
  </si>
  <si>
    <t>Puerta entamborada en melamina RH 0.90×2.10 m</t>
  </si>
  <si>
    <t>Marco perimetral en madera sólida pintado</t>
  </si>
  <si>
    <t>Bisagras acero inox. 4"×3" (juego ×3)</t>
  </si>
  <si>
    <t>Tornillería y accesorios de fijación</t>
  </si>
  <si>
    <t>Oficial carpintero   (rend. 3.156 UN/jornal)</t>
  </si>
  <si>
    <t>Ayudante   (rend. 3.156 UN/jornal)</t>
  </si>
  <si>
    <t>COSTO DIRECTO UNITARIO  —  Ítem 1.2</t>
  </si>
  <si>
    <t>Ítem 1.3  –  Suministro e instalación de cerradura de manija cuadrada para puerta</t>
  </si>
  <si>
    <t>Suministro e instalación de cerradura de manija cuadrada de empotrar en puerta, cuerpo en aleación de zinc o latón, manija cuadrada en acero inoxidable o niquelada, con pestillo y seguro interior. La instalación incluye trazado, fresado de mortaja en hoja, perforaciones para manija y cilindro, prueba de funcionamiento y ajuste. Cada cerradura viene con dos (2) llaves. Se verifica que la operación de apertura y cierre sea suave y sin juego lateral. Conforme a NTC 3272.</t>
  </si>
  <si>
    <t>NORMAS TÉCNICAS APLICABLES:   NTC 3272 (Cerraduras para puertas) | NSR-10 Título J</t>
  </si>
  <si>
    <t>Cerradura de manija cuadrada (cuerpo y manija)</t>
  </si>
  <si>
    <t>Oficial carpintero   (rend. 12.758 UN/jornal)</t>
  </si>
  <si>
    <t>COSTO DIRECTO UNITARIO  —  Ítem 1.3</t>
  </si>
  <si>
    <t>CAPÍTULO 2  –  CIELOS RASOS EN DRYWALL</t>
  </si>
  <si>
    <t>Ítem 2.1  –  Desmonte y retiro de cielo raso existente, incluye estructura y retiro de escombros</t>
  </si>
  <si>
    <t>M2</t>
  </si>
  <si>
    <t>Desmonte del cielo raso existente (láminas de drywall/fibrocemento/madera, estructura metálica y elementos de fijación), retiro de escombros en bolsas o estibas y transporte a sitio de disposición autorizado de RCD. Se procede con precaución para no dañar instalaciones eléctricas o hidrosanitarias que quedan expuestas. El área se entrega limpia y libre de materiales sueltos antes de iniciar la siguiente actividad. Se protegen con plástico los equipos, muebles y acabados del área inferior.</t>
  </si>
  <si>
    <t>NORMAS TÉCNICAS APLICABLES:   Resolución 0472/2017 (RCD) | NSR-10 Título J | Decreto 1072/2015 (SG-SST)</t>
  </si>
  <si>
    <t>Disposición y transporte de RCD</t>
  </si>
  <si>
    <t>Oficial   (rend. 16.463 M2/jornal)</t>
  </si>
  <si>
    <t>Ayudante   (rend. 16.463 M2/jornal)</t>
  </si>
  <si>
    <t>COSTO DIRECTO UNITARIO  —  Ítem 2.1</t>
  </si>
  <si>
    <t>Ítem 2.2  –  Suministro e instalación de cielo raso en drywall en lámina de 1/2", incluye estructura, cinta y masilla</t>
  </si>
  <si>
    <t>Suministro e instalación de cielo raso en tablero de yeso-cartón (drywall) de 1/2" (12.7 mm) tipo estándar, fijado a estructura metálica conformada por canal omega y canal de cuelgue galvanizados calibre 20, anclada al entrepiso o cubierta mediante varilla colgante. Incluye: masillado de juntas con cinta malla y pasta de yeso, aplicación de estuco plástico en dos (2) manos y pintura tipo 1 en dos (2) manos. Tolerancia de planicidad ±3 mm medida con regla de 3 m. Las juntas entre tableros se ubican de manera escalonada. El sistema cumple NTC 4050 y las especificaciones técnicas del fabricante (Gyplac o USG).</t>
  </si>
  <si>
    <t>NORMAS TÉCNICAS APLICABLES:   NTC 4050 (Tableros de yeso-cartón) | NTC 1867 (Pinturas vinilo) | NSR-10 Título J</t>
  </si>
  <si>
    <t>Lámina drywall 1/2" estándar</t>
  </si>
  <si>
    <t>Perfilería omega y canal galvanizados cal.20</t>
  </si>
  <si>
    <t>Ml</t>
  </si>
  <si>
    <t>Tornillería punta fina y cinta malla</t>
  </si>
  <si>
    <t>Estuco plástico para juntas</t>
  </si>
  <si>
    <t>Kg</t>
  </si>
  <si>
    <t>Pintura vinilo tipo 1 (2 manos)</t>
  </si>
  <si>
    <t>Gl</t>
  </si>
  <si>
    <t>Oficial drywall   (rend. 3.841 M2/jornal)</t>
  </si>
  <si>
    <t>Ayudante   (rend. 3.841 M2/jornal)</t>
  </si>
  <si>
    <t>COSTO DIRECTO UNITARIO  —  Ítem 2.2</t>
  </si>
  <si>
    <t>Ítem 2.3  –  Suministro e instalación de cielo raso en drywall con diseños de descolgados (incluye estructura adicional para descolgados)</t>
  </si>
  <si>
    <t>Suministro e instalación de cielo raso en drywall con diseño de descolgados (casetones, bandas, formas geométricas o curvas según plano de taller aprobado previamente por la interventoría). Incluye: estructura metálica principal más estructura de refuerzo para los descolgados (ángulos metálicos, varillas de cuelgue y perfilería adicional), lámina de drywall 1/2", masillado de juntas con cinta malla, estuco plástico y pintura tipo 1. Los descolgados se entregan a los niveles y geometría de planos, con tolerancia de nivelación ±5 mm. La preinstalación eléctrica para luminarias LED se coordina con el capítulo 4 antes del cierre del tablero.</t>
  </si>
  <si>
    <t>NORMAS TÉCNICAS APLICABLES:   NTC 4050 (Tableros yeso-cartón) | NTC 1867 (Pinturas) | RETILAP (iluminación LED) | NSR-10 Título J</t>
  </si>
  <si>
    <t>Perfilería principal omega y canal galvanizados</t>
  </si>
  <si>
    <t>Perfilería adicional descolgados (ángulo y varilla)</t>
  </si>
  <si>
    <t>Tornillería, cinta y masilla especial</t>
  </si>
  <si>
    <t>Pintura tipo 1 (2 manos)</t>
  </si>
  <si>
    <t>Oficial drywall especializado   (rend. 4.059 M2/jornal)</t>
  </si>
  <si>
    <t>Ayudante   (rend. 4.059 M2/jornal)</t>
  </si>
  <si>
    <t>Electricista preinstalación LED   (rend. 4.059 M2/jornal)</t>
  </si>
  <si>
    <t>COSTO DIRECTO UNITARIO  —  Ítem 2.3</t>
  </si>
  <si>
    <t>CAPÍTULO 3  –  PINTURA</t>
  </si>
  <si>
    <t>Ítem 3.1  –  Pintura para paredes: lijado, tratamiento de humedades y aplicación de pintura tipo 1 (3 manos)</t>
  </si>
  <si>
    <t>Comprende: (a) Alistamiento de la superficie: lijado manual o mecánico, remoción de pintura suelta o mal adherida, limpieza de polvo y grasa; (b) Tratamiento de humedad: aplicación de sellador anti-eflorescencias donde se detecte humedad o sales minerales; (c) Corrección de grietas y defectos con masilla plástica; (d) Estuco plástico en dos (2) manos con lijado entre manos; (e) Pintura vinilo tipo 1 (clasificación Icontec, lavable, con base acrílica) en tres (3) manos con rodillo de pelo corto o brocha plana. Rendimiento mínimo: 8-10 m²/h de operario. Acabado: uniforme, sin escurrimientos, huellas de brocha, variaciones de tono ni áreas sin cubrir. Color según aprobación de la interventoría.</t>
  </si>
  <si>
    <t>NORMAS TÉCNICAS APLICABLES:   NTC 1441 (Pinturas esmalte) | NTC 1867 (Pintura vinilo tipo 1) | NSR-10 Título K (mantenimiento)</t>
  </si>
  <si>
    <t>Pintura vinilo tipo 1 (3 manos)</t>
  </si>
  <si>
    <t>Estuco plástico y sellador anti-humedad</t>
  </si>
  <si>
    <t>Lija grano 100/120 e insumos menores</t>
  </si>
  <si>
    <t>Pintor   (rend. 12.036 M2/jornal)</t>
  </si>
  <si>
    <t>Ayudante   (rend. 12.036 M2/jornal)</t>
  </si>
  <si>
    <t>COSTO DIRECTO UNITARIO  —  Ítem 3.1</t>
  </si>
  <si>
    <t>Ítem 3.2  –  Pintura interior para techos y cielos rasos</t>
  </si>
  <si>
    <t>Comprende el alistamiento y pintura de superficies horizontales de cielo raso en drywall y techos interiores en placa de concreto. Incluye: lijado de la superficie de drywall o placa, masillado de fisuras menores con pasta de yeso o masilla plástica, estuco plástico de acabado en dos manos y pintura vinilo tipo 1 en tres (3) manos con rodillo de manga larga para alcance en altura. Los trabajos se realizan con andamios certificados del ítem 11.1 para el acceso seguro a las superficies en altura. Acabado: color blanco mate o el indicado por la interventoría. Conforme NTC 1867.</t>
  </si>
  <si>
    <t>NORMAS TÉCNICAS APLICABLES:   NTC 1867 (Pintura vinilo tipo 1) | Resolución 1409/2012 (Trabajo en alturas) | Decreto 1072/2015</t>
  </si>
  <si>
    <t>Estuco plástico de acabado</t>
  </si>
  <si>
    <t>Lija e insumos menores</t>
  </si>
  <si>
    <t>COSTO DIRECTO UNITARIO  —  Ítem 3.2</t>
  </si>
  <si>
    <t>CAPÍTULO 4  –  INSTALACIONES ELÉCTRICAS E ILUMINACIÓN</t>
  </si>
  <si>
    <t>Ítem 4.1  –  Suministro e instalación de luminaria LED 9W</t>
  </si>
  <si>
    <t>Suministro e instalación de luminaria tipo downlight empotrable o panel LED de 9W, 220V/60 Hz, temperatura de color 4000–6500 K (luz blanca-día), flujo luminoso mínimo 700 lm, índice de reproducción cromática CRI ≥ 80, vida útil certificada ≥ 30.000 h, IP44 mínimo, driver integrado con protección contra sobretensiones y garantía del fabricante de 2 años. La instalación incluye conexión al circuito existente con cable THHN No. 14 AWG, fijación en cielo raso drywall con soporte de resorte o platina, y prueba de encendido antes del recibo. Cumple la eficiencia mínima de RETILAP Tabla E.1.1 (≥ 80 lm/W).</t>
  </si>
  <si>
    <t>NORMAS TÉCNICAS APLICABLES:   RETILAP (Res. 180540/2010 y mod.) | NTC 2050 (Código Eléctrico Colombiano) | RETIE (Res. 90708/2013)</t>
  </si>
  <si>
    <t>Luminaria LED 9W downlight empotrable</t>
  </si>
  <si>
    <t>Accesorios de fijación y conexión eléctrica</t>
  </si>
  <si>
    <t>Electricista certificado RETIE   (rend. 61.379 UN/jornal)</t>
  </si>
  <si>
    <t>Ayudante   (rend. 61.379 UN/jornal)</t>
  </si>
  <si>
    <t>COSTO DIRECTO UNITARIO  —  Ítem 4.1</t>
  </si>
  <si>
    <t>Ítem 4.2  –  Suministro e instalación de luminaria LED 12W</t>
  </si>
  <si>
    <t>Suministro e instalación de luminaria tipo panel o downlight LED de 12W, 220V/60 Hz, temperatura de color 4000–6500 K, flujo luminoso mínimo 1.100 lm, CRI ≥ 80, vida útil ≥ 30.000 h, driver integrado. Nivel de iluminación para oficinas: ≥ 500 lux en plano de trabajo a 0,80 m del piso, conforme a lo establecido en el RETILAP Tabla E.1.1 y NTC 2050 para locales de trabajo. Instalación, conexión y prueba de funcionamiento. El circuito eléctrico de alimentación cumple RETIE Art. 22.</t>
  </si>
  <si>
    <t>NORMAS TÉCNICAS APLICABLES:   RETILAP | NTC 2050 (Código Eléctrico Colombiano) | RETIE Art.22</t>
  </si>
  <si>
    <t>Luminaria LED 12W panel o downlight</t>
  </si>
  <si>
    <t>Accesorios de fijación y conexión</t>
  </si>
  <si>
    <t>Electricista certificado RETIE   (rend. 102.392 UN/jornal)</t>
  </si>
  <si>
    <t>Ayudante   (rend. 102.392 UN/jornal)</t>
  </si>
  <si>
    <t>COSTO DIRECTO UNITARIO  —  Ítem 4.2</t>
  </si>
  <si>
    <t>Ítem 4.3  –  Suministro e instalación de luminaria LED 18W</t>
  </si>
  <si>
    <t>Suministro e instalación de luminaria tipo panel superficial o suspendido LED de 18W, 220V/60 Hz, temperatura de color 4000–6500 K, flujo luminoso mínimo 1.800 lm, CRI ≥ 80, vida útil ≥ 30.000 h. Indicada para pasillos, salas de reuniones y espacios con mayor altura de entrepiso o que requieran mayor nivel de iluminación (≥ 500 lux). Instalación, conexión y prueba de encendido. Cumple RETILAP.</t>
  </si>
  <si>
    <t>NORMAS TÉCNICAS APLICABLES:   RETILAP | NTC 2050 | NTC 4166 (Equipos eléctricos domésticos: seguridad) | RETIE</t>
  </si>
  <si>
    <t>Luminaria LED 18W panel o industrial</t>
  </si>
  <si>
    <t>Electricista certificado RETIE   (rend. 259.142 UN/jornal)</t>
  </si>
  <si>
    <t>Ayudante   (rend. 259.142 UN/jornal)</t>
  </si>
  <si>
    <t>COSTO DIRECTO UNITARIO  —  Ítem 4.3</t>
  </si>
  <si>
    <t>Ítem 4.4  –  Suministro e instalación de toma doble 110V</t>
  </si>
  <si>
    <t>Suministro e instalación de tomacorriente doble polarizado de 15A–110V con tierra física, en caja metálica profunda de 2"×4", con placa de cubierta tipo Decora o similar en color marfil o blanco. Cableado con conductor THHN No. 12 AWG desde el breaker asignado en el tablero de distribución. La instalación incluye: trazado de la ruta de canalización, fijación de la caja, cableado, conexión, prueba de polaridad con probador eléctrico y prueba de GFCI donde se requiera. Cumple NTC 2050 Art. 210 y RETIE Art. 22.</t>
  </si>
  <si>
    <t>NORMAS TÉCNICAS APLICABLES:   RETIE Art.22 | NTC 2050 Art.210 | NTC 4166 | Decreto 1072/2015</t>
  </si>
  <si>
    <t>Tomacorriente doble polarizado 15A-110V con tierra</t>
  </si>
  <si>
    <t>Caja metálica profunda 2"×4" y placa cubierta</t>
  </si>
  <si>
    <t>Cable THHN No.12 AWG y accesorios menores</t>
  </si>
  <si>
    <t>Electricista certificado RETIE   (rend. 32.482 UN/jornal)</t>
  </si>
  <si>
    <t>Ayudante   (rend. 32.482 UN/jornal)</t>
  </si>
  <si>
    <t>COSTO DIRECTO UNITARIO  —  Ítem 4.4</t>
  </si>
  <si>
    <t>Ítem 4.5  –  Suministro e instalación de interruptor sencillo</t>
  </si>
  <si>
    <t>Suministro e instalación de interruptor de una vía (sencillo) de 10A–250V en caja metálica de 2"×4", con placa de cubierta tipo Decora. Cableado con conductor THHN No. 14 AWG. Instalación incluye trazado de la ruta, canalización, conexión y prueba de funcionamiento. Cumple NTC 2050 Artículos 210 y 404, y RETIE.</t>
  </si>
  <si>
    <t>NORMAS TÉCNICAS APLICABLES:   RETIE | NTC 2050 Art.210/404 | NTC 4166</t>
  </si>
  <si>
    <t>Interruptor sencillo 10A-250V</t>
  </si>
  <si>
    <t>Caja metálica 2"×4" y placa cubierta</t>
  </si>
  <si>
    <t>Electricista certificado RETIE   (rend. 36.807 UN/jornal)</t>
  </si>
  <si>
    <t>Ayudante   (rend. 36.807 UN/jornal)</t>
  </si>
  <si>
    <t>COSTO DIRECTO UNITARIO  —  Ítem 4.5</t>
  </si>
  <si>
    <t>Ítem 4.6  –  Suministro e instalación de interruptor doble</t>
  </si>
  <si>
    <t>Suministro e instalación de interruptor de dos vías (doble) de 10A–250V en caja metálica de 2"×4" con placa doble tipo Decora. Controla dos circuitos de iluminación independientes. Cableado con dos conductores THHN No. 14 AWG. Conexión y prueba de funcionamiento. Cumple NTC 2050 Artículos 210 y 404, y RETIE.</t>
  </si>
  <si>
    <t>Interruptor doble 10A-250V</t>
  </si>
  <si>
    <t>Caja metálica 2"×4" y placa doble cubierta</t>
  </si>
  <si>
    <t>Electricista certificado RETIE   (rend. 34.632 UN/jornal)</t>
  </si>
  <si>
    <t>Ayudante   (rend. 34.632 UN/jornal)</t>
  </si>
  <si>
    <t>COSTO DIRECTO UNITARIO  —  Ítem 4.6</t>
  </si>
  <si>
    <t>Ítem 4.7  –  Suministro e instalación de interruptor triple</t>
  </si>
  <si>
    <t>Suministro e instalación de interruptor de tres vías (triple) de 10A–250V en caja metálica de 4"×4" con placa triple tipo Decora. Controla tres circuitos de iluminación independientes. Cableado con tres conductores THHN No. 14 AWG (uno por circuito). Conexión y prueba de funcionamiento. Cumple NTC 2050 y RETIE.</t>
  </si>
  <si>
    <t>NORMAS TÉCNICAS APLICABLES:   RETIE | NTC 2050 Art.210/404</t>
  </si>
  <si>
    <t>Interruptor triple 10A-250V</t>
  </si>
  <si>
    <t>Caja metálica 4"×4" y placa triple cubierta</t>
  </si>
  <si>
    <t>COSTO DIRECTO UNITARIO  —  Ítem 4.7</t>
  </si>
  <si>
    <t>Ítem 4.8  –  Suministro e instalacion de luz en cinta LED</t>
  </si>
  <si>
    <t>ML</t>
  </si>
  <si>
    <t>Suministro e instalación de cinta LED de alta densidad (mínimo 60 LED/m), potencia 14.4 W/m, 220V o 12V DC según el diseño, temperatura de color 4000–6500 K, con perfil de aluminio de empotrar o de superficie (según diseño del cielo raso), difusor opalino fijo y tapa final. Incluye fuente de alimentación (driver) tipo industrial para los tramos requeridos, cable de conexión al circuito eléctrico, prueba de encendido y ajuste de la dirección de luz. Las cintas LED se utilizarán en los descolgados del cielo raso (ítem 2.3) y cornisas de ambientes. Cumple RETILAP y NTC 2050.</t>
  </si>
  <si>
    <t>NORMAS TÉCNICAS APLICABLES:   RETILAP | NTC 2050 | RETIE | NSR-10 Título J</t>
  </si>
  <si>
    <t>Cinta LED 14.4W/m alta densidad</t>
  </si>
  <si>
    <t>Perfil aluminio con difusor opalino</t>
  </si>
  <si>
    <t>Driver/fuente de alimentación (proporcional)</t>
  </si>
  <si>
    <t>Cable de conexión y accesorios menores</t>
  </si>
  <si>
    <t>Electricista certificado RETIE   (rend. 95.428 ML/jornal)</t>
  </si>
  <si>
    <t>Ayudante   (rend. 95.428 ML/jornal)</t>
  </si>
  <si>
    <t>COSTO DIRECTO UNITARIO  —  Ítem 4.8</t>
  </si>
  <si>
    <t>Ítem 4.9  –  Suministro e instalación de canaleta para organización de cableado eléctrico</t>
  </si>
  <si>
    <t>Suministro e instalación de canaleta plástica PVC tipo decorativa de 20×12 mm o 40×25 mm según la cantidad de conductores a alojar, con tapa, uniones, ángulos internos y externos, esquineros y tapas finales. Fijación a muro o cielo raso con tornillos y taco fisher a distancias máximas de 60 cm. Incluye la organización y sujeción ordenada de los conductores existentes dentro de la canaleta, usando amarres plásticos. El trazado de la canaleta sigue líneas horizontales o verticales, sin cruces en ángulo. Cumple NTC 2050 Art. 388 y RETIE Art. 24.</t>
  </si>
  <si>
    <t>NORMAS TÉCNICAS APLICABLES:   NTC 2050 Art.388 | RETIE Art.24 | NSR-10 Título J</t>
  </si>
  <si>
    <t>Canaleta PVC decorativa 20×12mm con tapa</t>
  </si>
  <si>
    <t>Accesorios: uniones, ángulos internos/externos, tapas</t>
  </si>
  <si>
    <t>Electricista certificado RETIE   (rend. 20.885 ML/jornal)</t>
  </si>
  <si>
    <t>COSTO DIRECTO UNITARIO  —  Ítem 4.9</t>
  </si>
  <si>
    <t>CAPÍTULO 5  –  SEÑALIZACIÓN Y FACHADA</t>
  </si>
  <si>
    <t>Ítem 5.1  –  Suministro e instalación de letrero de oficina en acrílico (nombre/cargo)</t>
  </si>
  <si>
    <t>Suministro e instalación de letrero de identificación de despacho u oficina en lámina de acrílico translúcido de 4 mm de espesor, con impresión digital de alta resolución (UV inkjet o serigrafía) del nombre del despacho y cargo del funcionario en tipografía institucional del municipio de Fonseca. Fijación mediante distanciadores tipo studs de acero inoxidable de 15 mm, o cinta doble faz para exteriores de alta resistencia. Dimensiones aproximadas: 15×30 cm o las que indique la interventoría. La impresión es resistente a los rayos UV del ambiente interior. Se ubica a 1,50 m del nivel de piso en la puerta o muro adyacente a la entrada de cada oficina. Conforme a NTC 4596.</t>
  </si>
  <si>
    <t>NORMAS TÉCNICAS APLICABLES:   NTC 4596 (Señalización para instalaciones y ambientes) | Manual de Identidad Visual Gobierno de Colombia</t>
  </si>
  <si>
    <t>Letrero acrílico 4mm con impresión digital</t>
  </si>
  <si>
    <t>Studs de acero inox. o cinta doble faz premium</t>
  </si>
  <si>
    <t>Oficial instalador señalización   (rend. 21.45 UN/jornal)</t>
  </si>
  <si>
    <t>COSTO DIRECTO UNITARIO  —  Ítem 5.1</t>
  </si>
  <si>
    <t>Ítem 5.2  –  Suministro e instalación de letrero metálico para fachada exterior (0.60 x 5.00 m), estructura en lámina/acero, corte de letras e iluminación si aplica</t>
  </si>
  <si>
    <t>Suministro e instalación de letrero institucional de fachada de 0.60 m de alto × 5.00 m de largo. Comprende: (a) Estructura de soporte en ángulo de acero estructural 2"×2"×3/16" y platinas de unión; (b) Fondo en lámina galvanizada calibre 18 (espesor 1.2 mm); (c) Letras en relieve fabricadas en lámina de acero inoxidable calibre 16 o aluminio anodizado, con el texto, escudo y logotipo institucional de la Alcaldía Municipal de Fonseca, según Manual de Identidad Visual; (d) Acabado en pintura electrostática o automotriz; (e) Sistema de iluminación de realce con perfil LED lineal o proyectores LED de bajo consumo integrados; (f) Anclaje a fachada con pernos de expansión ø3/4" y sellante de silicona en penetraciones de fachada. Incluye transporte, izaje, trabajo en altura con andamios del ítem 11.1 y certificado de resistencia estructural firmado por Ingeniero Civil. Aplica NSR-10 y NTC 4596.</t>
  </si>
  <si>
    <t>NORMAS TÉCNICAS APLICABLES:   NSR-10 Título J | NTC 4596 (Señalización) | RETILAP (iluminación LED) | RETIE</t>
  </si>
  <si>
    <t>Lámina galvanizada Cal.18 para fondo (3 m²)</t>
  </si>
  <si>
    <t>Estructura soporte en ángulo y platinas de acero</t>
  </si>
  <si>
    <t>Letras en acero inox. Cal.16 o aluminio anodizado</t>
  </si>
  <si>
    <t>Pintura electrostática o automotriz de acabado</t>
  </si>
  <si>
    <t>Sistema iluminación LED de realce empotrado</t>
  </si>
  <si>
    <t>Pernos de expansión, sellante de fachada y cable</t>
  </si>
  <si>
    <t>Oficial metalmecánico   (rend. 1.578 UN/jornal)</t>
  </si>
  <si>
    <t>Ayudante   (rend. 1.578 UN/jornal)</t>
  </si>
  <si>
    <t>Soldador certificado   (rend. 1.578 UN/jornal)</t>
  </si>
  <si>
    <t>Equipo especial / andamio mayor adicional</t>
  </si>
  <si>
    <t>COSTO DIRECTO UNITARIO  —  Ítem 5.2</t>
  </si>
  <si>
    <t>CAPÍTULO 6  –  OBRA CIVIL EN BAÑOS</t>
  </si>
  <si>
    <t>Ítem 6.1  –  Demolición de enchape en pared y piso de baño, cargue y retiro de escombros</t>
  </si>
  <si>
    <t>Demolición del enchape cerámico existente en muros y pisos de baños, utilizando cincel neumático o martillo eléctrico y herramienta manual, con protección de tuberías, acometidas hidrosanitarias y puntos eléctricos que deban conservarse (se protegen con plástico y cinta). Los escombros se cargan en bolsas o estibas y se transportan inmediatamente al sitio de disposición de RCD autorizado por CORPOGUAJIRA. Se verifica el estado del mortero base antes de iniciar las actividades del ítem 6.2 o 6.3 para determinar si requiere refuerzo adicional. Aplica Resolución 0472/2017.</t>
  </si>
  <si>
    <t>Manejo, cargue y disposición RCD autorizado</t>
  </si>
  <si>
    <t>Oficial   (rend. 2.935 M2/jornal)</t>
  </si>
  <si>
    <t>Ayudante   (rend. 2.935 M2/jornal)</t>
  </si>
  <si>
    <t>COSTO DIRECTO UNITARIO  —  Ítem 6.1</t>
  </si>
  <si>
    <t>Ítem 6.2  –  Pañete para pared de baño con tratamiento impermeabilizante</t>
  </si>
  <si>
    <t>Aplicación de mortero de pañete en proporción 1:4 (cemento Portland tipo I : arena de río lavada) sobre muros de ladrillo o bloque debidamente picados, humedecidos y con ángulos y vértices limpios. El mortero incorpora aditivo impermeabilizante integral tipo Sika-1, Toxement Impertek o equivalente certificado (dosis según ficha técnica del fabricante). Espesor mínimo de 15 mm aplicado en dos capas: primera capa de agarre y segunda de acabado liso rayado, apto para recibir enchape. Incluye aplicación de manto impermeabilizante asfáltico en pasta (tipo Impacto o similar) en las juntas muro-piso y rincones de la zona húmeda, con traslape mínimo de 10 cm sobre el piso. Aplica NTC 673 y NTC 174.</t>
  </si>
  <si>
    <t>NORMAS TÉCNICAS APLICABLES:   NTC 673 (Resistencia morteros) | NTC 174 (Cemento Portland) | NTC 1500 (Fontanería) | NSR-10 Título J</t>
  </si>
  <si>
    <t>Mortero de pañete 1:4 (cemento:arena)</t>
  </si>
  <si>
    <t>M3</t>
  </si>
  <si>
    <t>Aditivo impermeabilizante integral (Sika-1 o equiv.)</t>
  </si>
  <si>
    <t>Manto impermeabilizante en pasta (juntas y rincones)</t>
  </si>
  <si>
    <t>Oficial albañil   (rend. 6.01 M2/jornal)</t>
  </si>
  <si>
    <t>Ayudante   (rend. 6.01 M2/jornal)</t>
  </si>
  <si>
    <t>COSTO DIRECTO UNITARIO  —  Ítem 6.2</t>
  </si>
  <si>
    <t>Ítem 6.3  –  Plantilla para piso de baño con tratamiento impermeabilizante</t>
  </si>
  <si>
    <t>Aplicación de mortero de plantilla en proporción 1:3 (cemento Portland tipo I : arena de río lavada), espesor mínimo de 25 mm sobre losa de entrepiso limpia y pre-humedecida. La plantilla se coloca con pendiente mínima del 1% hacia el sumidero existente o a definir para garantizar el drenaje correcto del agua. El mortero incorpora aditivo impermeabilizante integral en la dosis indicada por el fabricante. Una vez colocada la plantilla, se aplica manto impermeabilizante en pasta sobre la superficie fresca y en la junta perimetral muro-piso con traslape mínimo de 15 cm sobre el muro. La superficie terminada es plana, sin depresiones ni cambios abruptos de nivel, con textura rayada apta para recibir enchape. Conforme NTC 673.</t>
  </si>
  <si>
    <t>NORMAS TÉCNICAS APLICABLES:   NTC 673 (Morteros) | NTC 1500 (Fontanería) | NSR-10 Título J | Resolución 0472/2017</t>
  </si>
  <si>
    <t>Mortero de plantilla 1:3 (cemento:arena)</t>
  </si>
  <si>
    <t>Aditivo impermeabilizante integral</t>
  </si>
  <si>
    <t>Manto impermeabilizante en pasta</t>
  </si>
  <si>
    <t>Oficial albañil   (rend. 4.72 M2/jornal)</t>
  </si>
  <si>
    <t>Ayudante   (rend. 4.72 M2/jornal)</t>
  </si>
  <si>
    <t>COSTO DIRECTO UNITARIO  —  Ítem 6.3</t>
  </si>
  <si>
    <t>Ítem 6.4  –  Suministro e instalación de enchape en pared de baño</t>
  </si>
  <si>
    <t>Suministro e instalación de enchape cerámico esmaltado para muros de baño, formato mínimo 30×60 cm, resistencia a la abrasión (superficie) Grupo V ≥ 1.500 mm³, absorción de agua ≤ 3% (Grupo BI), primera calidad sin defectos de esmaltado. Instalación con pegante tipo I (Sumacol R, Bondex o equivalente certificado) en espesor de 10–12 mm, juntas de 2–3 mm rellenadas con boquilla cementicia de color coordinado, usando crucetas y niveladores de tensión. Las piezas se instalan a plomo, nivel y en hiladas perfectamente horizontales. Los cortes se realizan con cortadora eléctrica de disco diamantado para lograr aristas limpias. Se instala biselado de silicona en la junta muro-piso. Conforme NTC 920.</t>
  </si>
  <si>
    <t>NORMAS TÉCNICAS APLICABLES:   NTC 920 (Baldosas cerámicas) | NTC 1589 (Adhesivos cementosos) | NTC 4321 (Ensayos absorción de agua)</t>
  </si>
  <si>
    <t>Enchape cerámico esmaltado 30×60cm pared 1a cal.</t>
  </si>
  <si>
    <t>Pegante tipo I (Sumacol o Bondex)</t>
  </si>
  <si>
    <t>Boquilla cementicia de color coordinado</t>
  </si>
  <si>
    <t>Crucetas y niveladores de tensión</t>
  </si>
  <si>
    <t>Pkg</t>
  </si>
  <si>
    <t>Oficial enchapador   (rend. 3.726 M2/jornal)</t>
  </si>
  <si>
    <t>Ayudante   (rend. 3.726 M2/jornal)</t>
  </si>
  <si>
    <t>COSTO DIRECTO UNITARIO  —  Ítem 6.4</t>
  </si>
  <si>
    <t>Ítem 6.5  –  Suministro e instalación de enchape en piso de baño</t>
  </si>
  <si>
    <t>Suministro e instalación de enchape cerámico antideslizante para pisos de baño, formato mínimo 30×30 cm, coeficiente de fricción dinámica (mojado) R10 conforme a DIN 51130 / EN 13310, resistencia a la abrasión PEI ≥ 3 para circulación media, absorción de agua ≤ 3%, primera calidad. Instalación con pegante tipo I sobre la plantilla impermeabilizada y aprobada, juntas de 3–5 mm con boquilla cementicia flexible (tipo Mapeflex o similar para zonas húmedas), crucetas y niveladores. Las piezas se instalan manteniendo las pendientes hacia el sumidero. Cortes con cortadora de disco diamantado. Aplica NTC 920.</t>
  </si>
  <si>
    <t>NORMAS TÉCNICAS APLICABLES:   NTC 920 (Baldosas cerámicas) | NTC 1589 (Adhesivos cementosos) | NTC 1500 (Fontanería)</t>
  </si>
  <si>
    <t>Enchape cerámico antideslizante 30×30cm piso 1a cal.</t>
  </si>
  <si>
    <t>Pegante tipo I</t>
  </si>
  <si>
    <t>Boquilla cementicia flexible de color</t>
  </si>
  <si>
    <t>Crucetas y niveladores</t>
  </si>
  <si>
    <t>COSTO DIRECTO UNITARIO  —  Ítem 6.5</t>
  </si>
  <si>
    <t>CAPÍTULO 7  –  APARATOS Y ACCESORIOS SANITARIOS</t>
  </si>
  <si>
    <t>Ítem 7.1  –  Desmonte y retiro de sanitario existente, incluye retiro de escombros</t>
  </si>
  <si>
    <t>Cierre de la llave de paso de agua fría (1/2"), descarga completa y vaciado del tanque, desconexión de la manguera de alimentación y del ramal de desagüe, desmontaje de la taza y el tanque sin romper el enchape del piso ni dañar las tuberías existentes que se conservarán. Las acometidas expuestas se tapan con tapones provisionales de inmediato para evitar entrada de olores y pequeños animales. El aparato retirado se dispone conforme a la Resolución 0472/2017. Se limpia el área antes de iniciar el ítem 7.2.</t>
  </si>
  <si>
    <t>NORMAS TÉCNICAS APLICABLES:   NTC 1500 (Código Colombiano de Fontanería) | Resolución 0472/2017 (RCD) | Decreto 1072/2015</t>
  </si>
  <si>
    <t>Disposición del aparato sanitario retirado</t>
  </si>
  <si>
    <t>Plomero/fontanero   (rend. 2.078 UN/jornal)</t>
  </si>
  <si>
    <t>Ayudante   (rend. 2.078 UN/jornal)</t>
  </si>
  <si>
    <t>COSTO DIRECTO UNITARIO  —  Ítem 7.1</t>
  </si>
  <si>
    <t>Ítem 7.2  –  Suministro e instalación de sanitario Corona Smart redondo, incluye accesorios de fijación y sello de cera</t>
  </si>
  <si>
    <t>Suministro e instalación de sanitario de una pieza (monobloque) o dos piezas (taza + tanque separado) marca Corona línea Smart, taza de forma redonda, color blanco, trampa sifónica integrada, sistema de descarga dual de bajo consumo (6L/3L), descarga al piso (flange de piso). Instalación completa que incluye: kit de fijación al piso (pernos, tuercas y tapas decorativas en PVC), sello de cera con collarín de plástico entre la taza y el flange de desagüe, llave de paso angular cromada de 1/2" con manguera flexible de acero inoxidable trenzado, accesorios internos de la cisterna (flotador, válvula de descarga) y prueba de funcionamiento con verificación de estanqueidad durante 30 minutos. Conforme NTC 4025.</t>
  </si>
  <si>
    <t>NORMAS TÉCNICAS APLICABLES:   NTC 4025 (Aparatos sanitarios cerámicos) | NTC 1500 (Fontanería) | NSR-10 Título J</t>
  </si>
  <si>
    <t>Sanitario Corona Smart redondo (monobloque o dos pzas)</t>
  </si>
  <si>
    <t>Kit de fijación piso (pernos, tuercas y tapas PVC)</t>
  </si>
  <si>
    <t>Sello de cera con collarín y llave de paso 1/2"</t>
  </si>
  <si>
    <t>Plomero/fontanero   (rend. 2.617 UN/jornal)</t>
  </si>
  <si>
    <t>Ayudante   (rend. 2.617 UN/jornal)</t>
  </si>
  <si>
    <t>COSTO DIRECTO UNITARIO  —  Ítem 7.2</t>
  </si>
  <si>
    <t>Ítem 7.3  –  Desmonte y retiro de lavamanos existente, incluye retiro de escombros</t>
  </si>
  <si>
    <t>Cierre de las llaves de paso de agua fría (y caliente si aplica), desconexión de mangueras de alimentación, retiro del sifón tipo botella o trampa PVC, desmontaje del lavamanos de su soporte de pedestal, empotrado o mueble, sin dañar el enchape circundante ni las tuberías existentes que se conservarán. Los ramales de acometida se tapan de inmediato con tapones. El aparato retirado se dispone conforme a la Resolución 0472/2017.</t>
  </si>
  <si>
    <t>NORMAS TÉCNICAS APLICABLES:   NTC 1500 (Fontanería) | Resolución 0472/2017 (RCD) | Decreto 1072/2015</t>
  </si>
  <si>
    <t>Disposición del lavamanos y accesorios retirados</t>
  </si>
  <si>
    <t>Plomero/fontanero   (rend. 3.796 UN/jornal)</t>
  </si>
  <si>
    <t>Ayudante   (rend. 3.796 UN/jornal)</t>
  </si>
  <si>
    <t>COSTO DIRECTO UNITARIO  —  Ítem 7.3</t>
  </si>
  <si>
    <t>Ítem 7.4  –  Suministro e instalación de lavamanos redondo blanco, spazio Corona, incluye accesorios de fijación</t>
  </si>
  <si>
    <t>Suministro e instalación de lavamanos tipo vessel de empotrar o sobreponer (según diseño del mueble del ítem 7.9), línea Spazio de Corona, en vitreous china blanca, forma redonda, color blanco brillante. Instalación sobre el mueble del ítem 7.9 con silicona estructural neutra en el borde de contacto con la cubierta, kit de fijación incluido, sifón cromado tipo botella con desagüe plástico, desagüe flexible corrugado para la conexión al ramal de desagüe y prueba de estanqueidad durante 20 minutos. El lavamanos cumple NTC 4025 y RAS 2000.</t>
  </si>
  <si>
    <t>NORMAS TÉCNICAS APLICABLES:   NTC 4025 (Aparatos sanitarios) | NTC 1500 (Fontanería) | RAS 2000</t>
  </si>
  <si>
    <t>Lavamanos Spazio Corona redondo blanco (vessel)</t>
  </si>
  <si>
    <t>Sifón cromado tipo botella y desagüe flexible</t>
  </si>
  <si>
    <t>Sellante de silicona neutra y accesorios</t>
  </si>
  <si>
    <t>Plomero/fontanero   (rend. 7.216 UN/jornal)</t>
  </si>
  <si>
    <t>Ayudante   (rend. 7.216 UN/jornal)</t>
  </si>
  <si>
    <t>COSTO DIRECTO UNITARIO  —  Ítem 7.4</t>
  </si>
  <si>
    <t>Ítem 7.5  –  Suministro e instalación de push para lavamanos incluye desague flexible</t>
  </si>
  <si>
    <t>Suministro e instalación de válvula de desagüe tipo click-clack (push-pop) para lavamanos vessel en latón cromado brillante, diámetro 1 1/4", con tubo de desbordamiento si aplica según el diseño del lavamanos. Incluye: desagüe flexible corrugado de 1 1/4" × 40 cm para la conexión al sifón, sellante de silicona neutra en la junta lavamanos-válvula (por la parte superior), teflón para el sellado de la rosca y accesorios de conexión. Se verifica la apertura y cierre suave de la válvula antes del recibo. Conforme NTC 1500.</t>
  </si>
  <si>
    <t>NORMAS TÉCNICAS APLICABLES:   NTC 1500 (Fontanería) | NTC 4025 (Aparatos sanitarios) | RAS 2000</t>
  </si>
  <si>
    <t>Push/válvula click-clack en latón cromado 1 1/4"</t>
  </si>
  <si>
    <t>Desagüe flexible corrugado 1 1/4"×40cm</t>
  </si>
  <si>
    <t>Silicona neutra, teflón y accesorios de conexión</t>
  </si>
  <si>
    <t>Sifón complementario de conexión al ramal</t>
  </si>
  <si>
    <t>Plomero/fontanero   (rend. 6.557 UN/jornal)</t>
  </si>
  <si>
    <t>Ayudante   (rend. 6.557 UN/jornal)</t>
  </si>
  <si>
    <t>COSTO DIRECTO UNITARIO  —  Ítem 7.5</t>
  </si>
  <si>
    <t>Ítem 7.6  –  Suministro e instalación de grifo metálico marca Grival sencillo para lavamanos, incluye manguera, llave de control, teflón y silicona</t>
  </si>
  <si>
    <t>Suministro e instalación de mezclador monomando monoagujero para lavamanos, marca Grival, cuerpo en latón macizo cromado, cuello fijo o giratorio, cartucho cerámico de larga duración, apertura y cierre tipo palanca, rosca de conexión 1/2". Incluye: dos (2) mangueras flexibles de acero inoxidable trenzado 1/2" × 40 cm, dos (2) llaves de paso angulares cromadas 1/2" para los ramales de agua fría y caliente (o solo fría, según el caso), teflón para sellado de roscas, silicona neutra para el sello del grifo sobre la cubierta del mueble y prueba de funcionamiento sin fugas en todos los puntos de unión durante 20 minutos.</t>
  </si>
  <si>
    <t>Grifo monomando Grival para lavamanos en latón cromado</t>
  </si>
  <si>
    <t>Mangueras flexibles de acero inox. 1/2"×40cm (par)</t>
  </si>
  <si>
    <t>Llaves de paso angulares cromadas 1/2" (par)</t>
  </si>
  <si>
    <t>Teflón, silicona neutra y accesorios de conexión</t>
  </si>
  <si>
    <t>Accesorios complementarios de instalación</t>
  </si>
  <si>
    <t>Plomero/fontanero   (rend. 2.28 UN/jornal)</t>
  </si>
  <si>
    <t>COSTO DIRECTO UNITARIO  —  Ítem 7.6</t>
  </si>
  <si>
    <t>Ítem 7.7  –  Suministro e instalación de espejo para baño</t>
  </si>
  <si>
    <t>Suministro e instalación de espejo para baño en lámina de vidrio Luna flotado de 4 mm de espesor, biselado perimetral de 1 cm de ancho, dimensiones 60×80 cm (ancho × alto) o las que indique la interventoría, con perfil de aluminio anodizado o marco en acero inoxidable 304 en acabado espejo. Fijación al muro mediante soportes cromados de empotrar (tipo platina oculta), tornillos inoxidables y sellante de silicona neutra en el perímetro. Se verifica la planeidad y verticalidad del espejo instalado con nivel de burbuja. La lámina de vidrio cumple NTC 1290.</t>
  </si>
  <si>
    <t>NORMAS TÉCNICAS APLICABLES:   NTC 1290 (Vidrio plano para edificaciones) | NSR-10 Título J</t>
  </si>
  <si>
    <t>Espejo vidrio Luna 4mm biselado 60×80cm</t>
  </si>
  <si>
    <t>Perfil de aluminio anodizado o marco acero inox.304</t>
  </si>
  <si>
    <t>Soportes empotrados, tornillos inox. y silicona</t>
  </si>
  <si>
    <t>Oficial   (rend. 4.818 UN/jornal)</t>
  </si>
  <si>
    <t>Ayudante   (rend. 4.818 UN/jornal)</t>
  </si>
  <si>
    <t>COSTO DIRECTO UNITARIO  —  Ítem 7.7</t>
  </si>
  <si>
    <t>Ítem 7.8  –  Suministro e instalación de tapa para sanitario marca Corona línea Basic, color blanco</t>
  </si>
  <si>
    <t>Suministro e instalación de tapa y asiento para sanitario, marca Corona línea Basic, color blanco, fabricada en polipropileno de alta densidad (PP) resistente a los químicos de limpieza habituales. Sistema de bisagras de fácil desmontaje (quick-release) para facilitar la limpieza del área posterior. Cierre estándar o amortiguado (soft-close) según disponibilidad. Compatible con la taza del sanitario Corona Smart instalado en el ítem 7.2. La instalación es mecánica, sin adhesivos, con los tornillos y tuercas incluidos en el kit del fabricante.</t>
  </si>
  <si>
    <t>NORMAS TÉCNICAS APLICABLES:   NTC 4025 (Aparatos sanitarios cerámicos) | NTC 1500 (Fontanería) | RAS 2000</t>
  </si>
  <si>
    <t>Tapa y asiento sanitario Corona Basic color blanco</t>
  </si>
  <si>
    <t>Plomero/fontanero   (rend. 11.637 UN/jornal)</t>
  </si>
  <si>
    <t>COSTO DIRECTO UNITARIO  —  Ítem 7.8</t>
  </si>
  <si>
    <t>Ítem 7.9  –  Suministro e instalación de mueble en melamina RH para lavamanos en baños</t>
  </si>
  <si>
    <t>Suministro e instalación de mueble tipo vanitory para lavamanos, diseñado y fabricado con tablero de partículas de madera aglomerada recubierto en melamina RH (Resistente a la Humedad) de 18 mm en todas las caras visibles, con cantos en cintilla melamínica de 2 mm (termofusión). Incluye: una (1) puerta o cajón con bisagras de cierre amortiguado (soft-close) de acero inoxidable o niquelado, jalador en barra de acero inoxidable 304 de 96 mm, correderas telescópicas de 45 kg si aplica. Dimensiones aproximadas: 60 cm ancho × 45 cm fondo × 50 cm alto o las indicadas por la interventoría. Instalación nivelada y fijada al muro con tornillos de expansión tipo taco fisher para garantizar estabilidad con el peso del lavamanos. Conforme NTC 2500.</t>
  </si>
  <si>
    <t>NORMAS TÉCNICAS APLICABLES:   NTC 2500 (Maderas y tableros) | NTC 5152 (Mobiliario) | NSR-10 Título J</t>
  </si>
  <si>
    <t>Tablero melamina RH 18mm (paneles, puerta y base)</t>
  </si>
  <si>
    <t>Cintilla melamínica de canto 2mm termofusión</t>
  </si>
  <si>
    <t>Bisagras soft-close de acero niquelado y jalador inox.</t>
  </si>
  <si>
    <t>Correderas telescópicas (si aplica)</t>
  </si>
  <si>
    <t>Silicona neutra, tornillos y taco fisher</t>
  </si>
  <si>
    <t>Oficial ebanista   (rend. 0.808 UN/jornal)</t>
  </si>
  <si>
    <t>Ayudante   (rend. 0.808 UN/jornal)</t>
  </si>
  <si>
    <t>COSTO DIRECTO UNITARIO  —  Ítem 7.9</t>
  </si>
  <si>
    <t>Ítem 7.10  –  Suministro e instalación de accesorios de baño (toallero, papelera, gancho y jabonera, juego x 4 piezas)</t>
  </si>
  <si>
    <t>JGO</t>
  </si>
  <si>
    <t>Suministro e instalación de juego de cuatro (4) accesorios de baño en acero inoxidable AISI 304 (18/10), con acabado espejo o satinado. El juego comprende: (1) Toallero de barra sencilla de 60 cm de longitud, (2) Papelera/dispensador de papel higiénico tipo rodillo libre, (3) Gancho doble para bata o ropa, (4) Jabonera/porta-jabón de empotrar o superficie según el diseño. Fijación al enchape terminado con tornillos inoxidables ø4 mm y tacos fisher en el murete de alicatado, verificando la planeidad y alineación horizontal de los accesorios. Se entregan con los tornillos y tapas decorativas del mismo acabado. Conforme NTC 4025.</t>
  </si>
  <si>
    <t>NORMAS TÉCNICAS APLICABLES:   NTC 4025 (Aparatos y accesorios sanitarios) | NTC 1500 (Fontanería)</t>
  </si>
  <si>
    <t>Juego 4 accesorios de baño en acero inox. AISI 304</t>
  </si>
  <si>
    <t>Jgo</t>
  </si>
  <si>
    <t>Oficial   (rend. 3.793 JGO/jornal)</t>
  </si>
  <si>
    <t>Ayudante   (rend. 3.793 JGO/jornal)</t>
  </si>
  <si>
    <t>COSTO DIRECTO UNITARIO  —  Ítem 7.10</t>
  </si>
  <si>
    <t>CAPÍTULO 8  –  MOBILIARIO Y EBANISTERÍA</t>
  </si>
  <si>
    <t>Ítem 8.1  –  Suministro de escritorio para despacho</t>
  </si>
  <si>
    <t>Suministro e instalación de escritorio ejecutivo modular tipo gerencial para el despacho de la Alcaldía o secretaría, fabricado en tablero de partículas aglomerado recubierto en melamina RH de 25 mm (superficies de trabajo y cubierta) y 18 mm (laterales, módulos y fondo). Incluye: módulo de cajones metálicos o en melamina RH de tres gavetas con cerradura de seguridad, cajonera pedestal auxiliar con ruedas, cubierta de trabajo redondeada en un extremo, travesaños metálicos de refuerzo y protectores de nivelación de PVC. Dimensiones aproximadas: 1.60 m ancho × 0.80 m fondo en el área de trabajo + extensión lateral de 1.20 m. La melamina RH cumple la norma NTC 2500 para tableros de partículas y la NTC 5152 para mobiliario de oficinas.</t>
  </si>
  <si>
    <t>NORMAS TÉCNICAS APLICABLES:   NTC 5152 (Mobiliario para oficinas) | NTC 2500 (Maderas y tableros) | ANSI/BIFMA X5.5</t>
  </si>
  <si>
    <t>Escritorio ejecutivo modular en melamina RH 25mm</t>
  </si>
  <si>
    <t>Herrajes, correderas metálicas y cerradura cajonera</t>
  </si>
  <si>
    <t>Silicona neutra, tornillería y niveladores de piso</t>
  </si>
  <si>
    <t>Oficial ebanista e instalador   (rend. 1.776 UN/jornal)</t>
  </si>
  <si>
    <t>Ayudante   (rend. 1.776 UN/jornal)</t>
  </si>
  <si>
    <t>COSTO DIRECTO UNITARIO  —  Ítem 8.1</t>
  </si>
  <si>
    <t>Ítem 8.2  –  Suministro de silla gerencial para escritorio de despacho</t>
  </si>
  <si>
    <t>Suministro de silla ejecutiva gerencial ergonómica para el despacho de la Alcaldía. Características técnicas mínimas: espaldar alto tapizado en cuero sintético o tela de alta resistencia a la abrasión (≥ 30.000 ciclos Martindale), apoyabrazos regulables en altura de polipropileno con relleno acolchado, asiento acolchado en espuma de alta densidad (densidad mínima 45 kg/m³ conforme ANSI/BIFMA X5.1), mecanismo de inclinación basculante con bloqueo en múltiples posiciones y ajuste lumbar, pistón neumático de gas de elevación clase 4 (capacidad mínima 100 kg certificada), base estrella de 5 puntas en aluminio fundido o nylon reforzado con 5 ruedas duales silenciosas para piso duro. Aplica NTC 5152 y ANSI/BIFMA X5.1.</t>
  </si>
  <si>
    <t>NORMAS TÉCNICAS APLICABLES:   NTC 5152 (Mobiliario para oficinas) | ANSI/BIFMA X5.1 (Sillas de oficina) | NTC 2500</t>
  </si>
  <si>
    <t>Silla gerencial ergonómica espaldar alto en cuero sint.</t>
  </si>
  <si>
    <t>Embalaje, transporte y ensamble en sitio</t>
  </si>
  <si>
    <t>Ayudante instalador   (rend. 1.666 UN/jornal)</t>
  </si>
  <si>
    <t>COSTO DIRECTO UNITARIO  —  Ítem 8.2</t>
  </si>
  <si>
    <t>Ítem 8.3  –  Suministro de mesa para sala de juntas, 3.60 m x 1.20 m, en madera cedro y melamina</t>
  </si>
  <si>
    <t>Suministro e instalación de mesa de juntas de alta gama para la sala de juntas de la Alcaldía, dimensiones 3.60 m de largo × 1.20 m de ancho. Fabricada con: estructura y cubierta en madera maciza de cedro (Cedrela odorata) cepillada y tratada con sellador de poros y tres (3) manos de barniz o laca poliuretánica mate de alta durabilidad; cubierta alternativa en tablero MDF de 25 mm enchapado en madera de cedro, según diseño aprobado; cantos redondeados con radio de 5 mm; ocho (8) patas torneadas en madera de cedro macizo de sección circular; travesaños de refuerzo estructural en cedro; protectores de piso anti-rayaduras en fieltro autoadhesivo. El diseño, geometría y detalles constructivos deben ser aprobados en planos de taller por la interventoría antes de la fabricación. Aplica NTC 2500 y NTC 5152.</t>
  </si>
  <si>
    <t>NORMAS TÉCNICAS APLICABLES:   NTC 2500 (Maderas y derivados) | NTC 5152 (Mobiliario para oficinas) | NSR-10 Título J</t>
  </si>
  <si>
    <t>Madera cedro maciza cepillada y tratada (estructura)</t>
  </si>
  <si>
    <t>Cubierta melamina RH 25mm o lámina cedro enchapada</t>
  </si>
  <si>
    <t>Patas torneadas cedro macizo × 8 und</t>
  </si>
  <si>
    <t>Herrajes estructurales, fijación y tornillería</t>
  </si>
  <si>
    <t>Laca o barniz PU mate de alta dur. (3 manos)</t>
  </si>
  <si>
    <t>Oficial ebanista maestro   (rend. 0.153 UN/jornal)</t>
  </si>
  <si>
    <t>Ayudante   (rend. 0.153 UN/jornal)</t>
  </si>
  <si>
    <t>COSTO DIRECTO UNITARIO  —  Ítem 8.3</t>
  </si>
  <si>
    <t>Ítem 8.4  –  Suministro e instalación de mueble de TV en melamina RH (para TV 75"), diseño empotrado en pared, 3.00 m ancho x 2.35 m alto</t>
  </si>
  <si>
    <t>GLOBAL</t>
  </si>
  <si>
    <t>Suministro e instalación de mueble de TV tipo wall-unit empotrado en la pared, diseñado para alojar una pantalla de 75" (189 cm de diagonal) en el módulo central. Dimensiones generales: 3.00 m de ancho × 2.35 m de alto. Fabricación en tablero de aglomerado en melamina RH de 18 mm (cuerpo lateral, repisas, puertas y costados) y 25 mm (cubierta inferior y plataforma central). Canto en cintilla melamínica de 2 mm por termofusión. Incluye: módulo central abierto para la TV con paso de cables ordenado y protector de cables horizontal; módulos laterales con puertas en vidrio templado de 4 mm o ciegas según diseño; repisas fijas y regulables; preinstalación de cinta LED en el perímetro interior del módulo de TV (según cap. 4); estructura de anclaje a la pared con platinas metálicas de 3 mm y pernos de expansión ø3/8". Diseño y distribución interna sujetos a aprobación de planos de taller por la interventoría antes de fabricar.</t>
  </si>
  <si>
    <t>NORMAS TÉCNICAS APLICABLES:   NTC 5152 (Mobiliario) | NTC 2500 (Tableros) | NSR-10 Título J | RETILAP (iluminación LED integrada)</t>
  </si>
  <si>
    <t>Tablero melamina RH 18mm (paneles, repisas y puertas)</t>
  </si>
  <si>
    <t>Tablero fondo melamina 3mm</t>
  </si>
  <si>
    <t>Cintilla melamínica de canto 2mm</t>
  </si>
  <si>
    <t>Herrajes: bisagras soft-close, jaladores y correderas</t>
  </si>
  <si>
    <t>Perfil iluminación LED interior y accesorios</t>
  </si>
  <si>
    <t>Estructura anclaje a muro (platinas y pernos exp.)</t>
  </si>
  <si>
    <t>Silicona, tornillería y accesorios de acabado</t>
  </si>
  <si>
    <t>Oficial ebanista maestro   (rend. 0.076 GLOBAL/jornal)</t>
  </si>
  <si>
    <t>Ayudante   (rend. 0.076 GLOBAL/jornal)</t>
  </si>
  <si>
    <t>COSTO DIRECTO UNITARIO  —  Ítem 8.4</t>
  </si>
  <si>
    <t>Ítem 8.5  –  Suministro e instalación de mueble en pared con diseño en melamina para despacho, 3.63 m ancho x 2.55 m alto</t>
  </si>
  <si>
    <t>Suministro e instalación de mueble funcional de pared para el despacho principal, 3.63 m de ancho × 2.55 m de alto. Fabricado en tablero de aglomerado en melamina RH de 18 mm (cuerpo) y 25 mm (cubierta de trabajo si aplica), con canto en cintilla melamínica de 2 mm. Comprende: cuerpo inferior con puertas de hoja completa (bisagras soft-close) y cajones con correderas telescópicas de 45 kg; cuerpo superior con puertas de vidrio laminado de 4 mm o ciegas según diseño aprobado; repisas regulables internas; iluminación LED tipo cinta en el cuerpo superior según cap. 4; estructura de anclaje a muro con platinas metálicas y pernos de expansión. El diseño de la distribución interna requiere aprobación de planos de taller por la interventoría. Aplica NTC 5152 y NTC 2500.</t>
  </si>
  <si>
    <t>NORMAS TÉCNICAS APLICABLES:   NTC 5152 (Mobiliario) | NTC 2500 (Tableros) | NSR-10 Título J</t>
  </si>
  <si>
    <t>Tablero melamina RH 18mm (paneles, puertas y repisas)</t>
  </si>
  <si>
    <t>Estructura de anclaje a muro (platinas y pernos exp.)</t>
  </si>
  <si>
    <t>Silicona neutra, tornillería y accesorios</t>
  </si>
  <si>
    <t>Oficial ebanista maestro   (rend. 0.154 GLOBAL/jornal)</t>
  </si>
  <si>
    <t>Ayudante   (rend. 0.154 GLOBAL/jornal)</t>
  </si>
  <si>
    <t>COSTO DIRECTO UNITARIO  —  Ítem 8.5</t>
  </si>
  <si>
    <t>CAPÍTULO 9  –  CLIMATIZACIÓN</t>
  </si>
  <si>
    <t>Ítem 9.1  –  Suministro e instalación de aire acondicionado de 12.000 BTU tipo split, incluye tubería de cobre y soportería</t>
  </si>
  <si>
    <t>Suministro e instalación de sistema de climatización tipo mini-split mural, capacidad 12.000 BTU/h (1 TR), tecnología inverter de velocidad variable, refrigerante R-410A (sin CFC, cumple protocolo de Montreal), eficiencia energética SEER ≥ 17 BTU/W·h, nivel de ruido de la unidad interior ≤ 26 dB(A), filtro de aire lavable con indicador de limpieza y función auto-clean. Instalación completa que incluye: unidad interior mural con control remoto y kit de montaje, unidad condensadora exterior con soporte en L de acero galvanizado anclado a la pared, tubería de cobre sin costura de 1/4" (línea de líquido) y 3/8" (línea de gas/succión) con aislamiento térmico de espuma elastomérica de 9 mm de espesor, cableado eléctrico desde el tablero de distribución hasta las dos unidades con cable THHN, breaker termomagnético dedicado de 220V–15A en el tablero, interruptor de protección eléctrica tipo GFCI, carga de refrigerante R-410A verificada con manómetros de servicio, prueba de hermeticidad al vacío, puesta en marcha y capacitación al personal operativo de la Alcaldía. Cumple RETIE, NTC 2050 y ASHRAE 15.</t>
  </si>
  <si>
    <t>NORMAS TÉCNICAS APLICABLES:   RETIE (Res. 90708/2013) | NTC 2050 (Código Eléctrico Colombiano) | ASHRAE 15-2022 (Refrigeración) | RETILAP</t>
  </si>
  <si>
    <t>Equipo split inverter 12.000 BTU/h R-410A</t>
  </si>
  <si>
    <t>Soporte metálico en L para unidad exterior</t>
  </si>
  <si>
    <t>Cable eléctrico 220V y breaker dedicado 15A</t>
  </si>
  <si>
    <t>Carga de gas R-410A, puesta en marcha y pruebas</t>
  </si>
  <si>
    <t>Accesorios y consumibles menores de instalación</t>
  </si>
  <si>
    <t>Técnico HVAC certificado   (rend. 0.66 UN/jornal)</t>
  </si>
  <si>
    <t>Ayudante   (rend. 0.66 UN/jornal)</t>
  </si>
  <si>
    <t>COSTO DIRECTO UNITARIO  —  Ítem 9.1</t>
  </si>
  <si>
    <t>CAPÍTULO 10  –  CUBIERTA, TANQUE SUBTERRÁNEO Y ZONA DE JARDÍN</t>
  </si>
  <si>
    <t>Ítem 10.1  –  Desmonte y retiro de tapa metálica de tanque subterráneo</t>
  </si>
  <si>
    <t>Desmonte de la tapa metálica existente del tanque subterráneo de almacenamiento de agua potable (o del servicio que corresponda), utilizando herramienta manual y equipo de corte (cortadora angular o soplete de oxicorte si la tapa está soldada o empotrada). Se adoptan medidas de seguridad para el trabajo en hueco o en proximidad de espacio confinado según el protocolo de la Resolución 1409/2012: señalización perimetral de 2 m, delimitación con cinta y barrera física, EPP completo incluyendo arnés tipo I. El material metálico retirado se deposita en sitio seguro para reciclaje o disposición autorizada.</t>
  </si>
  <si>
    <t>NORMAS TÉCNICAS APLICABLES:   Resolución 1409/2012 (Trabajo en alturas/espacios conf.) | Resolución 0472/2017 (RCD) | Decreto 1072/2015</t>
  </si>
  <si>
    <t>Equipo de corte angular (uso proporcional)</t>
  </si>
  <si>
    <t>Disposición / reciclaje material metálico retirado</t>
  </si>
  <si>
    <t>Oficial metalmecánico   (rend. 2.285 UN/jornal)</t>
  </si>
  <si>
    <t>Ayudante   (rend. 2.285 UN/jornal)</t>
  </si>
  <si>
    <t>COSTO DIRECTO UNITARIO  —  Ítem 10.1</t>
  </si>
  <si>
    <t>Ítem 10.2  –  Suministro e instalación de tapa metálica para tanque subterráneo</t>
  </si>
  <si>
    <t>Suministro e instalación de tapa metálica para tanque subterráneo, fabricada en lámina de acero estructural ASTM A-36 de calibre 3/16" (4.76 mm) con superficie antideslizante tipo lagrimado o cuadrícula en relieve. Marco perimetral en ángulo de 2"×2"×3/16" de acero A-36, fijado a la viga de borde del tanque mediante pernos de expansión de 5/8" × 4" (4 und mínimo). Tratamiento de protección anticorrosiva: una (1) mano de anticorrosivo epóxico bicomponente de 75 micras mínimo seco + una (1) mano de esmalte alquídico de acabado color gris o el indicado por la interventoría. Prueba de ajuste y cierre. La tapa soportará una carga mínima de 1.5 T por eje (acceso vehicular liviano). Aplica NSR-10 Título F y ASTM A36.</t>
  </si>
  <si>
    <t>NORMAS TÉCNICAS APLICABLES:   NSR-10 Título F (Estructuras metálicas) | ASTM A36 (Acero estructural) | Decreto 1072/2015</t>
  </si>
  <si>
    <t>Tapa en lámina acero ASTM A-36 Cal.3/16" lagrimado</t>
  </si>
  <si>
    <t>Marco en ángulo 2"×2"×3/16" y pernos de expansión</t>
  </si>
  <si>
    <t>Anticorrosivo epóxico y esmalte de acabado</t>
  </si>
  <si>
    <t>Oficial metalmecánico   (rend. 5.008 UN/jornal)</t>
  </si>
  <si>
    <t>Ayudante   (rend. 5.008 UN/jornal)</t>
  </si>
  <si>
    <t>COSTO DIRECTO UNITARIO  —  Ítem 10.2</t>
  </si>
  <si>
    <t>Ítem 10.3  –  Suministro e instalación de teja alveolar en policarbonato 10 mm transparente con protección UV (2.95 x 1.05 m) para zona de jardín, incluye perfiles U de unión, H, silicona y tornillos autoperforantes</t>
  </si>
  <si>
    <t>Suministro e instalación de láminas de teja alveolar celular en policarbonato de 10 mm de espesor nominal, transparente, con capa de protección contra la radiación UV coextruida en ambas caras (sistema UV400, garantía mínima de 10 años contra amarillamiento). Dimensiones de lámina: 2.95 m × 1.05 m. Instalación sobre la estructura metálica de cubierta existente o la nueva del ítem 10.4, mediante: perfil de aluminio tipo U sellador en los extremos de cada lámina (para evitar la entrada de agua, polvo e insectos), perfil de aluminio tipo H o conector H entre láminas adyacentes, sellante de silicona neutra certificada para policarbonato (temperatura de uso: −40°C a 100°C) en todos los encuentros y extremos, tornillos autorroscantes tipo Tek ø5 mm × 40 mm con arandela de EPDM autosellante en cada nervio de la lámina sobre los perlines de la estructura. La instalación garantiza una pendiente mínima del 10% (5.7°) para evacuación eficiente de aguas lluvias. Aplica NTC 1289 y especificaciones del fabricante (Palruf, Macrolux, Lexan o equivalente).</t>
  </si>
  <si>
    <t>NORMAS TÉCNICAS APLICABLES:   NTC 1289 (Láminas plásticas) | NSR-10 Título J | NTC 3318 (Impermeabilización) | Res. 1409/2012 (alturas)</t>
  </si>
  <si>
    <t>Teja alveolar policarbonato 10mm 2.95×1.05m c/UV</t>
  </si>
  <si>
    <t>Perfil aluminio tipo U (extremos de lámina)</t>
  </si>
  <si>
    <t>Perfil aluminio tipo H (uniones entre láminas)</t>
  </si>
  <si>
    <t>Estructura metálica de soporte por m² (incl.)</t>
  </si>
  <si>
    <t>Silicona neutra certificada para policarbonato</t>
  </si>
  <si>
    <t>Tornillos Tek ø5mm×40mm con arandela EPDM</t>
  </si>
  <si>
    <t>Anticorrosivo y pintura estructura metálica</t>
  </si>
  <si>
    <t>Oficial instalador de cubiertas   (rend. 1.506 M2/jornal)</t>
  </si>
  <si>
    <t>Ayudante   (rend. 1.506 M2/jornal)</t>
  </si>
  <si>
    <t>COSTO DIRECTO UNITARIO  —  Ítem 10.3</t>
  </si>
  <si>
    <t>Ítem 10.4  –  Mantenimiento de estructura metálica de cubierta: lijado, aplicación de anticorrosivo y pintura, trabajo en altura (nivel 3)</t>
  </si>
  <si>
    <t>Mantenimiento preventivo-correctivo de la estructura metálica de cubierta ubicada en el tercer nivel de la Sede Administrativa. El proceso incluye: (1) Limpieza mecánica de la superficie metálica con pulidora angular equipada con disco abrasivo o cepillo metálico, eliminación de óxido suelto, pintura vieja mal adherida y contaminantes (grado de limpieza ST2 conforme SSPC-SP3); (2) Aplicación de anticorrosivo epóxico bicomponente (base + catalizador) en dos (2) manos cruzadas, con espesor de película seca mínimo de 75 micras por mano, conforme ASTM D3359; (3) Aplicación de pintura esmalte anticorrosivo tipo alquídico o epóxico modificado en dos (2) manos de acabado (color gris plata o el indicado por la interventoría). Todo el trabajo se ejecuta en altura (nivel 3: más de 6 m) con andamios certificados del ítem 11.1. El personal debe tener certificado vigente de Trabajo Seguro en Alturas nivel avanzado (Resolución 1409/2012) y línea de vida retráctil con arnés tipo III o IV.</t>
  </si>
  <si>
    <t>NORMAS TÉCNICAS APLICABLES:   Resolución 1409/2012 (Trabajo en alturas) | NSR-10 Título F (Estructuras metálicas) | SSPC-SP3 | ASTM D3359</t>
  </si>
  <si>
    <t>Anticorrosivo epóxico bicomponente (2 manos)</t>
  </si>
  <si>
    <t>Pintura esmalte anticorrosivo alquídico (2 manos)</t>
  </si>
  <si>
    <t>Abrasivos (disco esmeril, lija 60-80) e insumos limpieza</t>
  </si>
  <si>
    <t>Diluyente mineral</t>
  </si>
  <si>
    <t>Oficial pintor cert. trabajo en alturas nivel avanzado   (rend. 1.5 M2/jornal)</t>
  </si>
  <si>
    <t>Ayudante cert. alturas   (rend. 1.5 M2/jornal)</t>
  </si>
  <si>
    <t>COSTO DIRECTO UNITARIO  —  Ítem 10.4</t>
  </si>
  <si>
    <t>CAPÍTULO 11  –  ANDAMIOS Y SEGURIDAD EN TRABAJO EN ALTURA</t>
  </si>
  <si>
    <t>Ítem 11.1  –  Alquiler, armado, desarme de andamios (incluye anclajes, plataformas) para trabajos en altura</t>
  </si>
  <si>
    <t>CURPO/DIA</t>
  </si>
  <si>
    <t>Suministro, transporte hasta la obra, armado, verificación estructural previa al uso, operación durante la jornada y desarme al finalizar, de andamios tubulares certificados tipo multidireccional o de marcos. Características técnicas mínimas: tubos galvanizados de acero ASTM A53 calibre 18 (1.63 mm de pared), módulos de 1.00 m × 2.00 m, plataformas metálicas antideslizantes de 2.5 mm de espesor, rodapiés de 15 cm de altura en cada nivel de trabajo, barandas perimetrales a 1.00 m y 0.50 m de altura, crucetas de arriostramiento diagonales, bases regulables con tornillo de nivelación y placa de distribución de carga. El armado se realiza únicamente por personal certificado en trabajo seguro en alturas (Resolución 1409/2012), con certificado vigente mínimo nivel avanzado para el capataz. Incluye anclajes a la fachada o estructura cada 3 m verticales y 3 m horizontales, señalización del área de trabajo (cinta, conos y señal de peligro), kit de elementos de protección colectiva y libro de inspección diaria del andamio. La unidad CURPO/DÍA (cuadrante de andamio / día) equivale a la operación de un módulo de 1 m × 2 m durante una (1) jornada completa de trabajo (8 horas).</t>
  </si>
  <si>
    <t>NORMAS TÉCNICAS APLICABLES:   Resolución 1409/2012 (Trabajo Seguro en Alturas) | Decreto 1072/2015 (SG-SST) | NSR-10 Título J | Res. 2400/1979</t>
  </si>
  <si>
    <t>Alquiler módulo andamio tubular certificado (cuadro/día)</t>
  </si>
  <si>
    <t>Elementos prot. colectiva: barandas, rodapié, señaliz.</t>
  </si>
  <si>
    <t>Oficial armador andamios cert. alturas avanzado   (rend. 26.615 CURPO/DIA/jornal)</t>
  </si>
  <si>
    <t>Ayudante cert. alturas   (rend. 26.615 CURPO/DIA/jornal)</t>
  </si>
  <si>
    <t>COSTO DIRECTO UNITARIO  —  Ítem 11.1</t>
  </si>
  <si>
    <t>ALCALDÍA MUNICIPAL DE FONSECA – SECRETARÍA DE PLANEACIÓN</t>
  </si>
  <si>
    <t>PRESUPUESTO DE OBRA — CONSOLIDADO</t>
  </si>
  <si>
    <t>Ítem</t>
  </si>
  <si>
    <t>Descripción de la actividad</t>
  </si>
  <si>
    <t>Und.</t>
  </si>
  <si>
    <t>Vr. Unitario (CD)</t>
  </si>
  <si>
    <t>1.1</t>
  </si>
  <si>
    <t>Desmonte y retiro de puertas existentes (incluye marco), cargue y transporte a sitio de disposición autorizado</t>
  </si>
  <si>
    <t>1.2</t>
  </si>
  <si>
    <t>Suministro e instalación de puerta en madera entamborada, incluye marco y bisagras</t>
  </si>
  <si>
    <t>1.3</t>
  </si>
  <si>
    <t>Suministro e instalación de cerradura de manija cuadrada para puerta</t>
  </si>
  <si>
    <t>Subtotal Capítulo 1  –  CARPINTERÍA Y CERRAJERÍA</t>
  </si>
  <si>
    <t>2.1</t>
  </si>
  <si>
    <t>Desmonte y retiro de cielo raso existente, incluye estructura y retiro de escombros</t>
  </si>
  <si>
    <t>2.2</t>
  </si>
  <si>
    <t>Suministro e instalación de cielo raso en drywall en lámina de 1/2", incluye estructura, cinta y masilla</t>
  </si>
  <si>
    <t>2.3</t>
  </si>
  <si>
    <t>Suministro e instalación de cielo raso en drywall con diseños de descolgados (incluye estructura adicional para descolgados)</t>
  </si>
  <si>
    <t>Subtotal Capítulo 2  –  CIELOS RASOS EN DRYWALL</t>
  </si>
  <si>
    <t>3.1</t>
  </si>
  <si>
    <t>Pintura para paredes: lijado, tratamiento de humedades y aplicación de pintura tipo 1 (3 manos)</t>
  </si>
  <si>
    <t>3.2</t>
  </si>
  <si>
    <t>Pintura interior para techos y cielos rasos</t>
  </si>
  <si>
    <t>Subtotal Capítulo 3  –  PINTURA</t>
  </si>
  <si>
    <t>4.1</t>
  </si>
  <si>
    <t>Suministro e instalación de luminaria LED 9W</t>
  </si>
  <si>
    <t>4.2</t>
  </si>
  <si>
    <t>Suministro e instalación de luminaria LED 12W</t>
  </si>
  <si>
    <t>4.3</t>
  </si>
  <si>
    <t>Suministro e instalación de luminaria LED 18W</t>
  </si>
  <si>
    <t>4.4</t>
  </si>
  <si>
    <t>Suministro e instalación de toma doble 110V</t>
  </si>
  <si>
    <t>4.5</t>
  </si>
  <si>
    <t>Suministro e instalación de interruptor sencillo</t>
  </si>
  <si>
    <t>4.6</t>
  </si>
  <si>
    <t>Suministro e instalación de interruptor doble</t>
  </si>
  <si>
    <t>4.7</t>
  </si>
  <si>
    <t>Suministro e instalación de interruptor triple</t>
  </si>
  <si>
    <t>4.8</t>
  </si>
  <si>
    <t>Suministro e instalacion de luz en cinta LED</t>
  </si>
  <si>
    <t>4.9</t>
  </si>
  <si>
    <t>Suministro e instalación de canaleta para organización de cableado eléctrico</t>
  </si>
  <si>
    <t>Subtotal Capítulo 4  –  INSTALACIONES ELÉCTRICAS E ILUMINACIÓN</t>
  </si>
  <si>
    <t>5.1</t>
  </si>
  <si>
    <t>Suministro e instalación de letrero de oficina en acrílico (nombre/cargo)</t>
  </si>
  <si>
    <t>5.2</t>
  </si>
  <si>
    <t>Suministro e instalación de letrero metálico para fachada exterior (0.60 x 5.00 m), estructura en lámina/acero, corte de letras e iluminación si aplica</t>
  </si>
  <si>
    <t>Subtotal Capítulo 5  –  SEÑALIZACIÓN Y FACHADA</t>
  </si>
  <si>
    <t>6.1</t>
  </si>
  <si>
    <t>Demolición de enchape en pared y piso de baño, cargue y retiro de escombros</t>
  </si>
  <si>
    <t>6.2</t>
  </si>
  <si>
    <t>Pañete para pared de baño con tratamiento impermeabilizante</t>
  </si>
  <si>
    <t>6.3</t>
  </si>
  <si>
    <t>Plantilla para piso de baño con tratamiento impermeabilizante</t>
  </si>
  <si>
    <t>6.4</t>
  </si>
  <si>
    <t>Suministro e instalación de enchape en pared de baño</t>
  </si>
  <si>
    <t>6.5</t>
  </si>
  <si>
    <t>Suministro e instalación de enchape en piso de baño</t>
  </si>
  <si>
    <t>Subtotal Capítulo 6  –  OBRA CIVIL EN BAÑOS</t>
  </si>
  <si>
    <t>7.1</t>
  </si>
  <si>
    <t>Desmonte y retiro de sanitario existente, incluye retiro de escombros</t>
  </si>
  <si>
    <t>7.2</t>
  </si>
  <si>
    <t>Suministro e instalación de sanitario Corona Smart redondo, incluye accesorios de fijación y sello de cera</t>
  </si>
  <si>
    <t>7.3</t>
  </si>
  <si>
    <t>Desmonte y retiro de lavamanos existente, incluye retiro de escombros</t>
  </si>
  <si>
    <t>7.4</t>
  </si>
  <si>
    <t>Suministro e instalación de lavamanos redondo blanco, spazio Corona, incluye accesorios de fijación</t>
  </si>
  <si>
    <t>7.5</t>
  </si>
  <si>
    <t>Suministro e instalación de push para lavamanos incluye desague flexible</t>
  </si>
  <si>
    <t>7.6</t>
  </si>
  <si>
    <t>Suministro e instalación de grifo metálico marca Grival sencillo para lavamanos, incluye manguera, llave de control, teflón y silicona</t>
  </si>
  <si>
    <t>7.7</t>
  </si>
  <si>
    <t>Suministro e instalación de espejo para baño</t>
  </si>
  <si>
    <t>7.8</t>
  </si>
  <si>
    <t>Suministro e instalación de tapa para sanitario marca Corona línea Basic, color blanco</t>
  </si>
  <si>
    <t>7.9</t>
  </si>
  <si>
    <t>Suministro e instalación de mueble en melamina RH para lavamanos en baños</t>
  </si>
  <si>
    <t>7.10</t>
  </si>
  <si>
    <t>Suministro e instalación de accesorios de baño (toallero, papelera, gancho y jabonera, juego x 4 piezas)</t>
  </si>
  <si>
    <t>Subtotal Capítulo 7  –  APARATOS Y ACCESORIOS SANITARIOS</t>
  </si>
  <si>
    <t>8.1</t>
  </si>
  <si>
    <t>Suministro de escritorio para despacho</t>
  </si>
  <si>
    <t>8.2</t>
  </si>
  <si>
    <t>Suministro de silla gerencial para escritorio de despacho</t>
  </si>
  <si>
    <t>8.3</t>
  </si>
  <si>
    <t>Suministro de mesa para sala de juntas, 3.60 m x 1.20 m, en madera cedro y melamina</t>
  </si>
  <si>
    <t>8.4</t>
  </si>
  <si>
    <t>Suministro e instalación de mueble de TV en melamina RH (para TV 75"), diseño empotrado en pared, 3.00 m ancho x 2.35 m alto</t>
  </si>
  <si>
    <t>8.5</t>
  </si>
  <si>
    <t>Suministro e instalación de mueble en pared con diseño en melamina para despacho, 3.63 m ancho x 2.55 m alto</t>
  </si>
  <si>
    <t>Subtotal Capítulo 8  –  MOBILIARIO Y EBANISTERÍA</t>
  </si>
  <si>
    <t>9.1</t>
  </si>
  <si>
    <t>Suministro e instalación de aire acondicionado de 12.000 BTU tipo split, incluye tubería de cobre y soportería</t>
  </si>
  <si>
    <t>Subtotal Capítulo 9  –  CLIMATIZACIÓN</t>
  </si>
  <si>
    <t>10.1</t>
  </si>
  <si>
    <t>Desmonte y retiro de tapa metálica de tanque subterráneo</t>
  </si>
  <si>
    <t>10.2</t>
  </si>
  <si>
    <t>Suministro e instalación de tapa metálica para tanque subterráneo</t>
  </si>
  <si>
    <t>10.3</t>
  </si>
  <si>
    <t>Suministro e instalación de teja alveolar en policarbonato 10 mm transparente con protección UV (2.95 x 1.05 m) para zona de jardín, incluye perfiles U de unión, H, silicona y tornillos autoperforantes</t>
  </si>
  <si>
    <t>10.4</t>
  </si>
  <si>
    <t>Mantenimiento de estructura metálica de cubierta: lijado, aplicación de anticorrosivo y pintura, trabajo en altura (nivel 3)</t>
  </si>
  <si>
    <t>Subtotal Capítulo 10  –  CUBIERTA, TANQUE SUBTERRÁNEO Y ZONA DE JARDÍN</t>
  </si>
  <si>
    <t>COSTO DIRECTO TOTAL</t>
  </si>
  <si>
    <t>FACTOR MULTIPLICADOR  –  A.I.U.</t>
  </si>
  <si>
    <t>Subtotal antes de IVA sobre la Utilidad</t>
  </si>
  <si>
    <t>VALOR TOTAL DE LA PROPUESTA</t>
  </si>
  <si>
    <t xml:space="preserve">  |   Proceso: [N.° de licitación]   |   Fecha: [dd/mm/aaaa]</t>
  </si>
  <si>
    <t>Adecuación, Mejoramiento Y Mantenimiento Locativo De La Infraestructura Física De La Sede Administrativa | 2026</t>
  </si>
  <si>
    <t>Utilidad (U)  —  2% sobre Costo Directo Total</t>
  </si>
  <si>
    <t>Alquiler equipo para pintura aceite</t>
  </si>
  <si>
    <t>cuerpo/dia</t>
  </si>
  <si>
    <t>alquiler y armado de andamio para trabajo en altura</t>
  </si>
  <si>
    <t>Imprevistos (I)  —  5% sobre Costo Directo Total</t>
  </si>
  <si>
    <t>Administración (A)  —  23% sobre Costo Directo Total</t>
  </si>
  <si>
    <t>Subtotal A.I.U.  (30% del Costo Directo)</t>
  </si>
  <si>
    <t>Tubería de cobre 1/4" y 3/8" con aislamiento (2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</si>
</sst>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164" formatCode="\$#,##0.00"/>
    <numFmt numFmtId="165" formatCode="0.0000"/>
    <numFmt numFmtId="166" formatCode="\$#,##0"/>
    <numFmt numFmtId="167" formatCode="0.00000"/>
  </numFmts>
  <fonts count="25" x14ac:knownFonts="1">
    <font>
      <sz val="11"/>
      <color theme="1"/>
      <name val="Calibri"/>
      <family val="2"/>
      <charset val="1"/>
    </font>
    <font>
      <b/>
      <sz val="13"/>
      <color rgb="FFFFFFFF"/>
      <name val="Arial"/>
      <charset val="1"/>
    </font>
    <font>
      <b/>
      <sz val="12"/>
      <color rgb="FFFFFFFF"/>
      <name val="Arial"/>
      <charset val="1"/>
    </font>
    <font>
      <i/>
      <sz val="9"/>
      <color rgb="FF404040"/>
      <name val="Arial"/>
      <charset val="1"/>
    </font>
    <font>
      <b/>
      <sz val="11"/>
      <color rgb="FFFFFFFF"/>
      <name val="Arial"/>
      <charset val="1"/>
    </font>
    <font>
      <b/>
      <sz val="10"/>
      <color rgb="FFFFFFFF"/>
      <name val="Arial"/>
      <charset val="1"/>
    </font>
    <font>
      <b/>
      <sz val="10"/>
      <color rgb="FF000000"/>
      <name val="Arial"/>
      <charset val="1"/>
    </font>
    <font>
      <sz val="10"/>
      <color rgb="FF0000FF"/>
      <name val="Arial"/>
      <charset val="1"/>
    </font>
    <font>
      <b/>
      <sz val="9"/>
      <color rgb="FF1F3864"/>
      <name val="Arial"/>
      <charset val="1"/>
    </font>
    <font>
      <b/>
      <sz val="9"/>
      <color rgb="FFFFFFFF"/>
      <name val="Arial"/>
      <charset val="1"/>
    </font>
    <font>
      <sz val="10"/>
      <color rgb="FF000000"/>
      <name val="Arial"/>
      <charset val="1"/>
    </font>
    <font>
      <b/>
      <sz val="11"/>
      <color rgb="FF000000"/>
      <name val="Arial"/>
      <charset val="1"/>
    </font>
    <font>
      <i/>
      <sz val="9"/>
      <color rgb="FFC00000"/>
      <name val="Arial"/>
      <charset val="1"/>
    </font>
    <font>
      <b/>
      <sz val="14"/>
      <color rgb="FFFFFFFF"/>
      <name val="Arial"/>
      <charset val="1"/>
    </font>
    <font>
      <i/>
      <sz val="12"/>
      <color rgb="FF404040"/>
      <name val="Arial"/>
      <family val="2"/>
    </font>
    <font>
      <i/>
      <sz val="12"/>
      <color rgb="FFC00000"/>
      <name val="Arial"/>
      <family val="2"/>
    </font>
    <font>
      <sz val="12"/>
      <color theme="1"/>
      <name val="Calibri"/>
      <family val="2"/>
      <charset val="1"/>
    </font>
    <font>
      <b/>
      <sz val="12"/>
      <color rgb="FFFFFFFF"/>
      <name val="Arial"/>
      <family val="2"/>
    </font>
    <font>
      <b/>
      <sz val="12"/>
      <color rgb="FF000000"/>
      <name val="Arial"/>
      <family val="2"/>
    </font>
    <font>
      <sz val="12"/>
      <color rgb="FF000000"/>
      <name val="Arial"/>
      <family val="2"/>
    </font>
    <font>
      <sz val="12"/>
      <color rgb="FF0000FF"/>
      <name val="Arial"/>
      <family val="2"/>
    </font>
    <font>
      <sz val="14"/>
      <color theme="1"/>
      <name val="Calibri"/>
      <family val="2"/>
      <charset val="1"/>
    </font>
    <font>
      <b/>
      <sz val="14"/>
      <color rgb="FFFFFFFF"/>
      <name val="Arial"/>
      <family val="2"/>
    </font>
    <font>
      <b/>
      <sz val="14"/>
      <color rgb="FF000000"/>
      <name val="Arial"/>
      <family val="2"/>
    </font>
    <font>
      <sz val="14"/>
      <color rgb="FF000000"/>
      <name val="Arial"/>
      <family val="2"/>
    </font>
  </fonts>
  <fills count="7">
    <fill>
      <patternFill patternType="none"/>
    </fill>
    <fill>
      <patternFill patternType="gray125"/>
    </fill>
    <fill>
      <patternFill patternType="solid">
        <fgColor rgb="FF1F3864"/>
        <bgColor rgb="FF333399"/>
      </patternFill>
    </fill>
    <fill>
      <patternFill patternType="solid">
        <fgColor rgb="FF2E75B6"/>
        <bgColor rgb="FF0066CC"/>
      </patternFill>
    </fill>
    <fill>
      <patternFill patternType="solid">
        <fgColor rgb="FFF2F2F2"/>
        <bgColor rgb="FFFFFFFF"/>
      </patternFill>
    </fill>
    <fill>
      <patternFill patternType="solid">
        <fgColor rgb="FFD6E4F7"/>
        <bgColor rgb="FFF2F2F2"/>
      </patternFill>
    </fill>
    <fill>
      <patternFill patternType="solid">
        <fgColor rgb="FFFFF2CC"/>
        <bgColor rgb="FFF2F2F2"/>
      </patternFill>
    </fill>
  </fills>
  <borders count="23">
    <border>
      <left/>
      <right/>
      <top/>
      <bottom/>
      <diagonal/>
    </border>
    <border>
      <left style="thin">
        <color rgb="FFBFBFBF"/>
      </left>
      <right/>
      <top style="thin">
        <color rgb="FFBFBFBF"/>
      </top>
      <bottom style="thin">
        <color rgb="FFBFBFBF"/>
      </bottom>
      <diagonal/>
    </border>
    <border>
      <left style="thin">
        <color rgb="FFBFBFBF"/>
      </left>
      <right style="thin">
        <color rgb="FFBFBFBF"/>
      </right>
      <top style="thin">
        <color rgb="FFBFBFBF"/>
      </top>
      <bottom style="thin">
        <color rgb="FFBFBFBF"/>
      </bottom>
      <diagonal/>
    </border>
    <border>
      <left style="thin">
        <color rgb="FFBFBFBF"/>
      </left>
      <right/>
      <top style="medium">
        <color rgb="FF1F3864"/>
      </top>
      <bottom style="thin">
        <color rgb="FFBFBFBF"/>
      </bottom>
      <diagonal/>
    </border>
    <border>
      <left style="thin">
        <color rgb="FFBFBFBF"/>
      </left>
      <right style="thin">
        <color rgb="FFBFBFBF"/>
      </right>
      <top style="medium">
        <color rgb="FF1F3864"/>
      </top>
      <bottom style="thin">
        <color rgb="FFBFBFBF"/>
      </bottom>
      <diagonal/>
    </border>
    <border>
      <left style="medium">
        <color indexed="64"/>
      </left>
      <right/>
      <top style="medium">
        <color indexed="64"/>
      </top>
      <bottom style="thin">
        <color rgb="FFBFBFBF"/>
      </bottom>
      <diagonal/>
    </border>
    <border>
      <left style="thin">
        <color rgb="FFBFBFBF"/>
      </left>
      <right/>
      <top style="medium">
        <color indexed="64"/>
      </top>
      <bottom style="thin">
        <color rgb="FFBFBFBF"/>
      </bottom>
      <diagonal/>
    </border>
    <border>
      <left style="thin">
        <color rgb="FFBFBFBF"/>
      </left>
      <right style="medium">
        <color indexed="64"/>
      </right>
      <top style="medium">
        <color indexed="64"/>
      </top>
      <bottom style="thin">
        <color rgb="FFBFBFBF"/>
      </bottom>
      <diagonal/>
    </border>
    <border>
      <left style="medium">
        <color indexed="64"/>
      </left>
      <right/>
      <top style="thin">
        <color rgb="FFBFBFBF"/>
      </top>
      <bottom style="thin">
        <color rgb="FFBFBFBF"/>
      </bottom>
      <diagonal/>
    </border>
    <border>
      <left style="thin">
        <color rgb="FFBFBFBF"/>
      </left>
      <right style="medium">
        <color indexed="64"/>
      </right>
      <top style="thin">
        <color rgb="FFBFBFBF"/>
      </top>
      <bottom style="thin">
        <color rgb="FFBFBFBF"/>
      </bottom>
      <diagonal/>
    </border>
    <border>
      <left style="medium">
        <color indexed="64"/>
      </left>
      <right/>
      <top/>
      <bottom/>
      <diagonal/>
    </border>
    <border>
      <left/>
      <right style="medium">
        <color indexed="64"/>
      </right>
      <top/>
      <bottom/>
      <diagonal/>
    </border>
    <border>
      <left style="medium">
        <color indexed="64"/>
      </left>
      <right style="thin">
        <color rgb="FFBFBFBF"/>
      </right>
      <top style="thin">
        <color rgb="FFBFBFBF"/>
      </top>
      <bottom style="thin">
        <color rgb="FFBFBFBF"/>
      </bottom>
      <diagonal/>
    </border>
    <border>
      <left style="medium">
        <color indexed="64"/>
      </left>
      <right/>
      <top style="medium">
        <color rgb="FF1F3864"/>
      </top>
      <bottom style="medium">
        <color indexed="64"/>
      </bottom>
      <diagonal/>
    </border>
    <border>
      <left style="thin">
        <color rgb="FFBFBFBF"/>
      </left>
      <right/>
      <top style="medium">
        <color rgb="FF1F3864"/>
      </top>
      <bottom style="medium">
        <color indexed="64"/>
      </bottom>
      <diagonal/>
    </border>
    <border>
      <left style="thin">
        <color rgb="FFBFBFBF"/>
      </left>
      <right style="thin">
        <color rgb="FFBFBFBF"/>
      </right>
      <top style="medium">
        <color rgb="FF1F3864"/>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rgb="FFBFBFBF"/>
      </bottom>
      <diagonal/>
    </border>
    <border>
      <left style="thin">
        <color rgb="FFBFBFBF"/>
      </left>
      <right/>
      <top/>
      <bottom style="thin">
        <color rgb="FFBFBFBF"/>
      </bottom>
      <diagonal/>
    </border>
    <border>
      <left style="thin">
        <color rgb="FFBFBFBF"/>
      </left>
      <right style="medium">
        <color indexed="64"/>
      </right>
      <top/>
      <bottom style="thin">
        <color rgb="FFBFBFBF"/>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99">
    <xf numFmtId="0" fontId="0" fillId="0" borderId="0" xfId="0"/>
    <xf numFmtId="0" fontId="6" fillId="0" borderId="0" xfId="0" applyFont="1" applyAlignment="1">
      <alignment horizontal="left" vertical="center"/>
    </xf>
    <xf numFmtId="0" fontId="7" fillId="0" borderId="0" xfId="0" applyFont="1" applyAlignment="1">
      <alignment horizontal="left" vertical="center"/>
    </xf>
    <xf numFmtId="0" fontId="6" fillId="0" borderId="0" xfId="0" applyFont="1" applyAlignment="1">
      <alignment horizontal="right" vertical="center"/>
    </xf>
    <xf numFmtId="164" fontId="7" fillId="0" borderId="0" xfId="0" applyNumberFormat="1" applyFont="1" applyAlignment="1">
      <alignment horizontal="right" vertical="center"/>
    </xf>
    <xf numFmtId="0" fontId="9" fillId="3" borderId="2" xfId="0" applyFont="1" applyFill="1" applyBorder="1" applyAlignment="1">
      <alignment horizontal="center" vertical="center"/>
    </xf>
    <xf numFmtId="0" fontId="10" fillId="0" borderId="2" xfId="0" applyFont="1" applyBorder="1" applyAlignment="1">
      <alignment horizontal="center" vertical="center"/>
    </xf>
    <xf numFmtId="165" fontId="7" fillId="0" borderId="2" xfId="0" applyNumberFormat="1" applyFont="1" applyBorder="1" applyAlignment="1">
      <alignment horizontal="right" vertical="center"/>
    </xf>
    <xf numFmtId="166" fontId="7" fillId="0" borderId="2" xfId="0" applyNumberFormat="1" applyFont="1" applyBorder="1" applyAlignment="1">
      <alignment horizontal="right" vertical="center"/>
    </xf>
    <xf numFmtId="166" fontId="10" fillId="0" borderId="2" xfId="0" applyNumberFormat="1" applyFont="1" applyBorder="1" applyAlignment="1">
      <alignment horizontal="right" vertical="center"/>
    </xf>
    <xf numFmtId="166" fontId="6" fillId="5" borderId="2" xfId="0" applyNumberFormat="1" applyFont="1" applyFill="1" applyBorder="1" applyAlignment="1">
      <alignment horizontal="right" vertical="center"/>
    </xf>
    <xf numFmtId="167" fontId="10" fillId="0" borderId="2" xfId="0" applyNumberFormat="1" applyFont="1" applyBorder="1" applyAlignment="1">
      <alignment horizontal="right" vertical="center"/>
    </xf>
    <xf numFmtId="0" fontId="10" fillId="0" borderId="2" xfId="0" applyFont="1" applyBorder="1" applyAlignment="1">
      <alignment horizontal="right" vertical="center"/>
    </xf>
    <xf numFmtId="164" fontId="11" fillId="6" borderId="4" xfId="0" applyNumberFormat="1" applyFont="1" applyFill="1" applyBorder="1" applyAlignment="1">
      <alignment horizontal="right" vertical="center"/>
    </xf>
    <xf numFmtId="0" fontId="7" fillId="0" borderId="2" xfId="0" applyFont="1" applyBorder="1" applyAlignment="1">
      <alignment horizontal="right" vertical="center"/>
    </xf>
    <xf numFmtId="0" fontId="0" fillId="0" borderId="10" xfId="0" applyBorder="1"/>
    <xf numFmtId="0" fontId="0" fillId="0" borderId="11" xfId="0" applyBorder="1"/>
    <xf numFmtId="164" fontId="11" fillId="6" borderId="15" xfId="0" applyNumberFormat="1" applyFont="1" applyFill="1" applyBorder="1" applyAlignment="1">
      <alignment horizontal="right" vertical="center"/>
    </xf>
    <xf numFmtId="0" fontId="0" fillId="0" borderId="16" xfId="0" applyBorder="1"/>
    <xf numFmtId="0" fontId="7" fillId="0" borderId="17" xfId="0" applyFont="1" applyBorder="1" applyAlignment="1">
      <alignment horizontal="left" vertical="center"/>
    </xf>
    <xf numFmtId="0" fontId="0" fillId="0" borderId="17" xfId="0" applyBorder="1"/>
    <xf numFmtId="0" fontId="6" fillId="0" borderId="17" xfId="0" applyFont="1" applyBorder="1" applyAlignment="1">
      <alignment horizontal="right" vertical="center"/>
    </xf>
    <xf numFmtId="164" fontId="7" fillId="0" borderId="17" xfId="0" applyNumberFormat="1" applyFont="1" applyBorder="1" applyAlignment="1">
      <alignment horizontal="right" vertical="center"/>
    </xf>
    <xf numFmtId="0" fontId="6" fillId="0" borderId="21" xfId="0" applyFont="1" applyBorder="1" applyAlignment="1">
      <alignment horizontal="left" vertical="center"/>
    </xf>
    <xf numFmtId="0" fontId="0" fillId="0" borderId="22" xfId="0" applyBorder="1"/>
    <xf numFmtId="0" fontId="16" fillId="0" borderId="0" xfId="0" applyFont="1"/>
    <xf numFmtId="0" fontId="17" fillId="2" borderId="2" xfId="0" applyFont="1" applyFill="1" applyBorder="1" applyAlignment="1">
      <alignment horizontal="center" vertical="center"/>
    </xf>
    <xf numFmtId="0" fontId="18" fillId="0" borderId="2" xfId="0" applyFont="1" applyBorder="1" applyAlignment="1">
      <alignment horizontal="center" vertical="center"/>
    </xf>
    <xf numFmtId="0" fontId="19" fillId="0" borderId="2" xfId="0" applyFont="1" applyBorder="1" applyAlignment="1">
      <alignment horizontal="left" vertical="center" wrapText="1"/>
    </xf>
    <xf numFmtId="0" fontId="19" fillId="0" borderId="2" xfId="0" applyFont="1" applyBorder="1" applyAlignment="1">
      <alignment horizontal="center" vertical="center"/>
    </xf>
    <xf numFmtId="1" fontId="20" fillId="0" borderId="2" xfId="0" applyNumberFormat="1" applyFont="1" applyBorder="1" applyAlignment="1">
      <alignment horizontal="center" vertical="center"/>
    </xf>
    <xf numFmtId="164" fontId="19" fillId="0" borderId="2" xfId="0" applyNumberFormat="1" applyFont="1" applyBorder="1" applyAlignment="1">
      <alignment horizontal="right" vertical="center"/>
    </xf>
    <xf numFmtId="166" fontId="19" fillId="0" borderId="2" xfId="0" applyNumberFormat="1" applyFont="1" applyBorder="1" applyAlignment="1">
      <alignment horizontal="right" vertical="center"/>
    </xf>
    <xf numFmtId="166" fontId="18" fillId="5" borderId="2" xfId="0" applyNumberFormat="1" applyFont="1" applyFill="1" applyBorder="1" applyAlignment="1">
      <alignment horizontal="right" vertical="center"/>
    </xf>
    <xf numFmtId="166" fontId="17" fillId="2" borderId="4" xfId="0" applyNumberFormat="1" applyFont="1" applyFill="1" applyBorder="1" applyAlignment="1">
      <alignment horizontal="right" vertical="center"/>
    </xf>
    <xf numFmtId="0" fontId="21" fillId="0" borderId="0" xfId="0" applyFont="1"/>
    <xf numFmtId="166" fontId="24" fillId="0" borderId="2" xfId="0" applyNumberFormat="1" applyFont="1" applyBorder="1" applyAlignment="1">
      <alignment horizontal="right" vertical="center"/>
    </xf>
    <xf numFmtId="166" fontId="23" fillId="5" borderId="2" xfId="0" applyNumberFormat="1" applyFont="1" applyFill="1" applyBorder="1" applyAlignment="1">
      <alignment horizontal="right" vertical="center"/>
    </xf>
    <xf numFmtId="166" fontId="23" fillId="6" borderId="4" xfId="0" applyNumberFormat="1" applyFont="1" applyFill="1" applyBorder="1" applyAlignment="1">
      <alignment horizontal="right" vertical="center"/>
    </xf>
    <xf numFmtId="166" fontId="0" fillId="0" borderId="0" xfId="0" applyNumberFormat="1"/>
    <xf numFmtId="42" fontId="0" fillId="0" borderId="0" xfId="0" applyNumberFormat="1"/>
    <xf numFmtId="0" fontId="6" fillId="4" borderId="0" xfId="0" applyFont="1" applyFill="1" applyAlignment="1">
      <alignment horizontal="left" vertical="center"/>
    </xf>
    <xf numFmtId="2" fontId="10" fillId="0" borderId="2" xfId="0" applyNumberFormat="1" applyFont="1" applyBorder="1" applyAlignment="1">
      <alignment horizontal="right" vertical="center"/>
    </xf>
    <xf numFmtId="1" fontId="10" fillId="0" borderId="2" xfId="0" applyNumberFormat="1" applyFont="1" applyBorder="1" applyAlignment="1">
      <alignment horizontal="right" vertical="center"/>
    </xf>
    <xf numFmtId="9" fontId="0" fillId="0" borderId="0" xfId="0" applyNumberFormat="1"/>
    <xf numFmtId="0" fontId="12" fillId="0" borderId="0" xfId="0" applyFont="1" applyAlignment="1">
      <alignment horizontal="left" vertical="top" wrapText="1"/>
    </xf>
    <xf numFmtId="0" fontId="24" fillId="0" borderId="2" xfId="0" applyFont="1" applyBorder="1" applyAlignment="1">
      <alignment horizontal="left" vertical="center"/>
    </xf>
    <xf numFmtId="0" fontId="23" fillId="5" borderId="2" xfId="0" applyFont="1" applyFill="1" applyBorder="1" applyAlignment="1">
      <alignment horizontal="right" vertical="center"/>
    </xf>
    <xf numFmtId="0" fontId="24" fillId="0" borderId="2" xfId="0" applyFont="1" applyBorder="1" applyAlignment="1">
      <alignment horizontal="right" vertical="center"/>
    </xf>
    <xf numFmtId="0" fontId="17" fillId="2" borderId="3" xfId="0" applyFont="1" applyFill="1" applyBorder="1" applyAlignment="1">
      <alignment horizontal="left" vertical="center"/>
    </xf>
    <xf numFmtId="0" fontId="23" fillId="6" borderId="3" xfId="0" applyFont="1" applyFill="1" applyBorder="1" applyAlignment="1">
      <alignment horizontal="left" vertical="center"/>
    </xf>
    <xf numFmtId="0" fontId="22" fillId="3" borderId="1" xfId="0" applyFont="1" applyFill="1" applyBorder="1" applyAlignment="1">
      <alignment horizontal="left" vertical="center"/>
    </xf>
    <xf numFmtId="0" fontId="17" fillId="3" borderId="1" xfId="0" applyFont="1" applyFill="1" applyBorder="1" applyAlignment="1">
      <alignment horizontal="left" vertical="center"/>
    </xf>
    <xf numFmtId="0" fontId="18" fillId="5" borderId="2" xfId="0" applyFont="1" applyFill="1" applyBorder="1" applyAlignment="1">
      <alignment horizontal="right" vertical="center"/>
    </xf>
    <xf numFmtId="0" fontId="13" fillId="2" borderId="1" xfId="0" applyFont="1" applyFill="1" applyBorder="1" applyAlignment="1">
      <alignment horizontal="center" vertical="center"/>
    </xf>
    <xf numFmtId="0" fontId="2" fillId="3" borderId="1" xfId="0" applyFont="1" applyFill="1" applyBorder="1" applyAlignment="1">
      <alignment horizontal="center" vertical="center"/>
    </xf>
    <xf numFmtId="0" fontId="14" fillId="0" borderId="0" xfId="0" applyFont="1" applyAlignment="1">
      <alignment horizontal="center" vertical="center"/>
    </xf>
    <xf numFmtId="0" fontId="15" fillId="0" borderId="0" xfId="0" applyFont="1" applyAlignment="1">
      <alignment horizontal="center" vertical="center"/>
    </xf>
    <xf numFmtId="0" fontId="6" fillId="5" borderId="12" xfId="0" applyFont="1" applyFill="1" applyBorder="1" applyAlignment="1">
      <alignment horizontal="right" vertical="center"/>
    </xf>
    <xf numFmtId="0" fontId="6" fillId="5" borderId="2" xfId="0" applyFont="1" applyFill="1" applyBorder="1" applyAlignment="1">
      <alignment horizontal="right" vertical="center"/>
    </xf>
    <xf numFmtId="0" fontId="6" fillId="4" borderId="8" xfId="0" applyFont="1" applyFill="1" applyBorder="1" applyAlignment="1">
      <alignment horizontal="left" vertical="center"/>
    </xf>
    <xf numFmtId="0" fontId="6" fillId="4" borderId="1" xfId="0" applyFont="1" applyFill="1" applyBorder="1" applyAlignment="1">
      <alignment horizontal="left" vertical="center"/>
    </xf>
    <xf numFmtId="0" fontId="6" fillId="4" borderId="9" xfId="0" applyFont="1" applyFill="1" applyBorder="1" applyAlignment="1">
      <alignment horizontal="left" vertical="center"/>
    </xf>
    <xf numFmtId="0" fontId="10" fillId="0" borderId="12" xfId="0" applyFont="1" applyBorder="1" applyAlignment="1">
      <alignment horizontal="left" vertical="center" wrapText="1"/>
    </xf>
    <xf numFmtId="0" fontId="10" fillId="0" borderId="2" xfId="0" applyFont="1" applyBorder="1" applyAlignment="1">
      <alignment horizontal="left" vertical="center" wrapText="1"/>
    </xf>
    <xf numFmtId="0" fontId="11" fillId="6" borderId="13" xfId="0" applyFont="1" applyFill="1" applyBorder="1" applyAlignment="1">
      <alignment horizontal="left" vertical="center"/>
    </xf>
    <xf numFmtId="0" fontId="11" fillId="6" borderId="14" xfId="0" applyFont="1" applyFill="1" applyBorder="1" applyAlignment="1">
      <alignment horizontal="left" vertical="center"/>
    </xf>
    <xf numFmtId="0" fontId="6" fillId="4" borderId="21" xfId="0" applyFont="1" applyFill="1" applyBorder="1" applyAlignment="1">
      <alignment horizontal="left" vertical="center"/>
    </xf>
    <xf numFmtId="0" fontId="6" fillId="4" borderId="17" xfId="0" applyFont="1" applyFill="1" applyBorder="1" applyAlignment="1">
      <alignment horizontal="left" vertical="center"/>
    </xf>
    <xf numFmtId="0" fontId="6" fillId="4" borderId="22" xfId="0" applyFont="1" applyFill="1" applyBorder="1" applyAlignment="1">
      <alignment horizontal="left" vertical="center"/>
    </xf>
    <xf numFmtId="0" fontId="3" fillId="0" borderId="21" xfId="0" applyFont="1" applyBorder="1" applyAlignment="1">
      <alignment horizontal="left" vertical="top" wrapText="1"/>
    </xf>
    <xf numFmtId="0" fontId="3" fillId="0" borderId="17" xfId="0" applyFont="1" applyBorder="1" applyAlignment="1">
      <alignment horizontal="left" vertical="top" wrapText="1"/>
    </xf>
    <xf numFmtId="0" fontId="3" fillId="0" borderId="22" xfId="0" applyFont="1" applyBorder="1" applyAlignment="1">
      <alignment horizontal="left" vertical="top" wrapText="1"/>
    </xf>
    <xf numFmtId="0" fontId="8" fillId="5" borderId="18" xfId="0" applyFont="1" applyFill="1" applyBorder="1" applyAlignment="1">
      <alignment horizontal="left" vertical="center" wrapText="1"/>
    </xf>
    <xf numFmtId="0" fontId="8" fillId="5" borderId="19" xfId="0" applyFont="1" applyFill="1" applyBorder="1" applyAlignment="1">
      <alignment horizontal="left" vertical="center" wrapText="1"/>
    </xf>
    <xf numFmtId="0" fontId="8" fillId="5" borderId="20" xfId="0" applyFont="1" applyFill="1" applyBorder="1" applyAlignment="1">
      <alignment horizontal="left" vertical="center" wrapText="1"/>
    </xf>
    <xf numFmtId="0" fontId="9" fillId="3" borderId="8" xfId="0" applyFont="1" applyFill="1" applyBorder="1" applyAlignment="1">
      <alignment horizontal="center" vertical="center"/>
    </xf>
    <xf numFmtId="0" fontId="9" fillId="3"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9" xfId="0" applyFont="1" applyFill="1" applyBorder="1" applyAlignment="1">
      <alignment horizontal="center" vertical="center"/>
    </xf>
    <xf numFmtId="0" fontId="3" fillId="0" borderId="10" xfId="0" applyFont="1" applyBorder="1" applyAlignment="1">
      <alignment horizontal="center" vertical="center"/>
    </xf>
    <xf numFmtId="0" fontId="3" fillId="0" borderId="0" xfId="0" applyFont="1" applyAlignment="1">
      <alignment horizontal="center" vertical="center"/>
    </xf>
    <xf numFmtId="0" fontId="3" fillId="0" borderId="11" xfId="0" applyFont="1" applyBorder="1" applyAlignment="1">
      <alignment horizontal="center" vertical="center"/>
    </xf>
    <xf numFmtId="0" fontId="4" fillId="2" borderId="21" xfId="0" applyFont="1" applyFill="1" applyBorder="1" applyAlignment="1">
      <alignment horizontal="left" vertical="center"/>
    </xf>
    <xf numFmtId="0" fontId="4" fillId="2" borderId="17" xfId="0" applyFont="1" applyFill="1" applyBorder="1" applyAlignment="1">
      <alignment horizontal="left" vertical="center"/>
    </xf>
    <xf numFmtId="0" fontId="4" fillId="2" borderId="22" xfId="0" applyFont="1" applyFill="1" applyBorder="1" applyAlignment="1">
      <alignment horizontal="left" vertical="center"/>
    </xf>
    <xf numFmtId="0" fontId="5" fillId="3" borderId="21"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22" xfId="0" applyFont="1" applyFill="1" applyBorder="1" applyAlignment="1">
      <alignment horizontal="left" vertical="center" wrapText="1"/>
    </xf>
    <xf numFmtId="0" fontId="11" fillId="6" borderId="3" xfId="0" applyFont="1" applyFill="1" applyBorder="1" applyAlignment="1">
      <alignment horizontal="left" vertical="center"/>
    </xf>
    <xf numFmtId="0" fontId="3" fillId="0" borderId="1" xfId="0" applyFont="1" applyBorder="1" applyAlignment="1">
      <alignment horizontal="left" vertical="top" wrapText="1"/>
    </xf>
    <xf numFmtId="0" fontId="8" fillId="5" borderId="1" xfId="0" applyFont="1" applyFill="1" applyBorder="1" applyAlignment="1">
      <alignment horizontal="left" vertical="center" wrapText="1"/>
    </xf>
    <xf numFmtId="0" fontId="1" fillId="2" borderId="1" xfId="0" applyFont="1" applyFill="1" applyBorder="1" applyAlignment="1">
      <alignment horizontal="center" vertical="center"/>
    </xf>
    <xf numFmtId="0" fontId="4" fillId="2" borderId="1" xfId="0" applyFont="1" applyFill="1" applyBorder="1" applyAlignment="1">
      <alignment horizontal="left" vertical="center"/>
    </xf>
    <xf numFmtId="0" fontId="5" fillId="3" borderId="1" xfId="0" applyFont="1" applyFill="1" applyBorder="1" applyAlignment="1">
      <alignment horizontal="left" vertical="center" wrapText="1"/>
    </xf>
    <xf numFmtId="0" fontId="10" fillId="0" borderId="2" xfId="0" applyFont="1" applyBorder="1" applyAlignment="1">
      <alignment horizontal="left" vertical="center"/>
    </xf>
  </cellXfs>
  <cellStyles count="1">
    <cellStyle name="Normal" xfId="0" builtinId="0"/>
  </cellStyles>
  <dxfs count="0"/>
  <tableStyles count="0" defaultTableStyle="TableStyleMedium2" defaultPivotStyle="PivotStyleLight16"/>
  <colors>
    <indexedColors>
      <rgbColor rgb="FF000000"/>
      <rgbColor rgb="FFFFFFFF"/>
      <rgbColor rgb="FFC0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2CC"/>
      <rgbColor rgb="FFF2F2F2"/>
      <rgbColor rgb="FF660066"/>
      <rgbColor rgb="FFFF8080"/>
      <rgbColor rgb="FF0066CC"/>
      <rgbColor rgb="FFD6E4F7"/>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2E75B6"/>
      <rgbColor rgb="FF33CCCC"/>
      <rgbColor rgb="FF99CC00"/>
      <rgbColor rgb="FFFFCC00"/>
      <rgbColor rgb="FFFF9900"/>
      <rgbColor rgb="FFFF6600"/>
      <rgbColor rgb="FF666699"/>
      <rgbColor rgb="FF969696"/>
      <rgbColor rgb="FF1F3864"/>
      <rgbColor rgb="FF339966"/>
      <rgbColor rgb="FF003300"/>
      <rgbColor rgb="FF333300"/>
      <rgbColor rgb="FF993300"/>
      <rgbColor rgb="FF993366"/>
      <rgbColor rgb="FF333399"/>
      <rgbColor rgb="FF404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93"/>
  <sheetViews>
    <sheetView view="pageBreakPreview" topLeftCell="A82" zoomScaleNormal="100" zoomScaleSheetLayoutView="100" workbookViewId="0">
      <selection activeCell="B71" sqref="B71"/>
    </sheetView>
  </sheetViews>
  <sheetFormatPr baseColWidth="10" defaultColWidth="8.6328125" defaultRowHeight="14.5" x14ac:dyDescent="0.35"/>
  <cols>
    <col min="1" max="1" width="8" customWidth="1"/>
    <col min="2" max="2" width="52" customWidth="1"/>
    <col min="3" max="3" width="13.08984375" bestFit="1" customWidth="1"/>
    <col min="4" max="4" width="11" customWidth="1"/>
    <col min="5" max="6" width="17" customWidth="1"/>
    <col min="7" max="7" width="4.453125" customWidth="1"/>
    <col min="8" max="8" width="16.81640625" customWidth="1"/>
    <col min="9" max="9" width="11.08984375" bestFit="1" customWidth="1"/>
    <col min="10" max="10" width="12.90625" bestFit="1" customWidth="1"/>
  </cols>
  <sheetData>
    <row r="1" spans="1:6" ht="24" customHeight="1" x14ac:dyDescent="0.35">
      <c r="A1" s="54" t="s">
        <v>435</v>
      </c>
      <c r="B1" s="54"/>
      <c r="C1" s="54"/>
      <c r="D1" s="54"/>
      <c r="E1" s="54"/>
      <c r="F1" s="54"/>
    </row>
    <row r="2" spans="1:6" ht="19.5" customHeight="1" x14ac:dyDescent="0.35">
      <c r="A2" s="55" t="s">
        <v>436</v>
      </c>
      <c r="B2" s="55"/>
      <c r="C2" s="55"/>
      <c r="D2" s="55"/>
      <c r="E2" s="55"/>
      <c r="F2" s="55"/>
    </row>
    <row r="3" spans="1:6" ht="15.5" x14ac:dyDescent="0.35">
      <c r="A3" s="56" t="s">
        <v>544</v>
      </c>
      <c r="B3" s="56"/>
      <c r="C3" s="56"/>
      <c r="D3" s="56"/>
      <c r="E3" s="56"/>
      <c r="F3" s="56"/>
    </row>
    <row r="4" spans="1:6" ht="15.5" x14ac:dyDescent="0.35">
      <c r="A4" s="57" t="s">
        <v>543</v>
      </c>
      <c r="B4" s="57"/>
      <c r="C4" s="57"/>
      <c r="D4" s="57"/>
      <c r="E4" s="57"/>
      <c r="F4" s="57"/>
    </row>
    <row r="5" spans="1:6" ht="15.5" x14ac:dyDescent="0.35">
      <c r="A5" s="25"/>
      <c r="B5" s="25"/>
      <c r="C5" s="25"/>
      <c r="D5" s="25"/>
      <c r="E5" s="25"/>
      <c r="F5" s="25"/>
    </row>
    <row r="6" spans="1:6" ht="18" customHeight="1" x14ac:dyDescent="0.35">
      <c r="A6" s="26" t="s">
        <v>437</v>
      </c>
      <c r="B6" s="26" t="s">
        <v>438</v>
      </c>
      <c r="C6" s="26" t="s">
        <v>439</v>
      </c>
      <c r="D6" s="26" t="s">
        <v>13</v>
      </c>
      <c r="E6" s="26" t="s">
        <v>440</v>
      </c>
      <c r="F6" s="26" t="s">
        <v>15</v>
      </c>
    </row>
    <row r="7" spans="1:6" ht="18" customHeight="1" x14ac:dyDescent="0.35">
      <c r="A7" s="52" t="s">
        <v>3</v>
      </c>
      <c r="B7" s="52"/>
      <c r="C7" s="52"/>
      <c r="D7" s="52"/>
      <c r="E7" s="52"/>
      <c r="F7" s="52"/>
    </row>
    <row r="8" spans="1:6" ht="46.5" x14ac:dyDescent="0.35">
      <c r="A8" s="27" t="s">
        <v>441</v>
      </c>
      <c r="B8" s="28" t="s">
        <v>442</v>
      </c>
      <c r="C8" s="29" t="s">
        <v>6</v>
      </c>
      <c r="D8" s="30">
        <v>40</v>
      </c>
      <c r="E8" s="31">
        <f>'APU 1.1'!F22</f>
        <v>96016.989999999991</v>
      </c>
      <c r="F8" s="32">
        <f>D8*E8</f>
        <v>3840679.5999999996</v>
      </c>
    </row>
    <row r="9" spans="1:6" ht="31" x14ac:dyDescent="0.35">
      <c r="A9" s="27" t="s">
        <v>443</v>
      </c>
      <c r="B9" s="28" t="s">
        <v>444</v>
      </c>
      <c r="C9" s="29" t="s">
        <v>6</v>
      </c>
      <c r="D9" s="30">
        <v>40</v>
      </c>
      <c r="E9" s="31">
        <f>'APU 1.2'!F25</f>
        <v>1184216.08</v>
      </c>
      <c r="F9" s="32">
        <f>D9*E9</f>
        <v>47368643.200000003</v>
      </c>
    </row>
    <row r="10" spans="1:6" ht="31" x14ac:dyDescent="0.35">
      <c r="A10" s="27" t="s">
        <v>445</v>
      </c>
      <c r="B10" s="28" t="s">
        <v>446</v>
      </c>
      <c r="C10" s="29" t="s">
        <v>6</v>
      </c>
      <c r="D10" s="30">
        <v>40</v>
      </c>
      <c r="E10" s="31">
        <f>'APU 1.3'!F21</f>
        <v>102818.76</v>
      </c>
      <c r="F10" s="32">
        <f>D10*E10</f>
        <v>4112750.4</v>
      </c>
    </row>
    <row r="11" spans="1:6" ht="15.5" x14ac:dyDescent="0.35">
      <c r="A11" s="53" t="s">
        <v>447</v>
      </c>
      <c r="B11" s="53"/>
      <c r="C11" s="53"/>
      <c r="D11" s="53"/>
      <c r="E11" s="53"/>
      <c r="F11" s="33">
        <f>F8+F9+F10</f>
        <v>55322073.200000003</v>
      </c>
    </row>
    <row r="12" spans="1:6" ht="15.5" x14ac:dyDescent="0.35">
      <c r="A12" s="25"/>
      <c r="B12" s="25"/>
      <c r="C12" s="25"/>
      <c r="D12" s="25"/>
      <c r="E12" s="25"/>
      <c r="F12" s="25"/>
    </row>
    <row r="13" spans="1:6" ht="18" customHeight="1" x14ac:dyDescent="0.35">
      <c r="A13" s="52" t="s">
        <v>45</v>
      </c>
      <c r="B13" s="52"/>
      <c r="C13" s="52"/>
      <c r="D13" s="52"/>
      <c r="E13" s="52"/>
      <c r="F13" s="52"/>
    </row>
    <row r="14" spans="1:6" ht="31" x14ac:dyDescent="0.35">
      <c r="A14" s="27" t="s">
        <v>448</v>
      </c>
      <c r="B14" s="28" t="s">
        <v>449</v>
      </c>
      <c r="C14" s="29" t="s">
        <v>47</v>
      </c>
      <c r="D14" s="30">
        <v>850</v>
      </c>
      <c r="E14" s="31">
        <f>'APU 2.1'!F22</f>
        <v>12642.31</v>
      </c>
      <c r="F14" s="32">
        <f>D14*E14</f>
        <v>10745963.5</v>
      </c>
    </row>
    <row r="15" spans="1:6" ht="31" x14ac:dyDescent="0.35">
      <c r="A15" s="27" t="s">
        <v>450</v>
      </c>
      <c r="B15" s="28" t="s">
        <v>451</v>
      </c>
      <c r="C15" s="29" t="s">
        <v>47</v>
      </c>
      <c r="D15" s="30">
        <v>850</v>
      </c>
      <c r="E15" s="31">
        <f>'APU 2.2'!F26</f>
        <v>78495.360000000001</v>
      </c>
      <c r="F15" s="32">
        <f>D15*E15</f>
        <v>66721056</v>
      </c>
    </row>
    <row r="16" spans="1:6" ht="46.5" x14ac:dyDescent="0.35">
      <c r="A16" s="27" t="s">
        <v>452</v>
      </c>
      <c r="B16" s="28" t="s">
        <v>453</v>
      </c>
      <c r="C16" s="29" t="s">
        <v>47</v>
      </c>
      <c r="D16" s="30">
        <v>100</v>
      </c>
      <c r="E16" s="31">
        <f>'APU 2.3'!F27</f>
        <v>132249.09</v>
      </c>
      <c r="F16" s="32">
        <f>D16*E16</f>
        <v>13224909</v>
      </c>
    </row>
    <row r="17" spans="1:9" ht="15.5" x14ac:dyDescent="0.35">
      <c r="A17" s="53" t="s">
        <v>454</v>
      </c>
      <c r="B17" s="53"/>
      <c r="C17" s="53"/>
      <c r="D17" s="53"/>
      <c r="E17" s="53"/>
      <c r="F17" s="33">
        <f>F14+F15+F16</f>
        <v>90691928.5</v>
      </c>
    </row>
    <row r="18" spans="1:9" ht="15.5" x14ac:dyDescent="0.35">
      <c r="A18" s="25"/>
      <c r="B18" s="25"/>
      <c r="C18" s="25"/>
      <c r="D18" s="25"/>
      <c r="E18" s="25"/>
      <c r="F18" s="25"/>
    </row>
    <row r="19" spans="1:9" ht="18" customHeight="1" x14ac:dyDescent="0.35">
      <c r="A19" s="52" t="s">
        <v>79</v>
      </c>
      <c r="B19" s="52"/>
      <c r="C19" s="52"/>
      <c r="D19" s="52"/>
      <c r="E19" s="52"/>
      <c r="F19" s="52"/>
    </row>
    <row r="20" spans="1:9" ht="46.5" x14ac:dyDescent="0.35">
      <c r="A20" s="27" t="s">
        <v>455</v>
      </c>
      <c r="B20" s="28" t="s">
        <v>456</v>
      </c>
      <c r="C20" s="29" t="s">
        <v>47</v>
      </c>
      <c r="D20" s="30">
        <v>1500</v>
      </c>
      <c r="E20" s="31">
        <f>'APU 3.1'!F25</f>
        <v>18664.039000000001</v>
      </c>
      <c r="F20" s="32">
        <f>D20*E20</f>
        <v>27996058.5</v>
      </c>
    </row>
    <row r="21" spans="1:9" ht="15.5" x14ac:dyDescent="0.35">
      <c r="A21" s="27" t="s">
        <v>457</v>
      </c>
      <c r="B21" s="28" t="s">
        <v>458</v>
      </c>
      <c r="C21" s="29" t="s">
        <v>47</v>
      </c>
      <c r="D21" s="30">
        <v>950</v>
      </c>
      <c r="E21" s="31">
        <f>'APU 3.2'!F25</f>
        <v>20924.039000000001</v>
      </c>
      <c r="F21" s="32">
        <f>D21*E21</f>
        <v>19877837.050000001</v>
      </c>
    </row>
    <row r="22" spans="1:9" ht="15.5" x14ac:dyDescent="0.35">
      <c r="A22" s="53" t="s">
        <v>459</v>
      </c>
      <c r="B22" s="53"/>
      <c r="C22" s="53"/>
      <c r="D22" s="53"/>
      <c r="E22" s="53"/>
      <c r="F22" s="33">
        <f>F20+F21</f>
        <v>47873895.549999997</v>
      </c>
    </row>
    <row r="23" spans="1:9" ht="15.5" x14ac:dyDescent="0.35">
      <c r="A23" s="25"/>
      <c r="B23" s="25"/>
      <c r="C23" s="25"/>
      <c r="D23" s="25"/>
      <c r="E23" s="25"/>
      <c r="F23" s="25"/>
      <c r="I23" s="39"/>
    </row>
    <row r="24" spans="1:9" ht="18" customHeight="1" x14ac:dyDescent="0.35">
      <c r="A24" s="52" t="s">
        <v>95</v>
      </c>
      <c r="B24" s="52"/>
      <c r="C24" s="52"/>
      <c r="D24" s="52"/>
      <c r="E24" s="52"/>
      <c r="F24" s="52"/>
      <c r="I24" s="39"/>
    </row>
    <row r="25" spans="1:9" ht="25.5" customHeight="1" x14ac:dyDescent="0.35">
      <c r="A25" s="27" t="s">
        <v>460</v>
      </c>
      <c r="B25" s="28" t="s">
        <v>461</v>
      </c>
      <c r="C25" s="29" t="s">
        <v>6</v>
      </c>
      <c r="D25" s="30">
        <v>120</v>
      </c>
      <c r="E25" s="31">
        <f>'APU 4.1'!F23</f>
        <v>33993.699999999997</v>
      </c>
      <c r="F25" s="32">
        <f t="shared" ref="F25:F33" si="0">D25*E25</f>
        <v>4079243.9999999995</v>
      </c>
    </row>
    <row r="26" spans="1:9" ht="25.5" customHeight="1" x14ac:dyDescent="0.35">
      <c r="A26" s="27" t="s">
        <v>462</v>
      </c>
      <c r="B26" s="28" t="s">
        <v>463</v>
      </c>
      <c r="C26" s="29" t="s">
        <v>6</v>
      </c>
      <c r="D26" s="30">
        <v>200</v>
      </c>
      <c r="E26" s="31">
        <f>'APU 4.2'!F23</f>
        <v>38794.58</v>
      </c>
      <c r="F26" s="32">
        <f t="shared" si="0"/>
        <v>7758916</v>
      </c>
    </row>
    <row r="27" spans="1:9" ht="25.5" customHeight="1" x14ac:dyDescent="0.35">
      <c r="A27" s="27" t="s">
        <v>464</v>
      </c>
      <c r="B27" s="28" t="s">
        <v>465</v>
      </c>
      <c r="C27" s="29" t="s">
        <v>6</v>
      </c>
      <c r="D27" s="30">
        <v>50</v>
      </c>
      <c r="E27" s="31">
        <f>'APU 4.3'!F23</f>
        <v>49709.07</v>
      </c>
      <c r="F27" s="32">
        <f t="shared" si="0"/>
        <v>2485453.5</v>
      </c>
    </row>
    <row r="28" spans="1:9" ht="25.5" customHeight="1" x14ac:dyDescent="0.35">
      <c r="A28" s="27" t="s">
        <v>466</v>
      </c>
      <c r="B28" s="28" t="s">
        <v>467</v>
      </c>
      <c r="C28" s="29" t="s">
        <v>6</v>
      </c>
      <c r="D28" s="30">
        <v>40</v>
      </c>
      <c r="E28" s="31">
        <f>'APU 4.4'!F24</f>
        <v>38657.050000000003</v>
      </c>
      <c r="F28" s="32">
        <f t="shared" si="0"/>
        <v>1546282</v>
      </c>
    </row>
    <row r="29" spans="1:9" ht="25.5" customHeight="1" x14ac:dyDescent="0.35">
      <c r="A29" s="27" t="s">
        <v>468</v>
      </c>
      <c r="B29" s="28" t="s">
        <v>469</v>
      </c>
      <c r="C29" s="29" t="s">
        <v>6</v>
      </c>
      <c r="D29" s="30">
        <v>15</v>
      </c>
      <c r="E29" s="31">
        <f>'APU 4.5'!F23</f>
        <v>25992.240000000002</v>
      </c>
      <c r="F29" s="32">
        <f t="shared" si="0"/>
        <v>389883.60000000003</v>
      </c>
    </row>
    <row r="30" spans="1:9" ht="25.5" customHeight="1" x14ac:dyDescent="0.35">
      <c r="A30" s="27" t="s">
        <v>470</v>
      </c>
      <c r="B30" s="28" t="s">
        <v>471</v>
      </c>
      <c r="C30" s="29" t="s">
        <v>6</v>
      </c>
      <c r="D30" s="30">
        <v>40</v>
      </c>
      <c r="E30" s="31">
        <f>'APU 4.6'!F23</f>
        <v>31305.71</v>
      </c>
      <c r="F30" s="32">
        <f t="shared" si="0"/>
        <v>1252228.3999999999</v>
      </c>
    </row>
    <row r="31" spans="1:9" ht="25.5" customHeight="1" x14ac:dyDescent="0.35">
      <c r="A31" s="27" t="s">
        <v>472</v>
      </c>
      <c r="B31" s="28" t="s">
        <v>473</v>
      </c>
      <c r="C31" s="29" t="s">
        <v>6</v>
      </c>
      <c r="D31" s="30">
        <v>15</v>
      </c>
      <c r="E31" s="31">
        <f>'APU 4.7'!F23</f>
        <v>38657.050000000003</v>
      </c>
      <c r="F31" s="32">
        <f t="shared" si="0"/>
        <v>579855.75</v>
      </c>
    </row>
    <row r="32" spans="1:9" ht="25.5" customHeight="1" x14ac:dyDescent="0.35">
      <c r="A32" s="27" t="s">
        <v>474</v>
      </c>
      <c r="B32" s="28" t="s">
        <v>475</v>
      </c>
      <c r="C32" s="29" t="s">
        <v>150</v>
      </c>
      <c r="D32" s="30">
        <v>75</v>
      </c>
      <c r="E32" s="31">
        <f>'APU 4.8'!F25</f>
        <v>30325.53</v>
      </c>
      <c r="F32" s="32">
        <f t="shared" si="0"/>
        <v>2274414.75</v>
      </c>
    </row>
    <row r="33" spans="1:6" ht="31" x14ac:dyDescent="0.35">
      <c r="A33" s="27" t="s">
        <v>476</v>
      </c>
      <c r="B33" s="28" t="s">
        <v>477</v>
      </c>
      <c r="C33" s="29" t="s">
        <v>150</v>
      </c>
      <c r="D33" s="30">
        <v>300</v>
      </c>
      <c r="E33" s="31">
        <f>'APU 4.9'!F22</f>
        <v>14402.63</v>
      </c>
      <c r="F33" s="32">
        <f t="shared" si="0"/>
        <v>4320789</v>
      </c>
    </row>
    <row r="34" spans="1:6" ht="15.5" x14ac:dyDescent="0.35">
      <c r="A34" s="53" t="s">
        <v>478</v>
      </c>
      <c r="B34" s="53"/>
      <c r="C34" s="53"/>
      <c r="D34" s="53"/>
      <c r="E34" s="53"/>
      <c r="F34" s="33">
        <f>F25+F26+F27+F28+F29+F30+F31+F32+F33</f>
        <v>24687067</v>
      </c>
    </row>
    <row r="35" spans="1:6" ht="15.5" x14ac:dyDescent="0.35">
      <c r="A35" s="25"/>
      <c r="B35" s="25"/>
      <c r="C35" s="25"/>
      <c r="D35" s="25"/>
      <c r="E35" s="25"/>
      <c r="F35" s="25"/>
    </row>
    <row r="36" spans="1:6" ht="18" customHeight="1" x14ac:dyDescent="0.35">
      <c r="A36" s="52" t="s">
        <v>167</v>
      </c>
      <c r="B36" s="52"/>
      <c r="C36" s="52"/>
      <c r="D36" s="52"/>
      <c r="E36" s="52"/>
      <c r="F36" s="52"/>
    </row>
    <row r="37" spans="1:6" ht="31" x14ac:dyDescent="0.35">
      <c r="A37" s="27" t="s">
        <v>479</v>
      </c>
      <c r="B37" s="28" t="s">
        <v>480</v>
      </c>
      <c r="C37" s="29" t="s">
        <v>6</v>
      </c>
      <c r="D37" s="30">
        <v>40</v>
      </c>
      <c r="E37" s="31">
        <f>'APU 5.1'!F22</f>
        <v>30405.55</v>
      </c>
      <c r="F37" s="32">
        <f>D37*E37</f>
        <v>1216222</v>
      </c>
    </row>
    <row r="38" spans="1:6" ht="46.5" x14ac:dyDescent="0.35">
      <c r="A38" s="27" t="s">
        <v>481</v>
      </c>
      <c r="B38" s="28" t="s">
        <v>482</v>
      </c>
      <c r="C38" s="29" t="s">
        <v>6</v>
      </c>
      <c r="D38" s="30">
        <v>1</v>
      </c>
      <c r="E38" s="31">
        <f>'APU 5.2'!F29</f>
        <v>7118052.9399999995</v>
      </c>
      <c r="F38" s="32">
        <f>D38*E38</f>
        <v>7118052.9399999995</v>
      </c>
    </row>
    <row r="39" spans="1:6" ht="15.5" x14ac:dyDescent="0.35">
      <c r="A39" s="53" t="s">
        <v>483</v>
      </c>
      <c r="B39" s="53"/>
      <c r="C39" s="53"/>
      <c r="D39" s="53"/>
      <c r="E39" s="53"/>
      <c r="F39" s="33">
        <f>F37+F38</f>
        <v>8334274.9399999995</v>
      </c>
    </row>
    <row r="40" spans="1:6" ht="15.5" x14ac:dyDescent="0.35">
      <c r="A40" s="25"/>
      <c r="B40" s="25"/>
      <c r="C40" s="25"/>
      <c r="D40" s="25"/>
      <c r="E40" s="25"/>
      <c r="F40" s="25"/>
    </row>
    <row r="41" spans="1:6" ht="18" customHeight="1" x14ac:dyDescent="0.35">
      <c r="A41" s="52" t="s">
        <v>189</v>
      </c>
      <c r="B41" s="52"/>
      <c r="C41" s="52"/>
      <c r="D41" s="52"/>
      <c r="E41" s="52"/>
      <c r="F41" s="52"/>
    </row>
    <row r="42" spans="1:6" ht="31" x14ac:dyDescent="0.35">
      <c r="A42" s="27" t="s">
        <v>484</v>
      </c>
      <c r="B42" s="28" t="s">
        <v>485</v>
      </c>
      <c r="C42" s="29" t="s">
        <v>47</v>
      </c>
      <c r="D42" s="30">
        <v>40</v>
      </c>
      <c r="E42" s="31">
        <f>'APU 6.1'!F22</f>
        <v>68012.41</v>
      </c>
      <c r="F42" s="32">
        <f>D42*E42</f>
        <v>2720496.4000000004</v>
      </c>
    </row>
    <row r="43" spans="1:6" ht="31" x14ac:dyDescent="0.35">
      <c r="A43" s="27" t="s">
        <v>486</v>
      </c>
      <c r="B43" s="28" t="s">
        <v>487</v>
      </c>
      <c r="C43" s="29" t="s">
        <v>47</v>
      </c>
      <c r="D43" s="30">
        <v>18</v>
      </c>
      <c r="E43" s="31">
        <f>'APU 6.2'!F24</f>
        <v>60010.95</v>
      </c>
      <c r="F43" s="32">
        <f>D43*E43</f>
        <v>1080197.0999999999</v>
      </c>
    </row>
    <row r="44" spans="1:6" ht="31" x14ac:dyDescent="0.35">
      <c r="A44" s="27" t="s">
        <v>488</v>
      </c>
      <c r="B44" s="28" t="s">
        <v>489</v>
      </c>
      <c r="C44" s="29" t="s">
        <v>47</v>
      </c>
      <c r="D44" s="30">
        <v>6</v>
      </c>
      <c r="E44" s="31">
        <f>'APU 6.3'!F24</f>
        <v>76013.87</v>
      </c>
      <c r="F44" s="32">
        <f>D44*E44</f>
        <v>456083.22</v>
      </c>
    </row>
    <row r="45" spans="1:6" ht="31" x14ac:dyDescent="0.35">
      <c r="A45" s="27" t="s">
        <v>490</v>
      </c>
      <c r="B45" s="28" t="s">
        <v>491</v>
      </c>
      <c r="C45" s="29" t="s">
        <v>47</v>
      </c>
      <c r="D45" s="30">
        <v>34</v>
      </c>
      <c r="E45" s="31">
        <f>'APU 6.4'!F25</f>
        <v>108019.71</v>
      </c>
      <c r="F45" s="32">
        <f>D45*E45</f>
        <v>3672670.14</v>
      </c>
    </row>
    <row r="46" spans="1:6" ht="31" x14ac:dyDescent="0.35">
      <c r="A46" s="27" t="s">
        <v>492</v>
      </c>
      <c r="B46" s="28" t="s">
        <v>493</v>
      </c>
      <c r="C46" s="29" t="s">
        <v>47</v>
      </c>
      <c r="D46" s="30">
        <v>6</v>
      </c>
      <c r="E46" s="31">
        <f>'APU 6.5'!F25</f>
        <v>108019.71</v>
      </c>
      <c r="F46" s="32">
        <f>D46*E46</f>
        <v>648118.26</v>
      </c>
    </row>
    <row r="47" spans="1:6" ht="15.5" x14ac:dyDescent="0.35">
      <c r="A47" s="53" t="s">
        <v>494</v>
      </c>
      <c r="B47" s="53"/>
      <c r="C47" s="53"/>
      <c r="D47" s="53"/>
      <c r="E47" s="53"/>
      <c r="F47" s="33">
        <f>F42+F43+F44+F45+F46</f>
        <v>8577565.1199999992</v>
      </c>
    </row>
    <row r="48" spans="1:6" ht="15.5" x14ac:dyDescent="0.35">
      <c r="A48" s="25"/>
      <c r="B48" s="25"/>
      <c r="C48" s="25"/>
      <c r="D48" s="25"/>
      <c r="E48" s="25"/>
      <c r="F48" s="25"/>
    </row>
    <row r="49" spans="1:6" ht="18" customHeight="1" x14ac:dyDescent="0.35">
      <c r="A49" s="52" t="s">
        <v>234</v>
      </c>
      <c r="B49" s="52"/>
      <c r="C49" s="52"/>
      <c r="D49" s="52"/>
      <c r="E49" s="52"/>
      <c r="F49" s="52"/>
    </row>
    <row r="50" spans="1:6" ht="31" x14ac:dyDescent="0.35">
      <c r="A50" s="27" t="s">
        <v>495</v>
      </c>
      <c r="B50" s="28" t="s">
        <v>496</v>
      </c>
      <c r="C50" s="29" t="s">
        <v>6</v>
      </c>
      <c r="D50" s="30">
        <v>2</v>
      </c>
      <c r="E50" s="31">
        <f>'APU 7.1'!F22</f>
        <v>92016.79</v>
      </c>
      <c r="F50" s="32">
        <f t="shared" ref="F50:F59" si="1">D50*E50</f>
        <v>184033.58</v>
      </c>
    </row>
    <row r="51" spans="1:6" ht="46.5" x14ac:dyDescent="0.35">
      <c r="A51" s="27" t="s">
        <v>497</v>
      </c>
      <c r="B51" s="28" t="s">
        <v>498</v>
      </c>
      <c r="C51" s="29" t="s">
        <v>6</v>
      </c>
      <c r="D51" s="30">
        <v>2</v>
      </c>
      <c r="E51" s="31">
        <f>'APU 7.2'!F24</f>
        <v>1160211.7</v>
      </c>
      <c r="F51" s="32">
        <f t="shared" si="1"/>
        <v>2320423.4</v>
      </c>
    </row>
    <row r="52" spans="1:6" ht="31" x14ac:dyDescent="0.35">
      <c r="A52" s="27" t="s">
        <v>499</v>
      </c>
      <c r="B52" s="28" t="s">
        <v>500</v>
      </c>
      <c r="C52" s="29" t="s">
        <v>6</v>
      </c>
      <c r="D52" s="30">
        <v>2</v>
      </c>
      <c r="E52" s="31">
        <f>'APU 7.3'!F22</f>
        <v>52009.49</v>
      </c>
      <c r="F52" s="32">
        <f t="shared" si="1"/>
        <v>104018.98</v>
      </c>
    </row>
    <row r="53" spans="1:6" ht="46.5" x14ac:dyDescent="0.35">
      <c r="A53" s="27" t="s">
        <v>501</v>
      </c>
      <c r="B53" s="28" t="s">
        <v>502</v>
      </c>
      <c r="C53" s="29" t="s">
        <v>6</v>
      </c>
      <c r="D53" s="30">
        <v>2</v>
      </c>
      <c r="E53" s="31">
        <f>'APU 7.4'!F24</f>
        <v>361465.96</v>
      </c>
      <c r="F53" s="32">
        <f t="shared" si="1"/>
        <v>722931.92</v>
      </c>
    </row>
    <row r="54" spans="1:6" ht="31" x14ac:dyDescent="0.35">
      <c r="A54" s="27" t="s">
        <v>503</v>
      </c>
      <c r="B54" s="28" t="s">
        <v>504</v>
      </c>
      <c r="C54" s="29" t="s">
        <v>6</v>
      </c>
      <c r="D54" s="30">
        <v>2</v>
      </c>
      <c r="E54" s="31">
        <f>'APU 7.5'!F25</f>
        <v>124022.63</v>
      </c>
      <c r="F54" s="32">
        <f t="shared" si="1"/>
        <v>248045.26</v>
      </c>
    </row>
    <row r="55" spans="1:6" ht="46.5" x14ac:dyDescent="0.35">
      <c r="A55" s="27" t="s">
        <v>505</v>
      </c>
      <c r="B55" s="28" t="s">
        <v>506</v>
      </c>
      <c r="C55" s="29" t="s">
        <v>6</v>
      </c>
      <c r="D55" s="30">
        <v>2</v>
      </c>
      <c r="E55" s="31">
        <f>'APU 7.6'!F25</f>
        <v>280051.09999999998</v>
      </c>
      <c r="F55" s="32">
        <f t="shared" si="1"/>
        <v>560102.19999999995</v>
      </c>
    </row>
    <row r="56" spans="1:6" ht="15.5" x14ac:dyDescent="0.35">
      <c r="A56" s="27" t="s">
        <v>507</v>
      </c>
      <c r="B56" s="28" t="s">
        <v>508</v>
      </c>
      <c r="C56" s="29" t="s">
        <v>6</v>
      </c>
      <c r="D56" s="30">
        <v>2</v>
      </c>
      <c r="E56" s="31">
        <f>'APU 7.7'!F24</f>
        <v>280051.09999999998</v>
      </c>
      <c r="F56" s="32">
        <f t="shared" si="1"/>
        <v>560102.19999999995</v>
      </c>
    </row>
    <row r="57" spans="1:6" ht="31" x14ac:dyDescent="0.35">
      <c r="A57" s="27" t="s">
        <v>509</v>
      </c>
      <c r="B57" s="28" t="s">
        <v>510</v>
      </c>
      <c r="C57" s="29" t="s">
        <v>6</v>
      </c>
      <c r="D57" s="30">
        <v>15</v>
      </c>
      <c r="E57" s="31">
        <f>'APU 7.8'!F21</f>
        <v>124022.63</v>
      </c>
      <c r="F57" s="32">
        <f t="shared" si="1"/>
        <v>1860339.4500000002</v>
      </c>
    </row>
    <row r="58" spans="1:6" ht="31" x14ac:dyDescent="0.35">
      <c r="A58" s="27" t="s">
        <v>511</v>
      </c>
      <c r="B58" s="28" t="s">
        <v>512</v>
      </c>
      <c r="C58" s="29" t="s">
        <v>6</v>
      </c>
      <c r="D58" s="30">
        <v>2</v>
      </c>
      <c r="E58" s="31">
        <f>'APU 7.9'!F26</f>
        <v>484288.37</v>
      </c>
      <c r="F58" s="32">
        <f t="shared" si="1"/>
        <v>968576.74</v>
      </c>
    </row>
    <row r="59" spans="1:6" ht="46.5" x14ac:dyDescent="0.35">
      <c r="A59" s="27" t="s">
        <v>513</v>
      </c>
      <c r="B59" s="28" t="s">
        <v>514</v>
      </c>
      <c r="C59" s="29" t="s">
        <v>313</v>
      </c>
      <c r="D59" s="30">
        <v>2</v>
      </c>
      <c r="E59" s="31">
        <f>'APU 7.10'!F22</f>
        <v>312056.94</v>
      </c>
      <c r="F59" s="32">
        <f t="shared" si="1"/>
        <v>624113.88</v>
      </c>
    </row>
    <row r="60" spans="1:6" ht="15.5" x14ac:dyDescent="0.35">
      <c r="A60" s="53" t="s">
        <v>515</v>
      </c>
      <c r="B60" s="53"/>
      <c r="C60" s="53"/>
      <c r="D60" s="53"/>
      <c r="E60" s="53"/>
      <c r="F60" s="33">
        <f>F50+F51+F52+F53+F54+F55+F56+F57+F58+F59</f>
        <v>8152687.6100000003</v>
      </c>
    </row>
    <row r="61" spans="1:6" ht="15.5" x14ac:dyDescent="0.35">
      <c r="A61" s="25"/>
      <c r="B61" s="25"/>
      <c r="C61" s="25"/>
      <c r="D61" s="25"/>
      <c r="E61" s="25"/>
      <c r="F61" s="25"/>
    </row>
    <row r="62" spans="1:6" ht="18" customHeight="1" x14ac:dyDescent="0.35">
      <c r="A62" s="52" t="s">
        <v>321</v>
      </c>
      <c r="B62" s="52"/>
      <c r="C62" s="52"/>
      <c r="D62" s="52"/>
      <c r="E62" s="52"/>
      <c r="F62" s="52"/>
    </row>
    <row r="63" spans="1:6" ht="25.5" customHeight="1" x14ac:dyDescent="0.35">
      <c r="A63" s="27" t="s">
        <v>516</v>
      </c>
      <c r="B63" s="28" t="s">
        <v>517</v>
      </c>
      <c r="C63" s="29" t="s">
        <v>6</v>
      </c>
      <c r="D63" s="30">
        <v>1</v>
      </c>
      <c r="E63" s="31">
        <f>'APU 8.1'!F24</f>
        <v>2560467.2000000002</v>
      </c>
      <c r="F63" s="32">
        <f>D63*E63</f>
        <v>2560467.2000000002</v>
      </c>
    </row>
    <row r="64" spans="1:6" ht="31" x14ac:dyDescent="0.35">
      <c r="A64" s="27" t="s">
        <v>518</v>
      </c>
      <c r="B64" s="28" t="s">
        <v>519</v>
      </c>
      <c r="C64" s="29" t="s">
        <v>6</v>
      </c>
      <c r="D64" s="30">
        <v>1</v>
      </c>
      <c r="E64" s="31">
        <f>'APU 8.2'!F22</f>
        <v>1512275.94</v>
      </c>
      <c r="F64" s="32">
        <f>D64*E64</f>
        <v>1512275.94</v>
      </c>
    </row>
    <row r="65" spans="1:10" ht="31" x14ac:dyDescent="0.35">
      <c r="A65" s="27" t="s">
        <v>520</v>
      </c>
      <c r="B65" s="28" t="s">
        <v>521</v>
      </c>
      <c r="C65" s="29" t="s">
        <v>6</v>
      </c>
      <c r="D65" s="30">
        <v>1</v>
      </c>
      <c r="E65" s="31">
        <f>'APU 8.3'!F26</f>
        <v>7601387</v>
      </c>
      <c r="F65" s="32">
        <f>D65*E65</f>
        <v>7601387</v>
      </c>
    </row>
    <row r="66" spans="1:10" ht="46.5" x14ac:dyDescent="0.35">
      <c r="A66" s="27" t="s">
        <v>522</v>
      </c>
      <c r="B66" s="28" t="s">
        <v>523</v>
      </c>
      <c r="C66" s="29" t="s">
        <v>350</v>
      </c>
      <c r="D66" s="30">
        <v>1</v>
      </c>
      <c r="E66" s="31">
        <f>'APU 8.4'!F28</f>
        <v>7405351.2300000004</v>
      </c>
      <c r="F66" s="32">
        <f>D66*E66</f>
        <v>7405351.2300000004</v>
      </c>
    </row>
    <row r="67" spans="1:10" ht="46.5" x14ac:dyDescent="0.35">
      <c r="A67" s="27" t="s">
        <v>524</v>
      </c>
      <c r="B67" s="28" t="s">
        <v>525</v>
      </c>
      <c r="C67" s="29" t="s">
        <v>350</v>
      </c>
      <c r="D67" s="30">
        <v>1</v>
      </c>
      <c r="E67" s="31">
        <f>'APU 8.5'!F27</f>
        <v>6740259.1900000004</v>
      </c>
      <c r="F67" s="32">
        <f>D67*E67</f>
        <v>6740259.1900000004</v>
      </c>
    </row>
    <row r="68" spans="1:10" ht="15.5" x14ac:dyDescent="0.35">
      <c r="A68" s="53" t="s">
        <v>526</v>
      </c>
      <c r="B68" s="53"/>
      <c r="C68" s="53"/>
      <c r="D68" s="53"/>
      <c r="E68" s="53"/>
      <c r="F68" s="33">
        <f>F63+F64+F65+F66+F67</f>
        <v>25819740.560000002</v>
      </c>
    </row>
    <row r="69" spans="1:10" ht="15.5" x14ac:dyDescent="0.35">
      <c r="A69" s="25"/>
      <c r="B69" s="25"/>
      <c r="C69" s="25"/>
      <c r="D69" s="25"/>
      <c r="E69" s="25"/>
      <c r="F69" s="25"/>
    </row>
    <row r="70" spans="1:10" ht="18" customHeight="1" x14ac:dyDescent="0.35">
      <c r="A70" s="52" t="s">
        <v>372</v>
      </c>
      <c r="B70" s="52"/>
      <c r="C70" s="52"/>
      <c r="D70" s="52"/>
      <c r="E70" s="52"/>
      <c r="F70" s="52"/>
    </row>
    <row r="71" spans="1:10" ht="46.5" x14ac:dyDescent="0.35">
      <c r="A71" s="27" t="s">
        <v>527</v>
      </c>
      <c r="B71" s="28" t="s">
        <v>528</v>
      </c>
      <c r="C71" s="29" t="s">
        <v>6</v>
      </c>
      <c r="D71" s="30">
        <v>15</v>
      </c>
      <c r="E71" s="31">
        <f>'APU 9.1'!F27</f>
        <v>2560010.23</v>
      </c>
      <c r="F71" s="32">
        <f>D71*E71</f>
        <v>38400153.450000003</v>
      </c>
    </row>
    <row r="72" spans="1:10" ht="15.5" x14ac:dyDescent="0.35">
      <c r="A72" s="53" t="s">
        <v>529</v>
      </c>
      <c r="B72" s="53"/>
      <c r="C72" s="53"/>
      <c r="D72" s="53"/>
      <c r="E72" s="53"/>
      <c r="F72" s="33">
        <f>F71</f>
        <v>38400153.450000003</v>
      </c>
    </row>
    <row r="73" spans="1:10" ht="15.5" x14ac:dyDescent="0.35">
      <c r="A73" s="25"/>
      <c r="B73" s="25"/>
      <c r="C73" s="25"/>
      <c r="D73" s="25"/>
      <c r="E73" s="25"/>
      <c r="F73" s="25"/>
    </row>
    <row r="74" spans="1:10" ht="18" customHeight="1" x14ac:dyDescent="0.35">
      <c r="A74" s="52" t="s">
        <v>384</v>
      </c>
      <c r="B74" s="52"/>
      <c r="C74" s="52"/>
      <c r="D74" s="52"/>
      <c r="E74" s="52"/>
      <c r="F74" s="52"/>
    </row>
    <row r="75" spans="1:10" ht="31" x14ac:dyDescent="0.35">
      <c r="A75" s="27" t="s">
        <v>530</v>
      </c>
      <c r="B75" s="28" t="s">
        <v>531</v>
      </c>
      <c r="C75" s="29" t="s">
        <v>6</v>
      </c>
      <c r="D75" s="30">
        <v>1</v>
      </c>
      <c r="E75" s="31">
        <f>'APU 10.1'!F23</f>
        <v>160029.06</v>
      </c>
      <c r="F75" s="32">
        <f>D75*E75</f>
        <v>160029.06</v>
      </c>
    </row>
    <row r="76" spans="1:10" ht="31" x14ac:dyDescent="0.35">
      <c r="A76" s="27" t="s">
        <v>532</v>
      </c>
      <c r="B76" s="28" t="s">
        <v>533</v>
      </c>
      <c r="C76" s="29" t="s">
        <v>6</v>
      </c>
      <c r="D76" s="30">
        <v>1</v>
      </c>
      <c r="E76" s="31">
        <f>'APU 10.2'!F24</f>
        <v>461783.97</v>
      </c>
      <c r="F76" s="32">
        <f>D76*E76</f>
        <v>461783.97</v>
      </c>
    </row>
    <row r="77" spans="1:10" ht="77.5" x14ac:dyDescent="0.35">
      <c r="A77" s="27" t="s">
        <v>534</v>
      </c>
      <c r="B77" s="28" t="s">
        <v>535</v>
      </c>
      <c r="C77" s="29" t="s">
        <v>47</v>
      </c>
      <c r="D77" s="30">
        <v>40</v>
      </c>
      <c r="E77" s="31">
        <f>'APU 10.3'!F29</f>
        <v>507275.79000000004</v>
      </c>
      <c r="F77" s="32">
        <f>D77*E77</f>
        <v>20291031.600000001</v>
      </c>
    </row>
    <row r="78" spans="1:10" ht="46.5" x14ac:dyDescent="0.35">
      <c r="A78" s="27" t="s">
        <v>536</v>
      </c>
      <c r="B78" s="28" t="s">
        <v>537</v>
      </c>
      <c r="C78" s="29" t="s">
        <v>47</v>
      </c>
      <c r="D78" s="30">
        <v>40</v>
      </c>
      <c r="E78" s="31">
        <f>'APU 10.4'!F27</f>
        <v>222088.24099999998</v>
      </c>
      <c r="F78" s="32">
        <f>D78*E78</f>
        <v>8883529.6399999987</v>
      </c>
    </row>
    <row r="79" spans="1:10" ht="15.5" x14ac:dyDescent="0.35">
      <c r="A79" s="53" t="s">
        <v>538</v>
      </c>
      <c r="B79" s="53"/>
      <c r="C79" s="53"/>
      <c r="D79" s="53"/>
      <c r="E79" s="53"/>
      <c r="F79" s="33">
        <f>F75+F76+F77+F78</f>
        <v>29796374.270000003</v>
      </c>
      <c r="J79" s="40"/>
    </row>
    <row r="80" spans="1:10" ht="15.5" x14ac:dyDescent="0.35">
      <c r="A80" s="25"/>
      <c r="B80" s="25"/>
      <c r="C80" s="25"/>
      <c r="D80" s="25"/>
      <c r="E80" s="25"/>
      <c r="F80" s="25"/>
    </row>
    <row r="81" spans="1:10" ht="15.5" x14ac:dyDescent="0.35">
      <c r="A81" s="25"/>
      <c r="B81" s="25"/>
      <c r="C81" s="25"/>
      <c r="D81" s="25"/>
      <c r="E81" s="25"/>
      <c r="F81" s="25"/>
    </row>
    <row r="82" spans="1:10" ht="21.75" customHeight="1" x14ac:dyDescent="0.35">
      <c r="A82" s="50" t="s">
        <v>539</v>
      </c>
      <c r="B82" s="50"/>
      <c r="C82" s="50"/>
      <c r="D82" s="50"/>
      <c r="E82" s="50"/>
      <c r="F82" s="38">
        <f>+F79+F11+F17+F22+F34+F39+F47+F60+F68+F72</f>
        <v>337655760.19999999</v>
      </c>
      <c r="H82" s="39"/>
    </row>
    <row r="83" spans="1:10" ht="18.5" x14ac:dyDescent="0.45">
      <c r="A83" s="35"/>
      <c r="B83" s="35"/>
      <c r="C83" s="35"/>
      <c r="D83" s="35"/>
      <c r="E83" s="35"/>
      <c r="F83" s="35"/>
    </row>
    <row r="84" spans="1:10" ht="18" customHeight="1" x14ac:dyDescent="0.35">
      <c r="A84" s="51" t="s">
        <v>540</v>
      </c>
      <c r="B84" s="51"/>
      <c r="C84" s="51"/>
      <c r="D84" s="51"/>
      <c r="E84" s="51"/>
      <c r="F84" s="51"/>
    </row>
    <row r="85" spans="1:10" ht="17.5" x14ac:dyDescent="0.35">
      <c r="A85" s="46" t="s">
        <v>550</v>
      </c>
      <c r="B85" s="46"/>
      <c r="C85" s="46"/>
      <c r="D85" s="46"/>
      <c r="E85" s="46"/>
      <c r="F85" s="36">
        <f>$F$82*0.23</f>
        <v>77660824.846000001</v>
      </c>
      <c r="H85" s="40"/>
      <c r="I85" s="44"/>
    </row>
    <row r="86" spans="1:10" ht="17.5" x14ac:dyDescent="0.35">
      <c r="A86" s="46" t="s">
        <v>549</v>
      </c>
      <c r="B86" s="46"/>
      <c r="C86" s="46"/>
      <c r="D86" s="46"/>
      <c r="E86" s="46"/>
      <c r="F86" s="36">
        <f>$F$82*0.05</f>
        <v>16882788.010000002</v>
      </c>
      <c r="H86" s="40"/>
      <c r="I86" s="44"/>
    </row>
    <row r="87" spans="1:10" ht="17.5" x14ac:dyDescent="0.35">
      <c r="A87" s="46" t="s">
        <v>545</v>
      </c>
      <c r="B87" s="46"/>
      <c r="C87" s="46"/>
      <c r="D87" s="46"/>
      <c r="E87" s="46"/>
      <c r="F87" s="36">
        <f>$F$82*0.02</f>
        <v>6753115.2039999999</v>
      </c>
      <c r="H87" s="40"/>
      <c r="I87" s="44"/>
    </row>
    <row r="88" spans="1:10" ht="18" x14ac:dyDescent="0.35">
      <c r="A88" s="47" t="s">
        <v>551</v>
      </c>
      <c r="B88" s="47"/>
      <c r="C88" s="47"/>
      <c r="D88" s="47"/>
      <c r="E88" s="47"/>
      <c r="F88" s="37">
        <f>F85+F86+F87</f>
        <v>101296728.06</v>
      </c>
      <c r="H88" s="40"/>
      <c r="I88" s="44"/>
    </row>
    <row r="89" spans="1:10" ht="17.5" x14ac:dyDescent="0.35">
      <c r="A89" s="48" t="s">
        <v>541</v>
      </c>
      <c r="B89" s="48"/>
      <c r="C89" s="48"/>
      <c r="D89" s="48"/>
      <c r="E89" s="48"/>
      <c r="F89" s="36">
        <f>F82+F88</f>
        <v>438952488.25999999</v>
      </c>
    </row>
    <row r="90" spans="1:10" ht="15.5" x14ac:dyDescent="0.35">
      <c r="A90" s="25"/>
      <c r="B90" s="25"/>
      <c r="C90" s="25"/>
      <c r="D90" s="25"/>
      <c r="E90" s="25"/>
      <c r="F90" s="25"/>
    </row>
    <row r="91" spans="1:10" ht="25.5" customHeight="1" x14ac:dyDescent="0.35">
      <c r="A91" s="49" t="s">
        <v>542</v>
      </c>
      <c r="B91" s="49"/>
      <c r="C91" s="49"/>
      <c r="D91" s="49"/>
      <c r="E91" s="49"/>
      <c r="F91" s="34">
        <f>F89</f>
        <v>438952488.25999999</v>
      </c>
      <c r="I91" s="39"/>
      <c r="J91" s="39"/>
    </row>
    <row r="93" spans="1:10" ht="48" customHeight="1" x14ac:dyDescent="0.35">
      <c r="A93" s="45"/>
      <c r="B93" s="45"/>
      <c r="C93" s="45"/>
      <c r="D93" s="45"/>
      <c r="E93" s="45"/>
      <c r="F93" s="45"/>
    </row>
  </sheetData>
  <mergeCells count="33">
    <mergeCell ref="A1:F1"/>
    <mergeCell ref="A2:F2"/>
    <mergeCell ref="A3:F3"/>
    <mergeCell ref="A4:F4"/>
    <mergeCell ref="A7:F7"/>
    <mergeCell ref="A11:E11"/>
    <mergeCell ref="A13:F13"/>
    <mergeCell ref="A17:E17"/>
    <mergeCell ref="A19:F19"/>
    <mergeCell ref="A22:E22"/>
    <mergeCell ref="A24:F24"/>
    <mergeCell ref="A34:E34"/>
    <mergeCell ref="A36:F36"/>
    <mergeCell ref="A39:E39"/>
    <mergeCell ref="A41:F41"/>
    <mergeCell ref="A47:E47"/>
    <mergeCell ref="A49:F49"/>
    <mergeCell ref="A60:E60"/>
    <mergeCell ref="A62:F62"/>
    <mergeCell ref="A68:E68"/>
    <mergeCell ref="A82:E82"/>
    <mergeCell ref="A84:F84"/>
    <mergeCell ref="A85:E85"/>
    <mergeCell ref="A86:E86"/>
    <mergeCell ref="A70:F70"/>
    <mergeCell ref="A72:E72"/>
    <mergeCell ref="A74:F74"/>
    <mergeCell ref="A79:E79"/>
    <mergeCell ref="A93:F93"/>
    <mergeCell ref="A87:E87"/>
    <mergeCell ref="A88:E88"/>
    <mergeCell ref="A89:E89"/>
    <mergeCell ref="A91:E91"/>
  </mergeCells>
  <printOptions horizontalCentered="1"/>
  <pageMargins left="0.75" right="0.75" top="1" bottom="1" header="0.511811023622047" footer="0.511811023622047"/>
  <pageSetup scale="27"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24"/>
  <sheetViews>
    <sheetView showGridLines="0" tabSelected="1" topLeftCell="A16" zoomScaleNormal="100" workbookViewId="0">
      <selection activeCell="B25" sqref="B25"/>
    </sheetView>
  </sheetViews>
  <sheetFormatPr baseColWidth="10" defaultColWidth="8.6328125" defaultRowHeight="14.5" x14ac:dyDescent="0.35"/>
  <cols>
    <col min="1" max="1" width="8" customWidth="1"/>
    <col min="2" max="2" width="44" customWidth="1"/>
    <col min="3" max="3" width="8" customWidth="1"/>
    <col min="4" max="4" width="17" customWidth="1"/>
    <col min="5" max="6" width="16" customWidth="1"/>
    <col min="7" max="7" width="5" customWidth="1"/>
  </cols>
  <sheetData>
    <row r="1" spans="1:7" ht="24" customHeight="1" x14ac:dyDescent="0.35">
      <c r="A1" s="78" t="s">
        <v>0</v>
      </c>
      <c r="B1" s="79"/>
      <c r="C1" s="79"/>
      <c r="D1" s="79"/>
      <c r="E1" s="79"/>
      <c r="F1" s="79"/>
      <c r="G1" s="80"/>
    </row>
    <row r="2" spans="1:7" ht="19.5" customHeight="1" x14ac:dyDescent="0.35">
      <c r="A2" s="81" t="s">
        <v>1</v>
      </c>
      <c r="B2" s="55"/>
      <c r="C2" s="55"/>
      <c r="D2" s="55"/>
      <c r="E2" s="55"/>
      <c r="F2" s="55"/>
      <c r="G2" s="82"/>
    </row>
    <row r="3" spans="1:7" x14ac:dyDescent="0.35">
      <c r="A3" s="83" t="s">
        <v>2</v>
      </c>
      <c r="B3" s="84"/>
      <c r="C3" s="84"/>
      <c r="D3" s="84"/>
      <c r="E3" s="84"/>
      <c r="F3" s="84"/>
      <c r="G3" s="85"/>
    </row>
    <row r="4" spans="1:7" x14ac:dyDescent="0.35">
      <c r="A4" s="15"/>
      <c r="G4" s="16"/>
    </row>
    <row r="5" spans="1:7" ht="19.5" customHeight="1" x14ac:dyDescent="0.35">
      <c r="A5" s="86" t="s">
        <v>3</v>
      </c>
      <c r="B5" s="87"/>
      <c r="C5" s="87"/>
      <c r="D5" s="87"/>
      <c r="E5" s="87"/>
      <c r="F5" s="87"/>
      <c r="G5" s="88"/>
    </row>
    <row r="6" spans="1:7" ht="27.75" customHeight="1" x14ac:dyDescent="0.35">
      <c r="A6" s="89" t="s">
        <v>4</v>
      </c>
      <c r="B6" s="90"/>
      <c r="C6" s="90"/>
      <c r="D6" s="90"/>
      <c r="E6" s="90"/>
      <c r="F6" s="90"/>
      <c r="G6" s="91"/>
    </row>
    <row r="7" spans="1:7" x14ac:dyDescent="0.35">
      <c r="A7" s="23" t="s">
        <v>5</v>
      </c>
      <c r="B7" s="19" t="s">
        <v>6</v>
      </c>
      <c r="C7" s="20"/>
      <c r="D7" s="21" t="s">
        <v>7</v>
      </c>
      <c r="E7" s="22">
        <f>+F22</f>
        <v>96016.989999999991</v>
      </c>
      <c r="F7" s="20"/>
      <c r="G7" s="24"/>
    </row>
    <row r="8" spans="1:7" ht="15.75" customHeight="1" x14ac:dyDescent="0.35">
      <c r="A8" s="67" t="s">
        <v>8</v>
      </c>
      <c r="B8" s="68"/>
      <c r="C8" s="68"/>
      <c r="D8" s="68"/>
      <c r="E8" s="68"/>
      <c r="F8" s="68"/>
      <c r="G8" s="69"/>
    </row>
    <row r="9" spans="1:7" ht="69.75" customHeight="1" x14ac:dyDescent="0.35">
      <c r="A9" s="70" t="s">
        <v>9</v>
      </c>
      <c r="B9" s="71"/>
      <c r="C9" s="71"/>
      <c r="D9" s="71"/>
      <c r="E9" s="71"/>
      <c r="F9" s="71"/>
      <c r="G9" s="72"/>
    </row>
    <row r="10" spans="1:7" ht="18" customHeight="1" x14ac:dyDescent="0.35">
      <c r="A10" s="73" t="s">
        <v>10</v>
      </c>
      <c r="B10" s="74"/>
      <c r="C10" s="74"/>
      <c r="D10" s="74"/>
      <c r="E10" s="74"/>
      <c r="F10" s="74"/>
      <c r="G10" s="75"/>
    </row>
    <row r="11" spans="1:7" ht="15.75" customHeight="1" x14ac:dyDescent="0.35">
      <c r="A11" s="76" t="s">
        <v>11</v>
      </c>
      <c r="B11" s="77"/>
      <c r="C11" s="5" t="s">
        <v>12</v>
      </c>
      <c r="D11" s="5" t="s">
        <v>13</v>
      </c>
      <c r="E11" s="5" t="s">
        <v>14</v>
      </c>
      <c r="F11" s="5" t="s">
        <v>15</v>
      </c>
      <c r="G11" s="16"/>
    </row>
    <row r="12" spans="1:7" ht="15" customHeight="1" x14ac:dyDescent="0.35">
      <c r="A12" s="60" t="s">
        <v>16</v>
      </c>
      <c r="B12" s="61"/>
      <c r="C12" s="61"/>
      <c r="D12" s="61"/>
      <c r="E12" s="61"/>
      <c r="F12" s="61"/>
      <c r="G12" s="62"/>
    </row>
    <row r="13" spans="1:7" ht="15" customHeight="1" x14ac:dyDescent="0.35">
      <c r="A13" s="63" t="s">
        <v>17</v>
      </c>
      <c r="B13" s="64"/>
      <c r="C13" s="6" t="s">
        <v>18</v>
      </c>
      <c r="D13" s="7">
        <v>0.05</v>
      </c>
      <c r="E13" s="8">
        <v>180000</v>
      </c>
      <c r="F13" s="9">
        <f>D13*E13</f>
        <v>9000</v>
      </c>
      <c r="G13" s="16"/>
    </row>
    <row r="14" spans="1:7" x14ac:dyDescent="0.35">
      <c r="A14" s="58" t="s">
        <v>19</v>
      </c>
      <c r="B14" s="59"/>
      <c r="C14" s="59"/>
      <c r="D14" s="59"/>
      <c r="E14" s="59"/>
      <c r="F14" s="10">
        <f>+F13</f>
        <v>9000</v>
      </c>
      <c r="G14" s="16"/>
    </row>
    <row r="15" spans="1:7" ht="15" customHeight="1" x14ac:dyDescent="0.35">
      <c r="A15" s="60" t="s">
        <v>20</v>
      </c>
      <c r="B15" s="61"/>
      <c r="C15" s="61"/>
      <c r="D15" s="61"/>
      <c r="E15" s="61"/>
      <c r="F15" s="61"/>
      <c r="G15" s="62"/>
    </row>
    <row r="16" spans="1:7" ht="15" customHeight="1" x14ac:dyDescent="0.35">
      <c r="A16" s="63" t="s">
        <v>21</v>
      </c>
      <c r="B16" s="64"/>
      <c r="C16" s="6" t="s">
        <v>6</v>
      </c>
      <c r="D16" s="11">
        <v>0.48748999999999998</v>
      </c>
      <c r="E16" s="8">
        <v>95000</v>
      </c>
      <c r="F16" s="9">
        <f>D16*E16</f>
        <v>46311.549999999996</v>
      </c>
      <c r="G16" s="16"/>
    </row>
    <row r="17" spans="1:7" ht="15" customHeight="1" x14ac:dyDescent="0.35">
      <c r="A17" s="63" t="s">
        <v>22</v>
      </c>
      <c r="B17" s="64"/>
      <c r="C17" s="6" t="s">
        <v>6</v>
      </c>
      <c r="D17" s="11">
        <v>0.48748999999999998</v>
      </c>
      <c r="E17" s="8">
        <v>75000</v>
      </c>
      <c r="F17" s="9">
        <f>D17*E17</f>
        <v>36561.75</v>
      </c>
      <c r="G17" s="16"/>
    </row>
    <row r="18" spans="1:7" x14ac:dyDescent="0.35">
      <c r="A18" s="58" t="s">
        <v>23</v>
      </c>
      <c r="B18" s="59"/>
      <c r="C18" s="59"/>
      <c r="D18" s="59"/>
      <c r="E18" s="59"/>
      <c r="F18" s="10">
        <f>+F16+F17</f>
        <v>82873.299999999988</v>
      </c>
      <c r="G18" s="16"/>
    </row>
    <row r="19" spans="1:7" ht="15" customHeight="1" x14ac:dyDescent="0.35">
      <c r="A19" s="60" t="s">
        <v>24</v>
      </c>
      <c r="B19" s="61"/>
      <c r="C19" s="61"/>
      <c r="D19" s="61"/>
      <c r="E19" s="61"/>
      <c r="F19" s="61"/>
      <c r="G19" s="62"/>
    </row>
    <row r="20" spans="1:7" ht="15" customHeight="1" x14ac:dyDescent="0.35">
      <c r="A20" s="63" t="s">
        <v>25</v>
      </c>
      <c r="B20" s="64"/>
      <c r="C20" s="6" t="s">
        <v>26</v>
      </c>
      <c r="D20" s="12">
        <v>1</v>
      </c>
      <c r="E20" s="9">
        <v>4143.6899999999996</v>
      </c>
      <c r="F20" s="9">
        <f>D20*E20</f>
        <v>4143.6899999999996</v>
      </c>
      <c r="G20" s="16"/>
    </row>
    <row r="21" spans="1:7" ht="15" thickBot="1" x14ac:dyDescent="0.4">
      <c r="A21" s="58" t="s">
        <v>27</v>
      </c>
      <c r="B21" s="59"/>
      <c r="C21" s="59"/>
      <c r="D21" s="59"/>
      <c r="E21" s="59"/>
      <c r="F21" s="10">
        <f>+F20</f>
        <v>4143.6899999999996</v>
      </c>
      <c r="G21" s="16"/>
    </row>
    <row r="22" spans="1:7" ht="21.75" customHeight="1" thickBot="1" x14ac:dyDescent="0.4">
      <c r="A22" s="65" t="s">
        <v>28</v>
      </c>
      <c r="B22" s="66"/>
      <c r="C22" s="66"/>
      <c r="D22" s="66"/>
      <c r="E22" s="66"/>
      <c r="F22" s="17">
        <f>+F21+F18+F14</f>
        <v>96016.989999999991</v>
      </c>
      <c r="G22" s="18"/>
    </row>
    <row r="24" spans="1:7" ht="15" customHeight="1" x14ac:dyDescent="0.35">
      <c r="A24" s="45"/>
      <c r="B24" s="45"/>
      <c r="C24" s="45"/>
      <c r="D24" s="45"/>
      <c r="E24" s="45"/>
      <c r="F24" s="45"/>
      <c r="G24" s="45"/>
    </row>
  </sheetData>
  <mergeCells count="21">
    <mergeCell ref="A1:G1"/>
    <mergeCell ref="A2:G2"/>
    <mergeCell ref="A3:G3"/>
    <mergeCell ref="A5:G5"/>
    <mergeCell ref="A6:G6"/>
    <mergeCell ref="A8:G8"/>
    <mergeCell ref="A9:G9"/>
    <mergeCell ref="A10:G10"/>
    <mergeCell ref="A11:B11"/>
    <mergeCell ref="A12:G12"/>
    <mergeCell ref="A13:B13"/>
    <mergeCell ref="A14:E14"/>
    <mergeCell ref="A15:G15"/>
    <mergeCell ref="A16:B16"/>
    <mergeCell ref="A17:B17"/>
    <mergeCell ref="A24:G24"/>
    <mergeCell ref="A18:E18"/>
    <mergeCell ref="A19:G19"/>
    <mergeCell ref="A20:B20"/>
    <mergeCell ref="A21:E21"/>
    <mergeCell ref="A22:E22"/>
  </mergeCells>
  <printOptions horizontalCentered="1"/>
  <pageMargins left="0.75" right="0.75" top="1" bottom="1" header="0.511811023622047" footer="0.511811023622047"/>
  <pageSetup scale="81"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27"/>
  <sheetViews>
    <sheetView showGridLines="0" zoomScaleNormal="100" workbookViewId="0">
      <pane ySplit="4" topLeftCell="A15" activePane="bottomLeft" state="frozen"/>
      <selection pane="bottomLeft" activeCell="A27" sqref="A27:G27"/>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3</v>
      </c>
      <c r="B5" s="96"/>
      <c r="C5" s="96"/>
      <c r="D5" s="96"/>
      <c r="E5" s="96"/>
      <c r="F5" s="96"/>
      <c r="G5" s="96"/>
    </row>
    <row r="6" spans="1:7" ht="27.75" customHeight="1" x14ac:dyDescent="0.35">
      <c r="A6" s="97" t="s">
        <v>29</v>
      </c>
      <c r="B6" s="97"/>
      <c r="C6" s="97"/>
      <c r="D6" s="97"/>
      <c r="E6" s="97"/>
      <c r="F6" s="97"/>
      <c r="G6" s="97"/>
    </row>
    <row r="7" spans="1:7" x14ac:dyDescent="0.35">
      <c r="A7" s="1" t="s">
        <v>5</v>
      </c>
      <c r="B7" s="2" t="s">
        <v>6</v>
      </c>
      <c r="D7" s="3" t="s">
        <v>7</v>
      </c>
      <c r="E7" s="4">
        <f>+F25</f>
        <v>1184216.08</v>
      </c>
    </row>
    <row r="8" spans="1:7" ht="15.75" customHeight="1" x14ac:dyDescent="0.35">
      <c r="A8" s="61" t="s">
        <v>8</v>
      </c>
      <c r="B8" s="61"/>
      <c r="C8" s="61"/>
      <c r="D8" s="61"/>
      <c r="E8" s="61"/>
      <c r="F8" s="61"/>
      <c r="G8" s="61"/>
    </row>
    <row r="9" spans="1:7" ht="84" customHeight="1" x14ac:dyDescent="0.35">
      <c r="A9" s="93" t="s">
        <v>30</v>
      </c>
      <c r="B9" s="93"/>
      <c r="C9" s="93"/>
      <c r="D9" s="93"/>
      <c r="E9" s="93"/>
      <c r="F9" s="93"/>
      <c r="G9" s="93"/>
    </row>
    <row r="10" spans="1:7" ht="18" customHeight="1" x14ac:dyDescent="0.35">
      <c r="A10" s="94" t="s">
        <v>31</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32</v>
      </c>
      <c r="B13" s="64"/>
      <c r="C13" s="6" t="s">
        <v>6</v>
      </c>
      <c r="D13" s="7">
        <v>1</v>
      </c>
      <c r="E13" s="8">
        <v>820000</v>
      </c>
      <c r="F13" s="9">
        <v>820000</v>
      </c>
    </row>
    <row r="14" spans="1:7" ht="15" customHeight="1" x14ac:dyDescent="0.35">
      <c r="A14" s="64" t="s">
        <v>33</v>
      </c>
      <c r="B14" s="64"/>
      <c r="C14" s="6" t="s">
        <v>6</v>
      </c>
      <c r="D14" s="7">
        <v>1</v>
      </c>
      <c r="E14" s="8">
        <v>250000</v>
      </c>
      <c r="F14" s="9">
        <v>250000</v>
      </c>
    </row>
    <row r="15" spans="1:7" ht="15" customHeight="1" x14ac:dyDescent="0.35">
      <c r="A15" s="64" t="s">
        <v>34</v>
      </c>
      <c r="B15" s="64"/>
      <c r="C15" s="6" t="s">
        <v>6</v>
      </c>
      <c r="D15" s="7">
        <v>3</v>
      </c>
      <c r="E15" s="8">
        <v>12000</v>
      </c>
      <c r="F15" s="9">
        <v>36000</v>
      </c>
    </row>
    <row r="16" spans="1:7" ht="15" customHeight="1" x14ac:dyDescent="0.35">
      <c r="A16" s="64" t="s">
        <v>35</v>
      </c>
      <c r="B16" s="64"/>
      <c r="C16" s="6" t="s">
        <v>26</v>
      </c>
      <c r="D16" s="7">
        <v>1</v>
      </c>
      <c r="E16" s="8">
        <v>20000</v>
      </c>
      <c r="F16" s="9">
        <v>20000</v>
      </c>
    </row>
    <row r="17" spans="1:7" x14ac:dyDescent="0.35">
      <c r="A17" s="59" t="s">
        <v>19</v>
      </c>
      <c r="B17" s="59"/>
      <c r="C17" s="59"/>
      <c r="D17" s="59"/>
      <c r="E17" s="59"/>
      <c r="F17" s="10">
        <v>1126000</v>
      </c>
    </row>
    <row r="18" spans="1:7" ht="15" customHeight="1" x14ac:dyDescent="0.35">
      <c r="A18" s="61" t="s">
        <v>20</v>
      </c>
      <c r="B18" s="61"/>
      <c r="C18" s="61"/>
      <c r="D18" s="61"/>
      <c r="E18" s="61"/>
      <c r="F18" s="61"/>
      <c r="G18" s="61"/>
    </row>
    <row r="19" spans="1:7" ht="15" customHeight="1" x14ac:dyDescent="0.35">
      <c r="A19" s="64" t="s">
        <v>36</v>
      </c>
      <c r="B19" s="64"/>
      <c r="C19" s="6" t="s">
        <v>6</v>
      </c>
      <c r="D19" s="11">
        <v>0.31681999999999999</v>
      </c>
      <c r="E19" s="8">
        <v>100000</v>
      </c>
      <c r="F19" s="9">
        <v>31682.22</v>
      </c>
    </row>
    <row r="20" spans="1:7" ht="15" customHeight="1" x14ac:dyDescent="0.35">
      <c r="A20" s="64" t="s">
        <v>37</v>
      </c>
      <c r="B20" s="64"/>
      <c r="C20" s="6" t="s">
        <v>6</v>
      </c>
      <c r="D20" s="11">
        <v>0.31681999999999999</v>
      </c>
      <c r="E20" s="8">
        <v>75000</v>
      </c>
      <c r="F20" s="9">
        <v>23761.67</v>
      </c>
    </row>
    <row r="21" spans="1:7" x14ac:dyDescent="0.35">
      <c r="A21" s="59" t="s">
        <v>23</v>
      </c>
      <c r="B21" s="59"/>
      <c r="C21" s="59"/>
      <c r="D21" s="59"/>
      <c r="E21" s="59"/>
      <c r="F21" s="10">
        <v>55443.89</v>
      </c>
    </row>
    <row r="22" spans="1:7" ht="15" customHeight="1" x14ac:dyDescent="0.35">
      <c r="A22" s="61" t="s">
        <v>24</v>
      </c>
      <c r="B22" s="61"/>
      <c r="C22" s="61"/>
      <c r="D22" s="61"/>
      <c r="E22" s="61"/>
      <c r="F22" s="61"/>
      <c r="G22" s="61"/>
    </row>
    <row r="23" spans="1:7" ht="15" customHeight="1" x14ac:dyDescent="0.35">
      <c r="A23" s="64" t="s">
        <v>25</v>
      </c>
      <c r="B23" s="64"/>
      <c r="C23" s="6" t="s">
        <v>26</v>
      </c>
      <c r="D23" s="12">
        <v>1</v>
      </c>
      <c r="E23" s="9">
        <v>2772.19</v>
      </c>
      <c r="F23" s="9">
        <v>2772.19</v>
      </c>
    </row>
    <row r="24" spans="1:7" x14ac:dyDescent="0.35">
      <c r="A24" s="59" t="s">
        <v>27</v>
      </c>
      <c r="B24" s="59"/>
      <c r="C24" s="59"/>
      <c r="D24" s="59"/>
      <c r="E24" s="59"/>
      <c r="F24" s="10">
        <v>2772.19</v>
      </c>
    </row>
    <row r="25" spans="1:7" ht="21.75" customHeight="1" x14ac:dyDescent="0.35">
      <c r="A25" s="92" t="s">
        <v>38</v>
      </c>
      <c r="B25" s="92"/>
      <c r="C25" s="92"/>
      <c r="D25" s="92"/>
      <c r="E25" s="92"/>
      <c r="F25" s="13">
        <v>1184216.08</v>
      </c>
    </row>
    <row r="27" spans="1:7" ht="15" customHeight="1" x14ac:dyDescent="0.35">
      <c r="A27" s="45"/>
      <c r="B27" s="45"/>
      <c r="C27" s="45"/>
      <c r="D27" s="45"/>
      <c r="E27" s="45"/>
      <c r="F27" s="45"/>
      <c r="G27" s="45"/>
    </row>
  </sheetData>
  <mergeCells count="24">
    <mergeCell ref="A1:G1"/>
    <mergeCell ref="A2:G2"/>
    <mergeCell ref="A3:G3"/>
    <mergeCell ref="A5:G5"/>
    <mergeCell ref="A6:G6"/>
    <mergeCell ref="A8:G8"/>
    <mergeCell ref="A9:G9"/>
    <mergeCell ref="A10:G10"/>
    <mergeCell ref="A11:B11"/>
    <mergeCell ref="A12:G12"/>
    <mergeCell ref="A13:B13"/>
    <mergeCell ref="A14:B14"/>
    <mergeCell ref="A15:B15"/>
    <mergeCell ref="A16:B16"/>
    <mergeCell ref="A17:E17"/>
    <mergeCell ref="A23:B23"/>
    <mergeCell ref="A24:E24"/>
    <mergeCell ref="A25:E25"/>
    <mergeCell ref="A27:G27"/>
    <mergeCell ref="A18:G18"/>
    <mergeCell ref="A19:B19"/>
    <mergeCell ref="A20:B20"/>
    <mergeCell ref="A21:E21"/>
    <mergeCell ref="A22:G22"/>
  </mergeCells>
  <printOptions horizontalCentered="1"/>
  <pageMargins left="0.75" right="0.75" top="1" bottom="1" header="0.511811023622047" footer="0.511811023622047"/>
  <pageSetup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23"/>
  <sheetViews>
    <sheetView showGridLines="0" zoomScaleNormal="100" workbookViewId="0">
      <pane ySplit="4" topLeftCell="A9" activePane="bottomLeft" state="frozen"/>
      <selection pane="bottomLeft" activeCell="A23" sqref="A23:G23"/>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3</v>
      </c>
      <c r="B5" s="96"/>
      <c r="C5" s="96"/>
      <c r="D5" s="96"/>
      <c r="E5" s="96"/>
      <c r="F5" s="96"/>
      <c r="G5" s="96"/>
    </row>
    <row r="6" spans="1:7" ht="27.75" customHeight="1" x14ac:dyDescent="0.35">
      <c r="A6" s="97" t="s">
        <v>39</v>
      </c>
      <c r="B6" s="97"/>
      <c r="C6" s="97"/>
      <c r="D6" s="97"/>
      <c r="E6" s="97"/>
      <c r="F6" s="97"/>
      <c r="G6" s="97"/>
    </row>
    <row r="7" spans="1:7" x14ac:dyDescent="0.35">
      <c r="A7" s="1" t="s">
        <v>5</v>
      </c>
      <c r="B7" s="2" t="s">
        <v>6</v>
      </c>
      <c r="D7" s="3" t="s">
        <v>7</v>
      </c>
      <c r="E7" s="4">
        <f>+F21</f>
        <v>102818.76</v>
      </c>
    </row>
    <row r="8" spans="1:7" ht="15.75" customHeight="1" x14ac:dyDescent="0.35">
      <c r="A8" s="61" t="s">
        <v>8</v>
      </c>
      <c r="B8" s="61"/>
      <c r="C8" s="61"/>
      <c r="D8" s="61"/>
      <c r="E8" s="61"/>
      <c r="F8" s="61"/>
      <c r="G8" s="61"/>
    </row>
    <row r="9" spans="1:7" ht="66.75" customHeight="1" x14ac:dyDescent="0.35">
      <c r="A9" s="93" t="s">
        <v>40</v>
      </c>
      <c r="B9" s="93"/>
      <c r="C9" s="93"/>
      <c r="D9" s="93"/>
      <c r="E9" s="93"/>
      <c r="F9" s="93"/>
      <c r="G9" s="93"/>
    </row>
    <row r="10" spans="1:7" ht="18" customHeight="1" x14ac:dyDescent="0.35">
      <c r="A10" s="94" t="s">
        <v>41</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42</v>
      </c>
      <c r="B13" s="64"/>
      <c r="C13" s="6" t="s">
        <v>6</v>
      </c>
      <c r="D13" s="7">
        <v>1</v>
      </c>
      <c r="E13" s="8">
        <v>95000</v>
      </c>
      <c r="F13" s="9">
        <v>95000</v>
      </c>
    </row>
    <row r="14" spans="1:7" x14ac:dyDescent="0.35">
      <c r="A14" s="59" t="s">
        <v>19</v>
      </c>
      <c r="B14" s="59"/>
      <c r="C14" s="59"/>
      <c r="D14" s="59"/>
      <c r="E14" s="59"/>
      <c r="F14" s="10">
        <v>95000</v>
      </c>
    </row>
    <row r="15" spans="1:7" ht="15" customHeight="1" x14ac:dyDescent="0.35">
      <c r="A15" s="61" t="s">
        <v>20</v>
      </c>
      <c r="B15" s="61"/>
      <c r="C15" s="61"/>
      <c r="D15" s="61"/>
      <c r="E15" s="61"/>
      <c r="F15" s="61"/>
      <c r="G15" s="61"/>
    </row>
    <row r="16" spans="1:7" ht="15" customHeight="1" x14ac:dyDescent="0.35">
      <c r="A16" s="64" t="s">
        <v>43</v>
      </c>
      <c r="B16" s="64"/>
      <c r="C16" s="6" t="s">
        <v>6</v>
      </c>
      <c r="D16" s="11">
        <v>7.8380000000000005E-2</v>
      </c>
      <c r="E16" s="8">
        <v>95000</v>
      </c>
      <c r="F16" s="9">
        <v>7446.44</v>
      </c>
    </row>
    <row r="17" spans="1:7" x14ac:dyDescent="0.35">
      <c r="A17" s="59" t="s">
        <v>23</v>
      </c>
      <c r="B17" s="59"/>
      <c r="C17" s="59"/>
      <c r="D17" s="59"/>
      <c r="E17" s="59"/>
      <c r="F17" s="10">
        <v>7446.44</v>
      </c>
    </row>
    <row r="18" spans="1:7" ht="15" customHeight="1" x14ac:dyDescent="0.35">
      <c r="A18" s="61" t="s">
        <v>24</v>
      </c>
      <c r="B18" s="61"/>
      <c r="C18" s="61"/>
      <c r="D18" s="61"/>
      <c r="E18" s="61"/>
      <c r="F18" s="61"/>
      <c r="G18" s="61"/>
    </row>
    <row r="19" spans="1:7" ht="15" customHeight="1" x14ac:dyDescent="0.35">
      <c r="A19" s="64" t="s">
        <v>25</v>
      </c>
      <c r="B19" s="64"/>
      <c r="C19" s="6" t="s">
        <v>26</v>
      </c>
      <c r="D19" s="12">
        <v>1</v>
      </c>
      <c r="E19" s="9">
        <v>372.32</v>
      </c>
      <c r="F19" s="9">
        <v>372.32</v>
      </c>
    </row>
    <row r="20" spans="1:7" x14ac:dyDescent="0.35">
      <c r="A20" s="59" t="s">
        <v>27</v>
      </c>
      <c r="B20" s="59"/>
      <c r="C20" s="59"/>
      <c r="D20" s="59"/>
      <c r="E20" s="59"/>
      <c r="F20" s="10">
        <v>372.32</v>
      </c>
    </row>
    <row r="21" spans="1:7" ht="21.75" customHeight="1" x14ac:dyDescent="0.35">
      <c r="A21" s="92" t="s">
        <v>44</v>
      </c>
      <c r="B21" s="92"/>
      <c r="C21" s="92"/>
      <c r="D21" s="92"/>
      <c r="E21" s="92"/>
      <c r="F21" s="13">
        <v>102818.76</v>
      </c>
    </row>
    <row r="23" spans="1:7" ht="15" customHeight="1" x14ac:dyDescent="0.35">
      <c r="A23" s="45"/>
      <c r="B23" s="45"/>
      <c r="C23" s="45"/>
      <c r="D23" s="45"/>
      <c r="E23" s="45"/>
      <c r="F23" s="45"/>
      <c r="G23" s="45"/>
    </row>
  </sheetData>
  <mergeCells count="20">
    <mergeCell ref="A1:G1"/>
    <mergeCell ref="A2:G2"/>
    <mergeCell ref="A3:G3"/>
    <mergeCell ref="A5:G5"/>
    <mergeCell ref="A6:G6"/>
    <mergeCell ref="A8:G8"/>
    <mergeCell ref="A9:G9"/>
    <mergeCell ref="A10:G10"/>
    <mergeCell ref="A11:B11"/>
    <mergeCell ref="A12:G12"/>
    <mergeCell ref="A13:B13"/>
    <mergeCell ref="A14:E14"/>
    <mergeCell ref="A15:G15"/>
    <mergeCell ref="A16:B16"/>
    <mergeCell ref="A17:E17"/>
    <mergeCell ref="A18:G18"/>
    <mergeCell ref="A19:B19"/>
    <mergeCell ref="A20:E20"/>
    <mergeCell ref="A21:E21"/>
    <mergeCell ref="A23:G23"/>
  </mergeCells>
  <printOptions horizontalCentered="1"/>
  <pageMargins left="0.75" right="0.75" top="1" bottom="1" header="0.511811023622047" footer="0.511811023622047"/>
  <pageSetup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G24"/>
  <sheetViews>
    <sheetView showGridLines="0" zoomScaleNormal="100" workbookViewId="0">
      <pane ySplit="4" topLeftCell="A15" activePane="bottomLeft" state="frozen"/>
      <selection pane="bottomLeft" activeCell="A24" sqref="A24:G24"/>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45</v>
      </c>
      <c r="B5" s="96"/>
      <c r="C5" s="96"/>
      <c r="D5" s="96"/>
      <c r="E5" s="96"/>
      <c r="F5" s="96"/>
      <c r="G5" s="96"/>
    </row>
    <row r="6" spans="1:7" ht="27.75" customHeight="1" x14ac:dyDescent="0.35">
      <c r="A6" s="97" t="s">
        <v>46</v>
      </c>
      <c r="B6" s="97"/>
      <c r="C6" s="97"/>
      <c r="D6" s="97"/>
      <c r="E6" s="97"/>
      <c r="F6" s="97"/>
      <c r="G6" s="97"/>
    </row>
    <row r="7" spans="1:7" x14ac:dyDescent="0.35">
      <c r="A7" s="1" t="s">
        <v>5</v>
      </c>
      <c r="B7" s="2" t="s">
        <v>47</v>
      </c>
      <c r="D7" s="3" t="s">
        <v>7</v>
      </c>
      <c r="E7" s="4">
        <f>+F22</f>
        <v>12642.31</v>
      </c>
    </row>
    <row r="8" spans="1:7" ht="15.75" customHeight="1" x14ac:dyDescent="0.35">
      <c r="A8" s="61" t="s">
        <v>8</v>
      </c>
      <c r="B8" s="61"/>
      <c r="C8" s="61"/>
      <c r="D8" s="61"/>
      <c r="E8" s="61"/>
      <c r="F8" s="61"/>
      <c r="G8" s="61"/>
    </row>
    <row r="9" spans="1:7" ht="69.75" customHeight="1" x14ac:dyDescent="0.35">
      <c r="A9" s="93" t="s">
        <v>48</v>
      </c>
      <c r="B9" s="93"/>
      <c r="C9" s="93"/>
      <c r="D9" s="93"/>
      <c r="E9" s="93"/>
      <c r="F9" s="93"/>
      <c r="G9" s="93"/>
    </row>
    <row r="10" spans="1:7" ht="18" customHeight="1" x14ac:dyDescent="0.35">
      <c r="A10" s="94" t="s">
        <v>49</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50</v>
      </c>
      <c r="B13" s="64"/>
      <c r="C13" s="6" t="s">
        <v>18</v>
      </c>
      <c r="D13" s="7">
        <v>0.01</v>
      </c>
      <c r="E13" s="8">
        <v>180000</v>
      </c>
      <c r="F13" s="9">
        <v>1800</v>
      </c>
    </row>
    <row r="14" spans="1:7" x14ac:dyDescent="0.35">
      <c r="A14" s="59" t="s">
        <v>19</v>
      </c>
      <c r="B14" s="59"/>
      <c r="C14" s="59"/>
      <c r="D14" s="59"/>
      <c r="E14" s="59"/>
      <c r="F14" s="10">
        <v>1800</v>
      </c>
    </row>
    <row r="15" spans="1:7" ht="15" customHeight="1" x14ac:dyDescent="0.35">
      <c r="A15" s="61" t="s">
        <v>20</v>
      </c>
      <c r="B15" s="61"/>
      <c r="C15" s="61"/>
      <c r="D15" s="61"/>
      <c r="E15" s="61"/>
      <c r="F15" s="61"/>
      <c r="G15" s="61"/>
    </row>
    <row r="16" spans="1:7" ht="15" customHeight="1" x14ac:dyDescent="0.35">
      <c r="A16" s="64" t="s">
        <v>51</v>
      </c>
      <c r="B16" s="64"/>
      <c r="C16" s="6" t="s">
        <v>47</v>
      </c>
      <c r="D16" s="11">
        <v>6.0740000000000002E-2</v>
      </c>
      <c r="E16" s="8">
        <v>95000</v>
      </c>
      <c r="F16" s="9">
        <v>5770.42</v>
      </c>
    </row>
    <row r="17" spans="1:7" ht="15" customHeight="1" x14ac:dyDescent="0.35">
      <c r="A17" s="64" t="s">
        <v>52</v>
      </c>
      <c r="B17" s="64"/>
      <c r="C17" s="6" t="s">
        <v>47</v>
      </c>
      <c r="D17" s="11">
        <v>6.0740000000000002E-2</v>
      </c>
      <c r="E17" s="8">
        <v>75000</v>
      </c>
      <c r="F17" s="9">
        <v>4555.59</v>
      </c>
    </row>
    <row r="18" spans="1:7" x14ac:dyDescent="0.35">
      <c r="A18" s="59" t="s">
        <v>23</v>
      </c>
      <c r="B18" s="59"/>
      <c r="C18" s="59"/>
      <c r="D18" s="59"/>
      <c r="E18" s="59"/>
      <c r="F18" s="10">
        <v>10326.01</v>
      </c>
    </row>
    <row r="19" spans="1:7" ht="15" customHeight="1" x14ac:dyDescent="0.35">
      <c r="A19" s="61" t="s">
        <v>24</v>
      </c>
      <c r="B19" s="61"/>
      <c r="C19" s="61"/>
      <c r="D19" s="61"/>
      <c r="E19" s="61"/>
      <c r="F19" s="61"/>
      <c r="G19" s="61"/>
    </row>
    <row r="20" spans="1:7" ht="15" customHeight="1" x14ac:dyDescent="0.35">
      <c r="A20" s="64" t="s">
        <v>25</v>
      </c>
      <c r="B20" s="64"/>
      <c r="C20" s="6" t="s">
        <v>26</v>
      </c>
      <c r="D20" s="12">
        <v>1</v>
      </c>
      <c r="E20" s="9">
        <v>516.29999999999995</v>
      </c>
      <c r="F20" s="9">
        <v>516.29999999999995</v>
      </c>
    </row>
    <row r="21" spans="1:7" x14ac:dyDescent="0.35">
      <c r="A21" s="59" t="s">
        <v>27</v>
      </c>
      <c r="B21" s="59"/>
      <c r="C21" s="59"/>
      <c r="D21" s="59"/>
      <c r="E21" s="59"/>
      <c r="F21" s="10">
        <v>516.29999999999995</v>
      </c>
    </row>
    <row r="22" spans="1:7" ht="21.75" customHeight="1" x14ac:dyDescent="0.35">
      <c r="A22" s="92" t="s">
        <v>53</v>
      </c>
      <c r="B22" s="92"/>
      <c r="C22" s="92"/>
      <c r="D22" s="92"/>
      <c r="E22" s="92"/>
      <c r="F22" s="13">
        <v>12642.31</v>
      </c>
    </row>
    <row r="24" spans="1:7" ht="15" customHeight="1" x14ac:dyDescent="0.35">
      <c r="A24" s="45"/>
      <c r="B24" s="45"/>
      <c r="C24" s="45"/>
      <c r="D24" s="45"/>
      <c r="E24" s="45"/>
      <c r="F24" s="45"/>
      <c r="G24" s="45"/>
    </row>
  </sheetData>
  <mergeCells count="21">
    <mergeCell ref="A1:G1"/>
    <mergeCell ref="A2:G2"/>
    <mergeCell ref="A3:G3"/>
    <mergeCell ref="A5:G5"/>
    <mergeCell ref="A6:G6"/>
    <mergeCell ref="A8:G8"/>
    <mergeCell ref="A9:G9"/>
    <mergeCell ref="A10:G10"/>
    <mergeCell ref="A11:B11"/>
    <mergeCell ref="A12:G12"/>
    <mergeCell ref="A13:B13"/>
    <mergeCell ref="A14:E14"/>
    <mergeCell ref="A15:G15"/>
    <mergeCell ref="A16:B16"/>
    <mergeCell ref="A17:B17"/>
    <mergeCell ref="A24:G24"/>
    <mergeCell ref="A18:E18"/>
    <mergeCell ref="A19:G19"/>
    <mergeCell ref="A20:B20"/>
    <mergeCell ref="A21:E21"/>
    <mergeCell ref="A22:E22"/>
  </mergeCells>
  <printOptions horizontalCentered="1"/>
  <pageMargins left="0.75" right="0.75" top="1" bottom="1" header="0.511811023622047" footer="0.511811023622047"/>
  <pageSetup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28"/>
  <sheetViews>
    <sheetView showGridLines="0" zoomScaleNormal="100" workbookViewId="0">
      <pane ySplit="4" topLeftCell="A9" activePane="bottomLeft" state="frozen"/>
      <selection pane="bottomLeft" activeCell="D15" sqref="D15"/>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45</v>
      </c>
      <c r="B5" s="96"/>
      <c r="C5" s="96"/>
      <c r="D5" s="96"/>
      <c r="E5" s="96"/>
      <c r="F5" s="96"/>
      <c r="G5" s="96"/>
    </row>
    <row r="6" spans="1:7" ht="27.75" customHeight="1" x14ac:dyDescent="0.35">
      <c r="A6" s="97" t="s">
        <v>54</v>
      </c>
      <c r="B6" s="97"/>
      <c r="C6" s="97"/>
      <c r="D6" s="97"/>
      <c r="E6" s="97"/>
      <c r="F6" s="97"/>
      <c r="G6" s="97"/>
    </row>
    <row r="7" spans="1:7" x14ac:dyDescent="0.35">
      <c r="A7" s="1" t="s">
        <v>5</v>
      </c>
      <c r="B7" s="2" t="s">
        <v>47</v>
      </c>
      <c r="D7" s="3" t="s">
        <v>7</v>
      </c>
      <c r="E7" s="4">
        <f>+F26</f>
        <v>78495.360000000001</v>
      </c>
    </row>
    <row r="8" spans="1:7" ht="15.75" customHeight="1" x14ac:dyDescent="0.35">
      <c r="A8" s="61" t="s">
        <v>8</v>
      </c>
      <c r="B8" s="61"/>
      <c r="C8" s="61"/>
      <c r="D8" s="61"/>
      <c r="E8" s="61"/>
      <c r="F8" s="61"/>
      <c r="G8" s="61"/>
    </row>
    <row r="9" spans="1:7" ht="87" customHeight="1" x14ac:dyDescent="0.35">
      <c r="A9" s="93" t="s">
        <v>55</v>
      </c>
      <c r="B9" s="93"/>
      <c r="C9" s="93"/>
      <c r="D9" s="93"/>
      <c r="E9" s="93"/>
      <c r="F9" s="93"/>
      <c r="G9" s="93"/>
    </row>
    <row r="10" spans="1:7" ht="18" customHeight="1" x14ac:dyDescent="0.35">
      <c r="A10" s="94" t="s">
        <v>56</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57</v>
      </c>
      <c r="B13" s="64"/>
      <c r="C13" s="6" t="s">
        <v>47</v>
      </c>
      <c r="D13" s="7">
        <v>1</v>
      </c>
      <c r="E13" s="8">
        <v>22000</v>
      </c>
      <c r="F13" s="9">
        <f>D13*E13</f>
        <v>22000</v>
      </c>
    </row>
    <row r="14" spans="1:7" ht="15" customHeight="1" x14ac:dyDescent="0.35">
      <c r="A14" s="64" t="s">
        <v>58</v>
      </c>
      <c r="B14" s="64"/>
      <c r="C14" s="6" t="s">
        <v>59</v>
      </c>
      <c r="D14" s="7">
        <v>1.2210000000000001</v>
      </c>
      <c r="E14" s="8">
        <v>9500</v>
      </c>
      <c r="F14" s="9">
        <f t="shared" ref="F14:F17" si="0">D14*E14</f>
        <v>11599.5</v>
      </c>
    </row>
    <row r="15" spans="1:7" ht="15" customHeight="1" x14ac:dyDescent="0.35">
      <c r="A15" s="64" t="s">
        <v>60</v>
      </c>
      <c r="B15" s="64"/>
      <c r="C15" s="6" t="s">
        <v>26</v>
      </c>
      <c r="D15" s="7">
        <v>0.45</v>
      </c>
      <c r="E15" s="8">
        <v>4500</v>
      </c>
      <c r="F15" s="9">
        <f t="shared" si="0"/>
        <v>2025</v>
      </c>
    </row>
    <row r="16" spans="1:7" ht="15" customHeight="1" x14ac:dyDescent="0.35">
      <c r="A16" s="64" t="s">
        <v>61</v>
      </c>
      <c r="B16" s="64"/>
      <c r="C16" s="6" t="s">
        <v>62</v>
      </c>
      <c r="D16" s="7">
        <v>0.35</v>
      </c>
      <c r="E16" s="8">
        <v>3800</v>
      </c>
      <c r="F16" s="9">
        <f t="shared" si="0"/>
        <v>1330</v>
      </c>
    </row>
    <row r="17" spans="1:7" ht="15" customHeight="1" x14ac:dyDescent="0.35">
      <c r="A17" s="64" t="s">
        <v>63</v>
      </c>
      <c r="B17" s="64"/>
      <c r="C17" s="6" t="s">
        <v>64</v>
      </c>
      <c r="D17" s="7">
        <v>0.05</v>
      </c>
      <c r="E17" s="8">
        <v>95000</v>
      </c>
      <c r="F17" s="9">
        <f t="shared" si="0"/>
        <v>4750</v>
      </c>
    </row>
    <row r="18" spans="1:7" x14ac:dyDescent="0.35">
      <c r="A18" s="59" t="s">
        <v>19</v>
      </c>
      <c r="B18" s="59"/>
      <c r="C18" s="59"/>
      <c r="D18" s="59"/>
      <c r="E18" s="59"/>
      <c r="F18" s="10">
        <f>SUM(F13:F17)</f>
        <v>41704.5</v>
      </c>
    </row>
    <row r="19" spans="1:7" ht="15" customHeight="1" x14ac:dyDescent="0.35">
      <c r="A19" s="61" t="s">
        <v>20</v>
      </c>
      <c r="B19" s="61"/>
      <c r="C19" s="61"/>
      <c r="D19" s="61"/>
      <c r="E19" s="61"/>
      <c r="F19" s="61"/>
      <c r="G19" s="61"/>
    </row>
    <row r="20" spans="1:7" ht="15" customHeight="1" x14ac:dyDescent="0.35">
      <c r="A20" s="64" t="s">
        <v>65</v>
      </c>
      <c r="B20" s="64"/>
      <c r="C20" s="6" t="s">
        <v>47</v>
      </c>
      <c r="D20" s="11">
        <v>0.2034</v>
      </c>
      <c r="E20" s="8">
        <v>95000</v>
      </c>
      <c r="F20" s="9">
        <f>D20*E20</f>
        <v>19323</v>
      </c>
    </row>
    <row r="21" spans="1:7" ht="15" customHeight="1" x14ac:dyDescent="0.35">
      <c r="A21" s="64" t="s">
        <v>66</v>
      </c>
      <c r="B21" s="64"/>
      <c r="C21" s="6" t="s">
        <v>47</v>
      </c>
      <c r="D21" s="11">
        <v>0.2034</v>
      </c>
      <c r="E21" s="8">
        <v>75000</v>
      </c>
      <c r="F21" s="9">
        <f>D21*E21</f>
        <v>15255</v>
      </c>
    </row>
    <row r="22" spans="1:7" x14ac:dyDescent="0.35">
      <c r="A22" s="59" t="s">
        <v>23</v>
      </c>
      <c r="B22" s="59"/>
      <c r="C22" s="59"/>
      <c r="D22" s="59"/>
      <c r="E22" s="59"/>
      <c r="F22" s="10">
        <f>SUM(F20:F21)</f>
        <v>34578</v>
      </c>
    </row>
    <row r="23" spans="1:7" ht="15" customHeight="1" x14ac:dyDescent="0.35">
      <c r="A23" s="61" t="s">
        <v>24</v>
      </c>
      <c r="B23" s="61"/>
      <c r="C23" s="61"/>
      <c r="D23" s="61"/>
      <c r="E23" s="61"/>
      <c r="F23" s="61"/>
      <c r="G23" s="61"/>
    </row>
    <row r="24" spans="1:7" ht="15" customHeight="1" x14ac:dyDescent="0.35">
      <c r="A24" s="64" t="s">
        <v>25</v>
      </c>
      <c r="B24" s="64"/>
      <c r="C24" s="6" t="s">
        <v>26</v>
      </c>
      <c r="D24" s="12">
        <v>1</v>
      </c>
      <c r="E24" s="9">
        <v>2212.86</v>
      </c>
      <c r="F24" s="9">
        <f>D24*E24</f>
        <v>2212.86</v>
      </c>
    </row>
    <row r="25" spans="1:7" x14ac:dyDescent="0.35">
      <c r="A25" s="59" t="s">
        <v>27</v>
      </c>
      <c r="B25" s="59"/>
      <c r="C25" s="59"/>
      <c r="D25" s="59"/>
      <c r="E25" s="59"/>
      <c r="F25" s="10">
        <f>F24</f>
        <v>2212.86</v>
      </c>
    </row>
    <row r="26" spans="1:7" ht="21.75" customHeight="1" x14ac:dyDescent="0.35">
      <c r="A26" s="92" t="s">
        <v>67</v>
      </c>
      <c r="B26" s="92"/>
      <c r="C26" s="92"/>
      <c r="D26" s="92"/>
      <c r="E26" s="92"/>
      <c r="F26" s="13">
        <f>+F25+F22+F18</f>
        <v>78495.360000000001</v>
      </c>
    </row>
    <row r="28" spans="1:7" ht="15" customHeight="1" x14ac:dyDescent="0.35">
      <c r="A28" s="45"/>
      <c r="B28" s="45"/>
      <c r="C28" s="45"/>
      <c r="D28" s="45"/>
      <c r="E28" s="45"/>
      <c r="F28" s="45"/>
      <c r="G28" s="45"/>
    </row>
  </sheetData>
  <mergeCells count="25">
    <mergeCell ref="A1:G1"/>
    <mergeCell ref="A2:G2"/>
    <mergeCell ref="A3:G3"/>
    <mergeCell ref="A5:G5"/>
    <mergeCell ref="A6:G6"/>
    <mergeCell ref="A8:G8"/>
    <mergeCell ref="A9:G9"/>
    <mergeCell ref="A10:G10"/>
    <mergeCell ref="A11:B11"/>
    <mergeCell ref="A12:G12"/>
    <mergeCell ref="A13:B13"/>
    <mergeCell ref="A14:B14"/>
    <mergeCell ref="A15:B15"/>
    <mergeCell ref="A16:B16"/>
    <mergeCell ref="A17:B17"/>
    <mergeCell ref="A18:E18"/>
    <mergeCell ref="A19:G19"/>
    <mergeCell ref="A20:B20"/>
    <mergeCell ref="A21:B21"/>
    <mergeCell ref="A22:E22"/>
    <mergeCell ref="A23:G23"/>
    <mergeCell ref="A24:B24"/>
    <mergeCell ref="A25:E25"/>
    <mergeCell ref="A26:E26"/>
    <mergeCell ref="A28:G28"/>
  </mergeCells>
  <printOptions horizontalCentered="1"/>
  <pageMargins left="0.75" right="0.75" top="1" bottom="1" header="0.511811023622047" footer="0.511811023622047"/>
  <pageSetup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G29"/>
  <sheetViews>
    <sheetView showGridLines="0" zoomScaleNormal="100" workbookViewId="0">
      <pane ySplit="4" topLeftCell="A10" activePane="bottomLeft" state="frozen"/>
      <selection pane="bottomLeft" activeCell="A23" sqref="A23:E23"/>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45</v>
      </c>
      <c r="B5" s="96"/>
      <c r="C5" s="96"/>
      <c r="D5" s="96"/>
      <c r="E5" s="96"/>
      <c r="F5" s="96"/>
      <c r="G5" s="96"/>
    </row>
    <row r="6" spans="1:7" ht="27.75" customHeight="1" x14ac:dyDescent="0.35">
      <c r="A6" s="97" t="s">
        <v>68</v>
      </c>
      <c r="B6" s="97"/>
      <c r="C6" s="97"/>
      <c r="D6" s="97"/>
      <c r="E6" s="97"/>
      <c r="F6" s="97"/>
      <c r="G6" s="97"/>
    </row>
    <row r="7" spans="1:7" x14ac:dyDescent="0.35">
      <c r="A7" s="1" t="s">
        <v>5</v>
      </c>
      <c r="B7" s="2" t="s">
        <v>47</v>
      </c>
      <c r="D7" s="3" t="s">
        <v>7</v>
      </c>
      <c r="E7" s="4">
        <f>+F27</f>
        <v>132249.09</v>
      </c>
    </row>
    <row r="8" spans="1:7" ht="15.75" customHeight="1" x14ac:dyDescent="0.35">
      <c r="A8" s="61" t="s">
        <v>8</v>
      </c>
      <c r="B8" s="61"/>
      <c r="C8" s="61"/>
      <c r="D8" s="61"/>
      <c r="E8" s="61"/>
      <c r="F8" s="61"/>
      <c r="G8" s="61"/>
    </row>
    <row r="9" spans="1:7" ht="91.5" customHeight="1" x14ac:dyDescent="0.35">
      <c r="A9" s="93" t="s">
        <v>69</v>
      </c>
      <c r="B9" s="93"/>
      <c r="C9" s="93"/>
      <c r="D9" s="93"/>
      <c r="E9" s="93"/>
      <c r="F9" s="93"/>
      <c r="G9" s="93"/>
    </row>
    <row r="10" spans="1:7" ht="18" customHeight="1" x14ac:dyDescent="0.35">
      <c r="A10" s="94" t="s">
        <v>70</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57</v>
      </c>
      <c r="B13" s="64"/>
      <c r="C13" s="6" t="s">
        <v>47</v>
      </c>
      <c r="D13" s="7">
        <v>1</v>
      </c>
      <c r="E13" s="8">
        <v>22000</v>
      </c>
      <c r="F13" s="9">
        <f>D13*E13</f>
        <v>22000</v>
      </c>
    </row>
    <row r="14" spans="1:7" ht="15" customHeight="1" x14ac:dyDescent="0.35">
      <c r="A14" s="64" t="s">
        <v>71</v>
      </c>
      <c r="B14" s="64"/>
      <c r="C14" s="6" t="s">
        <v>59</v>
      </c>
      <c r="D14" s="7">
        <v>2.5</v>
      </c>
      <c r="E14" s="8">
        <v>9500</v>
      </c>
      <c r="F14" s="9">
        <f t="shared" ref="F14:F17" si="0">D14*E14</f>
        <v>23750</v>
      </c>
    </row>
    <row r="15" spans="1:7" ht="15" customHeight="1" x14ac:dyDescent="0.35">
      <c r="A15" s="64" t="s">
        <v>72</v>
      </c>
      <c r="B15" s="64"/>
      <c r="C15" s="6" t="s">
        <v>59</v>
      </c>
      <c r="D15" s="7">
        <v>0.9</v>
      </c>
      <c r="E15" s="8">
        <v>14000</v>
      </c>
      <c r="F15" s="9">
        <f t="shared" si="0"/>
        <v>12600</v>
      </c>
    </row>
    <row r="16" spans="1:7" ht="15" customHeight="1" x14ac:dyDescent="0.35">
      <c r="A16" s="64" t="s">
        <v>73</v>
      </c>
      <c r="B16" s="64"/>
      <c r="C16" s="6" t="s">
        <v>26</v>
      </c>
      <c r="D16" s="7">
        <v>0.9</v>
      </c>
      <c r="E16" s="8">
        <v>7500</v>
      </c>
      <c r="F16" s="9">
        <f t="shared" si="0"/>
        <v>6750</v>
      </c>
    </row>
    <row r="17" spans="1:7" ht="15" customHeight="1" x14ac:dyDescent="0.35">
      <c r="A17" s="64" t="s">
        <v>74</v>
      </c>
      <c r="B17" s="64"/>
      <c r="C17" s="6" t="s">
        <v>64</v>
      </c>
      <c r="D17" s="7">
        <v>0.05</v>
      </c>
      <c r="E17" s="8">
        <v>95000</v>
      </c>
      <c r="F17" s="9">
        <f t="shared" si="0"/>
        <v>4750</v>
      </c>
    </row>
    <row r="18" spans="1:7" x14ac:dyDescent="0.35">
      <c r="A18" s="59" t="s">
        <v>19</v>
      </c>
      <c r="B18" s="59"/>
      <c r="C18" s="59"/>
      <c r="D18" s="59"/>
      <c r="E18" s="59"/>
      <c r="F18" s="10">
        <f>SUM(F13:F17)</f>
        <v>69850</v>
      </c>
    </row>
    <row r="19" spans="1:7" ht="15" customHeight="1" x14ac:dyDescent="0.35">
      <c r="A19" s="61" t="s">
        <v>20</v>
      </c>
      <c r="B19" s="61"/>
      <c r="C19" s="61"/>
      <c r="D19" s="61"/>
      <c r="E19" s="61"/>
      <c r="F19" s="61"/>
      <c r="G19" s="61"/>
    </row>
    <row r="20" spans="1:7" ht="15" customHeight="1" x14ac:dyDescent="0.35">
      <c r="A20" s="64" t="s">
        <v>75</v>
      </c>
      <c r="B20" s="64"/>
      <c r="C20" s="6" t="s">
        <v>47</v>
      </c>
      <c r="D20" s="11">
        <v>0.210536</v>
      </c>
      <c r="E20" s="8">
        <v>105000</v>
      </c>
      <c r="F20" s="9">
        <f>D20*E20</f>
        <v>22106.28</v>
      </c>
    </row>
    <row r="21" spans="1:7" ht="15" customHeight="1" x14ac:dyDescent="0.35">
      <c r="A21" s="64" t="s">
        <v>76</v>
      </c>
      <c r="B21" s="64"/>
      <c r="C21" s="6" t="s">
        <v>47</v>
      </c>
      <c r="D21" s="11">
        <v>0.210536</v>
      </c>
      <c r="E21" s="8">
        <v>75000</v>
      </c>
      <c r="F21" s="9">
        <f t="shared" ref="F21:F22" si="1">D21*E21</f>
        <v>15790.2</v>
      </c>
    </row>
    <row r="22" spans="1:7" ht="15" customHeight="1" x14ac:dyDescent="0.35">
      <c r="A22" s="64" t="s">
        <v>77</v>
      </c>
      <c r="B22" s="64"/>
      <c r="C22" s="6" t="s">
        <v>47</v>
      </c>
      <c r="D22" s="11">
        <v>0.210536</v>
      </c>
      <c r="E22" s="8">
        <v>100000</v>
      </c>
      <c r="F22" s="9">
        <f t="shared" si="1"/>
        <v>21053.599999999999</v>
      </c>
    </row>
    <row r="23" spans="1:7" x14ac:dyDescent="0.35">
      <c r="A23" s="59" t="s">
        <v>23</v>
      </c>
      <c r="B23" s="59"/>
      <c r="C23" s="59"/>
      <c r="D23" s="59"/>
      <c r="E23" s="59"/>
      <c r="F23" s="10">
        <f>SUM(F20:F22)</f>
        <v>58950.079999999994</v>
      </c>
    </row>
    <row r="24" spans="1:7" ht="15" customHeight="1" x14ac:dyDescent="0.35">
      <c r="A24" s="61" t="s">
        <v>24</v>
      </c>
      <c r="B24" s="61"/>
      <c r="C24" s="61"/>
      <c r="D24" s="61"/>
      <c r="E24" s="61"/>
      <c r="F24" s="61"/>
      <c r="G24" s="61"/>
    </row>
    <row r="25" spans="1:7" ht="15" customHeight="1" x14ac:dyDescent="0.35">
      <c r="A25" s="64" t="s">
        <v>25</v>
      </c>
      <c r="B25" s="64"/>
      <c r="C25" s="6" t="s">
        <v>26</v>
      </c>
      <c r="D25" s="12">
        <v>1</v>
      </c>
      <c r="E25" s="9">
        <v>3449.01</v>
      </c>
      <c r="F25" s="9">
        <f>D25*E25</f>
        <v>3449.01</v>
      </c>
    </row>
    <row r="26" spans="1:7" x14ac:dyDescent="0.35">
      <c r="A26" s="59" t="s">
        <v>27</v>
      </c>
      <c r="B26" s="59"/>
      <c r="C26" s="59"/>
      <c r="D26" s="59"/>
      <c r="E26" s="59"/>
      <c r="F26" s="10">
        <f>+F25</f>
        <v>3449.01</v>
      </c>
    </row>
    <row r="27" spans="1:7" ht="21.75" customHeight="1" x14ac:dyDescent="0.35">
      <c r="A27" s="92" t="s">
        <v>78</v>
      </c>
      <c r="B27" s="92"/>
      <c r="C27" s="92"/>
      <c r="D27" s="92"/>
      <c r="E27" s="92"/>
      <c r="F27" s="13">
        <f>F18+F23+F26</f>
        <v>132249.09</v>
      </c>
    </row>
    <row r="29" spans="1:7" ht="15" customHeight="1" x14ac:dyDescent="0.35">
      <c r="A29" s="45"/>
      <c r="B29" s="45"/>
      <c r="C29" s="45"/>
      <c r="D29" s="45"/>
      <c r="E29" s="45"/>
      <c r="F29" s="45"/>
      <c r="G29" s="45"/>
    </row>
  </sheetData>
  <mergeCells count="26">
    <mergeCell ref="A1:G1"/>
    <mergeCell ref="A2:G2"/>
    <mergeCell ref="A3:G3"/>
    <mergeCell ref="A5:G5"/>
    <mergeCell ref="A6:G6"/>
    <mergeCell ref="A8:G8"/>
    <mergeCell ref="A9:G9"/>
    <mergeCell ref="A10:G10"/>
    <mergeCell ref="A11:B11"/>
    <mergeCell ref="A12:G12"/>
    <mergeCell ref="A13:B13"/>
    <mergeCell ref="A14:B14"/>
    <mergeCell ref="A15:B15"/>
    <mergeCell ref="A16:B16"/>
    <mergeCell ref="A17:B17"/>
    <mergeCell ref="A18:E18"/>
    <mergeCell ref="A19:G19"/>
    <mergeCell ref="A20:B20"/>
    <mergeCell ref="A21:B21"/>
    <mergeCell ref="A22:B22"/>
    <mergeCell ref="A29:G29"/>
    <mergeCell ref="A23:E23"/>
    <mergeCell ref="A24:G24"/>
    <mergeCell ref="A25:B25"/>
    <mergeCell ref="A26:E26"/>
    <mergeCell ref="A27:E27"/>
  </mergeCells>
  <printOptions horizontalCentered="1"/>
  <pageMargins left="0.75" right="0.75" top="1" bottom="1" header="0.511811023622047" footer="0.511811023622047"/>
  <pageSetup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G27"/>
  <sheetViews>
    <sheetView showGridLines="0" zoomScaleNormal="100" workbookViewId="0">
      <pane ySplit="4" topLeftCell="A12" activePane="bottomLeft" state="frozen"/>
      <selection pane="bottomLeft" activeCell="A20" sqref="A20:E20"/>
    </sheetView>
  </sheetViews>
  <sheetFormatPr baseColWidth="10" defaultColWidth="8.6328125" defaultRowHeight="14.5" x14ac:dyDescent="0.35"/>
  <cols>
    <col min="1" max="1" width="8" customWidth="1"/>
    <col min="2" max="2" width="44" customWidth="1"/>
    <col min="3" max="3" width="9.6328125" bestFit="1"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79</v>
      </c>
      <c r="B5" s="96"/>
      <c r="C5" s="96"/>
      <c r="D5" s="96"/>
      <c r="E5" s="96"/>
      <c r="F5" s="96"/>
      <c r="G5" s="96"/>
    </row>
    <row r="6" spans="1:7" ht="27.75" customHeight="1" x14ac:dyDescent="0.35">
      <c r="A6" s="97" t="s">
        <v>80</v>
      </c>
      <c r="B6" s="97"/>
      <c r="C6" s="97"/>
      <c r="D6" s="97"/>
      <c r="E6" s="97"/>
      <c r="F6" s="97"/>
      <c r="G6" s="97"/>
    </row>
    <row r="7" spans="1:7" x14ac:dyDescent="0.35">
      <c r="A7" s="1" t="s">
        <v>5</v>
      </c>
      <c r="B7" s="2" t="s">
        <v>47</v>
      </c>
      <c r="D7" s="3" t="s">
        <v>7</v>
      </c>
      <c r="E7" s="4">
        <f>+F25</f>
        <v>18664.039000000001</v>
      </c>
    </row>
    <row r="8" spans="1:7" ht="15.75" customHeight="1" x14ac:dyDescent="0.35">
      <c r="A8" s="61" t="s">
        <v>8</v>
      </c>
      <c r="B8" s="61"/>
      <c r="C8" s="61"/>
      <c r="D8" s="61"/>
      <c r="E8" s="61"/>
      <c r="F8" s="61"/>
      <c r="G8" s="61"/>
    </row>
    <row r="9" spans="1:7" ht="99.75" customHeight="1" x14ac:dyDescent="0.35">
      <c r="A9" s="93" t="s">
        <v>81</v>
      </c>
      <c r="B9" s="93"/>
      <c r="C9" s="93"/>
      <c r="D9" s="93"/>
      <c r="E9" s="93"/>
      <c r="F9" s="93"/>
      <c r="G9" s="93"/>
    </row>
    <row r="10" spans="1:7" ht="18" customHeight="1" x14ac:dyDescent="0.35">
      <c r="A10" s="94" t="s">
        <v>82</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83</v>
      </c>
      <c r="B13" s="64"/>
      <c r="C13" s="6" t="s">
        <v>64</v>
      </c>
      <c r="D13" s="7">
        <v>0.05</v>
      </c>
      <c r="E13" s="8">
        <v>95000</v>
      </c>
      <c r="F13" s="9">
        <f>D13*E13</f>
        <v>4750</v>
      </c>
    </row>
    <row r="14" spans="1:7" ht="15" customHeight="1" x14ac:dyDescent="0.35">
      <c r="A14" s="64" t="s">
        <v>84</v>
      </c>
      <c r="B14" s="64"/>
      <c r="C14" s="6" t="s">
        <v>62</v>
      </c>
      <c r="D14" s="7">
        <v>0.15</v>
      </c>
      <c r="E14" s="8">
        <v>4200</v>
      </c>
      <c r="F14" s="9">
        <f t="shared" ref="F14:F15" si="0">D14*E14</f>
        <v>630</v>
      </c>
    </row>
    <row r="15" spans="1:7" ht="15" customHeight="1" x14ac:dyDescent="0.35">
      <c r="A15" s="64" t="s">
        <v>85</v>
      </c>
      <c r="B15" s="64"/>
      <c r="C15" s="6" t="s">
        <v>26</v>
      </c>
      <c r="D15" s="7">
        <v>0.8</v>
      </c>
      <c r="E15" s="8">
        <v>2000</v>
      </c>
      <c r="F15" s="9">
        <f t="shared" si="0"/>
        <v>1600</v>
      </c>
    </row>
    <row r="16" spans="1:7" x14ac:dyDescent="0.35">
      <c r="A16" s="59" t="s">
        <v>19</v>
      </c>
      <c r="B16" s="59"/>
      <c r="C16" s="59"/>
      <c r="D16" s="59"/>
      <c r="E16" s="59"/>
      <c r="F16" s="10">
        <f>SUM(F13:F15)</f>
        <v>6980</v>
      </c>
    </row>
    <row r="17" spans="1:7" ht="15" customHeight="1" x14ac:dyDescent="0.35">
      <c r="A17" s="61" t="s">
        <v>20</v>
      </c>
      <c r="B17" s="61"/>
      <c r="C17" s="61"/>
      <c r="D17" s="61"/>
      <c r="E17" s="61"/>
      <c r="F17" s="61"/>
      <c r="G17" s="61"/>
    </row>
    <row r="18" spans="1:7" ht="15" customHeight="1" x14ac:dyDescent="0.35">
      <c r="A18" s="64" t="s">
        <v>86</v>
      </c>
      <c r="B18" s="64"/>
      <c r="C18" s="6" t="s">
        <v>47</v>
      </c>
      <c r="D18" s="11">
        <v>5.3080000000000002E-2</v>
      </c>
      <c r="E18" s="8">
        <v>90000</v>
      </c>
      <c r="F18" s="9">
        <f>D18*E18</f>
        <v>4777.2</v>
      </c>
    </row>
    <row r="19" spans="1:7" ht="15" customHeight="1" x14ac:dyDescent="0.35">
      <c r="A19" s="64" t="s">
        <v>87</v>
      </c>
      <c r="B19" s="64"/>
      <c r="C19" s="6" t="s">
        <v>47</v>
      </c>
      <c r="D19" s="11">
        <v>5.3080000000000002E-2</v>
      </c>
      <c r="E19" s="8">
        <v>75000</v>
      </c>
      <c r="F19" s="9">
        <f>D19*E19</f>
        <v>3981</v>
      </c>
    </row>
    <row r="20" spans="1:7" x14ac:dyDescent="0.35">
      <c r="A20" s="59" t="s">
        <v>23</v>
      </c>
      <c r="B20" s="59"/>
      <c r="C20" s="59"/>
      <c r="D20" s="59"/>
      <c r="E20" s="59"/>
      <c r="F20" s="10">
        <f>SUM(F18:F19)</f>
        <v>8758.2000000000007</v>
      </c>
    </row>
    <row r="21" spans="1:7" ht="15" customHeight="1" x14ac:dyDescent="0.35">
      <c r="A21" s="61" t="s">
        <v>24</v>
      </c>
      <c r="B21" s="61"/>
      <c r="C21" s="61"/>
      <c r="D21" s="61"/>
      <c r="E21" s="61"/>
      <c r="F21" s="61"/>
      <c r="G21" s="61"/>
    </row>
    <row r="22" spans="1:7" ht="15" customHeight="1" x14ac:dyDescent="0.35">
      <c r="A22" s="64" t="s">
        <v>548</v>
      </c>
      <c r="B22" s="64"/>
      <c r="C22" s="6" t="s">
        <v>547</v>
      </c>
      <c r="D22" s="42">
        <v>0.1</v>
      </c>
      <c r="E22" s="8">
        <v>22404.09</v>
      </c>
      <c r="F22" s="9">
        <f>D22*E22</f>
        <v>2240.4090000000001</v>
      </c>
      <c r="G22" s="41"/>
    </row>
    <row r="23" spans="1:7" ht="15" customHeight="1" x14ac:dyDescent="0.35">
      <c r="A23" s="64" t="s">
        <v>25</v>
      </c>
      <c r="B23" s="64"/>
      <c r="C23" s="6" t="s">
        <v>26</v>
      </c>
      <c r="D23" s="12">
        <v>1</v>
      </c>
      <c r="E23" s="9">
        <v>685.43</v>
      </c>
      <c r="F23" s="9">
        <v>685.43</v>
      </c>
    </row>
    <row r="24" spans="1:7" x14ac:dyDescent="0.35">
      <c r="A24" s="59" t="s">
        <v>27</v>
      </c>
      <c r="B24" s="59"/>
      <c r="C24" s="59"/>
      <c r="D24" s="59"/>
      <c r="E24" s="59"/>
      <c r="F24" s="10">
        <f>SUM(F22:F23)</f>
        <v>2925.8389999999999</v>
      </c>
    </row>
    <row r="25" spans="1:7" ht="21.75" customHeight="1" x14ac:dyDescent="0.35">
      <c r="A25" s="92" t="s">
        <v>88</v>
      </c>
      <c r="B25" s="92"/>
      <c r="C25" s="92"/>
      <c r="D25" s="92"/>
      <c r="E25" s="92"/>
      <c r="F25" s="13">
        <f>+F24+F20+F16</f>
        <v>18664.039000000001</v>
      </c>
    </row>
    <row r="27" spans="1:7" ht="15" customHeight="1" x14ac:dyDescent="0.35">
      <c r="A27" s="45"/>
      <c r="B27" s="45"/>
      <c r="C27" s="45"/>
      <c r="D27" s="45"/>
      <c r="E27" s="45"/>
      <c r="F27" s="45"/>
      <c r="G27" s="45"/>
    </row>
  </sheetData>
  <mergeCells count="24">
    <mergeCell ref="A1:G1"/>
    <mergeCell ref="A2:G2"/>
    <mergeCell ref="A3:G3"/>
    <mergeCell ref="A5:G5"/>
    <mergeCell ref="A6:G6"/>
    <mergeCell ref="A8:G8"/>
    <mergeCell ref="A9:G9"/>
    <mergeCell ref="A10:G10"/>
    <mergeCell ref="A11:B11"/>
    <mergeCell ref="A12:G12"/>
    <mergeCell ref="A13:B13"/>
    <mergeCell ref="A14:B14"/>
    <mergeCell ref="A15:B15"/>
    <mergeCell ref="A16:E16"/>
    <mergeCell ref="A17:G17"/>
    <mergeCell ref="A24:E24"/>
    <mergeCell ref="A25:E25"/>
    <mergeCell ref="A27:G27"/>
    <mergeCell ref="A18:B18"/>
    <mergeCell ref="A19:B19"/>
    <mergeCell ref="A20:E20"/>
    <mergeCell ref="A21:G21"/>
    <mergeCell ref="A23:B23"/>
    <mergeCell ref="A22:B22"/>
  </mergeCells>
  <printOptions horizontalCentered="1"/>
  <pageMargins left="0.75" right="0.75" top="1" bottom="1" header="0.511811023622047" footer="0.511811023622047"/>
  <pageSetup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G27"/>
  <sheetViews>
    <sheetView showGridLines="0" zoomScaleNormal="100" workbookViewId="0">
      <pane ySplit="4" topLeftCell="A14" activePane="bottomLeft" state="frozen"/>
      <selection pane="bottomLeft" activeCell="D23" sqref="D23"/>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79</v>
      </c>
      <c r="B5" s="96"/>
      <c r="C5" s="96"/>
      <c r="D5" s="96"/>
      <c r="E5" s="96"/>
      <c r="F5" s="96"/>
      <c r="G5" s="96"/>
    </row>
    <row r="6" spans="1:7" ht="27.75" customHeight="1" x14ac:dyDescent="0.35">
      <c r="A6" s="97" t="s">
        <v>89</v>
      </c>
      <c r="B6" s="97"/>
      <c r="C6" s="97"/>
      <c r="D6" s="97"/>
      <c r="E6" s="97"/>
      <c r="F6" s="97"/>
      <c r="G6" s="97"/>
    </row>
    <row r="7" spans="1:7" x14ac:dyDescent="0.35">
      <c r="A7" s="1" t="s">
        <v>5</v>
      </c>
      <c r="B7" s="2" t="s">
        <v>47</v>
      </c>
      <c r="D7" s="3" t="s">
        <v>7</v>
      </c>
      <c r="E7" s="4">
        <v>22404.09</v>
      </c>
    </row>
    <row r="8" spans="1:7" ht="15.75" customHeight="1" x14ac:dyDescent="0.35">
      <c r="A8" s="61" t="s">
        <v>8</v>
      </c>
      <c r="B8" s="61"/>
      <c r="C8" s="61"/>
      <c r="D8" s="61"/>
      <c r="E8" s="61"/>
      <c r="F8" s="61"/>
      <c r="G8" s="61"/>
    </row>
    <row r="9" spans="1:7" ht="82.5" customHeight="1" x14ac:dyDescent="0.35">
      <c r="A9" s="93" t="s">
        <v>90</v>
      </c>
      <c r="B9" s="93"/>
      <c r="C9" s="93"/>
      <c r="D9" s="93"/>
      <c r="E9" s="93"/>
      <c r="F9" s="93"/>
      <c r="G9" s="93"/>
    </row>
    <row r="10" spans="1:7" ht="18" customHeight="1" x14ac:dyDescent="0.35">
      <c r="A10" s="94" t="s">
        <v>91</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83</v>
      </c>
      <c r="B13" s="64"/>
      <c r="C13" s="6" t="s">
        <v>64</v>
      </c>
      <c r="D13" s="7">
        <v>0.05</v>
      </c>
      <c r="E13" s="8">
        <v>95000</v>
      </c>
      <c r="F13" s="9">
        <f>D13*E13</f>
        <v>4750</v>
      </c>
    </row>
    <row r="14" spans="1:7" ht="15" customHeight="1" x14ac:dyDescent="0.35">
      <c r="A14" s="64" t="s">
        <v>92</v>
      </c>
      <c r="B14" s="64"/>
      <c r="C14" s="6" t="s">
        <v>62</v>
      </c>
      <c r="D14" s="7">
        <v>0.2</v>
      </c>
      <c r="E14" s="8">
        <v>4200</v>
      </c>
      <c r="F14" s="9">
        <f t="shared" ref="F14:F15" si="0">D14*E14</f>
        <v>840</v>
      </c>
    </row>
    <row r="15" spans="1:7" ht="15" customHeight="1" x14ac:dyDescent="0.35">
      <c r="A15" s="64" t="s">
        <v>93</v>
      </c>
      <c r="B15" s="64"/>
      <c r="C15" s="6" t="s">
        <v>26</v>
      </c>
      <c r="D15" s="7">
        <v>1</v>
      </c>
      <c r="E15" s="8">
        <v>2000</v>
      </c>
      <c r="F15" s="9">
        <f t="shared" si="0"/>
        <v>2000</v>
      </c>
    </row>
    <row r="16" spans="1:7" x14ac:dyDescent="0.35">
      <c r="A16" s="59" t="s">
        <v>19</v>
      </c>
      <c r="B16" s="59"/>
      <c r="C16" s="59"/>
      <c r="D16" s="59"/>
      <c r="E16" s="59"/>
      <c r="F16" s="10">
        <f>SUM(F13:F15)</f>
        <v>7590</v>
      </c>
    </row>
    <row r="17" spans="1:7" ht="15" customHeight="1" x14ac:dyDescent="0.35">
      <c r="A17" s="61" t="s">
        <v>20</v>
      </c>
      <c r="B17" s="61"/>
      <c r="C17" s="61"/>
      <c r="D17" s="61"/>
      <c r="E17" s="61"/>
      <c r="F17" s="61"/>
      <c r="G17" s="61"/>
    </row>
    <row r="18" spans="1:7" ht="15" customHeight="1" x14ac:dyDescent="0.35">
      <c r="A18" s="64" t="s">
        <v>86</v>
      </c>
      <c r="B18" s="64"/>
      <c r="C18" s="6" t="s">
        <v>47</v>
      </c>
      <c r="D18" s="11">
        <v>6.3079999999999997E-2</v>
      </c>
      <c r="E18" s="8">
        <v>90000</v>
      </c>
      <c r="F18" s="9">
        <f>D18*E18</f>
        <v>5677.2</v>
      </c>
    </row>
    <row r="19" spans="1:7" ht="15" customHeight="1" x14ac:dyDescent="0.35">
      <c r="A19" s="64" t="s">
        <v>87</v>
      </c>
      <c r="B19" s="64"/>
      <c r="C19" s="6" t="s">
        <v>47</v>
      </c>
      <c r="D19" s="11">
        <v>6.3079999999999997E-2</v>
      </c>
      <c r="E19" s="8">
        <v>75000</v>
      </c>
      <c r="F19" s="9">
        <f>D19*E19</f>
        <v>4731</v>
      </c>
    </row>
    <row r="20" spans="1:7" x14ac:dyDescent="0.35">
      <c r="A20" s="59" t="s">
        <v>23</v>
      </c>
      <c r="B20" s="59"/>
      <c r="C20" s="59"/>
      <c r="D20" s="59"/>
      <c r="E20" s="59"/>
      <c r="F20" s="10">
        <f>SUM(F18:F19)</f>
        <v>10408.200000000001</v>
      </c>
    </row>
    <row r="21" spans="1:7" ht="15" customHeight="1" x14ac:dyDescent="0.35">
      <c r="A21" s="61" t="s">
        <v>24</v>
      </c>
      <c r="B21" s="61"/>
      <c r="C21" s="61"/>
      <c r="D21" s="61"/>
      <c r="E21" s="61"/>
      <c r="F21" s="61"/>
      <c r="G21" s="61"/>
    </row>
    <row r="22" spans="1:7" ht="15" customHeight="1" x14ac:dyDescent="0.35">
      <c r="A22" s="64" t="s">
        <v>548</v>
      </c>
      <c r="B22" s="64"/>
      <c r="C22" s="6" t="s">
        <v>547</v>
      </c>
      <c r="D22" s="42">
        <v>0.1</v>
      </c>
      <c r="E22" s="8">
        <v>22404.09</v>
      </c>
      <c r="F22" s="9">
        <f>D22*E22</f>
        <v>2240.4090000000001</v>
      </c>
      <c r="G22" s="41"/>
    </row>
    <row r="23" spans="1:7" ht="15" customHeight="1" x14ac:dyDescent="0.35">
      <c r="A23" s="64" t="s">
        <v>25</v>
      </c>
      <c r="B23" s="64"/>
      <c r="C23" s="6" t="s">
        <v>26</v>
      </c>
      <c r="D23" s="12">
        <v>1</v>
      </c>
      <c r="E23" s="9">
        <v>685.43</v>
      </c>
      <c r="F23" s="9">
        <f>D23*E23</f>
        <v>685.43</v>
      </c>
    </row>
    <row r="24" spans="1:7" x14ac:dyDescent="0.35">
      <c r="A24" s="59" t="s">
        <v>27</v>
      </c>
      <c r="B24" s="59"/>
      <c r="C24" s="59"/>
      <c r="D24" s="59"/>
      <c r="E24" s="59"/>
      <c r="F24" s="10">
        <f>SUM(F22:F23)</f>
        <v>2925.8389999999999</v>
      </c>
    </row>
    <row r="25" spans="1:7" ht="21.75" customHeight="1" x14ac:dyDescent="0.35">
      <c r="A25" s="92" t="s">
        <v>94</v>
      </c>
      <c r="B25" s="92"/>
      <c r="C25" s="92"/>
      <c r="D25" s="92"/>
      <c r="E25" s="92"/>
      <c r="F25" s="13">
        <f>F24+F20+F16</f>
        <v>20924.039000000001</v>
      </c>
    </row>
    <row r="27" spans="1:7" ht="15" customHeight="1" x14ac:dyDescent="0.35">
      <c r="A27" s="45"/>
      <c r="B27" s="45"/>
      <c r="C27" s="45"/>
      <c r="D27" s="45"/>
      <c r="E27" s="45"/>
      <c r="F27" s="45"/>
      <c r="G27" s="45"/>
    </row>
  </sheetData>
  <mergeCells count="24">
    <mergeCell ref="A1:G1"/>
    <mergeCell ref="A2:G2"/>
    <mergeCell ref="A3:G3"/>
    <mergeCell ref="A5:G5"/>
    <mergeCell ref="A6:G6"/>
    <mergeCell ref="A8:G8"/>
    <mergeCell ref="A9:G9"/>
    <mergeCell ref="A10:G10"/>
    <mergeCell ref="A11:B11"/>
    <mergeCell ref="A12:G12"/>
    <mergeCell ref="A13:B13"/>
    <mergeCell ref="A14:B14"/>
    <mergeCell ref="A15:B15"/>
    <mergeCell ref="A16:E16"/>
    <mergeCell ref="A17:G17"/>
    <mergeCell ref="A24:E24"/>
    <mergeCell ref="A25:E25"/>
    <mergeCell ref="A27:G27"/>
    <mergeCell ref="A18:B18"/>
    <mergeCell ref="A19:B19"/>
    <mergeCell ref="A20:E20"/>
    <mergeCell ref="A21:G21"/>
    <mergeCell ref="A23:B23"/>
    <mergeCell ref="A22:B22"/>
  </mergeCells>
  <printOptions horizontalCentered="1"/>
  <pageMargins left="0.75" right="0.75" top="1" bottom="1" header="0.511811023622047" footer="0.511811023622047"/>
  <pageSetup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G25"/>
  <sheetViews>
    <sheetView showGridLines="0" zoomScaleNormal="100" workbookViewId="0">
      <pane ySplit="4" topLeftCell="A23" activePane="bottomLeft" state="frozen"/>
      <selection pane="bottomLeft" activeCell="A25" sqref="A25:G25"/>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95</v>
      </c>
      <c r="B5" s="96"/>
      <c r="C5" s="96"/>
      <c r="D5" s="96"/>
      <c r="E5" s="96"/>
      <c r="F5" s="96"/>
      <c r="G5" s="96"/>
    </row>
    <row r="6" spans="1:7" ht="27.75" customHeight="1" x14ac:dyDescent="0.35">
      <c r="A6" s="97" t="s">
        <v>96</v>
      </c>
      <c r="B6" s="97"/>
      <c r="C6" s="97"/>
      <c r="D6" s="97"/>
      <c r="E6" s="97"/>
      <c r="F6" s="97"/>
      <c r="G6" s="97"/>
    </row>
    <row r="7" spans="1:7" x14ac:dyDescent="0.35">
      <c r="A7" s="1" t="s">
        <v>5</v>
      </c>
      <c r="B7" s="2" t="s">
        <v>6</v>
      </c>
      <c r="D7" s="3" t="s">
        <v>7</v>
      </c>
      <c r="E7" s="4">
        <v>33993.699999999997</v>
      </c>
    </row>
    <row r="8" spans="1:7" ht="15.75" customHeight="1" x14ac:dyDescent="0.35">
      <c r="A8" s="61" t="s">
        <v>8</v>
      </c>
      <c r="B8" s="61"/>
      <c r="C8" s="61"/>
      <c r="D8" s="61"/>
      <c r="E8" s="61"/>
      <c r="F8" s="61"/>
      <c r="G8" s="61"/>
    </row>
    <row r="9" spans="1:7" ht="85.5" customHeight="1" x14ac:dyDescent="0.35">
      <c r="A9" s="93" t="s">
        <v>97</v>
      </c>
      <c r="B9" s="93"/>
      <c r="C9" s="93"/>
      <c r="D9" s="93"/>
      <c r="E9" s="93"/>
      <c r="F9" s="93"/>
      <c r="G9" s="93"/>
    </row>
    <row r="10" spans="1:7" ht="18" customHeight="1" x14ac:dyDescent="0.35">
      <c r="A10" s="94" t="s">
        <v>98</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99</v>
      </c>
      <c r="B13" s="64"/>
      <c r="C13" s="6" t="s">
        <v>6</v>
      </c>
      <c r="D13" s="7">
        <v>1</v>
      </c>
      <c r="E13" s="8">
        <v>28000</v>
      </c>
      <c r="F13" s="9">
        <v>28000</v>
      </c>
    </row>
    <row r="14" spans="1:7" ht="15" customHeight="1" x14ac:dyDescent="0.35">
      <c r="A14" s="64" t="s">
        <v>100</v>
      </c>
      <c r="B14" s="64"/>
      <c r="C14" s="6" t="s">
        <v>26</v>
      </c>
      <c r="D14" s="7">
        <v>1</v>
      </c>
      <c r="E14" s="8">
        <v>3000</v>
      </c>
      <c r="F14" s="9">
        <v>3000</v>
      </c>
    </row>
    <row r="15" spans="1:7" x14ac:dyDescent="0.35">
      <c r="A15" s="59" t="s">
        <v>19</v>
      </c>
      <c r="B15" s="59"/>
      <c r="C15" s="59"/>
      <c r="D15" s="59"/>
      <c r="E15" s="59"/>
      <c r="F15" s="10">
        <v>31000</v>
      </c>
    </row>
    <row r="16" spans="1:7" ht="15" customHeight="1" x14ac:dyDescent="0.35">
      <c r="A16" s="61" t="s">
        <v>20</v>
      </c>
      <c r="B16" s="61"/>
      <c r="C16" s="61"/>
      <c r="D16" s="61"/>
      <c r="E16" s="61"/>
      <c r="F16" s="61"/>
      <c r="G16" s="61"/>
    </row>
    <row r="17" spans="1:7" ht="15" customHeight="1" x14ac:dyDescent="0.35">
      <c r="A17" s="64" t="s">
        <v>101</v>
      </c>
      <c r="B17" s="64"/>
      <c r="C17" s="6" t="s">
        <v>6</v>
      </c>
      <c r="D17" s="11">
        <v>1.6289999999999999E-2</v>
      </c>
      <c r="E17" s="8">
        <v>100000</v>
      </c>
      <c r="F17" s="9">
        <v>1629.22</v>
      </c>
    </row>
    <row r="18" spans="1:7" ht="15" customHeight="1" x14ac:dyDescent="0.35">
      <c r="A18" s="64" t="s">
        <v>102</v>
      </c>
      <c r="B18" s="64"/>
      <c r="C18" s="6" t="s">
        <v>6</v>
      </c>
      <c r="D18" s="11">
        <v>1.6289999999999999E-2</v>
      </c>
      <c r="E18" s="8">
        <v>75000</v>
      </c>
      <c r="F18" s="9">
        <v>1221.92</v>
      </c>
    </row>
    <row r="19" spans="1:7" x14ac:dyDescent="0.35">
      <c r="A19" s="59" t="s">
        <v>23</v>
      </c>
      <c r="B19" s="59"/>
      <c r="C19" s="59"/>
      <c r="D19" s="59"/>
      <c r="E19" s="59"/>
      <c r="F19" s="10">
        <v>2851.14</v>
      </c>
    </row>
    <row r="20" spans="1:7" ht="15" customHeight="1" x14ac:dyDescent="0.35">
      <c r="A20" s="61" t="s">
        <v>24</v>
      </c>
      <c r="B20" s="61"/>
      <c r="C20" s="61"/>
      <c r="D20" s="61"/>
      <c r="E20" s="61"/>
      <c r="F20" s="61"/>
      <c r="G20" s="61"/>
    </row>
    <row r="21" spans="1:7" ht="15" customHeight="1" x14ac:dyDescent="0.35">
      <c r="A21" s="64" t="s">
        <v>25</v>
      </c>
      <c r="B21" s="64"/>
      <c r="C21" s="6" t="s">
        <v>26</v>
      </c>
      <c r="D21" s="12">
        <v>1</v>
      </c>
      <c r="E21" s="9">
        <v>142.56</v>
      </c>
      <c r="F21" s="9">
        <v>142.56</v>
      </c>
    </row>
    <row r="22" spans="1:7" x14ac:dyDescent="0.35">
      <c r="A22" s="59" t="s">
        <v>27</v>
      </c>
      <c r="B22" s="59"/>
      <c r="C22" s="59"/>
      <c r="D22" s="59"/>
      <c r="E22" s="59"/>
      <c r="F22" s="10">
        <v>142.56</v>
      </c>
    </row>
    <row r="23" spans="1:7" ht="21.75" customHeight="1" x14ac:dyDescent="0.35">
      <c r="A23" s="92" t="s">
        <v>103</v>
      </c>
      <c r="B23" s="92"/>
      <c r="C23" s="92"/>
      <c r="D23" s="92"/>
      <c r="E23" s="92"/>
      <c r="F23" s="13">
        <v>33993.699999999997</v>
      </c>
    </row>
    <row r="25" spans="1:7" ht="15" customHeight="1" x14ac:dyDescent="0.35">
      <c r="A25" s="45"/>
      <c r="B25" s="45"/>
      <c r="C25" s="45"/>
      <c r="D25" s="45"/>
      <c r="E25" s="45"/>
      <c r="F25" s="45"/>
      <c r="G25" s="45"/>
    </row>
  </sheetData>
  <mergeCells count="22">
    <mergeCell ref="A1:G1"/>
    <mergeCell ref="A2:G2"/>
    <mergeCell ref="A3:G3"/>
    <mergeCell ref="A5:G5"/>
    <mergeCell ref="A6:G6"/>
    <mergeCell ref="A8:G8"/>
    <mergeCell ref="A9:G9"/>
    <mergeCell ref="A10:G10"/>
    <mergeCell ref="A11:B11"/>
    <mergeCell ref="A12:G12"/>
    <mergeCell ref="A13:B13"/>
    <mergeCell ref="A14:B14"/>
    <mergeCell ref="A15:E15"/>
    <mergeCell ref="A16:G16"/>
    <mergeCell ref="A17:B17"/>
    <mergeCell ref="A23:E23"/>
    <mergeCell ref="A25:G25"/>
    <mergeCell ref="A18:B18"/>
    <mergeCell ref="A19:E19"/>
    <mergeCell ref="A20:G20"/>
    <mergeCell ref="A21:B21"/>
    <mergeCell ref="A22:E22"/>
  </mergeCells>
  <printOptions horizontalCentered="1"/>
  <pageMargins left="0.75" right="0.75" top="1" bottom="1" header="0.511811023622047" footer="0.511811023622047"/>
  <pageSetup orientation="portrait" horizontalDpi="300" verticalDpi="30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G25"/>
  <sheetViews>
    <sheetView showGridLines="0" zoomScaleNormal="100" workbookViewId="0">
      <pane ySplit="4" topLeftCell="A10" activePane="bottomLeft" state="frozen"/>
      <selection pane="bottomLeft" activeCell="A25" sqref="A25:G25"/>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95</v>
      </c>
      <c r="B5" s="96"/>
      <c r="C5" s="96"/>
      <c r="D5" s="96"/>
      <c r="E5" s="96"/>
      <c r="F5" s="96"/>
      <c r="G5" s="96"/>
    </row>
    <row r="6" spans="1:7" ht="27.75" customHeight="1" x14ac:dyDescent="0.35">
      <c r="A6" s="97" t="s">
        <v>104</v>
      </c>
      <c r="B6" s="97"/>
      <c r="C6" s="97"/>
      <c r="D6" s="97"/>
      <c r="E6" s="97"/>
      <c r="F6" s="97"/>
      <c r="G6" s="97"/>
    </row>
    <row r="7" spans="1:7" x14ac:dyDescent="0.35">
      <c r="A7" s="1" t="s">
        <v>5</v>
      </c>
      <c r="B7" s="2" t="s">
        <v>6</v>
      </c>
      <c r="D7" s="3" t="s">
        <v>7</v>
      </c>
      <c r="E7" s="4">
        <v>38794.58</v>
      </c>
    </row>
    <row r="8" spans="1:7" ht="15.75" customHeight="1" x14ac:dyDescent="0.35">
      <c r="A8" s="61" t="s">
        <v>8</v>
      </c>
      <c r="B8" s="61"/>
      <c r="C8" s="61"/>
      <c r="D8" s="61"/>
      <c r="E8" s="61"/>
      <c r="F8" s="61"/>
      <c r="G8" s="61"/>
    </row>
    <row r="9" spans="1:7" ht="69" customHeight="1" x14ac:dyDescent="0.35">
      <c r="A9" s="93" t="s">
        <v>105</v>
      </c>
      <c r="B9" s="93"/>
      <c r="C9" s="93"/>
      <c r="D9" s="93"/>
      <c r="E9" s="93"/>
      <c r="F9" s="93"/>
      <c r="G9" s="93"/>
    </row>
    <row r="10" spans="1:7" ht="18" customHeight="1" x14ac:dyDescent="0.35">
      <c r="A10" s="94" t="s">
        <v>106</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107</v>
      </c>
      <c r="B13" s="64"/>
      <c r="C13" s="6" t="s">
        <v>6</v>
      </c>
      <c r="D13" s="7">
        <v>1</v>
      </c>
      <c r="E13" s="8">
        <v>34000</v>
      </c>
      <c r="F13" s="9">
        <v>34000</v>
      </c>
    </row>
    <row r="14" spans="1:7" ht="15" customHeight="1" x14ac:dyDescent="0.35">
      <c r="A14" s="64" t="s">
        <v>108</v>
      </c>
      <c r="B14" s="64"/>
      <c r="C14" s="6" t="s">
        <v>26</v>
      </c>
      <c r="D14" s="7">
        <v>1</v>
      </c>
      <c r="E14" s="8">
        <v>3000</v>
      </c>
      <c r="F14" s="9">
        <v>3000</v>
      </c>
    </row>
    <row r="15" spans="1:7" x14ac:dyDescent="0.35">
      <c r="A15" s="59" t="s">
        <v>19</v>
      </c>
      <c r="B15" s="59"/>
      <c r="C15" s="59"/>
      <c r="D15" s="59"/>
      <c r="E15" s="59"/>
      <c r="F15" s="10">
        <v>37000</v>
      </c>
    </row>
    <row r="16" spans="1:7" ht="15" customHeight="1" x14ac:dyDescent="0.35">
      <c r="A16" s="61" t="s">
        <v>20</v>
      </c>
      <c r="B16" s="61"/>
      <c r="C16" s="61"/>
      <c r="D16" s="61"/>
      <c r="E16" s="61"/>
      <c r="F16" s="61"/>
      <c r="G16" s="61"/>
    </row>
    <row r="17" spans="1:7" ht="15" customHeight="1" x14ac:dyDescent="0.35">
      <c r="A17" s="64" t="s">
        <v>109</v>
      </c>
      <c r="B17" s="64"/>
      <c r="C17" s="6" t="s">
        <v>6</v>
      </c>
      <c r="D17" s="11">
        <v>9.7699999999999992E-3</v>
      </c>
      <c r="E17" s="8">
        <v>100000</v>
      </c>
      <c r="F17" s="9">
        <v>976.64</v>
      </c>
    </row>
    <row r="18" spans="1:7" ht="15" customHeight="1" x14ac:dyDescent="0.35">
      <c r="A18" s="64" t="s">
        <v>110</v>
      </c>
      <c r="B18" s="64"/>
      <c r="C18" s="6" t="s">
        <v>6</v>
      </c>
      <c r="D18" s="11">
        <v>9.7699999999999992E-3</v>
      </c>
      <c r="E18" s="8">
        <v>75000</v>
      </c>
      <c r="F18" s="9">
        <v>732.48</v>
      </c>
    </row>
    <row r="19" spans="1:7" x14ac:dyDescent="0.35">
      <c r="A19" s="59" t="s">
        <v>23</v>
      </c>
      <c r="B19" s="59"/>
      <c r="C19" s="59"/>
      <c r="D19" s="59"/>
      <c r="E19" s="59"/>
      <c r="F19" s="10">
        <v>1709.12</v>
      </c>
    </row>
    <row r="20" spans="1:7" ht="15" customHeight="1" x14ac:dyDescent="0.35">
      <c r="A20" s="61" t="s">
        <v>24</v>
      </c>
      <c r="B20" s="61"/>
      <c r="C20" s="61"/>
      <c r="D20" s="61"/>
      <c r="E20" s="61"/>
      <c r="F20" s="61"/>
      <c r="G20" s="61"/>
    </row>
    <row r="21" spans="1:7" ht="15" customHeight="1" x14ac:dyDescent="0.35">
      <c r="A21" s="64" t="s">
        <v>25</v>
      </c>
      <c r="B21" s="64"/>
      <c r="C21" s="6" t="s">
        <v>26</v>
      </c>
      <c r="D21" s="12">
        <v>1</v>
      </c>
      <c r="E21" s="9">
        <v>85.46</v>
      </c>
      <c r="F21" s="9">
        <v>85.46</v>
      </c>
    </row>
    <row r="22" spans="1:7" x14ac:dyDescent="0.35">
      <c r="A22" s="59" t="s">
        <v>27</v>
      </c>
      <c r="B22" s="59"/>
      <c r="C22" s="59"/>
      <c r="D22" s="59"/>
      <c r="E22" s="59"/>
      <c r="F22" s="10">
        <v>85.46</v>
      </c>
    </row>
    <row r="23" spans="1:7" ht="21.75" customHeight="1" x14ac:dyDescent="0.35">
      <c r="A23" s="92" t="s">
        <v>111</v>
      </c>
      <c r="B23" s="92"/>
      <c r="C23" s="92"/>
      <c r="D23" s="92"/>
      <c r="E23" s="92"/>
      <c r="F23" s="13">
        <v>38794.58</v>
      </c>
    </row>
    <row r="25" spans="1:7" ht="15" customHeight="1" x14ac:dyDescent="0.35">
      <c r="A25" s="45"/>
      <c r="B25" s="45"/>
      <c r="C25" s="45"/>
      <c r="D25" s="45"/>
      <c r="E25" s="45"/>
      <c r="F25" s="45"/>
      <c r="G25" s="45"/>
    </row>
  </sheetData>
  <mergeCells count="22">
    <mergeCell ref="A1:G1"/>
    <mergeCell ref="A2:G2"/>
    <mergeCell ref="A3:G3"/>
    <mergeCell ref="A5:G5"/>
    <mergeCell ref="A6:G6"/>
    <mergeCell ref="A8:G8"/>
    <mergeCell ref="A9:G9"/>
    <mergeCell ref="A10:G10"/>
    <mergeCell ref="A11:B11"/>
    <mergeCell ref="A12:G12"/>
    <mergeCell ref="A13:B13"/>
    <mergeCell ref="A14:B14"/>
    <mergeCell ref="A15:E15"/>
    <mergeCell ref="A16:G16"/>
    <mergeCell ref="A17:B17"/>
    <mergeCell ref="A23:E23"/>
    <mergeCell ref="A25:G25"/>
    <mergeCell ref="A18:B18"/>
    <mergeCell ref="A19:E19"/>
    <mergeCell ref="A20:G20"/>
    <mergeCell ref="A21:B21"/>
    <mergeCell ref="A22:E22"/>
  </mergeCells>
  <printOptions horizontalCentered="1"/>
  <pageMargins left="0.75" right="0.75" top="1" bottom="1" header="0.511811023622047" footer="0.511811023622047"/>
  <pageSetup orientation="portrait" horizontalDpi="300" verticalDpi="3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G25"/>
  <sheetViews>
    <sheetView showGridLines="0" zoomScaleNormal="100" workbookViewId="0">
      <pane ySplit="4" topLeftCell="A14" activePane="bottomLeft" state="frozen"/>
      <selection pane="bottomLeft" activeCell="A25" sqref="A25:G25"/>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95</v>
      </c>
      <c r="B5" s="96"/>
      <c r="C5" s="96"/>
      <c r="D5" s="96"/>
      <c r="E5" s="96"/>
      <c r="F5" s="96"/>
      <c r="G5" s="96"/>
    </row>
    <row r="6" spans="1:7" ht="27.75" customHeight="1" x14ac:dyDescent="0.35">
      <c r="A6" s="97" t="s">
        <v>112</v>
      </c>
      <c r="B6" s="97"/>
      <c r="C6" s="97"/>
      <c r="D6" s="97"/>
      <c r="E6" s="97"/>
      <c r="F6" s="97"/>
      <c r="G6" s="97"/>
    </row>
    <row r="7" spans="1:7" x14ac:dyDescent="0.35">
      <c r="A7" s="1" t="s">
        <v>5</v>
      </c>
      <c r="B7" s="2" t="s">
        <v>6</v>
      </c>
      <c r="D7" s="3" t="s">
        <v>7</v>
      </c>
      <c r="E7" s="4">
        <v>49709.07</v>
      </c>
    </row>
    <row r="8" spans="1:7" ht="15.75" customHeight="1" x14ac:dyDescent="0.35">
      <c r="A8" s="61" t="s">
        <v>8</v>
      </c>
      <c r="B8" s="61"/>
      <c r="C8" s="61"/>
      <c r="D8" s="61"/>
      <c r="E8" s="61"/>
      <c r="F8" s="61"/>
      <c r="G8" s="61"/>
    </row>
    <row r="9" spans="1:7" ht="55.5" customHeight="1" x14ac:dyDescent="0.35">
      <c r="A9" s="93" t="s">
        <v>113</v>
      </c>
      <c r="B9" s="93"/>
      <c r="C9" s="93"/>
      <c r="D9" s="93"/>
      <c r="E9" s="93"/>
      <c r="F9" s="93"/>
      <c r="G9" s="93"/>
    </row>
    <row r="10" spans="1:7" ht="18" customHeight="1" x14ac:dyDescent="0.35">
      <c r="A10" s="94" t="s">
        <v>114</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115</v>
      </c>
      <c r="B13" s="64"/>
      <c r="C13" s="6" t="s">
        <v>6</v>
      </c>
      <c r="D13" s="7">
        <v>1</v>
      </c>
      <c r="E13" s="8">
        <v>46000</v>
      </c>
      <c r="F13" s="9">
        <v>46000</v>
      </c>
    </row>
    <row r="14" spans="1:7" ht="15" customHeight="1" x14ac:dyDescent="0.35">
      <c r="A14" s="64" t="s">
        <v>108</v>
      </c>
      <c r="B14" s="64"/>
      <c r="C14" s="6" t="s">
        <v>26</v>
      </c>
      <c r="D14" s="7">
        <v>1</v>
      </c>
      <c r="E14" s="8">
        <v>3000</v>
      </c>
      <c r="F14" s="9">
        <v>3000</v>
      </c>
    </row>
    <row r="15" spans="1:7" x14ac:dyDescent="0.35">
      <c r="A15" s="59" t="s">
        <v>19</v>
      </c>
      <c r="B15" s="59"/>
      <c r="C15" s="59"/>
      <c r="D15" s="59"/>
      <c r="E15" s="59"/>
      <c r="F15" s="10">
        <v>49000</v>
      </c>
    </row>
    <row r="16" spans="1:7" ht="15" customHeight="1" x14ac:dyDescent="0.35">
      <c r="A16" s="61" t="s">
        <v>20</v>
      </c>
      <c r="B16" s="61"/>
      <c r="C16" s="61"/>
      <c r="D16" s="61"/>
      <c r="E16" s="61"/>
      <c r="F16" s="61"/>
      <c r="G16" s="61"/>
    </row>
    <row r="17" spans="1:7" ht="15" customHeight="1" x14ac:dyDescent="0.35">
      <c r="A17" s="64" t="s">
        <v>116</v>
      </c>
      <c r="B17" s="64"/>
      <c r="C17" s="6" t="s">
        <v>6</v>
      </c>
      <c r="D17" s="11">
        <v>3.8600000000000001E-3</v>
      </c>
      <c r="E17" s="8">
        <v>100000</v>
      </c>
      <c r="F17" s="9">
        <v>385.89</v>
      </c>
    </row>
    <row r="18" spans="1:7" ht="15" customHeight="1" x14ac:dyDescent="0.35">
      <c r="A18" s="64" t="s">
        <v>117</v>
      </c>
      <c r="B18" s="64"/>
      <c r="C18" s="6" t="s">
        <v>6</v>
      </c>
      <c r="D18" s="11">
        <v>3.8600000000000001E-3</v>
      </c>
      <c r="E18" s="8">
        <v>75000</v>
      </c>
      <c r="F18" s="9">
        <v>289.42</v>
      </c>
    </row>
    <row r="19" spans="1:7" x14ac:dyDescent="0.35">
      <c r="A19" s="59" t="s">
        <v>23</v>
      </c>
      <c r="B19" s="59"/>
      <c r="C19" s="59"/>
      <c r="D19" s="59"/>
      <c r="E19" s="59"/>
      <c r="F19" s="10">
        <v>675.3</v>
      </c>
    </row>
    <row r="20" spans="1:7" ht="15" customHeight="1" x14ac:dyDescent="0.35">
      <c r="A20" s="61" t="s">
        <v>24</v>
      </c>
      <c r="B20" s="61"/>
      <c r="C20" s="61"/>
      <c r="D20" s="61"/>
      <c r="E20" s="61"/>
      <c r="F20" s="61"/>
      <c r="G20" s="61"/>
    </row>
    <row r="21" spans="1:7" ht="15" customHeight="1" x14ac:dyDescent="0.35">
      <c r="A21" s="64" t="s">
        <v>25</v>
      </c>
      <c r="B21" s="64"/>
      <c r="C21" s="6" t="s">
        <v>26</v>
      </c>
      <c r="D21" s="12">
        <v>1</v>
      </c>
      <c r="E21" s="9">
        <v>33.770000000000003</v>
      </c>
      <c r="F21" s="9">
        <v>33.770000000000003</v>
      </c>
    </row>
    <row r="22" spans="1:7" x14ac:dyDescent="0.35">
      <c r="A22" s="59" t="s">
        <v>27</v>
      </c>
      <c r="B22" s="59"/>
      <c r="C22" s="59"/>
      <c r="D22" s="59"/>
      <c r="E22" s="59"/>
      <c r="F22" s="10">
        <v>33.770000000000003</v>
      </c>
    </row>
    <row r="23" spans="1:7" ht="21.75" customHeight="1" x14ac:dyDescent="0.35">
      <c r="A23" s="92" t="s">
        <v>118</v>
      </c>
      <c r="B23" s="92"/>
      <c r="C23" s="92"/>
      <c r="D23" s="92"/>
      <c r="E23" s="92"/>
      <c r="F23" s="13">
        <v>49709.07</v>
      </c>
    </row>
    <row r="25" spans="1:7" ht="15" customHeight="1" x14ac:dyDescent="0.35">
      <c r="A25" s="45"/>
      <c r="B25" s="45"/>
      <c r="C25" s="45"/>
      <c r="D25" s="45"/>
      <c r="E25" s="45"/>
      <c r="F25" s="45"/>
      <c r="G25" s="45"/>
    </row>
  </sheetData>
  <mergeCells count="22">
    <mergeCell ref="A1:G1"/>
    <mergeCell ref="A2:G2"/>
    <mergeCell ref="A3:G3"/>
    <mergeCell ref="A5:G5"/>
    <mergeCell ref="A6:G6"/>
    <mergeCell ref="A8:G8"/>
    <mergeCell ref="A9:G9"/>
    <mergeCell ref="A10:G10"/>
    <mergeCell ref="A11:B11"/>
    <mergeCell ref="A12:G12"/>
    <mergeCell ref="A13:B13"/>
    <mergeCell ref="A14:B14"/>
    <mergeCell ref="A15:E15"/>
    <mergeCell ref="A16:G16"/>
    <mergeCell ref="A17:B17"/>
    <mergeCell ref="A23:E23"/>
    <mergeCell ref="A25:G25"/>
    <mergeCell ref="A18:B18"/>
    <mergeCell ref="A19:E19"/>
    <mergeCell ref="A20:G20"/>
    <mergeCell ref="A21:B21"/>
    <mergeCell ref="A22:E22"/>
  </mergeCells>
  <printOptions horizontalCentered="1"/>
  <pageMargins left="0.75" right="0.75" top="1" bottom="1" header="0.511811023622047" footer="0.511811023622047"/>
  <pageSetup orientation="portrait" horizontalDpi="300" verticalDpi="30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G26"/>
  <sheetViews>
    <sheetView showGridLines="0" zoomScaleNormal="100" workbookViewId="0">
      <pane ySplit="4" topLeftCell="A10" activePane="bottomLeft" state="frozen"/>
      <selection pane="bottomLeft" activeCell="A26" sqref="A26:G26"/>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95</v>
      </c>
      <c r="B5" s="96"/>
      <c r="C5" s="96"/>
      <c r="D5" s="96"/>
      <c r="E5" s="96"/>
      <c r="F5" s="96"/>
      <c r="G5" s="96"/>
    </row>
    <row r="6" spans="1:7" ht="27.75" customHeight="1" x14ac:dyDescent="0.35">
      <c r="A6" s="97" t="s">
        <v>119</v>
      </c>
      <c r="B6" s="97"/>
      <c r="C6" s="97"/>
      <c r="D6" s="97"/>
      <c r="E6" s="97"/>
      <c r="F6" s="97"/>
      <c r="G6" s="97"/>
    </row>
    <row r="7" spans="1:7" x14ac:dyDescent="0.35">
      <c r="A7" s="1" t="s">
        <v>5</v>
      </c>
      <c r="B7" s="2" t="s">
        <v>6</v>
      </c>
      <c r="D7" s="3" t="s">
        <v>7</v>
      </c>
      <c r="E7" s="4">
        <v>38657.050000000003</v>
      </c>
    </row>
    <row r="8" spans="1:7" ht="15.75" customHeight="1" x14ac:dyDescent="0.35">
      <c r="A8" s="61" t="s">
        <v>8</v>
      </c>
      <c r="B8" s="61"/>
      <c r="C8" s="61"/>
      <c r="D8" s="61"/>
      <c r="E8" s="61"/>
      <c r="F8" s="61"/>
      <c r="G8" s="61"/>
    </row>
    <row r="9" spans="1:7" ht="72.75" customHeight="1" x14ac:dyDescent="0.35">
      <c r="A9" s="93" t="s">
        <v>120</v>
      </c>
      <c r="B9" s="93"/>
      <c r="C9" s="93"/>
      <c r="D9" s="93"/>
      <c r="E9" s="93"/>
      <c r="F9" s="93"/>
      <c r="G9" s="93"/>
    </row>
    <row r="10" spans="1:7" ht="18" customHeight="1" x14ac:dyDescent="0.35">
      <c r="A10" s="94" t="s">
        <v>121</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122</v>
      </c>
      <c r="B13" s="64"/>
      <c r="C13" s="6" t="s">
        <v>6</v>
      </c>
      <c r="D13" s="7">
        <v>1</v>
      </c>
      <c r="E13" s="8">
        <v>18000</v>
      </c>
      <c r="F13" s="9">
        <v>18000</v>
      </c>
    </row>
    <row r="14" spans="1:7" ht="15" customHeight="1" x14ac:dyDescent="0.35">
      <c r="A14" s="64" t="s">
        <v>123</v>
      </c>
      <c r="B14" s="64"/>
      <c r="C14" s="6" t="s">
        <v>6</v>
      </c>
      <c r="D14" s="7">
        <v>1</v>
      </c>
      <c r="E14" s="8">
        <v>7000</v>
      </c>
      <c r="F14" s="9">
        <v>7000</v>
      </c>
    </row>
    <row r="15" spans="1:7" ht="15" customHeight="1" x14ac:dyDescent="0.35">
      <c r="A15" s="64" t="s">
        <v>124</v>
      </c>
      <c r="B15" s="64"/>
      <c r="C15" s="6" t="s">
        <v>26</v>
      </c>
      <c r="D15" s="7">
        <v>1</v>
      </c>
      <c r="E15" s="8">
        <v>8000</v>
      </c>
      <c r="F15" s="9">
        <v>8000</v>
      </c>
    </row>
    <row r="16" spans="1:7" x14ac:dyDescent="0.35">
      <c r="A16" s="59" t="s">
        <v>19</v>
      </c>
      <c r="B16" s="59"/>
      <c r="C16" s="59"/>
      <c r="D16" s="59"/>
      <c r="E16" s="59"/>
      <c r="F16" s="10">
        <v>33000</v>
      </c>
    </row>
    <row r="17" spans="1:7" ht="15" customHeight="1" x14ac:dyDescent="0.35">
      <c r="A17" s="61" t="s">
        <v>20</v>
      </c>
      <c r="B17" s="61"/>
      <c r="C17" s="61"/>
      <c r="D17" s="61"/>
      <c r="E17" s="61"/>
      <c r="F17" s="61"/>
      <c r="G17" s="61"/>
    </row>
    <row r="18" spans="1:7" ht="15" customHeight="1" x14ac:dyDescent="0.35">
      <c r="A18" s="64" t="s">
        <v>125</v>
      </c>
      <c r="B18" s="64"/>
      <c r="C18" s="6" t="s">
        <v>6</v>
      </c>
      <c r="D18" s="11">
        <v>3.0790000000000001E-2</v>
      </c>
      <c r="E18" s="8">
        <v>100000</v>
      </c>
      <c r="F18" s="9">
        <v>3078.67</v>
      </c>
    </row>
    <row r="19" spans="1:7" ht="15" customHeight="1" x14ac:dyDescent="0.35">
      <c r="A19" s="64" t="s">
        <v>126</v>
      </c>
      <c r="B19" s="64"/>
      <c r="C19" s="6" t="s">
        <v>6</v>
      </c>
      <c r="D19" s="11">
        <v>3.0790000000000001E-2</v>
      </c>
      <c r="E19" s="8">
        <v>75000</v>
      </c>
      <c r="F19" s="9">
        <v>2309</v>
      </c>
    </row>
    <row r="20" spans="1:7" x14ac:dyDescent="0.35">
      <c r="A20" s="59" t="s">
        <v>23</v>
      </c>
      <c r="B20" s="59"/>
      <c r="C20" s="59"/>
      <c r="D20" s="59"/>
      <c r="E20" s="59"/>
      <c r="F20" s="10">
        <v>5387.67</v>
      </c>
    </row>
    <row r="21" spans="1:7" ht="15" customHeight="1" x14ac:dyDescent="0.35">
      <c r="A21" s="61" t="s">
        <v>24</v>
      </c>
      <c r="B21" s="61"/>
      <c r="C21" s="61"/>
      <c r="D21" s="61"/>
      <c r="E21" s="61"/>
      <c r="F21" s="61"/>
      <c r="G21" s="61"/>
    </row>
    <row r="22" spans="1:7" ht="15" customHeight="1" x14ac:dyDescent="0.35">
      <c r="A22" s="64" t="s">
        <v>25</v>
      </c>
      <c r="B22" s="64"/>
      <c r="C22" s="6" t="s">
        <v>26</v>
      </c>
      <c r="D22" s="12">
        <v>1</v>
      </c>
      <c r="E22" s="9">
        <v>269.38</v>
      </c>
      <c r="F22" s="9">
        <v>269.38</v>
      </c>
    </row>
    <row r="23" spans="1:7" x14ac:dyDescent="0.35">
      <c r="A23" s="59" t="s">
        <v>27</v>
      </c>
      <c r="B23" s="59"/>
      <c r="C23" s="59"/>
      <c r="D23" s="59"/>
      <c r="E23" s="59"/>
      <c r="F23" s="10">
        <v>269.38</v>
      </c>
    </row>
    <row r="24" spans="1:7" ht="21.75" customHeight="1" x14ac:dyDescent="0.35">
      <c r="A24" s="92" t="s">
        <v>127</v>
      </c>
      <c r="B24" s="92"/>
      <c r="C24" s="92"/>
      <c r="D24" s="92"/>
      <c r="E24" s="92"/>
      <c r="F24" s="13">
        <v>38657.050000000003</v>
      </c>
    </row>
    <row r="26" spans="1:7" ht="15" customHeight="1" x14ac:dyDescent="0.35">
      <c r="A26" s="45"/>
      <c r="B26" s="45"/>
      <c r="C26" s="45"/>
      <c r="D26" s="45"/>
      <c r="E26" s="45"/>
      <c r="F26" s="45"/>
      <c r="G26" s="45"/>
    </row>
  </sheetData>
  <mergeCells count="23">
    <mergeCell ref="A1:G1"/>
    <mergeCell ref="A2:G2"/>
    <mergeCell ref="A3:G3"/>
    <mergeCell ref="A5:G5"/>
    <mergeCell ref="A6:G6"/>
    <mergeCell ref="A8:G8"/>
    <mergeCell ref="A9:G9"/>
    <mergeCell ref="A10:G10"/>
    <mergeCell ref="A11:B11"/>
    <mergeCell ref="A12:G12"/>
    <mergeCell ref="A13:B13"/>
    <mergeCell ref="A14:B14"/>
    <mergeCell ref="A15:B15"/>
    <mergeCell ref="A16:E16"/>
    <mergeCell ref="A17:G17"/>
    <mergeCell ref="A23:E23"/>
    <mergeCell ref="A24:E24"/>
    <mergeCell ref="A26:G26"/>
    <mergeCell ref="A18:B18"/>
    <mergeCell ref="A19:B19"/>
    <mergeCell ref="A20:E20"/>
    <mergeCell ref="A21:G21"/>
    <mergeCell ref="A22:B22"/>
  </mergeCells>
  <printOptions horizontalCentered="1"/>
  <pageMargins left="0.75" right="0.75" top="1" bottom="1" header="0.511811023622047" footer="0.511811023622047"/>
  <pageSetup orientation="portrait" horizontalDpi="300" verticalDpi="3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G25"/>
  <sheetViews>
    <sheetView showGridLines="0" zoomScaleNormal="100" workbookViewId="0">
      <pane ySplit="4" topLeftCell="A13" activePane="bottomLeft" state="frozen"/>
      <selection pane="bottomLeft" activeCell="A25" sqref="A25:G25"/>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95</v>
      </c>
      <c r="B5" s="96"/>
      <c r="C5" s="96"/>
      <c r="D5" s="96"/>
      <c r="E5" s="96"/>
      <c r="F5" s="96"/>
      <c r="G5" s="96"/>
    </row>
    <row r="6" spans="1:7" ht="27.75" customHeight="1" x14ac:dyDescent="0.35">
      <c r="A6" s="97" t="s">
        <v>128</v>
      </c>
      <c r="B6" s="97"/>
      <c r="C6" s="97"/>
      <c r="D6" s="97"/>
      <c r="E6" s="97"/>
      <c r="F6" s="97"/>
      <c r="G6" s="97"/>
    </row>
    <row r="7" spans="1:7" x14ac:dyDescent="0.35">
      <c r="A7" s="1" t="s">
        <v>5</v>
      </c>
      <c r="B7" s="2" t="s">
        <v>6</v>
      </c>
      <c r="D7" s="3" t="s">
        <v>7</v>
      </c>
      <c r="E7" s="4">
        <v>25992.240000000002</v>
      </c>
    </row>
    <row r="8" spans="1:7" ht="15.75" customHeight="1" x14ac:dyDescent="0.35">
      <c r="A8" s="61" t="s">
        <v>8</v>
      </c>
      <c r="B8" s="61"/>
      <c r="C8" s="61"/>
      <c r="D8" s="61"/>
      <c r="E8" s="61"/>
      <c r="F8" s="61"/>
      <c r="G8" s="61"/>
    </row>
    <row r="9" spans="1:7" ht="49.5" customHeight="1" x14ac:dyDescent="0.35">
      <c r="A9" s="93" t="s">
        <v>129</v>
      </c>
      <c r="B9" s="93"/>
      <c r="C9" s="93"/>
      <c r="D9" s="93"/>
      <c r="E9" s="93"/>
      <c r="F9" s="93"/>
      <c r="G9" s="93"/>
    </row>
    <row r="10" spans="1:7" ht="18" customHeight="1" x14ac:dyDescent="0.35">
      <c r="A10" s="94" t="s">
        <v>130</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131</v>
      </c>
      <c r="B13" s="64"/>
      <c r="C13" s="6" t="s">
        <v>6</v>
      </c>
      <c r="D13" s="7">
        <v>1</v>
      </c>
      <c r="E13" s="8">
        <v>14000</v>
      </c>
      <c r="F13" s="9">
        <v>14000</v>
      </c>
    </row>
    <row r="14" spans="1:7" ht="15" customHeight="1" x14ac:dyDescent="0.35">
      <c r="A14" s="64" t="s">
        <v>132</v>
      </c>
      <c r="B14" s="64"/>
      <c r="C14" s="6" t="s">
        <v>6</v>
      </c>
      <c r="D14" s="7">
        <v>1</v>
      </c>
      <c r="E14" s="8">
        <v>7000</v>
      </c>
      <c r="F14" s="9">
        <v>7000</v>
      </c>
    </row>
    <row r="15" spans="1:7" x14ac:dyDescent="0.35">
      <c r="A15" s="59" t="s">
        <v>19</v>
      </c>
      <c r="B15" s="59"/>
      <c r="C15" s="59"/>
      <c r="D15" s="59"/>
      <c r="E15" s="59"/>
      <c r="F15" s="10">
        <v>21000</v>
      </c>
    </row>
    <row r="16" spans="1:7" ht="15" customHeight="1" x14ac:dyDescent="0.35">
      <c r="A16" s="61" t="s">
        <v>20</v>
      </c>
      <c r="B16" s="61"/>
      <c r="C16" s="61"/>
      <c r="D16" s="61"/>
      <c r="E16" s="61"/>
      <c r="F16" s="61"/>
      <c r="G16" s="61"/>
    </row>
    <row r="17" spans="1:7" ht="15" customHeight="1" x14ac:dyDescent="0.35">
      <c r="A17" s="64" t="s">
        <v>133</v>
      </c>
      <c r="B17" s="64"/>
      <c r="C17" s="6" t="s">
        <v>6</v>
      </c>
      <c r="D17" s="11">
        <v>2.717E-2</v>
      </c>
      <c r="E17" s="8">
        <v>100000</v>
      </c>
      <c r="F17" s="9">
        <v>2716.87</v>
      </c>
    </row>
    <row r="18" spans="1:7" ht="15" customHeight="1" x14ac:dyDescent="0.35">
      <c r="A18" s="64" t="s">
        <v>134</v>
      </c>
      <c r="B18" s="64"/>
      <c r="C18" s="6" t="s">
        <v>6</v>
      </c>
      <c r="D18" s="11">
        <v>2.717E-2</v>
      </c>
      <c r="E18" s="8">
        <v>75000</v>
      </c>
      <c r="F18" s="9">
        <v>2037.65</v>
      </c>
    </row>
    <row r="19" spans="1:7" x14ac:dyDescent="0.35">
      <c r="A19" s="59" t="s">
        <v>23</v>
      </c>
      <c r="B19" s="59"/>
      <c r="C19" s="59"/>
      <c r="D19" s="59"/>
      <c r="E19" s="59"/>
      <c r="F19" s="10">
        <v>4754.51</v>
      </c>
    </row>
    <row r="20" spans="1:7" ht="15" customHeight="1" x14ac:dyDescent="0.35">
      <c r="A20" s="61" t="s">
        <v>24</v>
      </c>
      <c r="B20" s="61"/>
      <c r="C20" s="61"/>
      <c r="D20" s="61"/>
      <c r="E20" s="61"/>
      <c r="F20" s="61"/>
      <c r="G20" s="61"/>
    </row>
    <row r="21" spans="1:7" ht="15" customHeight="1" x14ac:dyDescent="0.35">
      <c r="A21" s="64" t="s">
        <v>25</v>
      </c>
      <c r="B21" s="64"/>
      <c r="C21" s="6" t="s">
        <v>26</v>
      </c>
      <c r="D21" s="12">
        <v>1</v>
      </c>
      <c r="E21" s="9">
        <v>237.73</v>
      </c>
      <c r="F21" s="9">
        <v>237.73</v>
      </c>
    </row>
    <row r="22" spans="1:7" x14ac:dyDescent="0.35">
      <c r="A22" s="59" t="s">
        <v>27</v>
      </c>
      <c r="B22" s="59"/>
      <c r="C22" s="59"/>
      <c r="D22" s="59"/>
      <c r="E22" s="59"/>
      <c r="F22" s="10">
        <v>237.73</v>
      </c>
    </row>
    <row r="23" spans="1:7" ht="21.75" customHeight="1" x14ac:dyDescent="0.35">
      <c r="A23" s="92" t="s">
        <v>135</v>
      </c>
      <c r="B23" s="92"/>
      <c r="C23" s="92"/>
      <c r="D23" s="92"/>
      <c r="E23" s="92"/>
      <c r="F23" s="13">
        <v>25992.240000000002</v>
      </c>
    </row>
    <row r="25" spans="1:7" ht="15" customHeight="1" x14ac:dyDescent="0.35">
      <c r="A25" s="45"/>
      <c r="B25" s="45"/>
      <c r="C25" s="45"/>
      <c r="D25" s="45"/>
      <c r="E25" s="45"/>
      <c r="F25" s="45"/>
      <c r="G25" s="45"/>
    </row>
  </sheetData>
  <mergeCells count="22">
    <mergeCell ref="A1:G1"/>
    <mergeCell ref="A2:G2"/>
    <mergeCell ref="A3:G3"/>
    <mergeCell ref="A5:G5"/>
    <mergeCell ref="A6:G6"/>
    <mergeCell ref="A8:G8"/>
    <mergeCell ref="A9:G9"/>
    <mergeCell ref="A10:G10"/>
    <mergeCell ref="A11:B11"/>
    <mergeCell ref="A12:G12"/>
    <mergeCell ref="A13:B13"/>
    <mergeCell ref="A14:B14"/>
    <mergeCell ref="A15:E15"/>
    <mergeCell ref="A16:G16"/>
    <mergeCell ref="A17:B17"/>
    <mergeCell ref="A23:E23"/>
    <mergeCell ref="A25:G25"/>
    <mergeCell ref="A18:B18"/>
    <mergeCell ref="A19:E19"/>
    <mergeCell ref="A20:G20"/>
    <mergeCell ref="A21:B21"/>
    <mergeCell ref="A22:E22"/>
  </mergeCells>
  <printOptions horizontalCentered="1"/>
  <pageMargins left="0.75" right="0.75" top="1" bottom="1" header="0.511811023622047" footer="0.511811023622047"/>
  <pageSetup orientation="portrait" horizontalDpi="300" verticalDpi="3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G25"/>
  <sheetViews>
    <sheetView showGridLines="0" zoomScaleNormal="100" workbookViewId="0">
      <pane ySplit="4" topLeftCell="A11" activePane="bottomLeft" state="frozen"/>
      <selection pane="bottomLeft" activeCell="A25" sqref="A25:G25"/>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95</v>
      </c>
      <c r="B5" s="96"/>
      <c r="C5" s="96"/>
      <c r="D5" s="96"/>
      <c r="E5" s="96"/>
      <c r="F5" s="96"/>
      <c r="G5" s="96"/>
    </row>
    <row r="6" spans="1:7" ht="27.75" customHeight="1" x14ac:dyDescent="0.35">
      <c r="A6" s="97" t="s">
        <v>136</v>
      </c>
      <c r="B6" s="97"/>
      <c r="C6" s="97"/>
      <c r="D6" s="97"/>
      <c r="E6" s="97"/>
      <c r="F6" s="97"/>
      <c r="G6" s="97"/>
    </row>
    <row r="7" spans="1:7" x14ac:dyDescent="0.35">
      <c r="A7" s="1" t="s">
        <v>5</v>
      </c>
      <c r="B7" s="2" t="s">
        <v>6</v>
      </c>
      <c r="D7" s="3" t="s">
        <v>7</v>
      </c>
      <c r="E7" s="4">
        <v>31305.71</v>
      </c>
    </row>
    <row r="8" spans="1:7" ht="15.75" customHeight="1" x14ac:dyDescent="0.35">
      <c r="A8" s="61" t="s">
        <v>8</v>
      </c>
      <c r="B8" s="61"/>
      <c r="C8" s="61"/>
      <c r="D8" s="61"/>
      <c r="E8" s="61"/>
      <c r="F8" s="61"/>
      <c r="G8" s="61"/>
    </row>
    <row r="9" spans="1:7" ht="49.5" customHeight="1" x14ac:dyDescent="0.35">
      <c r="A9" s="93" t="s">
        <v>137</v>
      </c>
      <c r="B9" s="93"/>
      <c r="C9" s="93"/>
      <c r="D9" s="93"/>
      <c r="E9" s="93"/>
      <c r="F9" s="93"/>
      <c r="G9" s="93"/>
    </row>
    <row r="10" spans="1:7" ht="18" customHeight="1" x14ac:dyDescent="0.35">
      <c r="A10" s="94" t="s">
        <v>130</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138</v>
      </c>
      <c r="B13" s="64"/>
      <c r="C13" s="6" t="s">
        <v>6</v>
      </c>
      <c r="D13" s="7">
        <v>1</v>
      </c>
      <c r="E13" s="8">
        <v>19000</v>
      </c>
      <c r="F13" s="9">
        <v>19000</v>
      </c>
    </row>
    <row r="14" spans="1:7" ht="15" customHeight="1" x14ac:dyDescent="0.35">
      <c r="A14" s="64" t="s">
        <v>139</v>
      </c>
      <c r="B14" s="64"/>
      <c r="C14" s="6" t="s">
        <v>6</v>
      </c>
      <c r="D14" s="7">
        <v>1</v>
      </c>
      <c r="E14" s="8">
        <v>7000</v>
      </c>
      <c r="F14" s="9">
        <v>7000</v>
      </c>
    </row>
    <row r="15" spans="1:7" x14ac:dyDescent="0.35">
      <c r="A15" s="59" t="s">
        <v>19</v>
      </c>
      <c r="B15" s="59"/>
      <c r="C15" s="59"/>
      <c r="D15" s="59"/>
      <c r="E15" s="59"/>
      <c r="F15" s="10">
        <v>26000</v>
      </c>
    </row>
    <row r="16" spans="1:7" ht="15" customHeight="1" x14ac:dyDescent="0.35">
      <c r="A16" s="61" t="s">
        <v>20</v>
      </c>
      <c r="B16" s="61"/>
      <c r="C16" s="61"/>
      <c r="D16" s="61"/>
      <c r="E16" s="61"/>
      <c r="F16" s="61"/>
      <c r="G16" s="61"/>
    </row>
    <row r="17" spans="1:7" ht="15" customHeight="1" x14ac:dyDescent="0.35">
      <c r="A17" s="64" t="s">
        <v>140</v>
      </c>
      <c r="B17" s="64"/>
      <c r="C17" s="6" t="s">
        <v>6</v>
      </c>
      <c r="D17" s="11">
        <v>2.887E-2</v>
      </c>
      <c r="E17" s="8">
        <v>100000</v>
      </c>
      <c r="F17" s="9">
        <v>2887.46</v>
      </c>
    </row>
    <row r="18" spans="1:7" ht="15" customHeight="1" x14ac:dyDescent="0.35">
      <c r="A18" s="64" t="s">
        <v>141</v>
      </c>
      <c r="B18" s="64"/>
      <c r="C18" s="6" t="s">
        <v>6</v>
      </c>
      <c r="D18" s="11">
        <v>2.887E-2</v>
      </c>
      <c r="E18" s="8">
        <v>75000</v>
      </c>
      <c r="F18" s="9">
        <v>2165.6</v>
      </c>
    </row>
    <row r="19" spans="1:7" x14ac:dyDescent="0.35">
      <c r="A19" s="59" t="s">
        <v>23</v>
      </c>
      <c r="B19" s="59"/>
      <c r="C19" s="59"/>
      <c r="D19" s="59"/>
      <c r="E19" s="59"/>
      <c r="F19" s="10">
        <v>5053.0600000000004</v>
      </c>
    </row>
    <row r="20" spans="1:7" ht="15" customHeight="1" x14ac:dyDescent="0.35">
      <c r="A20" s="61" t="s">
        <v>24</v>
      </c>
      <c r="B20" s="61"/>
      <c r="C20" s="61"/>
      <c r="D20" s="61"/>
      <c r="E20" s="61"/>
      <c r="F20" s="61"/>
      <c r="G20" s="61"/>
    </row>
    <row r="21" spans="1:7" ht="15" customHeight="1" x14ac:dyDescent="0.35">
      <c r="A21" s="64" t="s">
        <v>25</v>
      </c>
      <c r="B21" s="64"/>
      <c r="C21" s="6" t="s">
        <v>26</v>
      </c>
      <c r="D21" s="12">
        <v>1</v>
      </c>
      <c r="E21" s="9">
        <v>252.65</v>
      </c>
      <c r="F21" s="9">
        <v>252.65</v>
      </c>
    </row>
    <row r="22" spans="1:7" x14ac:dyDescent="0.35">
      <c r="A22" s="59" t="s">
        <v>27</v>
      </c>
      <c r="B22" s="59"/>
      <c r="C22" s="59"/>
      <c r="D22" s="59"/>
      <c r="E22" s="59"/>
      <c r="F22" s="10">
        <v>252.65</v>
      </c>
    </row>
    <row r="23" spans="1:7" ht="21.75" customHeight="1" x14ac:dyDescent="0.35">
      <c r="A23" s="92" t="s">
        <v>142</v>
      </c>
      <c r="B23" s="92"/>
      <c r="C23" s="92"/>
      <c r="D23" s="92"/>
      <c r="E23" s="92"/>
      <c r="F23" s="13">
        <v>31305.71</v>
      </c>
    </row>
    <row r="25" spans="1:7" ht="15" customHeight="1" x14ac:dyDescent="0.35">
      <c r="A25" s="45"/>
      <c r="B25" s="45"/>
      <c r="C25" s="45"/>
      <c r="D25" s="45"/>
      <c r="E25" s="45"/>
      <c r="F25" s="45"/>
      <c r="G25" s="45"/>
    </row>
  </sheetData>
  <mergeCells count="22">
    <mergeCell ref="A1:G1"/>
    <mergeCell ref="A2:G2"/>
    <mergeCell ref="A3:G3"/>
    <mergeCell ref="A5:G5"/>
    <mergeCell ref="A6:G6"/>
    <mergeCell ref="A8:G8"/>
    <mergeCell ref="A9:G9"/>
    <mergeCell ref="A10:G10"/>
    <mergeCell ref="A11:B11"/>
    <mergeCell ref="A12:G12"/>
    <mergeCell ref="A13:B13"/>
    <mergeCell ref="A14:B14"/>
    <mergeCell ref="A15:E15"/>
    <mergeCell ref="A16:G16"/>
    <mergeCell ref="A17:B17"/>
    <mergeCell ref="A23:E23"/>
    <mergeCell ref="A25:G25"/>
    <mergeCell ref="A18:B18"/>
    <mergeCell ref="A19:E19"/>
    <mergeCell ref="A20:G20"/>
    <mergeCell ref="A21:B21"/>
    <mergeCell ref="A22:E22"/>
  </mergeCells>
  <printOptions horizontalCentered="1"/>
  <pageMargins left="0.75" right="0.75" top="1" bottom="1" header="0.511811023622047" footer="0.511811023622047"/>
  <pageSetup orientation="portrait" horizontalDpi="300" verticalDpi="30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G25"/>
  <sheetViews>
    <sheetView showGridLines="0" zoomScaleNormal="100" workbookViewId="0">
      <pane ySplit="4" topLeftCell="A14" activePane="bottomLeft" state="frozen"/>
      <selection pane="bottomLeft" activeCell="A25" sqref="A25:G25"/>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95</v>
      </c>
      <c r="B5" s="96"/>
      <c r="C5" s="96"/>
      <c r="D5" s="96"/>
      <c r="E5" s="96"/>
      <c r="F5" s="96"/>
      <c r="G5" s="96"/>
    </row>
    <row r="6" spans="1:7" ht="27.75" customHeight="1" x14ac:dyDescent="0.35">
      <c r="A6" s="97" t="s">
        <v>143</v>
      </c>
      <c r="B6" s="97"/>
      <c r="C6" s="97"/>
      <c r="D6" s="97"/>
      <c r="E6" s="97"/>
      <c r="F6" s="97"/>
      <c r="G6" s="97"/>
    </row>
    <row r="7" spans="1:7" x14ac:dyDescent="0.35">
      <c r="A7" s="1" t="s">
        <v>5</v>
      </c>
      <c r="B7" s="2" t="s">
        <v>6</v>
      </c>
      <c r="D7" s="3" t="s">
        <v>7</v>
      </c>
      <c r="E7" s="4">
        <v>38657.050000000003</v>
      </c>
    </row>
    <row r="8" spans="1:7" ht="15.75" customHeight="1" x14ac:dyDescent="0.35">
      <c r="A8" s="61" t="s">
        <v>8</v>
      </c>
      <c r="B8" s="61"/>
      <c r="C8" s="61"/>
      <c r="D8" s="61"/>
      <c r="E8" s="61"/>
      <c r="F8" s="61"/>
      <c r="G8" s="61"/>
    </row>
    <row r="9" spans="1:7" ht="49.5" customHeight="1" x14ac:dyDescent="0.35">
      <c r="A9" s="93" t="s">
        <v>144</v>
      </c>
      <c r="B9" s="93"/>
      <c r="C9" s="93"/>
      <c r="D9" s="93"/>
      <c r="E9" s="93"/>
      <c r="F9" s="93"/>
      <c r="G9" s="93"/>
    </row>
    <row r="10" spans="1:7" ht="18" customHeight="1" x14ac:dyDescent="0.35">
      <c r="A10" s="94" t="s">
        <v>145</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146</v>
      </c>
      <c r="B13" s="64"/>
      <c r="C13" s="6" t="s">
        <v>6</v>
      </c>
      <c r="D13" s="7">
        <v>1</v>
      </c>
      <c r="E13" s="8">
        <v>26000</v>
      </c>
      <c r="F13" s="9">
        <v>26000</v>
      </c>
    </row>
    <row r="14" spans="1:7" ht="15" customHeight="1" x14ac:dyDescent="0.35">
      <c r="A14" s="64" t="s">
        <v>147</v>
      </c>
      <c r="B14" s="64"/>
      <c r="C14" s="6" t="s">
        <v>6</v>
      </c>
      <c r="D14" s="7">
        <v>1</v>
      </c>
      <c r="E14" s="8">
        <v>7000</v>
      </c>
      <c r="F14" s="9">
        <v>7000</v>
      </c>
    </row>
    <row r="15" spans="1:7" x14ac:dyDescent="0.35">
      <c r="A15" s="59" t="s">
        <v>19</v>
      </c>
      <c r="B15" s="59"/>
      <c r="C15" s="59"/>
      <c r="D15" s="59"/>
      <c r="E15" s="59"/>
      <c r="F15" s="10">
        <v>33000</v>
      </c>
    </row>
    <row r="16" spans="1:7" ht="15" customHeight="1" x14ac:dyDescent="0.35">
      <c r="A16" s="61" t="s">
        <v>20</v>
      </c>
      <c r="B16" s="61"/>
      <c r="C16" s="61"/>
      <c r="D16" s="61"/>
      <c r="E16" s="61"/>
      <c r="F16" s="61"/>
      <c r="G16" s="61"/>
    </row>
    <row r="17" spans="1:7" ht="15" customHeight="1" x14ac:dyDescent="0.35">
      <c r="A17" s="64" t="s">
        <v>125</v>
      </c>
      <c r="B17" s="64"/>
      <c r="C17" s="6" t="s">
        <v>6</v>
      </c>
      <c r="D17" s="11">
        <v>3.0790000000000001E-2</v>
      </c>
      <c r="E17" s="8">
        <v>100000</v>
      </c>
      <c r="F17" s="9">
        <v>3078.67</v>
      </c>
    </row>
    <row r="18" spans="1:7" ht="15" customHeight="1" x14ac:dyDescent="0.35">
      <c r="A18" s="64" t="s">
        <v>126</v>
      </c>
      <c r="B18" s="64"/>
      <c r="C18" s="6" t="s">
        <v>6</v>
      </c>
      <c r="D18" s="11">
        <v>3.0790000000000001E-2</v>
      </c>
      <c r="E18" s="8">
        <v>75000</v>
      </c>
      <c r="F18" s="9">
        <v>2309</v>
      </c>
    </row>
    <row r="19" spans="1:7" x14ac:dyDescent="0.35">
      <c r="A19" s="59" t="s">
        <v>23</v>
      </c>
      <c r="B19" s="59"/>
      <c r="C19" s="59"/>
      <c r="D19" s="59"/>
      <c r="E19" s="59"/>
      <c r="F19" s="10">
        <v>5387.67</v>
      </c>
    </row>
    <row r="20" spans="1:7" ht="15" customHeight="1" x14ac:dyDescent="0.35">
      <c r="A20" s="61" t="s">
        <v>24</v>
      </c>
      <c r="B20" s="61"/>
      <c r="C20" s="61"/>
      <c r="D20" s="61"/>
      <c r="E20" s="61"/>
      <c r="F20" s="61"/>
      <c r="G20" s="61"/>
    </row>
    <row r="21" spans="1:7" ht="15" customHeight="1" x14ac:dyDescent="0.35">
      <c r="A21" s="64" t="s">
        <v>25</v>
      </c>
      <c r="B21" s="64"/>
      <c r="C21" s="6" t="s">
        <v>26</v>
      </c>
      <c r="D21" s="12">
        <v>1</v>
      </c>
      <c r="E21" s="9">
        <v>269.38</v>
      </c>
      <c r="F21" s="9">
        <v>269.38</v>
      </c>
    </row>
    <row r="22" spans="1:7" x14ac:dyDescent="0.35">
      <c r="A22" s="59" t="s">
        <v>27</v>
      </c>
      <c r="B22" s="59"/>
      <c r="C22" s="59"/>
      <c r="D22" s="59"/>
      <c r="E22" s="59"/>
      <c r="F22" s="10">
        <v>269.38</v>
      </c>
    </row>
    <row r="23" spans="1:7" ht="21.75" customHeight="1" x14ac:dyDescent="0.35">
      <c r="A23" s="92" t="s">
        <v>148</v>
      </c>
      <c r="B23" s="92"/>
      <c r="C23" s="92"/>
      <c r="D23" s="92"/>
      <c r="E23" s="92"/>
      <c r="F23" s="13">
        <v>38657.050000000003</v>
      </c>
    </row>
    <row r="25" spans="1:7" ht="15" customHeight="1" x14ac:dyDescent="0.35">
      <c r="A25" s="45"/>
      <c r="B25" s="45"/>
      <c r="C25" s="45"/>
      <c r="D25" s="45"/>
      <c r="E25" s="45"/>
      <c r="F25" s="45"/>
      <c r="G25" s="45"/>
    </row>
  </sheetData>
  <mergeCells count="22">
    <mergeCell ref="A1:G1"/>
    <mergeCell ref="A2:G2"/>
    <mergeCell ref="A3:G3"/>
    <mergeCell ref="A5:G5"/>
    <mergeCell ref="A6:G6"/>
    <mergeCell ref="A8:G8"/>
    <mergeCell ref="A9:G9"/>
    <mergeCell ref="A10:G10"/>
    <mergeCell ref="A11:B11"/>
    <mergeCell ref="A12:G12"/>
    <mergeCell ref="A13:B13"/>
    <mergeCell ref="A14:B14"/>
    <mergeCell ref="A15:E15"/>
    <mergeCell ref="A16:G16"/>
    <mergeCell ref="A17:B17"/>
    <mergeCell ref="A23:E23"/>
    <mergeCell ref="A25:G25"/>
    <mergeCell ref="A18:B18"/>
    <mergeCell ref="A19:E19"/>
    <mergeCell ref="A20:G20"/>
    <mergeCell ref="A21:B21"/>
    <mergeCell ref="A22:E22"/>
  </mergeCells>
  <printOptions horizontalCentered="1"/>
  <pageMargins left="0.75" right="0.75" top="1" bottom="1" header="0.511811023622047" footer="0.511811023622047"/>
  <pageSetup orientation="portrait" horizontalDpi="300" verticalDpi="30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G27"/>
  <sheetViews>
    <sheetView showGridLines="0" zoomScaleNormal="100" workbookViewId="0">
      <pane ySplit="4" topLeftCell="A10" activePane="bottomLeft" state="frozen"/>
      <selection pane="bottomLeft" activeCell="A27" sqref="A27:G27"/>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95</v>
      </c>
      <c r="B5" s="96"/>
      <c r="C5" s="96"/>
      <c r="D5" s="96"/>
      <c r="E5" s="96"/>
      <c r="F5" s="96"/>
      <c r="G5" s="96"/>
    </row>
    <row r="6" spans="1:7" ht="27.75" customHeight="1" x14ac:dyDescent="0.35">
      <c r="A6" s="97" t="s">
        <v>149</v>
      </c>
      <c r="B6" s="97"/>
      <c r="C6" s="97"/>
      <c r="D6" s="97"/>
      <c r="E6" s="97"/>
      <c r="F6" s="97"/>
      <c r="G6" s="97"/>
    </row>
    <row r="7" spans="1:7" x14ac:dyDescent="0.35">
      <c r="A7" s="1" t="s">
        <v>5</v>
      </c>
      <c r="B7" s="2" t="s">
        <v>150</v>
      </c>
      <c r="D7" s="3" t="s">
        <v>7</v>
      </c>
      <c r="E7" s="4">
        <v>30325.53</v>
      </c>
    </row>
    <row r="8" spans="1:7" ht="15.75" customHeight="1" x14ac:dyDescent="0.35">
      <c r="A8" s="61" t="s">
        <v>8</v>
      </c>
      <c r="B8" s="61"/>
      <c r="C8" s="61"/>
      <c r="D8" s="61"/>
      <c r="E8" s="61"/>
      <c r="F8" s="61"/>
      <c r="G8" s="61"/>
    </row>
    <row r="9" spans="1:7" ht="81.75" customHeight="1" x14ac:dyDescent="0.35">
      <c r="A9" s="93" t="s">
        <v>151</v>
      </c>
      <c r="B9" s="93"/>
      <c r="C9" s="93"/>
      <c r="D9" s="93"/>
      <c r="E9" s="93"/>
      <c r="F9" s="93"/>
      <c r="G9" s="93"/>
    </row>
    <row r="10" spans="1:7" ht="18" customHeight="1" x14ac:dyDescent="0.35">
      <c r="A10" s="94" t="s">
        <v>152</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153</v>
      </c>
      <c r="B13" s="64"/>
      <c r="C13" s="6" t="s">
        <v>59</v>
      </c>
      <c r="D13" s="7">
        <v>1</v>
      </c>
      <c r="E13" s="8">
        <v>14500</v>
      </c>
      <c r="F13" s="9">
        <v>14500</v>
      </c>
    </row>
    <row r="14" spans="1:7" ht="15" customHeight="1" x14ac:dyDescent="0.35">
      <c r="A14" s="64" t="s">
        <v>154</v>
      </c>
      <c r="B14" s="64"/>
      <c r="C14" s="6" t="s">
        <v>59</v>
      </c>
      <c r="D14" s="7">
        <v>1</v>
      </c>
      <c r="E14" s="8">
        <v>8500</v>
      </c>
      <c r="F14" s="9">
        <v>8500</v>
      </c>
    </row>
    <row r="15" spans="1:7" ht="15" customHeight="1" x14ac:dyDescent="0.35">
      <c r="A15" s="64" t="s">
        <v>155</v>
      </c>
      <c r="B15" s="64"/>
      <c r="C15" s="6" t="s">
        <v>26</v>
      </c>
      <c r="D15" s="7">
        <v>0.2</v>
      </c>
      <c r="E15" s="8">
        <v>18000</v>
      </c>
      <c r="F15" s="9">
        <v>3600</v>
      </c>
    </row>
    <row r="16" spans="1:7" ht="15" customHeight="1" x14ac:dyDescent="0.35">
      <c r="A16" s="64" t="s">
        <v>156</v>
      </c>
      <c r="B16" s="64"/>
      <c r="C16" s="6" t="s">
        <v>26</v>
      </c>
      <c r="D16" s="7">
        <v>1</v>
      </c>
      <c r="E16" s="8">
        <v>1800</v>
      </c>
      <c r="F16" s="9">
        <v>1800</v>
      </c>
    </row>
    <row r="17" spans="1:7" x14ac:dyDescent="0.35">
      <c r="A17" s="59" t="s">
        <v>19</v>
      </c>
      <c r="B17" s="59"/>
      <c r="C17" s="59"/>
      <c r="D17" s="59"/>
      <c r="E17" s="59"/>
      <c r="F17" s="10">
        <v>28400</v>
      </c>
    </row>
    <row r="18" spans="1:7" ht="15" customHeight="1" x14ac:dyDescent="0.35">
      <c r="A18" s="61" t="s">
        <v>20</v>
      </c>
      <c r="B18" s="61"/>
      <c r="C18" s="61"/>
      <c r="D18" s="61"/>
      <c r="E18" s="61"/>
      <c r="F18" s="61"/>
      <c r="G18" s="61"/>
    </row>
    <row r="19" spans="1:7" ht="15" customHeight="1" x14ac:dyDescent="0.35">
      <c r="A19" s="64" t="s">
        <v>157</v>
      </c>
      <c r="B19" s="64"/>
      <c r="C19" s="6" t="s">
        <v>150</v>
      </c>
      <c r="D19" s="11">
        <v>1.048E-2</v>
      </c>
      <c r="E19" s="8">
        <v>100000</v>
      </c>
      <c r="F19" s="9">
        <v>1047.9100000000001</v>
      </c>
    </row>
    <row r="20" spans="1:7" ht="15" customHeight="1" x14ac:dyDescent="0.35">
      <c r="A20" s="64" t="s">
        <v>158</v>
      </c>
      <c r="B20" s="64"/>
      <c r="C20" s="6" t="s">
        <v>150</v>
      </c>
      <c r="D20" s="11">
        <v>1.048E-2</v>
      </c>
      <c r="E20" s="8">
        <v>75000</v>
      </c>
      <c r="F20" s="9">
        <v>785.93</v>
      </c>
    </row>
    <row r="21" spans="1:7" x14ac:dyDescent="0.35">
      <c r="A21" s="59" t="s">
        <v>23</v>
      </c>
      <c r="B21" s="59"/>
      <c r="C21" s="59"/>
      <c r="D21" s="59"/>
      <c r="E21" s="59"/>
      <c r="F21" s="10">
        <v>1833.84</v>
      </c>
    </row>
    <row r="22" spans="1:7" ht="15" customHeight="1" x14ac:dyDescent="0.35">
      <c r="A22" s="61" t="s">
        <v>24</v>
      </c>
      <c r="B22" s="61"/>
      <c r="C22" s="61"/>
      <c r="D22" s="61"/>
      <c r="E22" s="61"/>
      <c r="F22" s="61"/>
      <c r="G22" s="61"/>
    </row>
    <row r="23" spans="1:7" ht="15" customHeight="1" x14ac:dyDescent="0.35">
      <c r="A23" s="64" t="s">
        <v>25</v>
      </c>
      <c r="B23" s="64"/>
      <c r="C23" s="6" t="s">
        <v>26</v>
      </c>
      <c r="D23" s="12">
        <v>1</v>
      </c>
      <c r="E23" s="9">
        <v>91.69</v>
      </c>
      <c r="F23" s="9">
        <v>91.69</v>
      </c>
    </row>
    <row r="24" spans="1:7" x14ac:dyDescent="0.35">
      <c r="A24" s="59" t="s">
        <v>27</v>
      </c>
      <c r="B24" s="59"/>
      <c r="C24" s="59"/>
      <c r="D24" s="59"/>
      <c r="E24" s="59"/>
      <c r="F24" s="10">
        <v>91.69</v>
      </c>
    </row>
    <row r="25" spans="1:7" ht="21.75" customHeight="1" x14ac:dyDescent="0.35">
      <c r="A25" s="92" t="s">
        <v>159</v>
      </c>
      <c r="B25" s="92"/>
      <c r="C25" s="92"/>
      <c r="D25" s="92"/>
      <c r="E25" s="92"/>
      <c r="F25" s="13">
        <v>30325.53</v>
      </c>
    </row>
    <row r="27" spans="1:7" ht="15" customHeight="1" x14ac:dyDescent="0.35">
      <c r="A27" s="45"/>
      <c r="B27" s="45"/>
      <c r="C27" s="45"/>
      <c r="D27" s="45"/>
      <c r="E27" s="45"/>
      <c r="F27" s="45"/>
      <c r="G27" s="45"/>
    </row>
  </sheetData>
  <mergeCells count="24">
    <mergeCell ref="A1:G1"/>
    <mergeCell ref="A2:G2"/>
    <mergeCell ref="A3:G3"/>
    <mergeCell ref="A5:G5"/>
    <mergeCell ref="A6:G6"/>
    <mergeCell ref="A8:G8"/>
    <mergeCell ref="A9:G9"/>
    <mergeCell ref="A10:G10"/>
    <mergeCell ref="A11:B11"/>
    <mergeCell ref="A12:G12"/>
    <mergeCell ref="A13:B13"/>
    <mergeCell ref="A14:B14"/>
    <mergeCell ref="A15:B15"/>
    <mergeCell ref="A16:B16"/>
    <mergeCell ref="A17:E17"/>
    <mergeCell ref="A23:B23"/>
    <mergeCell ref="A24:E24"/>
    <mergeCell ref="A25:E25"/>
    <mergeCell ref="A27:G27"/>
    <mergeCell ref="A18:G18"/>
    <mergeCell ref="A19:B19"/>
    <mergeCell ref="A20:B20"/>
    <mergeCell ref="A21:E21"/>
    <mergeCell ref="A22:G22"/>
  </mergeCells>
  <printOptions horizontalCentered="1"/>
  <pageMargins left="0.75" right="0.75" top="1" bottom="1" header="0.511811023622047" footer="0.511811023622047"/>
  <pageSetup orientation="portrait" horizontalDpi="300" verticalDpi="30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G24"/>
  <sheetViews>
    <sheetView showGridLines="0" zoomScaleNormal="100" workbookViewId="0">
      <pane ySplit="4" topLeftCell="A9" activePane="bottomLeft" state="frozen"/>
      <selection pane="bottomLeft" activeCell="A24" sqref="A24:G24"/>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95</v>
      </c>
      <c r="B5" s="96"/>
      <c r="C5" s="96"/>
      <c r="D5" s="96"/>
      <c r="E5" s="96"/>
      <c r="F5" s="96"/>
      <c r="G5" s="96"/>
    </row>
    <row r="6" spans="1:7" ht="27.75" customHeight="1" x14ac:dyDescent="0.35">
      <c r="A6" s="97" t="s">
        <v>160</v>
      </c>
      <c r="B6" s="97"/>
      <c r="C6" s="97"/>
      <c r="D6" s="97"/>
      <c r="E6" s="97"/>
      <c r="F6" s="97"/>
      <c r="G6" s="97"/>
    </row>
    <row r="7" spans="1:7" x14ac:dyDescent="0.35">
      <c r="A7" s="1" t="s">
        <v>5</v>
      </c>
      <c r="B7" s="2" t="s">
        <v>150</v>
      </c>
      <c r="D7" s="3" t="s">
        <v>7</v>
      </c>
      <c r="E7" s="4">
        <v>14402.63</v>
      </c>
    </row>
    <row r="8" spans="1:7" ht="15.75" customHeight="1" x14ac:dyDescent="0.35">
      <c r="A8" s="61" t="s">
        <v>8</v>
      </c>
      <c r="B8" s="61"/>
      <c r="C8" s="61"/>
      <c r="D8" s="61"/>
      <c r="E8" s="61"/>
      <c r="F8" s="61"/>
      <c r="G8" s="61"/>
    </row>
    <row r="9" spans="1:7" ht="78" customHeight="1" x14ac:dyDescent="0.35">
      <c r="A9" s="93" t="s">
        <v>161</v>
      </c>
      <c r="B9" s="93"/>
      <c r="C9" s="93"/>
      <c r="D9" s="93"/>
      <c r="E9" s="93"/>
      <c r="F9" s="93"/>
      <c r="G9" s="93"/>
    </row>
    <row r="10" spans="1:7" ht="18" customHeight="1" x14ac:dyDescent="0.35">
      <c r="A10" s="94" t="s">
        <v>162</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163</v>
      </c>
      <c r="B13" s="64"/>
      <c r="C13" s="6" t="s">
        <v>59</v>
      </c>
      <c r="D13" s="7">
        <v>1.05</v>
      </c>
      <c r="E13" s="8">
        <v>7500</v>
      </c>
      <c r="F13" s="9">
        <v>7875</v>
      </c>
    </row>
    <row r="14" spans="1:7" ht="15" customHeight="1" x14ac:dyDescent="0.35">
      <c r="A14" s="64" t="s">
        <v>164</v>
      </c>
      <c r="B14" s="64"/>
      <c r="C14" s="6" t="s">
        <v>26</v>
      </c>
      <c r="D14" s="7">
        <v>1</v>
      </c>
      <c r="E14" s="8">
        <v>1500</v>
      </c>
      <c r="F14" s="9">
        <v>1500</v>
      </c>
    </row>
    <row r="15" spans="1:7" x14ac:dyDescent="0.35">
      <c r="A15" s="59" t="s">
        <v>19</v>
      </c>
      <c r="B15" s="59"/>
      <c r="C15" s="59"/>
      <c r="D15" s="59"/>
      <c r="E15" s="59"/>
      <c r="F15" s="10">
        <v>9375</v>
      </c>
    </row>
    <row r="16" spans="1:7" ht="15" customHeight="1" x14ac:dyDescent="0.35">
      <c r="A16" s="61" t="s">
        <v>20</v>
      </c>
      <c r="B16" s="61"/>
      <c r="C16" s="61"/>
      <c r="D16" s="61"/>
      <c r="E16" s="61"/>
      <c r="F16" s="61"/>
      <c r="G16" s="61"/>
    </row>
    <row r="17" spans="1:7" ht="15" customHeight="1" x14ac:dyDescent="0.35">
      <c r="A17" s="64" t="s">
        <v>165</v>
      </c>
      <c r="B17" s="64"/>
      <c r="C17" s="6" t="s">
        <v>150</v>
      </c>
      <c r="D17" s="11">
        <v>4.7879999999999999E-2</v>
      </c>
      <c r="E17" s="8">
        <v>100000</v>
      </c>
      <c r="F17" s="9">
        <v>4788.22</v>
      </c>
    </row>
    <row r="18" spans="1:7" x14ac:dyDescent="0.35">
      <c r="A18" s="59" t="s">
        <v>23</v>
      </c>
      <c r="B18" s="59"/>
      <c r="C18" s="59"/>
      <c r="D18" s="59"/>
      <c r="E18" s="59"/>
      <c r="F18" s="10">
        <v>4788.22</v>
      </c>
    </row>
    <row r="19" spans="1:7" ht="15" customHeight="1" x14ac:dyDescent="0.35">
      <c r="A19" s="61" t="s">
        <v>24</v>
      </c>
      <c r="B19" s="61"/>
      <c r="C19" s="61"/>
      <c r="D19" s="61"/>
      <c r="E19" s="61"/>
      <c r="F19" s="61"/>
      <c r="G19" s="61"/>
    </row>
    <row r="20" spans="1:7" ht="15" customHeight="1" x14ac:dyDescent="0.35">
      <c r="A20" s="64" t="s">
        <v>25</v>
      </c>
      <c r="B20" s="64"/>
      <c r="C20" s="6" t="s">
        <v>26</v>
      </c>
      <c r="D20" s="12">
        <v>1</v>
      </c>
      <c r="E20" s="9">
        <v>239.41</v>
      </c>
      <c r="F20" s="9">
        <v>239.41</v>
      </c>
    </row>
    <row r="21" spans="1:7" x14ac:dyDescent="0.35">
      <c r="A21" s="59" t="s">
        <v>27</v>
      </c>
      <c r="B21" s="59"/>
      <c r="C21" s="59"/>
      <c r="D21" s="59"/>
      <c r="E21" s="59"/>
      <c r="F21" s="10">
        <v>239.41</v>
      </c>
    </row>
    <row r="22" spans="1:7" ht="21.75" customHeight="1" x14ac:dyDescent="0.35">
      <c r="A22" s="92" t="s">
        <v>166</v>
      </c>
      <c r="B22" s="92"/>
      <c r="C22" s="92"/>
      <c r="D22" s="92"/>
      <c r="E22" s="92"/>
      <c r="F22" s="13">
        <v>14402.63</v>
      </c>
    </row>
    <row r="24" spans="1:7" ht="15" customHeight="1" x14ac:dyDescent="0.35">
      <c r="A24" s="45"/>
      <c r="B24" s="45"/>
      <c r="C24" s="45"/>
      <c r="D24" s="45"/>
      <c r="E24" s="45"/>
      <c r="F24" s="45"/>
      <c r="G24" s="45"/>
    </row>
  </sheetData>
  <mergeCells count="21">
    <mergeCell ref="A1:G1"/>
    <mergeCell ref="A2:G2"/>
    <mergeCell ref="A3:G3"/>
    <mergeCell ref="A5:G5"/>
    <mergeCell ref="A6:G6"/>
    <mergeCell ref="A8:G8"/>
    <mergeCell ref="A9:G9"/>
    <mergeCell ref="A10:G10"/>
    <mergeCell ref="A11:B11"/>
    <mergeCell ref="A12:G12"/>
    <mergeCell ref="A13:B13"/>
    <mergeCell ref="A14:B14"/>
    <mergeCell ref="A15:E15"/>
    <mergeCell ref="A16:G16"/>
    <mergeCell ref="A17:B17"/>
    <mergeCell ref="A24:G24"/>
    <mergeCell ref="A18:E18"/>
    <mergeCell ref="A19:G19"/>
    <mergeCell ref="A20:B20"/>
    <mergeCell ref="A21:E21"/>
    <mergeCell ref="A22:E22"/>
  </mergeCells>
  <printOptions horizontalCentered="1"/>
  <pageMargins left="0.75" right="0.75" top="1" bottom="1" header="0.511811023622047" footer="0.511811023622047"/>
  <pageSetup orientation="portrait" horizontalDpi="300" verticalDpi="30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G24"/>
  <sheetViews>
    <sheetView showGridLines="0" zoomScaleNormal="100" workbookViewId="0">
      <pane ySplit="4" topLeftCell="A10" activePane="bottomLeft" state="frozen"/>
      <selection pane="bottomLeft" activeCell="A24" sqref="A24:G24"/>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167</v>
      </c>
      <c r="B5" s="96"/>
      <c r="C5" s="96"/>
      <c r="D5" s="96"/>
      <c r="E5" s="96"/>
      <c r="F5" s="96"/>
      <c r="G5" s="96"/>
    </row>
    <row r="6" spans="1:7" ht="27.75" customHeight="1" x14ac:dyDescent="0.35">
      <c r="A6" s="97" t="s">
        <v>168</v>
      </c>
      <c r="B6" s="97"/>
      <c r="C6" s="97"/>
      <c r="D6" s="97"/>
      <c r="E6" s="97"/>
      <c r="F6" s="97"/>
      <c r="G6" s="97"/>
    </row>
    <row r="7" spans="1:7" x14ac:dyDescent="0.35">
      <c r="A7" s="1" t="s">
        <v>5</v>
      </c>
      <c r="B7" s="2" t="s">
        <v>6</v>
      </c>
      <c r="D7" s="3" t="s">
        <v>7</v>
      </c>
      <c r="E7" s="4">
        <v>30405.55</v>
      </c>
    </row>
    <row r="8" spans="1:7" ht="15.75" customHeight="1" x14ac:dyDescent="0.35">
      <c r="A8" s="61" t="s">
        <v>8</v>
      </c>
      <c r="B8" s="61"/>
      <c r="C8" s="61"/>
      <c r="D8" s="61"/>
      <c r="E8" s="61"/>
      <c r="F8" s="61"/>
      <c r="G8" s="61"/>
    </row>
    <row r="9" spans="1:7" ht="96" customHeight="1" x14ac:dyDescent="0.35">
      <c r="A9" s="93" t="s">
        <v>169</v>
      </c>
      <c r="B9" s="93"/>
      <c r="C9" s="93"/>
      <c r="D9" s="93"/>
      <c r="E9" s="93"/>
      <c r="F9" s="93"/>
      <c r="G9" s="93"/>
    </row>
    <row r="10" spans="1:7" ht="18" customHeight="1" x14ac:dyDescent="0.35">
      <c r="A10" s="94" t="s">
        <v>170</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171</v>
      </c>
      <c r="B13" s="64"/>
      <c r="C13" s="6" t="s">
        <v>6</v>
      </c>
      <c r="D13" s="7">
        <v>1</v>
      </c>
      <c r="E13" s="8">
        <v>22000</v>
      </c>
      <c r="F13" s="9">
        <v>22000</v>
      </c>
    </row>
    <row r="14" spans="1:7" ht="15" customHeight="1" x14ac:dyDescent="0.35">
      <c r="A14" s="64" t="s">
        <v>172</v>
      </c>
      <c r="B14" s="64"/>
      <c r="C14" s="6" t="s">
        <v>26</v>
      </c>
      <c r="D14" s="7">
        <v>1</v>
      </c>
      <c r="E14" s="8">
        <v>4000</v>
      </c>
      <c r="F14" s="9">
        <v>4000</v>
      </c>
    </row>
    <row r="15" spans="1:7" x14ac:dyDescent="0.35">
      <c r="A15" s="59" t="s">
        <v>19</v>
      </c>
      <c r="B15" s="59"/>
      <c r="C15" s="59"/>
      <c r="D15" s="59"/>
      <c r="E15" s="59"/>
      <c r="F15" s="10">
        <v>26000</v>
      </c>
    </row>
    <row r="16" spans="1:7" ht="15" customHeight="1" x14ac:dyDescent="0.35">
      <c r="A16" s="61" t="s">
        <v>20</v>
      </c>
      <c r="B16" s="61"/>
      <c r="C16" s="61"/>
      <c r="D16" s="61"/>
      <c r="E16" s="61"/>
      <c r="F16" s="61"/>
      <c r="G16" s="61"/>
    </row>
    <row r="17" spans="1:7" ht="15" customHeight="1" x14ac:dyDescent="0.35">
      <c r="A17" s="64" t="s">
        <v>173</v>
      </c>
      <c r="B17" s="64"/>
      <c r="C17" s="6" t="s">
        <v>6</v>
      </c>
      <c r="D17" s="11">
        <v>4.6620000000000002E-2</v>
      </c>
      <c r="E17" s="8">
        <v>90000</v>
      </c>
      <c r="F17" s="9">
        <v>4195.76</v>
      </c>
    </row>
    <row r="18" spans="1:7" x14ac:dyDescent="0.35">
      <c r="A18" s="59" t="s">
        <v>23</v>
      </c>
      <c r="B18" s="59"/>
      <c r="C18" s="59"/>
      <c r="D18" s="59"/>
      <c r="E18" s="59"/>
      <c r="F18" s="10">
        <v>4195.76</v>
      </c>
    </row>
    <row r="19" spans="1:7" ht="15" customHeight="1" x14ac:dyDescent="0.35">
      <c r="A19" s="61" t="s">
        <v>24</v>
      </c>
      <c r="B19" s="61"/>
      <c r="C19" s="61"/>
      <c r="D19" s="61"/>
      <c r="E19" s="61"/>
      <c r="F19" s="61"/>
      <c r="G19" s="61"/>
    </row>
    <row r="20" spans="1:7" ht="15" customHeight="1" x14ac:dyDescent="0.35">
      <c r="A20" s="64" t="s">
        <v>25</v>
      </c>
      <c r="B20" s="64"/>
      <c r="C20" s="6" t="s">
        <v>26</v>
      </c>
      <c r="D20" s="12">
        <v>1</v>
      </c>
      <c r="E20" s="9">
        <v>209.79</v>
      </c>
      <c r="F20" s="9">
        <v>209.79</v>
      </c>
    </row>
    <row r="21" spans="1:7" x14ac:dyDescent="0.35">
      <c r="A21" s="59" t="s">
        <v>27</v>
      </c>
      <c r="B21" s="59"/>
      <c r="C21" s="59"/>
      <c r="D21" s="59"/>
      <c r="E21" s="59"/>
      <c r="F21" s="10">
        <v>209.79</v>
      </c>
    </row>
    <row r="22" spans="1:7" ht="21.75" customHeight="1" x14ac:dyDescent="0.35">
      <c r="A22" s="92" t="s">
        <v>174</v>
      </c>
      <c r="B22" s="92"/>
      <c r="C22" s="92"/>
      <c r="D22" s="92"/>
      <c r="E22" s="92"/>
      <c r="F22" s="13">
        <v>30405.55</v>
      </c>
    </row>
    <row r="24" spans="1:7" ht="15" customHeight="1" x14ac:dyDescent="0.35">
      <c r="A24" s="45"/>
      <c r="B24" s="45"/>
      <c r="C24" s="45"/>
      <c r="D24" s="45"/>
      <c r="E24" s="45"/>
      <c r="F24" s="45"/>
      <c r="G24" s="45"/>
    </row>
  </sheetData>
  <mergeCells count="21">
    <mergeCell ref="A1:G1"/>
    <mergeCell ref="A2:G2"/>
    <mergeCell ref="A3:G3"/>
    <mergeCell ref="A5:G5"/>
    <mergeCell ref="A6:G6"/>
    <mergeCell ref="A8:G8"/>
    <mergeCell ref="A9:G9"/>
    <mergeCell ref="A10:G10"/>
    <mergeCell ref="A11:B11"/>
    <mergeCell ref="A12:G12"/>
    <mergeCell ref="A13:B13"/>
    <mergeCell ref="A14:B14"/>
    <mergeCell ref="A15:E15"/>
    <mergeCell ref="A16:G16"/>
    <mergeCell ref="A17:B17"/>
    <mergeCell ref="A24:G24"/>
    <mergeCell ref="A18:E18"/>
    <mergeCell ref="A19:G19"/>
    <mergeCell ref="A20:B20"/>
    <mergeCell ref="A21:E21"/>
    <mergeCell ref="A22:E22"/>
  </mergeCells>
  <printOptions horizontalCentered="1"/>
  <pageMargins left="0.75" right="0.75" top="1" bottom="1" header="0.511811023622047" footer="0.511811023622047"/>
  <pageSetup orientation="portrait" horizontalDpi="300" verticalDpi="30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G31"/>
  <sheetViews>
    <sheetView showGridLines="0" zoomScaleNormal="100" workbookViewId="0">
      <pane ySplit="4" topLeftCell="A11" activePane="bottomLeft" state="frozen"/>
      <selection pane="bottomLeft" activeCell="A24" sqref="A24:E24"/>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167</v>
      </c>
      <c r="B5" s="96"/>
      <c r="C5" s="96"/>
      <c r="D5" s="96"/>
      <c r="E5" s="96"/>
      <c r="F5" s="96"/>
      <c r="G5" s="96"/>
    </row>
    <row r="6" spans="1:7" ht="27.75" customHeight="1" x14ac:dyDescent="0.35">
      <c r="A6" s="97" t="s">
        <v>175</v>
      </c>
      <c r="B6" s="97"/>
      <c r="C6" s="97"/>
      <c r="D6" s="97"/>
      <c r="E6" s="97"/>
      <c r="F6" s="97"/>
      <c r="G6" s="97"/>
    </row>
    <row r="7" spans="1:7" x14ac:dyDescent="0.35">
      <c r="A7" s="1" t="s">
        <v>5</v>
      </c>
      <c r="B7" s="2" t="s">
        <v>6</v>
      </c>
      <c r="D7" s="3" t="s">
        <v>7</v>
      </c>
      <c r="E7" s="4">
        <f>+F29</f>
        <v>7118052.9399999995</v>
      </c>
    </row>
    <row r="8" spans="1:7" ht="15.75" customHeight="1" x14ac:dyDescent="0.35">
      <c r="A8" s="61" t="s">
        <v>8</v>
      </c>
      <c r="B8" s="61"/>
      <c r="C8" s="61"/>
      <c r="D8" s="61"/>
      <c r="E8" s="61"/>
      <c r="F8" s="61"/>
      <c r="G8" s="61"/>
    </row>
    <row r="9" spans="1:7" ht="127.5" customHeight="1" x14ac:dyDescent="0.35">
      <c r="A9" s="93" t="s">
        <v>176</v>
      </c>
      <c r="B9" s="93"/>
      <c r="C9" s="93"/>
      <c r="D9" s="93"/>
      <c r="E9" s="93"/>
      <c r="F9" s="93"/>
      <c r="G9" s="93"/>
    </row>
    <row r="10" spans="1:7" ht="18" customHeight="1" x14ac:dyDescent="0.35">
      <c r="A10" s="94" t="s">
        <v>177</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178</v>
      </c>
      <c r="B13" s="64"/>
      <c r="C13" s="6" t="s">
        <v>47</v>
      </c>
      <c r="D13" s="7">
        <v>3</v>
      </c>
      <c r="E13" s="8">
        <v>180000</v>
      </c>
      <c r="F13" s="9">
        <f>D13*E13</f>
        <v>540000</v>
      </c>
    </row>
    <row r="14" spans="1:7" ht="15" customHeight="1" x14ac:dyDescent="0.35">
      <c r="A14" s="64" t="s">
        <v>179</v>
      </c>
      <c r="B14" s="64"/>
      <c r="C14" s="6" t="s">
        <v>26</v>
      </c>
      <c r="D14" s="7">
        <v>1</v>
      </c>
      <c r="E14" s="8">
        <v>2500000</v>
      </c>
      <c r="F14" s="9">
        <f t="shared" ref="F14:F18" si="0">D14*E14</f>
        <v>2500000</v>
      </c>
    </row>
    <row r="15" spans="1:7" ht="15" customHeight="1" x14ac:dyDescent="0.35">
      <c r="A15" s="64" t="s">
        <v>180</v>
      </c>
      <c r="B15" s="64"/>
      <c r="C15" s="6" t="s">
        <v>26</v>
      </c>
      <c r="D15" s="7">
        <v>1</v>
      </c>
      <c r="E15" s="8">
        <v>1500000</v>
      </c>
      <c r="F15" s="9">
        <f t="shared" si="0"/>
        <v>1500000</v>
      </c>
    </row>
    <row r="16" spans="1:7" ht="15" customHeight="1" x14ac:dyDescent="0.35">
      <c r="A16" s="64" t="s">
        <v>181</v>
      </c>
      <c r="B16" s="64"/>
      <c r="C16" s="6" t="s">
        <v>26</v>
      </c>
      <c r="D16" s="7">
        <v>1</v>
      </c>
      <c r="E16" s="8">
        <v>350000</v>
      </c>
      <c r="F16" s="9">
        <f t="shared" si="0"/>
        <v>350000</v>
      </c>
    </row>
    <row r="17" spans="1:7" ht="15" customHeight="1" x14ac:dyDescent="0.35">
      <c r="A17" s="64" t="s">
        <v>182</v>
      </c>
      <c r="B17" s="64"/>
      <c r="C17" s="6" t="s">
        <v>26</v>
      </c>
      <c r="D17" s="7">
        <v>1</v>
      </c>
      <c r="E17" s="8">
        <v>1800000</v>
      </c>
      <c r="F17" s="9">
        <f t="shared" si="0"/>
        <v>1800000</v>
      </c>
    </row>
    <row r="18" spans="1:7" ht="15" customHeight="1" x14ac:dyDescent="0.35">
      <c r="A18" s="64" t="s">
        <v>183</v>
      </c>
      <c r="B18" s="64"/>
      <c r="C18" s="6" t="s">
        <v>26</v>
      </c>
      <c r="D18" s="7">
        <v>1</v>
      </c>
      <c r="E18" s="8">
        <v>85000</v>
      </c>
      <c r="F18" s="9">
        <f t="shared" si="0"/>
        <v>85000</v>
      </c>
    </row>
    <row r="19" spans="1:7" x14ac:dyDescent="0.35">
      <c r="A19" s="59" t="s">
        <v>19</v>
      </c>
      <c r="B19" s="59"/>
      <c r="C19" s="59"/>
      <c r="D19" s="59"/>
      <c r="E19" s="59"/>
      <c r="F19" s="10">
        <f>SUM(F13:F18)</f>
        <v>6775000</v>
      </c>
    </row>
    <row r="20" spans="1:7" ht="15" customHeight="1" x14ac:dyDescent="0.35">
      <c r="A20" s="61" t="s">
        <v>20</v>
      </c>
      <c r="B20" s="61"/>
      <c r="C20" s="61"/>
      <c r="D20" s="61"/>
      <c r="E20" s="61"/>
      <c r="F20" s="61"/>
      <c r="G20" s="61"/>
    </row>
    <row r="21" spans="1:7" ht="15" customHeight="1" x14ac:dyDescent="0.35">
      <c r="A21" s="64" t="s">
        <v>184</v>
      </c>
      <c r="B21" s="64"/>
      <c r="C21" s="6" t="s">
        <v>6</v>
      </c>
      <c r="D21" s="11">
        <v>0.62273000000000001</v>
      </c>
      <c r="E21" s="8">
        <v>110000</v>
      </c>
      <c r="F21" s="9">
        <f>D21*E21</f>
        <v>68500.3</v>
      </c>
    </row>
    <row r="22" spans="1:7" ht="15" customHeight="1" x14ac:dyDescent="0.35">
      <c r="A22" s="64" t="s">
        <v>185</v>
      </c>
      <c r="B22" s="64"/>
      <c r="C22" s="6" t="s">
        <v>6</v>
      </c>
      <c r="D22" s="11">
        <v>0.62273000000000001</v>
      </c>
      <c r="E22" s="8">
        <v>75000</v>
      </c>
      <c r="F22" s="9">
        <f t="shared" ref="F22:F23" si="1">D22*E22</f>
        <v>46704.75</v>
      </c>
    </row>
    <row r="23" spans="1:7" ht="15" customHeight="1" x14ac:dyDescent="0.35">
      <c r="A23" s="64" t="s">
        <v>186</v>
      </c>
      <c r="B23" s="64"/>
      <c r="C23" s="6" t="s">
        <v>6</v>
      </c>
      <c r="D23" s="11">
        <v>0.62273000000000001</v>
      </c>
      <c r="E23" s="8">
        <v>110000</v>
      </c>
      <c r="F23" s="9">
        <f t="shared" si="1"/>
        <v>68500.3</v>
      </c>
    </row>
    <row r="24" spans="1:7" x14ac:dyDescent="0.35">
      <c r="A24" s="59" t="s">
        <v>23</v>
      </c>
      <c r="B24" s="59"/>
      <c r="C24" s="59"/>
      <c r="D24" s="59"/>
      <c r="E24" s="59"/>
      <c r="F24" s="10">
        <f>SUM(F21:F23)</f>
        <v>183705.35</v>
      </c>
    </row>
    <row r="25" spans="1:7" ht="15" customHeight="1" x14ac:dyDescent="0.35">
      <c r="A25" s="61" t="s">
        <v>24</v>
      </c>
      <c r="B25" s="61"/>
      <c r="C25" s="61"/>
      <c r="D25" s="61"/>
      <c r="E25" s="61"/>
      <c r="F25" s="61"/>
      <c r="G25" s="61"/>
    </row>
    <row r="26" spans="1:7" x14ac:dyDescent="0.35">
      <c r="A26" s="98" t="s">
        <v>187</v>
      </c>
      <c r="B26" s="98"/>
      <c r="C26" s="6" t="s">
        <v>26</v>
      </c>
      <c r="D26" s="14">
        <v>1</v>
      </c>
      <c r="E26" s="8">
        <v>150000</v>
      </c>
      <c r="F26" s="9">
        <f>D26*E26</f>
        <v>150000</v>
      </c>
    </row>
    <row r="27" spans="1:7" ht="15" customHeight="1" x14ac:dyDescent="0.35">
      <c r="A27" s="64" t="s">
        <v>25</v>
      </c>
      <c r="B27" s="64"/>
      <c r="C27" s="6" t="s">
        <v>26</v>
      </c>
      <c r="D27" s="12">
        <v>1</v>
      </c>
      <c r="E27" s="9">
        <v>9347.59</v>
      </c>
      <c r="F27" s="9">
        <f>D27*E27</f>
        <v>9347.59</v>
      </c>
    </row>
    <row r="28" spans="1:7" x14ac:dyDescent="0.35">
      <c r="A28" s="59" t="s">
        <v>27</v>
      </c>
      <c r="B28" s="59"/>
      <c r="C28" s="59"/>
      <c r="D28" s="59"/>
      <c r="E28" s="59"/>
      <c r="F28" s="10">
        <f>SUM(F26:F27)</f>
        <v>159347.59</v>
      </c>
    </row>
    <row r="29" spans="1:7" ht="21.75" customHeight="1" x14ac:dyDescent="0.35">
      <c r="A29" s="92" t="s">
        <v>188</v>
      </c>
      <c r="B29" s="92"/>
      <c r="C29" s="92"/>
      <c r="D29" s="92"/>
      <c r="E29" s="92"/>
      <c r="F29" s="13">
        <f>+F19+F24+F28</f>
        <v>7118052.9399999995</v>
      </c>
    </row>
    <row r="31" spans="1:7" ht="15" customHeight="1" x14ac:dyDescent="0.35">
      <c r="A31" s="45"/>
      <c r="B31" s="45"/>
      <c r="C31" s="45"/>
      <c r="D31" s="45"/>
      <c r="E31" s="45"/>
      <c r="F31" s="45"/>
      <c r="G31" s="45"/>
    </row>
  </sheetData>
  <mergeCells count="28">
    <mergeCell ref="A1:G1"/>
    <mergeCell ref="A2:G2"/>
    <mergeCell ref="A3:G3"/>
    <mergeCell ref="A5:G5"/>
    <mergeCell ref="A6:G6"/>
    <mergeCell ref="A8:G8"/>
    <mergeCell ref="A9:G9"/>
    <mergeCell ref="A10:G10"/>
    <mergeCell ref="A11:B11"/>
    <mergeCell ref="A12:G12"/>
    <mergeCell ref="A13:B13"/>
    <mergeCell ref="A14:B14"/>
    <mergeCell ref="A15:B15"/>
    <mergeCell ref="A16:B16"/>
    <mergeCell ref="A17:B17"/>
    <mergeCell ref="A18:B18"/>
    <mergeCell ref="A19:E19"/>
    <mergeCell ref="A20:G20"/>
    <mergeCell ref="A21:B21"/>
    <mergeCell ref="A22:B22"/>
    <mergeCell ref="A28:E28"/>
    <mergeCell ref="A29:E29"/>
    <mergeCell ref="A31:G31"/>
    <mergeCell ref="A23:B23"/>
    <mergeCell ref="A24:E24"/>
    <mergeCell ref="A25:G25"/>
    <mergeCell ref="A26:B26"/>
    <mergeCell ref="A27:B27"/>
  </mergeCells>
  <printOptions horizontalCentered="1"/>
  <pageMargins left="0.75" right="0.75" top="1" bottom="1" header="0.511811023622047" footer="0.511811023622047"/>
  <pageSetup orientation="portrait" horizontalDpi="300" verticalDpi="30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G24"/>
  <sheetViews>
    <sheetView showGridLines="0" zoomScaleNormal="100" workbookViewId="0">
      <pane ySplit="4" topLeftCell="A23" activePane="bottomLeft" state="frozen"/>
      <selection pane="bottomLeft" activeCell="A24" sqref="A24:G24"/>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189</v>
      </c>
      <c r="B5" s="96"/>
      <c r="C5" s="96"/>
      <c r="D5" s="96"/>
      <c r="E5" s="96"/>
      <c r="F5" s="96"/>
      <c r="G5" s="96"/>
    </row>
    <row r="6" spans="1:7" ht="27.75" customHeight="1" x14ac:dyDescent="0.35">
      <c r="A6" s="97" t="s">
        <v>190</v>
      </c>
      <c r="B6" s="97"/>
      <c r="C6" s="97"/>
      <c r="D6" s="97"/>
      <c r="E6" s="97"/>
      <c r="F6" s="97"/>
      <c r="G6" s="97"/>
    </row>
    <row r="7" spans="1:7" x14ac:dyDescent="0.35">
      <c r="A7" s="1" t="s">
        <v>5</v>
      </c>
      <c r="B7" s="2" t="s">
        <v>47</v>
      </c>
      <c r="D7" s="3" t="s">
        <v>7</v>
      </c>
      <c r="E7" s="4">
        <v>68012.41</v>
      </c>
    </row>
    <row r="8" spans="1:7" ht="15.75" customHeight="1" x14ac:dyDescent="0.35">
      <c r="A8" s="61" t="s">
        <v>8</v>
      </c>
      <c r="B8" s="61"/>
      <c r="C8" s="61"/>
      <c r="D8" s="61"/>
      <c r="E8" s="61"/>
      <c r="F8" s="61"/>
      <c r="G8" s="61"/>
    </row>
    <row r="9" spans="1:7" ht="81.75" customHeight="1" x14ac:dyDescent="0.35">
      <c r="A9" s="93" t="s">
        <v>191</v>
      </c>
      <c r="B9" s="93"/>
      <c r="C9" s="93"/>
      <c r="D9" s="93"/>
      <c r="E9" s="93"/>
      <c r="F9" s="93"/>
      <c r="G9" s="93"/>
    </row>
    <row r="10" spans="1:7" ht="18" customHeight="1" x14ac:dyDescent="0.35">
      <c r="A10" s="94" t="s">
        <v>49</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192</v>
      </c>
      <c r="B13" s="64"/>
      <c r="C13" s="6" t="s">
        <v>26</v>
      </c>
      <c r="D13" s="7">
        <v>0.04</v>
      </c>
      <c r="E13" s="8">
        <v>180000</v>
      </c>
      <c r="F13" s="9">
        <v>7200</v>
      </c>
    </row>
    <row r="14" spans="1:7" x14ac:dyDescent="0.35">
      <c r="A14" s="59" t="s">
        <v>19</v>
      </c>
      <c r="B14" s="59"/>
      <c r="C14" s="59"/>
      <c r="D14" s="59"/>
      <c r="E14" s="59"/>
      <c r="F14" s="10">
        <v>7200</v>
      </c>
    </row>
    <row r="15" spans="1:7" ht="15" customHeight="1" x14ac:dyDescent="0.35">
      <c r="A15" s="61" t="s">
        <v>20</v>
      </c>
      <c r="B15" s="61"/>
      <c r="C15" s="61"/>
      <c r="D15" s="61"/>
      <c r="E15" s="61"/>
      <c r="F15" s="61"/>
      <c r="G15" s="61"/>
    </row>
    <row r="16" spans="1:7" ht="15" customHeight="1" x14ac:dyDescent="0.35">
      <c r="A16" s="64" t="s">
        <v>193</v>
      </c>
      <c r="B16" s="64"/>
      <c r="C16" s="6" t="s">
        <v>47</v>
      </c>
      <c r="D16" s="11">
        <v>0.34068999999999999</v>
      </c>
      <c r="E16" s="8">
        <v>95000</v>
      </c>
      <c r="F16" s="9">
        <v>32365.15</v>
      </c>
    </row>
    <row r="17" spans="1:7" ht="15" customHeight="1" x14ac:dyDescent="0.35">
      <c r="A17" s="64" t="s">
        <v>194</v>
      </c>
      <c r="B17" s="64"/>
      <c r="C17" s="6" t="s">
        <v>47</v>
      </c>
      <c r="D17" s="11">
        <v>0.34068999999999999</v>
      </c>
      <c r="E17" s="8">
        <v>75000</v>
      </c>
      <c r="F17" s="9">
        <v>25551.43</v>
      </c>
    </row>
    <row r="18" spans="1:7" x14ac:dyDescent="0.35">
      <c r="A18" s="59" t="s">
        <v>23</v>
      </c>
      <c r="B18" s="59"/>
      <c r="C18" s="59"/>
      <c r="D18" s="59"/>
      <c r="E18" s="59"/>
      <c r="F18" s="10">
        <v>57916.58</v>
      </c>
    </row>
    <row r="19" spans="1:7" ht="15" customHeight="1" x14ac:dyDescent="0.35">
      <c r="A19" s="61" t="s">
        <v>24</v>
      </c>
      <c r="B19" s="61"/>
      <c r="C19" s="61"/>
      <c r="D19" s="61"/>
      <c r="E19" s="61"/>
      <c r="F19" s="61"/>
      <c r="G19" s="61"/>
    </row>
    <row r="20" spans="1:7" ht="15" customHeight="1" x14ac:dyDescent="0.35">
      <c r="A20" s="64" t="s">
        <v>25</v>
      </c>
      <c r="B20" s="64"/>
      <c r="C20" s="6" t="s">
        <v>26</v>
      </c>
      <c r="D20" s="12">
        <v>1</v>
      </c>
      <c r="E20" s="9">
        <v>2895.83</v>
      </c>
      <c r="F20" s="9">
        <v>2895.83</v>
      </c>
    </row>
    <row r="21" spans="1:7" x14ac:dyDescent="0.35">
      <c r="A21" s="59" t="s">
        <v>27</v>
      </c>
      <c r="B21" s="59"/>
      <c r="C21" s="59"/>
      <c r="D21" s="59"/>
      <c r="E21" s="59"/>
      <c r="F21" s="10">
        <v>2895.83</v>
      </c>
    </row>
    <row r="22" spans="1:7" ht="21.75" customHeight="1" x14ac:dyDescent="0.35">
      <c r="A22" s="92" t="s">
        <v>195</v>
      </c>
      <c r="B22" s="92"/>
      <c r="C22" s="92"/>
      <c r="D22" s="92"/>
      <c r="E22" s="92"/>
      <c r="F22" s="13">
        <v>68012.41</v>
      </c>
    </row>
    <row r="24" spans="1:7" ht="15" customHeight="1" x14ac:dyDescent="0.35">
      <c r="A24" s="45"/>
      <c r="B24" s="45"/>
      <c r="C24" s="45"/>
      <c r="D24" s="45"/>
      <c r="E24" s="45"/>
      <c r="F24" s="45"/>
      <c r="G24" s="45"/>
    </row>
  </sheetData>
  <mergeCells count="21">
    <mergeCell ref="A1:G1"/>
    <mergeCell ref="A2:G2"/>
    <mergeCell ref="A3:G3"/>
    <mergeCell ref="A5:G5"/>
    <mergeCell ref="A6:G6"/>
    <mergeCell ref="A8:G8"/>
    <mergeCell ref="A9:G9"/>
    <mergeCell ref="A10:G10"/>
    <mergeCell ref="A11:B11"/>
    <mergeCell ref="A12:G12"/>
    <mergeCell ref="A13:B13"/>
    <mergeCell ref="A14:E14"/>
    <mergeCell ref="A15:G15"/>
    <mergeCell ref="A16:B16"/>
    <mergeCell ref="A17:B17"/>
    <mergeCell ref="A24:G24"/>
    <mergeCell ref="A18:E18"/>
    <mergeCell ref="A19:G19"/>
    <mergeCell ref="A20:B20"/>
    <mergeCell ref="A21:E21"/>
    <mergeCell ref="A22:E22"/>
  </mergeCells>
  <printOptions horizontalCentered="1"/>
  <pageMargins left="0.75" right="0.75" top="1" bottom="1" header="0.511811023622047" footer="0.511811023622047"/>
  <pageSetup orientation="portrait" horizontalDpi="300" verticalDpi="30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G26"/>
  <sheetViews>
    <sheetView showGridLines="0" zoomScaleNormal="100" workbookViewId="0">
      <pane ySplit="4" topLeftCell="A10" activePane="bottomLeft" state="frozen"/>
      <selection pane="bottomLeft" activeCell="A26" sqref="A26:G26"/>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189</v>
      </c>
      <c r="B5" s="96"/>
      <c r="C5" s="96"/>
      <c r="D5" s="96"/>
      <c r="E5" s="96"/>
      <c r="F5" s="96"/>
      <c r="G5" s="96"/>
    </row>
    <row r="6" spans="1:7" ht="27.75" customHeight="1" x14ac:dyDescent="0.35">
      <c r="A6" s="97" t="s">
        <v>196</v>
      </c>
      <c r="B6" s="97"/>
      <c r="C6" s="97"/>
      <c r="D6" s="97"/>
      <c r="E6" s="97"/>
      <c r="F6" s="97"/>
      <c r="G6" s="97"/>
    </row>
    <row r="7" spans="1:7" x14ac:dyDescent="0.35">
      <c r="A7" s="1" t="s">
        <v>5</v>
      </c>
      <c r="B7" s="2" t="s">
        <v>47</v>
      </c>
      <c r="D7" s="3" t="s">
        <v>7</v>
      </c>
      <c r="E7" s="4">
        <v>60010.95</v>
      </c>
    </row>
    <row r="8" spans="1:7" ht="15.75" customHeight="1" x14ac:dyDescent="0.35">
      <c r="A8" s="61" t="s">
        <v>8</v>
      </c>
      <c r="B8" s="61"/>
      <c r="C8" s="61"/>
      <c r="D8" s="61"/>
      <c r="E8" s="61"/>
      <c r="F8" s="61"/>
      <c r="G8" s="61"/>
    </row>
    <row r="9" spans="1:7" ht="99" customHeight="1" x14ac:dyDescent="0.35">
      <c r="A9" s="93" t="s">
        <v>197</v>
      </c>
      <c r="B9" s="93"/>
      <c r="C9" s="93"/>
      <c r="D9" s="93"/>
      <c r="E9" s="93"/>
      <c r="F9" s="93"/>
      <c r="G9" s="93"/>
    </row>
    <row r="10" spans="1:7" ht="18" customHeight="1" x14ac:dyDescent="0.35">
      <c r="A10" s="94" t="s">
        <v>198</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199</v>
      </c>
      <c r="B13" s="64"/>
      <c r="C13" s="6" t="s">
        <v>200</v>
      </c>
      <c r="D13" s="7">
        <v>1.7999999999999999E-2</v>
      </c>
      <c r="E13" s="8">
        <v>420000</v>
      </c>
      <c r="F13" s="9">
        <v>7560</v>
      </c>
    </row>
    <row r="14" spans="1:7" ht="15" customHeight="1" x14ac:dyDescent="0.35">
      <c r="A14" s="64" t="s">
        <v>201</v>
      </c>
      <c r="B14" s="64"/>
      <c r="C14" s="6" t="s">
        <v>62</v>
      </c>
      <c r="D14" s="7">
        <v>0.5</v>
      </c>
      <c r="E14" s="8">
        <v>9500</v>
      </c>
      <c r="F14" s="9">
        <v>4750</v>
      </c>
    </row>
    <row r="15" spans="1:7" ht="15" customHeight="1" x14ac:dyDescent="0.35">
      <c r="A15" s="64" t="s">
        <v>202</v>
      </c>
      <c r="B15" s="64"/>
      <c r="C15" s="6" t="s">
        <v>47</v>
      </c>
      <c r="D15" s="7">
        <v>1</v>
      </c>
      <c r="E15" s="8">
        <v>18000</v>
      </c>
      <c r="F15" s="9">
        <v>18000</v>
      </c>
    </row>
    <row r="16" spans="1:7" x14ac:dyDescent="0.35">
      <c r="A16" s="59" t="s">
        <v>19</v>
      </c>
      <c r="B16" s="59"/>
      <c r="C16" s="59"/>
      <c r="D16" s="59"/>
      <c r="E16" s="59"/>
      <c r="F16" s="10">
        <v>30310</v>
      </c>
    </row>
    <row r="17" spans="1:7" ht="15" customHeight="1" x14ac:dyDescent="0.35">
      <c r="A17" s="61" t="s">
        <v>20</v>
      </c>
      <c r="B17" s="61"/>
      <c r="C17" s="61"/>
      <c r="D17" s="61"/>
      <c r="E17" s="61"/>
      <c r="F17" s="61"/>
      <c r="G17" s="61"/>
    </row>
    <row r="18" spans="1:7" ht="15" customHeight="1" x14ac:dyDescent="0.35">
      <c r="A18" s="64" t="s">
        <v>203</v>
      </c>
      <c r="B18" s="64"/>
      <c r="C18" s="6" t="s">
        <v>47</v>
      </c>
      <c r="D18" s="11">
        <v>0.16639000000000001</v>
      </c>
      <c r="E18" s="8">
        <v>95000</v>
      </c>
      <c r="F18" s="9">
        <v>15807.23</v>
      </c>
    </row>
    <row r="19" spans="1:7" ht="15" customHeight="1" x14ac:dyDescent="0.35">
      <c r="A19" s="64" t="s">
        <v>204</v>
      </c>
      <c r="B19" s="64"/>
      <c r="C19" s="6" t="s">
        <v>47</v>
      </c>
      <c r="D19" s="11">
        <v>0.16639000000000001</v>
      </c>
      <c r="E19" s="8">
        <v>75000</v>
      </c>
      <c r="F19" s="9">
        <v>12479.39</v>
      </c>
    </row>
    <row r="20" spans="1:7" x14ac:dyDescent="0.35">
      <c r="A20" s="59" t="s">
        <v>23</v>
      </c>
      <c r="B20" s="59"/>
      <c r="C20" s="59"/>
      <c r="D20" s="59"/>
      <c r="E20" s="59"/>
      <c r="F20" s="10">
        <v>28286.62</v>
      </c>
    </row>
    <row r="21" spans="1:7" ht="15" customHeight="1" x14ac:dyDescent="0.35">
      <c r="A21" s="61" t="s">
        <v>24</v>
      </c>
      <c r="B21" s="61"/>
      <c r="C21" s="61"/>
      <c r="D21" s="61"/>
      <c r="E21" s="61"/>
      <c r="F21" s="61"/>
      <c r="G21" s="61"/>
    </row>
    <row r="22" spans="1:7" ht="15" customHeight="1" x14ac:dyDescent="0.35">
      <c r="A22" s="64" t="s">
        <v>25</v>
      </c>
      <c r="B22" s="64"/>
      <c r="C22" s="6" t="s">
        <v>26</v>
      </c>
      <c r="D22" s="12">
        <v>1</v>
      </c>
      <c r="E22" s="9">
        <v>1414.33</v>
      </c>
      <c r="F22" s="9">
        <v>1414.33</v>
      </c>
    </row>
    <row r="23" spans="1:7" x14ac:dyDescent="0.35">
      <c r="A23" s="59" t="s">
        <v>27</v>
      </c>
      <c r="B23" s="59"/>
      <c r="C23" s="59"/>
      <c r="D23" s="59"/>
      <c r="E23" s="59"/>
      <c r="F23" s="10">
        <v>1414.33</v>
      </c>
    </row>
    <row r="24" spans="1:7" ht="21.75" customHeight="1" x14ac:dyDescent="0.35">
      <c r="A24" s="92" t="s">
        <v>205</v>
      </c>
      <c r="B24" s="92"/>
      <c r="C24" s="92"/>
      <c r="D24" s="92"/>
      <c r="E24" s="92"/>
      <c r="F24" s="13">
        <v>60010.95</v>
      </c>
    </row>
    <row r="26" spans="1:7" ht="15" customHeight="1" x14ac:dyDescent="0.35">
      <c r="A26" s="45"/>
      <c r="B26" s="45"/>
      <c r="C26" s="45"/>
      <c r="D26" s="45"/>
      <c r="E26" s="45"/>
      <c r="F26" s="45"/>
      <c r="G26" s="45"/>
    </row>
  </sheetData>
  <mergeCells count="23">
    <mergeCell ref="A1:G1"/>
    <mergeCell ref="A2:G2"/>
    <mergeCell ref="A3:G3"/>
    <mergeCell ref="A5:G5"/>
    <mergeCell ref="A6:G6"/>
    <mergeCell ref="A8:G8"/>
    <mergeCell ref="A9:G9"/>
    <mergeCell ref="A10:G10"/>
    <mergeCell ref="A11:B11"/>
    <mergeCell ref="A12:G12"/>
    <mergeCell ref="A13:B13"/>
    <mergeCell ref="A14:B14"/>
    <mergeCell ref="A15:B15"/>
    <mergeCell ref="A16:E16"/>
    <mergeCell ref="A17:G17"/>
    <mergeCell ref="A23:E23"/>
    <mergeCell ref="A24:E24"/>
    <mergeCell ref="A26:G26"/>
    <mergeCell ref="A18:B18"/>
    <mergeCell ref="A19:B19"/>
    <mergeCell ref="A20:E20"/>
    <mergeCell ref="A21:G21"/>
    <mergeCell ref="A22:B22"/>
  </mergeCells>
  <printOptions horizontalCentered="1"/>
  <pageMargins left="0.75" right="0.75" top="1" bottom="1" header="0.511811023622047" footer="0.511811023622047"/>
  <pageSetup orientation="portrait" horizontalDpi="300" verticalDpi="30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G26"/>
  <sheetViews>
    <sheetView showGridLines="0" zoomScaleNormal="100" workbookViewId="0">
      <pane ySplit="4" topLeftCell="A10" activePane="bottomLeft" state="frozen"/>
      <selection pane="bottomLeft" activeCell="A26" sqref="A26:G26"/>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189</v>
      </c>
      <c r="B5" s="96"/>
      <c r="C5" s="96"/>
      <c r="D5" s="96"/>
      <c r="E5" s="96"/>
      <c r="F5" s="96"/>
      <c r="G5" s="96"/>
    </row>
    <row r="6" spans="1:7" ht="27.75" customHeight="1" x14ac:dyDescent="0.35">
      <c r="A6" s="97" t="s">
        <v>206</v>
      </c>
      <c r="B6" s="97"/>
      <c r="C6" s="97"/>
      <c r="D6" s="97"/>
      <c r="E6" s="97"/>
      <c r="F6" s="97"/>
      <c r="G6" s="97"/>
    </row>
    <row r="7" spans="1:7" x14ac:dyDescent="0.35">
      <c r="A7" s="1" t="s">
        <v>5</v>
      </c>
      <c r="B7" s="2" t="s">
        <v>47</v>
      </c>
      <c r="D7" s="3" t="s">
        <v>7</v>
      </c>
      <c r="E7" s="4">
        <v>76013.87</v>
      </c>
    </row>
    <row r="8" spans="1:7" ht="15.75" customHeight="1" x14ac:dyDescent="0.35">
      <c r="A8" s="61" t="s">
        <v>8</v>
      </c>
      <c r="B8" s="61"/>
      <c r="C8" s="61"/>
      <c r="D8" s="61"/>
      <c r="E8" s="61"/>
      <c r="F8" s="61"/>
      <c r="G8" s="61"/>
    </row>
    <row r="9" spans="1:7" ht="103.5" customHeight="1" x14ac:dyDescent="0.35">
      <c r="A9" s="93" t="s">
        <v>207</v>
      </c>
      <c r="B9" s="93"/>
      <c r="C9" s="93"/>
      <c r="D9" s="93"/>
      <c r="E9" s="93"/>
      <c r="F9" s="93"/>
      <c r="G9" s="93"/>
    </row>
    <row r="10" spans="1:7" ht="18" customHeight="1" x14ac:dyDescent="0.35">
      <c r="A10" s="94" t="s">
        <v>208</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209</v>
      </c>
      <c r="B13" s="64"/>
      <c r="C13" s="6" t="s">
        <v>200</v>
      </c>
      <c r="D13" s="7">
        <v>2.5000000000000001E-2</v>
      </c>
      <c r="E13" s="8">
        <v>420000</v>
      </c>
      <c r="F13" s="9">
        <v>10500</v>
      </c>
    </row>
    <row r="14" spans="1:7" ht="15" customHeight="1" x14ac:dyDescent="0.35">
      <c r="A14" s="64" t="s">
        <v>210</v>
      </c>
      <c r="B14" s="64"/>
      <c r="C14" s="6" t="s">
        <v>62</v>
      </c>
      <c r="D14" s="7">
        <v>0.6</v>
      </c>
      <c r="E14" s="8">
        <v>9500</v>
      </c>
      <c r="F14" s="9">
        <v>5700</v>
      </c>
    </row>
    <row r="15" spans="1:7" ht="15" customHeight="1" x14ac:dyDescent="0.35">
      <c r="A15" s="64" t="s">
        <v>211</v>
      </c>
      <c r="B15" s="64"/>
      <c r="C15" s="6" t="s">
        <v>47</v>
      </c>
      <c r="D15" s="7">
        <v>1</v>
      </c>
      <c r="E15" s="8">
        <v>22000</v>
      </c>
      <c r="F15" s="9">
        <v>22000</v>
      </c>
    </row>
    <row r="16" spans="1:7" x14ac:dyDescent="0.35">
      <c r="A16" s="59" t="s">
        <v>19</v>
      </c>
      <c r="B16" s="59"/>
      <c r="C16" s="59"/>
      <c r="D16" s="59"/>
      <c r="E16" s="59"/>
      <c r="F16" s="10">
        <v>38200</v>
      </c>
    </row>
    <row r="17" spans="1:7" ht="15" customHeight="1" x14ac:dyDescent="0.35">
      <c r="A17" s="61" t="s">
        <v>20</v>
      </c>
      <c r="B17" s="61"/>
      <c r="C17" s="61"/>
      <c r="D17" s="61"/>
      <c r="E17" s="61"/>
      <c r="F17" s="61"/>
      <c r="G17" s="61"/>
    </row>
    <row r="18" spans="1:7" ht="15" customHeight="1" x14ac:dyDescent="0.35">
      <c r="A18" s="64" t="s">
        <v>212</v>
      </c>
      <c r="B18" s="64"/>
      <c r="C18" s="6" t="s">
        <v>47</v>
      </c>
      <c r="D18" s="11">
        <v>0.21184</v>
      </c>
      <c r="E18" s="8">
        <v>95000</v>
      </c>
      <c r="F18" s="9">
        <v>20125.03</v>
      </c>
    </row>
    <row r="19" spans="1:7" ht="15" customHeight="1" x14ac:dyDescent="0.35">
      <c r="A19" s="64" t="s">
        <v>213</v>
      </c>
      <c r="B19" s="64"/>
      <c r="C19" s="6" t="s">
        <v>47</v>
      </c>
      <c r="D19" s="11">
        <v>0.21184</v>
      </c>
      <c r="E19" s="8">
        <v>75000</v>
      </c>
      <c r="F19" s="9">
        <v>15888.18</v>
      </c>
    </row>
    <row r="20" spans="1:7" x14ac:dyDescent="0.35">
      <c r="A20" s="59" t="s">
        <v>23</v>
      </c>
      <c r="B20" s="59"/>
      <c r="C20" s="59"/>
      <c r="D20" s="59"/>
      <c r="E20" s="59"/>
      <c r="F20" s="10">
        <v>36013.21</v>
      </c>
    </row>
    <row r="21" spans="1:7" ht="15" customHeight="1" x14ac:dyDescent="0.35">
      <c r="A21" s="61" t="s">
        <v>24</v>
      </c>
      <c r="B21" s="61"/>
      <c r="C21" s="61"/>
      <c r="D21" s="61"/>
      <c r="E21" s="61"/>
      <c r="F21" s="61"/>
      <c r="G21" s="61"/>
    </row>
    <row r="22" spans="1:7" ht="15" customHeight="1" x14ac:dyDescent="0.35">
      <c r="A22" s="64" t="s">
        <v>25</v>
      </c>
      <c r="B22" s="64"/>
      <c r="C22" s="6" t="s">
        <v>26</v>
      </c>
      <c r="D22" s="12">
        <v>1</v>
      </c>
      <c r="E22" s="9">
        <v>1800.66</v>
      </c>
      <c r="F22" s="9">
        <v>1800.66</v>
      </c>
    </row>
    <row r="23" spans="1:7" x14ac:dyDescent="0.35">
      <c r="A23" s="59" t="s">
        <v>27</v>
      </c>
      <c r="B23" s="59"/>
      <c r="C23" s="59"/>
      <c r="D23" s="59"/>
      <c r="E23" s="59"/>
      <c r="F23" s="10">
        <v>1800.66</v>
      </c>
    </row>
    <row r="24" spans="1:7" ht="21.75" customHeight="1" x14ac:dyDescent="0.35">
      <c r="A24" s="92" t="s">
        <v>214</v>
      </c>
      <c r="B24" s="92"/>
      <c r="C24" s="92"/>
      <c r="D24" s="92"/>
      <c r="E24" s="92"/>
      <c r="F24" s="13">
        <v>76013.87</v>
      </c>
    </row>
    <row r="26" spans="1:7" ht="15" customHeight="1" x14ac:dyDescent="0.35">
      <c r="A26" s="45"/>
      <c r="B26" s="45"/>
      <c r="C26" s="45"/>
      <c r="D26" s="45"/>
      <c r="E26" s="45"/>
      <c r="F26" s="45"/>
      <c r="G26" s="45"/>
    </row>
  </sheetData>
  <mergeCells count="23">
    <mergeCell ref="A1:G1"/>
    <mergeCell ref="A2:G2"/>
    <mergeCell ref="A3:G3"/>
    <mergeCell ref="A5:G5"/>
    <mergeCell ref="A6:G6"/>
    <mergeCell ref="A8:G8"/>
    <mergeCell ref="A9:G9"/>
    <mergeCell ref="A10:G10"/>
    <mergeCell ref="A11:B11"/>
    <mergeCell ref="A12:G12"/>
    <mergeCell ref="A13:B13"/>
    <mergeCell ref="A14:B14"/>
    <mergeCell ref="A15:B15"/>
    <mergeCell ref="A16:E16"/>
    <mergeCell ref="A17:G17"/>
    <mergeCell ref="A23:E23"/>
    <mergeCell ref="A24:E24"/>
    <mergeCell ref="A26:G26"/>
    <mergeCell ref="A18:B18"/>
    <mergeCell ref="A19:B19"/>
    <mergeCell ref="A20:E20"/>
    <mergeCell ref="A21:G21"/>
    <mergeCell ref="A22:B22"/>
  </mergeCells>
  <printOptions horizontalCentered="1"/>
  <pageMargins left="0.75" right="0.75" top="1" bottom="1" header="0.511811023622047" footer="0.511811023622047"/>
  <pageSetup orientation="portrait" horizontalDpi="300" verticalDpi="30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G27"/>
  <sheetViews>
    <sheetView showGridLines="0" zoomScaleNormal="100" workbookViewId="0">
      <pane ySplit="4" topLeftCell="A10" activePane="bottomLeft" state="frozen"/>
      <selection pane="bottomLeft" activeCell="A27" sqref="A27:G27"/>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189</v>
      </c>
      <c r="B5" s="96"/>
      <c r="C5" s="96"/>
      <c r="D5" s="96"/>
      <c r="E5" s="96"/>
      <c r="F5" s="96"/>
      <c r="G5" s="96"/>
    </row>
    <row r="6" spans="1:7" ht="27.75" customHeight="1" x14ac:dyDescent="0.35">
      <c r="A6" s="97" t="s">
        <v>215</v>
      </c>
      <c r="B6" s="97"/>
      <c r="C6" s="97"/>
      <c r="D6" s="97"/>
      <c r="E6" s="97"/>
      <c r="F6" s="97"/>
      <c r="G6" s="97"/>
    </row>
    <row r="7" spans="1:7" x14ac:dyDescent="0.35">
      <c r="A7" s="1" t="s">
        <v>5</v>
      </c>
      <c r="B7" s="2" t="s">
        <v>47</v>
      </c>
      <c r="D7" s="3" t="s">
        <v>7</v>
      </c>
      <c r="E7" s="4">
        <v>108019.71</v>
      </c>
    </row>
    <row r="8" spans="1:7" ht="15.75" customHeight="1" x14ac:dyDescent="0.35">
      <c r="A8" s="61" t="s">
        <v>8</v>
      </c>
      <c r="B8" s="61"/>
      <c r="C8" s="61"/>
      <c r="D8" s="61"/>
      <c r="E8" s="61"/>
      <c r="F8" s="61"/>
      <c r="G8" s="61"/>
    </row>
    <row r="9" spans="1:7" ht="99.75" customHeight="1" x14ac:dyDescent="0.35">
      <c r="A9" s="93" t="s">
        <v>216</v>
      </c>
      <c r="B9" s="93"/>
      <c r="C9" s="93"/>
      <c r="D9" s="93"/>
      <c r="E9" s="93"/>
      <c r="F9" s="93"/>
      <c r="G9" s="93"/>
    </row>
    <row r="10" spans="1:7" ht="18" customHeight="1" x14ac:dyDescent="0.35">
      <c r="A10" s="94" t="s">
        <v>217</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218</v>
      </c>
      <c r="B13" s="64"/>
      <c r="C13" s="6" t="s">
        <v>47</v>
      </c>
      <c r="D13" s="7">
        <v>1.08</v>
      </c>
      <c r="E13" s="8">
        <v>42000</v>
      </c>
      <c r="F13" s="9">
        <v>45360</v>
      </c>
    </row>
    <row r="14" spans="1:7" ht="15" customHeight="1" x14ac:dyDescent="0.35">
      <c r="A14" s="64" t="s">
        <v>219</v>
      </c>
      <c r="B14" s="64"/>
      <c r="C14" s="6" t="s">
        <v>62</v>
      </c>
      <c r="D14" s="7">
        <v>4.5</v>
      </c>
      <c r="E14" s="8">
        <v>1800</v>
      </c>
      <c r="F14" s="9">
        <v>8100</v>
      </c>
    </row>
    <row r="15" spans="1:7" ht="15" customHeight="1" x14ac:dyDescent="0.35">
      <c r="A15" s="64" t="s">
        <v>220</v>
      </c>
      <c r="B15" s="64"/>
      <c r="C15" s="6" t="s">
        <v>62</v>
      </c>
      <c r="D15" s="7">
        <v>0.5</v>
      </c>
      <c r="E15" s="8">
        <v>5500</v>
      </c>
      <c r="F15" s="9">
        <v>2750</v>
      </c>
    </row>
    <row r="16" spans="1:7" ht="15" customHeight="1" x14ac:dyDescent="0.35">
      <c r="A16" s="64" t="s">
        <v>221</v>
      </c>
      <c r="B16" s="64"/>
      <c r="C16" s="6" t="s">
        <v>222</v>
      </c>
      <c r="D16" s="7">
        <v>0.5</v>
      </c>
      <c r="E16" s="8">
        <v>5000</v>
      </c>
      <c r="F16" s="9">
        <v>2500</v>
      </c>
    </row>
    <row r="17" spans="1:7" x14ac:dyDescent="0.35">
      <c r="A17" s="59" t="s">
        <v>19</v>
      </c>
      <c r="B17" s="59"/>
      <c r="C17" s="59"/>
      <c r="D17" s="59"/>
      <c r="E17" s="59"/>
      <c r="F17" s="10">
        <v>58710</v>
      </c>
    </row>
    <row r="18" spans="1:7" ht="15" customHeight="1" x14ac:dyDescent="0.35">
      <c r="A18" s="61" t="s">
        <v>20</v>
      </c>
      <c r="B18" s="61"/>
      <c r="C18" s="61"/>
      <c r="D18" s="61"/>
      <c r="E18" s="61"/>
      <c r="F18" s="61"/>
      <c r="G18" s="61"/>
    </row>
    <row r="19" spans="1:7" ht="15" customHeight="1" x14ac:dyDescent="0.35">
      <c r="A19" s="64" t="s">
        <v>223</v>
      </c>
      <c r="B19" s="64"/>
      <c r="C19" s="6" t="s">
        <v>47</v>
      </c>
      <c r="D19" s="11">
        <v>0.26834999999999998</v>
      </c>
      <c r="E19" s="8">
        <v>100000</v>
      </c>
      <c r="F19" s="9">
        <v>26835.22</v>
      </c>
    </row>
    <row r="20" spans="1:7" ht="15" customHeight="1" x14ac:dyDescent="0.35">
      <c r="A20" s="64" t="s">
        <v>224</v>
      </c>
      <c r="B20" s="64"/>
      <c r="C20" s="6" t="s">
        <v>47</v>
      </c>
      <c r="D20" s="11">
        <v>0.26834999999999998</v>
      </c>
      <c r="E20" s="8">
        <v>75000</v>
      </c>
      <c r="F20" s="9">
        <v>20126.41</v>
      </c>
    </row>
    <row r="21" spans="1:7" x14ac:dyDescent="0.35">
      <c r="A21" s="59" t="s">
        <v>23</v>
      </c>
      <c r="B21" s="59"/>
      <c r="C21" s="59"/>
      <c r="D21" s="59"/>
      <c r="E21" s="59"/>
      <c r="F21" s="10">
        <v>46961.63</v>
      </c>
    </row>
    <row r="22" spans="1:7" ht="15" customHeight="1" x14ac:dyDescent="0.35">
      <c r="A22" s="61" t="s">
        <v>24</v>
      </c>
      <c r="B22" s="61"/>
      <c r="C22" s="61"/>
      <c r="D22" s="61"/>
      <c r="E22" s="61"/>
      <c r="F22" s="61"/>
      <c r="G22" s="61"/>
    </row>
    <row r="23" spans="1:7" ht="15" customHeight="1" x14ac:dyDescent="0.35">
      <c r="A23" s="64" t="s">
        <v>25</v>
      </c>
      <c r="B23" s="64"/>
      <c r="C23" s="6" t="s">
        <v>26</v>
      </c>
      <c r="D23" s="12">
        <v>1</v>
      </c>
      <c r="E23" s="9">
        <v>2348.08</v>
      </c>
      <c r="F23" s="9">
        <v>2348.08</v>
      </c>
    </row>
    <row r="24" spans="1:7" x14ac:dyDescent="0.35">
      <c r="A24" s="59" t="s">
        <v>27</v>
      </c>
      <c r="B24" s="59"/>
      <c r="C24" s="59"/>
      <c r="D24" s="59"/>
      <c r="E24" s="59"/>
      <c r="F24" s="10">
        <v>2348.08</v>
      </c>
    </row>
    <row r="25" spans="1:7" ht="21.75" customHeight="1" x14ac:dyDescent="0.35">
      <c r="A25" s="92" t="s">
        <v>225</v>
      </c>
      <c r="B25" s="92"/>
      <c r="C25" s="92"/>
      <c r="D25" s="92"/>
      <c r="E25" s="92"/>
      <c r="F25" s="13">
        <v>108019.71</v>
      </c>
    </row>
    <row r="27" spans="1:7" ht="15" customHeight="1" x14ac:dyDescent="0.35">
      <c r="A27" s="45"/>
      <c r="B27" s="45"/>
      <c r="C27" s="45"/>
      <c r="D27" s="45"/>
      <c r="E27" s="45"/>
      <c r="F27" s="45"/>
      <c r="G27" s="45"/>
    </row>
  </sheetData>
  <mergeCells count="24">
    <mergeCell ref="A1:G1"/>
    <mergeCell ref="A2:G2"/>
    <mergeCell ref="A3:G3"/>
    <mergeCell ref="A5:G5"/>
    <mergeCell ref="A6:G6"/>
    <mergeCell ref="A8:G8"/>
    <mergeCell ref="A9:G9"/>
    <mergeCell ref="A10:G10"/>
    <mergeCell ref="A11:B11"/>
    <mergeCell ref="A12:G12"/>
    <mergeCell ref="A13:B13"/>
    <mergeCell ref="A14:B14"/>
    <mergeCell ref="A15:B15"/>
    <mergeCell ref="A16:B16"/>
    <mergeCell ref="A17:E17"/>
    <mergeCell ref="A23:B23"/>
    <mergeCell ref="A24:E24"/>
    <mergeCell ref="A25:E25"/>
    <mergeCell ref="A27:G27"/>
    <mergeCell ref="A18:G18"/>
    <mergeCell ref="A19:B19"/>
    <mergeCell ref="A20:B20"/>
    <mergeCell ref="A21:E21"/>
    <mergeCell ref="A22:G22"/>
  </mergeCells>
  <printOptions horizontalCentered="1"/>
  <pageMargins left="0.75" right="0.75" top="1" bottom="1" header="0.511811023622047" footer="0.511811023622047"/>
  <pageSetup orientation="portrait" horizontalDpi="300" verticalDpi="30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G27"/>
  <sheetViews>
    <sheetView showGridLines="0" zoomScaleNormal="100" workbookViewId="0">
      <pane ySplit="4" topLeftCell="A15" activePane="bottomLeft" state="frozen"/>
      <selection pane="bottomLeft" activeCell="A27" sqref="A27:G27"/>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189</v>
      </c>
      <c r="B5" s="96"/>
      <c r="C5" s="96"/>
      <c r="D5" s="96"/>
      <c r="E5" s="96"/>
      <c r="F5" s="96"/>
      <c r="G5" s="96"/>
    </row>
    <row r="6" spans="1:7" ht="27.75" customHeight="1" x14ac:dyDescent="0.35">
      <c r="A6" s="97" t="s">
        <v>226</v>
      </c>
      <c r="B6" s="97"/>
      <c r="C6" s="97"/>
      <c r="D6" s="97"/>
      <c r="E6" s="97"/>
      <c r="F6" s="97"/>
      <c r="G6" s="97"/>
    </row>
    <row r="7" spans="1:7" x14ac:dyDescent="0.35">
      <c r="A7" s="1" t="s">
        <v>5</v>
      </c>
      <c r="B7" s="2" t="s">
        <v>47</v>
      </c>
      <c r="D7" s="3" t="s">
        <v>7</v>
      </c>
      <c r="E7" s="4">
        <v>108019.71</v>
      </c>
    </row>
    <row r="8" spans="1:7" ht="15.75" customHeight="1" x14ac:dyDescent="0.35">
      <c r="A8" s="61" t="s">
        <v>8</v>
      </c>
      <c r="B8" s="61"/>
      <c r="C8" s="61"/>
      <c r="D8" s="61"/>
      <c r="E8" s="61"/>
      <c r="F8" s="61"/>
      <c r="G8" s="61"/>
    </row>
    <row r="9" spans="1:7" ht="85.5" customHeight="1" x14ac:dyDescent="0.35">
      <c r="A9" s="93" t="s">
        <v>227</v>
      </c>
      <c r="B9" s="93"/>
      <c r="C9" s="93"/>
      <c r="D9" s="93"/>
      <c r="E9" s="93"/>
      <c r="F9" s="93"/>
      <c r="G9" s="93"/>
    </row>
    <row r="10" spans="1:7" ht="18" customHeight="1" x14ac:dyDescent="0.35">
      <c r="A10" s="94" t="s">
        <v>228</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229</v>
      </c>
      <c r="B13" s="64"/>
      <c r="C13" s="6" t="s">
        <v>47</v>
      </c>
      <c r="D13" s="7">
        <v>1.08</v>
      </c>
      <c r="E13" s="8">
        <v>42000</v>
      </c>
      <c r="F13" s="9">
        <v>45360</v>
      </c>
    </row>
    <row r="14" spans="1:7" ht="15" customHeight="1" x14ac:dyDescent="0.35">
      <c r="A14" s="64" t="s">
        <v>230</v>
      </c>
      <c r="B14" s="64"/>
      <c r="C14" s="6" t="s">
        <v>62</v>
      </c>
      <c r="D14" s="7">
        <v>4.5</v>
      </c>
      <c r="E14" s="8">
        <v>1800</v>
      </c>
      <c r="F14" s="9">
        <v>8100</v>
      </c>
    </row>
    <row r="15" spans="1:7" ht="15" customHeight="1" x14ac:dyDescent="0.35">
      <c r="A15" s="64" t="s">
        <v>231</v>
      </c>
      <c r="B15" s="64"/>
      <c r="C15" s="6" t="s">
        <v>62</v>
      </c>
      <c r="D15" s="7">
        <v>0.5</v>
      </c>
      <c r="E15" s="8">
        <v>5500</v>
      </c>
      <c r="F15" s="9">
        <v>2750</v>
      </c>
    </row>
    <row r="16" spans="1:7" ht="15" customHeight="1" x14ac:dyDescent="0.35">
      <c r="A16" s="64" t="s">
        <v>232</v>
      </c>
      <c r="B16" s="64"/>
      <c r="C16" s="6" t="s">
        <v>222</v>
      </c>
      <c r="D16" s="7">
        <v>0.5</v>
      </c>
      <c r="E16" s="8">
        <v>5000</v>
      </c>
      <c r="F16" s="9">
        <v>2500</v>
      </c>
    </row>
    <row r="17" spans="1:7" x14ac:dyDescent="0.35">
      <c r="A17" s="59" t="s">
        <v>19</v>
      </c>
      <c r="B17" s="59"/>
      <c r="C17" s="59"/>
      <c r="D17" s="59"/>
      <c r="E17" s="59"/>
      <c r="F17" s="10">
        <v>58710</v>
      </c>
    </row>
    <row r="18" spans="1:7" ht="15" customHeight="1" x14ac:dyDescent="0.35">
      <c r="A18" s="61" t="s">
        <v>20</v>
      </c>
      <c r="B18" s="61"/>
      <c r="C18" s="61"/>
      <c r="D18" s="61"/>
      <c r="E18" s="61"/>
      <c r="F18" s="61"/>
      <c r="G18" s="61"/>
    </row>
    <row r="19" spans="1:7" ht="15" customHeight="1" x14ac:dyDescent="0.35">
      <c r="A19" s="64" t="s">
        <v>223</v>
      </c>
      <c r="B19" s="64"/>
      <c r="C19" s="6" t="s">
        <v>47</v>
      </c>
      <c r="D19" s="11">
        <v>0.26834999999999998</v>
      </c>
      <c r="E19" s="8">
        <v>100000</v>
      </c>
      <c r="F19" s="9">
        <v>26835.22</v>
      </c>
    </row>
    <row r="20" spans="1:7" ht="15" customHeight="1" x14ac:dyDescent="0.35">
      <c r="A20" s="64" t="s">
        <v>224</v>
      </c>
      <c r="B20" s="64"/>
      <c r="C20" s="6" t="s">
        <v>47</v>
      </c>
      <c r="D20" s="11">
        <v>0.26834999999999998</v>
      </c>
      <c r="E20" s="8">
        <v>75000</v>
      </c>
      <c r="F20" s="9">
        <v>20126.41</v>
      </c>
    </row>
    <row r="21" spans="1:7" x14ac:dyDescent="0.35">
      <c r="A21" s="59" t="s">
        <v>23</v>
      </c>
      <c r="B21" s="59"/>
      <c r="C21" s="59"/>
      <c r="D21" s="59"/>
      <c r="E21" s="59"/>
      <c r="F21" s="10">
        <v>46961.63</v>
      </c>
    </row>
    <row r="22" spans="1:7" ht="15" customHeight="1" x14ac:dyDescent="0.35">
      <c r="A22" s="61" t="s">
        <v>24</v>
      </c>
      <c r="B22" s="61"/>
      <c r="C22" s="61"/>
      <c r="D22" s="61"/>
      <c r="E22" s="61"/>
      <c r="F22" s="61"/>
      <c r="G22" s="61"/>
    </row>
    <row r="23" spans="1:7" ht="15" customHeight="1" x14ac:dyDescent="0.35">
      <c r="A23" s="64" t="s">
        <v>25</v>
      </c>
      <c r="B23" s="64"/>
      <c r="C23" s="6" t="s">
        <v>26</v>
      </c>
      <c r="D23" s="12">
        <v>1</v>
      </c>
      <c r="E23" s="9">
        <v>2348.08</v>
      </c>
      <c r="F23" s="9">
        <v>2348.08</v>
      </c>
    </row>
    <row r="24" spans="1:7" x14ac:dyDescent="0.35">
      <c r="A24" s="59" t="s">
        <v>27</v>
      </c>
      <c r="B24" s="59"/>
      <c r="C24" s="59"/>
      <c r="D24" s="59"/>
      <c r="E24" s="59"/>
      <c r="F24" s="10">
        <v>2348.08</v>
      </c>
    </row>
    <row r="25" spans="1:7" ht="21.75" customHeight="1" x14ac:dyDescent="0.35">
      <c r="A25" s="92" t="s">
        <v>233</v>
      </c>
      <c r="B25" s="92"/>
      <c r="C25" s="92"/>
      <c r="D25" s="92"/>
      <c r="E25" s="92"/>
      <c r="F25" s="13">
        <v>108019.71</v>
      </c>
    </row>
    <row r="27" spans="1:7" ht="15" customHeight="1" x14ac:dyDescent="0.35">
      <c r="A27" s="45"/>
      <c r="B27" s="45"/>
      <c r="C27" s="45"/>
      <c r="D27" s="45"/>
      <c r="E27" s="45"/>
      <c r="F27" s="45"/>
      <c r="G27" s="45"/>
    </row>
  </sheetData>
  <mergeCells count="24">
    <mergeCell ref="A1:G1"/>
    <mergeCell ref="A2:G2"/>
    <mergeCell ref="A3:G3"/>
    <mergeCell ref="A5:G5"/>
    <mergeCell ref="A6:G6"/>
    <mergeCell ref="A8:G8"/>
    <mergeCell ref="A9:G9"/>
    <mergeCell ref="A10:G10"/>
    <mergeCell ref="A11:B11"/>
    <mergeCell ref="A12:G12"/>
    <mergeCell ref="A13:B13"/>
    <mergeCell ref="A14:B14"/>
    <mergeCell ref="A15:B15"/>
    <mergeCell ref="A16:B16"/>
    <mergeCell ref="A17:E17"/>
    <mergeCell ref="A23:B23"/>
    <mergeCell ref="A24:E24"/>
    <mergeCell ref="A25:E25"/>
    <mergeCell ref="A27:G27"/>
    <mergeCell ref="A18:G18"/>
    <mergeCell ref="A19:B19"/>
    <mergeCell ref="A20:B20"/>
    <mergeCell ref="A21:E21"/>
    <mergeCell ref="A22:G22"/>
  </mergeCells>
  <printOptions horizontalCentered="1"/>
  <pageMargins left="0.75" right="0.75" top="1" bottom="1" header="0.511811023622047" footer="0.511811023622047"/>
  <pageSetup orientation="portrait" horizontalDpi="300" verticalDpi="30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G24"/>
  <sheetViews>
    <sheetView showGridLines="0" zoomScaleNormal="100" workbookViewId="0">
      <pane ySplit="4" topLeftCell="A14" activePane="bottomLeft" state="frozen"/>
      <selection pane="bottomLeft" activeCell="A24" sqref="A24:G24"/>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234</v>
      </c>
      <c r="B5" s="96"/>
      <c r="C5" s="96"/>
      <c r="D5" s="96"/>
      <c r="E5" s="96"/>
      <c r="F5" s="96"/>
      <c r="G5" s="96"/>
    </row>
    <row r="6" spans="1:7" ht="27.75" customHeight="1" x14ac:dyDescent="0.35">
      <c r="A6" s="97" t="s">
        <v>235</v>
      </c>
      <c r="B6" s="97"/>
      <c r="C6" s="97"/>
      <c r="D6" s="97"/>
      <c r="E6" s="97"/>
      <c r="F6" s="97"/>
      <c r="G6" s="97"/>
    </row>
    <row r="7" spans="1:7" x14ac:dyDescent="0.35">
      <c r="A7" s="1" t="s">
        <v>5</v>
      </c>
      <c r="B7" s="2" t="s">
        <v>6</v>
      </c>
      <c r="D7" s="3" t="s">
        <v>7</v>
      </c>
      <c r="E7" s="4">
        <v>92016.79</v>
      </c>
    </row>
    <row r="8" spans="1:7" ht="15.75" customHeight="1" x14ac:dyDescent="0.35">
      <c r="A8" s="61" t="s">
        <v>8</v>
      </c>
      <c r="B8" s="61"/>
      <c r="C8" s="61"/>
      <c r="D8" s="61"/>
      <c r="E8" s="61"/>
      <c r="F8" s="61"/>
      <c r="G8" s="61"/>
    </row>
    <row r="9" spans="1:7" ht="72.75" customHeight="1" x14ac:dyDescent="0.35">
      <c r="A9" s="93" t="s">
        <v>236</v>
      </c>
      <c r="B9" s="93"/>
      <c r="C9" s="93"/>
      <c r="D9" s="93"/>
      <c r="E9" s="93"/>
      <c r="F9" s="93"/>
      <c r="G9" s="93"/>
    </row>
    <row r="10" spans="1:7" ht="18" customHeight="1" x14ac:dyDescent="0.35">
      <c r="A10" s="94" t="s">
        <v>237</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238</v>
      </c>
      <c r="B13" s="64"/>
      <c r="C13" s="6" t="s">
        <v>18</v>
      </c>
      <c r="D13" s="7">
        <v>0.02</v>
      </c>
      <c r="E13" s="8">
        <v>180000</v>
      </c>
      <c r="F13" s="9">
        <v>3600</v>
      </c>
    </row>
    <row r="14" spans="1:7" x14ac:dyDescent="0.35">
      <c r="A14" s="59" t="s">
        <v>19</v>
      </c>
      <c r="B14" s="59"/>
      <c r="C14" s="59"/>
      <c r="D14" s="59"/>
      <c r="E14" s="59"/>
      <c r="F14" s="10">
        <v>3600</v>
      </c>
    </row>
    <row r="15" spans="1:7" ht="15" customHeight="1" x14ac:dyDescent="0.35">
      <c r="A15" s="61" t="s">
        <v>20</v>
      </c>
      <c r="B15" s="61"/>
      <c r="C15" s="61"/>
      <c r="D15" s="61"/>
      <c r="E15" s="61"/>
      <c r="F15" s="61"/>
      <c r="G15" s="61"/>
    </row>
    <row r="16" spans="1:7" ht="15" customHeight="1" x14ac:dyDescent="0.35">
      <c r="A16" s="64" t="s">
        <v>239</v>
      </c>
      <c r="B16" s="64"/>
      <c r="C16" s="6" t="s">
        <v>6</v>
      </c>
      <c r="D16" s="11">
        <v>0.48118</v>
      </c>
      <c r="E16" s="8">
        <v>100000</v>
      </c>
      <c r="F16" s="9">
        <v>48117.98</v>
      </c>
    </row>
    <row r="17" spans="1:7" ht="15" customHeight="1" x14ac:dyDescent="0.35">
      <c r="A17" s="64" t="s">
        <v>240</v>
      </c>
      <c r="B17" s="64"/>
      <c r="C17" s="6" t="s">
        <v>6</v>
      </c>
      <c r="D17" s="11">
        <v>0.48118</v>
      </c>
      <c r="E17" s="8">
        <v>75000</v>
      </c>
      <c r="F17" s="9">
        <v>36088.49</v>
      </c>
    </row>
    <row r="18" spans="1:7" x14ac:dyDescent="0.35">
      <c r="A18" s="59" t="s">
        <v>23</v>
      </c>
      <c r="B18" s="59"/>
      <c r="C18" s="59"/>
      <c r="D18" s="59"/>
      <c r="E18" s="59"/>
      <c r="F18" s="10">
        <v>84206.47</v>
      </c>
    </row>
    <row r="19" spans="1:7" ht="15" customHeight="1" x14ac:dyDescent="0.35">
      <c r="A19" s="61" t="s">
        <v>24</v>
      </c>
      <c r="B19" s="61"/>
      <c r="C19" s="61"/>
      <c r="D19" s="61"/>
      <c r="E19" s="61"/>
      <c r="F19" s="61"/>
      <c r="G19" s="61"/>
    </row>
    <row r="20" spans="1:7" ht="15" customHeight="1" x14ac:dyDescent="0.35">
      <c r="A20" s="64" t="s">
        <v>25</v>
      </c>
      <c r="B20" s="64"/>
      <c r="C20" s="6" t="s">
        <v>26</v>
      </c>
      <c r="D20" s="12">
        <v>1</v>
      </c>
      <c r="E20" s="9">
        <v>4210.32</v>
      </c>
      <c r="F20" s="9">
        <v>4210.32</v>
      </c>
    </row>
    <row r="21" spans="1:7" x14ac:dyDescent="0.35">
      <c r="A21" s="59" t="s">
        <v>27</v>
      </c>
      <c r="B21" s="59"/>
      <c r="C21" s="59"/>
      <c r="D21" s="59"/>
      <c r="E21" s="59"/>
      <c r="F21" s="10">
        <v>4210.32</v>
      </c>
    </row>
    <row r="22" spans="1:7" ht="21.75" customHeight="1" x14ac:dyDescent="0.35">
      <c r="A22" s="92" t="s">
        <v>241</v>
      </c>
      <c r="B22" s="92"/>
      <c r="C22" s="92"/>
      <c r="D22" s="92"/>
      <c r="E22" s="92"/>
      <c r="F22" s="13">
        <v>92016.79</v>
      </c>
    </row>
    <row r="24" spans="1:7" ht="15" customHeight="1" x14ac:dyDescent="0.35">
      <c r="A24" s="45"/>
      <c r="B24" s="45"/>
      <c r="C24" s="45"/>
      <c r="D24" s="45"/>
      <c r="E24" s="45"/>
      <c r="F24" s="45"/>
      <c r="G24" s="45"/>
    </row>
  </sheetData>
  <mergeCells count="21">
    <mergeCell ref="A1:G1"/>
    <mergeCell ref="A2:G2"/>
    <mergeCell ref="A3:G3"/>
    <mergeCell ref="A5:G5"/>
    <mergeCell ref="A6:G6"/>
    <mergeCell ref="A8:G8"/>
    <mergeCell ref="A9:G9"/>
    <mergeCell ref="A10:G10"/>
    <mergeCell ref="A11:B11"/>
    <mergeCell ref="A12:G12"/>
    <mergeCell ref="A13:B13"/>
    <mergeCell ref="A14:E14"/>
    <mergeCell ref="A15:G15"/>
    <mergeCell ref="A16:B16"/>
    <mergeCell ref="A17:B17"/>
    <mergeCell ref="A24:G24"/>
    <mergeCell ref="A18:E18"/>
    <mergeCell ref="A19:G19"/>
    <mergeCell ref="A20:B20"/>
    <mergeCell ref="A21:E21"/>
    <mergeCell ref="A22:E22"/>
  </mergeCells>
  <printOptions horizontalCentered="1"/>
  <pageMargins left="0.75" right="0.75" top="1" bottom="1" header="0.511811023622047" footer="0.511811023622047"/>
  <pageSetup orientation="portrait" horizontalDpi="300" verticalDpi="30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G26"/>
  <sheetViews>
    <sheetView showGridLines="0" zoomScaleNormal="100" workbookViewId="0">
      <pane ySplit="4" topLeftCell="A14" activePane="bottomLeft" state="frozen"/>
      <selection pane="bottomLeft" activeCell="A26" sqref="A26:G26"/>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234</v>
      </c>
      <c r="B5" s="96"/>
      <c r="C5" s="96"/>
      <c r="D5" s="96"/>
      <c r="E5" s="96"/>
      <c r="F5" s="96"/>
      <c r="G5" s="96"/>
    </row>
    <row r="6" spans="1:7" ht="27.75" customHeight="1" x14ac:dyDescent="0.35">
      <c r="A6" s="97" t="s">
        <v>242</v>
      </c>
      <c r="B6" s="97"/>
      <c r="C6" s="97"/>
      <c r="D6" s="97"/>
      <c r="E6" s="97"/>
      <c r="F6" s="97"/>
      <c r="G6" s="97"/>
    </row>
    <row r="7" spans="1:7" x14ac:dyDescent="0.35">
      <c r="A7" s="1" t="s">
        <v>5</v>
      </c>
      <c r="B7" s="2" t="s">
        <v>6</v>
      </c>
      <c r="D7" s="3" t="s">
        <v>7</v>
      </c>
      <c r="E7" s="4">
        <v>1160211.7</v>
      </c>
    </row>
    <row r="8" spans="1:7" ht="15.75" customHeight="1" x14ac:dyDescent="0.35">
      <c r="A8" s="61" t="s">
        <v>8</v>
      </c>
      <c r="B8" s="61"/>
      <c r="C8" s="61"/>
      <c r="D8" s="61"/>
      <c r="E8" s="61"/>
      <c r="F8" s="61"/>
      <c r="G8" s="61"/>
    </row>
    <row r="9" spans="1:7" ht="100.5" customHeight="1" x14ac:dyDescent="0.35">
      <c r="A9" s="93" t="s">
        <v>243</v>
      </c>
      <c r="B9" s="93"/>
      <c r="C9" s="93"/>
      <c r="D9" s="93"/>
      <c r="E9" s="93"/>
      <c r="F9" s="93"/>
      <c r="G9" s="93"/>
    </row>
    <row r="10" spans="1:7" ht="18" customHeight="1" x14ac:dyDescent="0.35">
      <c r="A10" s="94" t="s">
        <v>244</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245</v>
      </c>
      <c r="B13" s="64"/>
      <c r="C13" s="6" t="s">
        <v>6</v>
      </c>
      <c r="D13" s="7">
        <v>1</v>
      </c>
      <c r="E13" s="8">
        <v>1050000</v>
      </c>
      <c r="F13" s="9">
        <v>1050000</v>
      </c>
    </row>
    <row r="14" spans="1:7" ht="15" customHeight="1" x14ac:dyDescent="0.35">
      <c r="A14" s="64" t="s">
        <v>246</v>
      </c>
      <c r="B14" s="64"/>
      <c r="C14" s="6" t="s">
        <v>26</v>
      </c>
      <c r="D14" s="7">
        <v>1</v>
      </c>
      <c r="E14" s="8">
        <v>25000</v>
      </c>
      <c r="F14" s="9">
        <v>25000</v>
      </c>
    </row>
    <row r="15" spans="1:7" ht="15" customHeight="1" x14ac:dyDescent="0.35">
      <c r="A15" s="64" t="s">
        <v>247</v>
      </c>
      <c r="B15" s="64"/>
      <c r="C15" s="6" t="s">
        <v>26</v>
      </c>
      <c r="D15" s="7">
        <v>1</v>
      </c>
      <c r="E15" s="8">
        <v>15000</v>
      </c>
      <c r="F15" s="9">
        <v>15000</v>
      </c>
    </row>
    <row r="16" spans="1:7" x14ac:dyDescent="0.35">
      <c r="A16" s="59" t="s">
        <v>19</v>
      </c>
      <c r="B16" s="59"/>
      <c r="C16" s="59"/>
      <c r="D16" s="59"/>
      <c r="E16" s="59"/>
      <c r="F16" s="10">
        <v>1090000</v>
      </c>
    </row>
    <row r="17" spans="1:7" ht="15" customHeight="1" x14ac:dyDescent="0.35">
      <c r="A17" s="61" t="s">
        <v>20</v>
      </c>
      <c r="B17" s="61"/>
      <c r="C17" s="61"/>
      <c r="D17" s="61"/>
      <c r="E17" s="61"/>
      <c r="F17" s="61"/>
      <c r="G17" s="61"/>
    </row>
    <row r="18" spans="1:7" ht="15" customHeight="1" x14ac:dyDescent="0.35">
      <c r="A18" s="64" t="s">
        <v>248</v>
      </c>
      <c r="B18" s="64"/>
      <c r="C18" s="6" t="s">
        <v>6</v>
      </c>
      <c r="D18" s="11">
        <v>0.3821</v>
      </c>
      <c r="E18" s="8">
        <v>100000</v>
      </c>
      <c r="F18" s="9">
        <v>38210.449999999997</v>
      </c>
    </row>
    <row r="19" spans="1:7" ht="15" customHeight="1" x14ac:dyDescent="0.35">
      <c r="A19" s="64" t="s">
        <v>249</v>
      </c>
      <c r="B19" s="64"/>
      <c r="C19" s="6" t="s">
        <v>6</v>
      </c>
      <c r="D19" s="11">
        <v>0.3821</v>
      </c>
      <c r="E19" s="8">
        <v>75000</v>
      </c>
      <c r="F19" s="9">
        <v>28657.84</v>
      </c>
    </row>
    <row r="20" spans="1:7" x14ac:dyDescent="0.35">
      <c r="A20" s="59" t="s">
        <v>23</v>
      </c>
      <c r="B20" s="59"/>
      <c r="C20" s="59"/>
      <c r="D20" s="59"/>
      <c r="E20" s="59"/>
      <c r="F20" s="10">
        <v>66868.289999999994</v>
      </c>
    </row>
    <row r="21" spans="1:7" ht="15" customHeight="1" x14ac:dyDescent="0.35">
      <c r="A21" s="61" t="s">
        <v>24</v>
      </c>
      <c r="B21" s="61"/>
      <c r="C21" s="61"/>
      <c r="D21" s="61"/>
      <c r="E21" s="61"/>
      <c r="F21" s="61"/>
      <c r="G21" s="61"/>
    </row>
    <row r="22" spans="1:7" ht="15" customHeight="1" x14ac:dyDescent="0.35">
      <c r="A22" s="64" t="s">
        <v>25</v>
      </c>
      <c r="B22" s="64"/>
      <c r="C22" s="6" t="s">
        <v>26</v>
      </c>
      <c r="D22" s="12">
        <v>1</v>
      </c>
      <c r="E22" s="9">
        <v>3343.41</v>
      </c>
      <c r="F22" s="9">
        <v>3343.41</v>
      </c>
    </row>
    <row r="23" spans="1:7" x14ac:dyDescent="0.35">
      <c r="A23" s="59" t="s">
        <v>27</v>
      </c>
      <c r="B23" s="59"/>
      <c r="C23" s="59"/>
      <c r="D23" s="59"/>
      <c r="E23" s="59"/>
      <c r="F23" s="10">
        <v>3343.41</v>
      </c>
    </row>
    <row r="24" spans="1:7" ht="21.75" customHeight="1" x14ac:dyDescent="0.35">
      <c r="A24" s="92" t="s">
        <v>250</v>
      </c>
      <c r="B24" s="92"/>
      <c r="C24" s="92"/>
      <c r="D24" s="92"/>
      <c r="E24" s="92"/>
      <c r="F24" s="13">
        <v>1160211.7</v>
      </c>
    </row>
    <row r="26" spans="1:7" ht="15" customHeight="1" x14ac:dyDescent="0.35">
      <c r="A26" s="45"/>
      <c r="B26" s="45"/>
      <c r="C26" s="45"/>
      <c r="D26" s="45"/>
      <c r="E26" s="45"/>
      <c r="F26" s="45"/>
      <c r="G26" s="45"/>
    </row>
  </sheetData>
  <mergeCells count="23">
    <mergeCell ref="A1:G1"/>
    <mergeCell ref="A2:G2"/>
    <mergeCell ref="A3:G3"/>
    <mergeCell ref="A5:G5"/>
    <mergeCell ref="A6:G6"/>
    <mergeCell ref="A8:G8"/>
    <mergeCell ref="A9:G9"/>
    <mergeCell ref="A10:G10"/>
    <mergeCell ref="A11:B11"/>
    <mergeCell ref="A12:G12"/>
    <mergeCell ref="A13:B13"/>
    <mergeCell ref="A14:B14"/>
    <mergeCell ref="A15:B15"/>
    <mergeCell ref="A16:E16"/>
    <mergeCell ref="A17:G17"/>
    <mergeCell ref="A23:E23"/>
    <mergeCell ref="A24:E24"/>
    <mergeCell ref="A26:G26"/>
    <mergeCell ref="A18:B18"/>
    <mergeCell ref="A19:B19"/>
    <mergeCell ref="A20:E20"/>
    <mergeCell ref="A21:G21"/>
    <mergeCell ref="A22:B22"/>
  </mergeCells>
  <printOptions horizontalCentered="1"/>
  <pageMargins left="0.75" right="0.75" top="1" bottom="1" header="0.511811023622047" footer="0.511811023622047"/>
  <pageSetup orientation="portrait" horizontalDpi="300" verticalDpi="30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G24"/>
  <sheetViews>
    <sheetView showGridLines="0" zoomScaleNormal="100" workbookViewId="0">
      <pane ySplit="4" topLeftCell="A11" activePane="bottomLeft" state="frozen"/>
      <selection pane="bottomLeft" activeCell="A24" sqref="A24:G24"/>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234</v>
      </c>
      <c r="B5" s="96"/>
      <c r="C5" s="96"/>
      <c r="D5" s="96"/>
      <c r="E5" s="96"/>
      <c r="F5" s="96"/>
      <c r="G5" s="96"/>
    </row>
    <row r="6" spans="1:7" ht="27.75" customHeight="1" x14ac:dyDescent="0.35">
      <c r="A6" s="97" t="s">
        <v>251</v>
      </c>
      <c r="B6" s="97"/>
      <c r="C6" s="97"/>
      <c r="D6" s="97"/>
      <c r="E6" s="97"/>
      <c r="F6" s="97"/>
      <c r="G6" s="97"/>
    </row>
    <row r="7" spans="1:7" x14ac:dyDescent="0.35">
      <c r="A7" s="1" t="s">
        <v>5</v>
      </c>
      <c r="B7" s="2" t="s">
        <v>6</v>
      </c>
      <c r="D7" s="3" t="s">
        <v>7</v>
      </c>
      <c r="E7" s="4">
        <v>52009.49</v>
      </c>
    </row>
    <row r="8" spans="1:7" ht="15.75" customHeight="1" x14ac:dyDescent="0.35">
      <c r="A8" s="61" t="s">
        <v>8</v>
      </c>
      <c r="B8" s="61"/>
      <c r="C8" s="61"/>
      <c r="D8" s="61"/>
      <c r="E8" s="61"/>
      <c r="F8" s="61"/>
      <c r="G8" s="61"/>
    </row>
    <row r="9" spans="1:7" ht="60.75" customHeight="1" x14ac:dyDescent="0.35">
      <c r="A9" s="93" t="s">
        <v>252</v>
      </c>
      <c r="B9" s="93"/>
      <c r="C9" s="93"/>
      <c r="D9" s="93"/>
      <c r="E9" s="93"/>
      <c r="F9" s="93"/>
      <c r="G9" s="93"/>
    </row>
    <row r="10" spans="1:7" ht="18" customHeight="1" x14ac:dyDescent="0.35">
      <c r="A10" s="94" t="s">
        <v>253</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254</v>
      </c>
      <c r="B13" s="64"/>
      <c r="C13" s="6" t="s">
        <v>18</v>
      </c>
      <c r="D13" s="7">
        <v>0.02</v>
      </c>
      <c r="E13" s="8">
        <v>180000</v>
      </c>
      <c r="F13" s="9">
        <v>3600</v>
      </c>
    </row>
    <row r="14" spans="1:7" x14ac:dyDescent="0.35">
      <c r="A14" s="59" t="s">
        <v>19</v>
      </c>
      <c r="B14" s="59"/>
      <c r="C14" s="59"/>
      <c r="D14" s="59"/>
      <c r="E14" s="59"/>
      <c r="F14" s="10">
        <v>3600</v>
      </c>
    </row>
    <row r="15" spans="1:7" ht="15" customHeight="1" x14ac:dyDescent="0.35">
      <c r="A15" s="61" t="s">
        <v>20</v>
      </c>
      <c r="B15" s="61"/>
      <c r="C15" s="61"/>
      <c r="D15" s="61"/>
      <c r="E15" s="61"/>
      <c r="F15" s="61"/>
      <c r="G15" s="61"/>
    </row>
    <row r="16" spans="1:7" ht="15" customHeight="1" x14ac:dyDescent="0.35">
      <c r="A16" s="64" t="s">
        <v>255</v>
      </c>
      <c r="B16" s="64"/>
      <c r="C16" s="6" t="s">
        <v>6</v>
      </c>
      <c r="D16" s="11">
        <v>0.26345000000000002</v>
      </c>
      <c r="E16" s="8">
        <v>100000</v>
      </c>
      <c r="F16" s="9">
        <v>26345.3</v>
      </c>
    </row>
    <row r="17" spans="1:7" ht="15" customHeight="1" x14ac:dyDescent="0.35">
      <c r="A17" s="64" t="s">
        <v>256</v>
      </c>
      <c r="B17" s="64"/>
      <c r="C17" s="6" t="s">
        <v>6</v>
      </c>
      <c r="D17" s="11">
        <v>0.26345000000000002</v>
      </c>
      <c r="E17" s="8">
        <v>75000</v>
      </c>
      <c r="F17" s="9">
        <v>19758.98</v>
      </c>
    </row>
    <row r="18" spans="1:7" x14ac:dyDescent="0.35">
      <c r="A18" s="59" t="s">
        <v>23</v>
      </c>
      <c r="B18" s="59"/>
      <c r="C18" s="59"/>
      <c r="D18" s="59"/>
      <c r="E18" s="59"/>
      <c r="F18" s="10">
        <v>46104.28</v>
      </c>
    </row>
    <row r="19" spans="1:7" ht="15" customHeight="1" x14ac:dyDescent="0.35">
      <c r="A19" s="61" t="s">
        <v>24</v>
      </c>
      <c r="B19" s="61"/>
      <c r="C19" s="61"/>
      <c r="D19" s="61"/>
      <c r="E19" s="61"/>
      <c r="F19" s="61"/>
      <c r="G19" s="61"/>
    </row>
    <row r="20" spans="1:7" ht="15" customHeight="1" x14ac:dyDescent="0.35">
      <c r="A20" s="64" t="s">
        <v>25</v>
      </c>
      <c r="B20" s="64"/>
      <c r="C20" s="6" t="s">
        <v>26</v>
      </c>
      <c r="D20" s="12">
        <v>1</v>
      </c>
      <c r="E20" s="9">
        <v>2305.21</v>
      </c>
      <c r="F20" s="9">
        <v>2305.21</v>
      </c>
    </row>
    <row r="21" spans="1:7" x14ac:dyDescent="0.35">
      <c r="A21" s="59" t="s">
        <v>27</v>
      </c>
      <c r="B21" s="59"/>
      <c r="C21" s="59"/>
      <c r="D21" s="59"/>
      <c r="E21" s="59"/>
      <c r="F21" s="10">
        <v>2305.21</v>
      </c>
    </row>
    <row r="22" spans="1:7" ht="21.75" customHeight="1" x14ac:dyDescent="0.35">
      <c r="A22" s="92" t="s">
        <v>257</v>
      </c>
      <c r="B22" s="92"/>
      <c r="C22" s="92"/>
      <c r="D22" s="92"/>
      <c r="E22" s="92"/>
      <c r="F22" s="13">
        <v>52009.49</v>
      </c>
    </row>
    <row r="24" spans="1:7" ht="15" customHeight="1" x14ac:dyDescent="0.35">
      <c r="A24" s="45"/>
      <c r="B24" s="45"/>
      <c r="C24" s="45"/>
      <c r="D24" s="45"/>
      <c r="E24" s="45"/>
      <c r="F24" s="45"/>
      <c r="G24" s="45"/>
    </row>
  </sheetData>
  <mergeCells count="21">
    <mergeCell ref="A1:G1"/>
    <mergeCell ref="A2:G2"/>
    <mergeCell ref="A3:G3"/>
    <mergeCell ref="A5:G5"/>
    <mergeCell ref="A6:G6"/>
    <mergeCell ref="A8:G8"/>
    <mergeCell ref="A9:G9"/>
    <mergeCell ref="A10:G10"/>
    <mergeCell ref="A11:B11"/>
    <mergeCell ref="A12:G12"/>
    <mergeCell ref="A13:B13"/>
    <mergeCell ref="A14:E14"/>
    <mergeCell ref="A15:G15"/>
    <mergeCell ref="A16:B16"/>
    <mergeCell ref="A17:B17"/>
    <mergeCell ref="A24:G24"/>
    <mergeCell ref="A18:E18"/>
    <mergeCell ref="A19:G19"/>
    <mergeCell ref="A20:B20"/>
    <mergeCell ref="A21:E21"/>
    <mergeCell ref="A22:E22"/>
  </mergeCells>
  <printOptions horizontalCentered="1"/>
  <pageMargins left="0.75" right="0.75" top="1" bottom="1" header="0.511811023622047" footer="0.511811023622047"/>
  <pageSetup orientation="portrait" horizontalDpi="300" verticalDpi="30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G26"/>
  <sheetViews>
    <sheetView showGridLines="0" zoomScaleNormal="100" workbookViewId="0">
      <pane ySplit="4" topLeftCell="A11" activePane="bottomLeft" state="frozen"/>
      <selection pane="bottomLeft" activeCell="A26" sqref="A26:G26"/>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234</v>
      </c>
      <c r="B5" s="96"/>
      <c r="C5" s="96"/>
      <c r="D5" s="96"/>
      <c r="E5" s="96"/>
      <c r="F5" s="96"/>
      <c r="G5" s="96"/>
    </row>
    <row r="6" spans="1:7" ht="27.75" customHeight="1" x14ac:dyDescent="0.35">
      <c r="A6" s="97" t="s">
        <v>258</v>
      </c>
      <c r="B6" s="97"/>
      <c r="C6" s="97"/>
      <c r="D6" s="97"/>
      <c r="E6" s="97"/>
      <c r="F6" s="97"/>
      <c r="G6" s="97"/>
    </row>
    <row r="7" spans="1:7" x14ac:dyDescent="0.35">
      <c r="A7" s="1" t="s">
        <v>5</v>
      </c>
      <c r="B7" s="2" t="s">
        <v>6</v>
      </c>
      <c r="D7" s="3" t="s">
        <v>7</v>
      </c>
      <c r="E7" s="4">
        <v>361465.96</v>
      </c>
    </row>
    <row r="8" spans="1:7" ht="15.75" customHeight="1" x14ac:dyDescent="0.35">
      <c r="A8" s="61" t="s">
        <v>8</v>
      </c>
      <c r="B8" s="61"/>
      <c r="C8" s="61"/>
      <c r="D8" s="61"/>
      <c r="E8" s="61"/>
      <c r="F8" s="61"/>
      <c r="G8" s="61"/>
    </row>
    <row r="9" spans="1:7" ht="76.5" customHeight="1" x14ac:dyDescent="0.35">
      <c r="A9" s="93" t="s">
        <v>259</v>
      </c>
      <c r="B9" s="93"/>
      <c r="C9" s="93"/>
      <c r="D9" s="93"/>
      <c r="E9" s="93"/>
      <c r="F9" s="93"/>
      <c r="G9" s="93"/>
    </row>
    <row r="10" spans="1:7" ht="18" customHeight="1" x14ac:dyDescent="0.35">
      <c r="A10" s="94" t="s">
        <v>260</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261</v>
      </c>
      <c r="B13" s="64"/>
      <c r="C13" s="6" t="s">
        <v>6</v>
      </c>
      <c r="D13" s="7">
        <v>1</v>
      </c>
      <c r="E13" s="8">
        <v>290000</v>
      </c>
      <c r="F13" s="9">
        <v>290000</v>
      </c>
    </row>
    <row r="14" spans="1:7" ht="15" customHeight="1" x14ac:dyDescent="0.35">
      <c r="A14" s="64" t="s">
        <v>262</v>
      </c>
      <c r="B14" s="64"/>
      <c r="C14" s="6" t="s">
        <v>26</v>
      </c>
      <c r="D14" s="7">
        <v>1</v>
      </c>
      <c r="E14" s="8">
        <v>38000</v>
      </c>
      <c r="F14" s="9">
        <v>38000</v>
      </c>
    </row>
    <row r="15" spans="1:7" ht="15" customHeight="1" x14ac:dyDescent="0.35">
      <c r="A15" s="64" t="s">
        <v>263</v>
      </c>
      <c r="B15" s="64"/>
      <c r="C15" s="6" t="s">
        <v>26</v>
      </c>
      <c r="D15" s="7">
        <v>1</v>
      </c>
      <c r="E15" s="8">
        <v>8000</v>
      </c>
      <c r="F15" s="9">
        <v>8000</v>
      </c>
    </row>
    <row r="16" spans="1:7" x14ac:dyDescent="0.35">
      <c r="A16" s="59" t="s">
        <v>19</v>
      </c>
      <c r="B16" s="59"/>
      <c r="C16" s="59"/>
      <c r="D16" s="59"/>
      <c r="E16" s="59"/>
      <c r="F16" s="10">
        <v>336000</v>
      </c>
    </row>
    <row r="17" spans="1:7" ht="15" customHeight="1" x14ac:dyDescent="0.35">
      <c r="A17" s="61" t="s">
        <v>20</v>
      </c>
      <c r="B17" s="61"/>
      <c r="C17" s="61"/>
      <c r="D17" s="61"/>
      <c r="E17" s="61"/>
      <c r="F17" s="61"/>
      <c r="G17" s="61"/>
    </row>
    <row r="18" spans="1:7" ht="15" customHeight="1" x14ac:dyDescent="0.35">
      <c r="A18" s="64" t="s">
        <v>264</v>
      </c>
      <c r="B18" s="64"/>
      <c r="C18" s="6" t="s">
        <v>6</v>
      </c>
      <c r="D18" s="11">
        <v>0.13858999999999999</v>
      </c>
      <c r="E18" s="8">
        <v>100000</v>
      </c>
      <c r="F18" s="9">
        <v>13859.03</v>
      </c>
    </row>
    <row r="19" spans="1:7" ht="15" customHeight="1" x14ac:dyDescent="0.35">
      <c r="A19" s="64" t="s">
        <v>265</v>
      </c>
      <c r="B19" s="64"/>
      <c r="C19" s="6" t="s">
        <v>6</v>
      </c>
      <c r="D19" s="11">
        <v>0.13858999999999999</v>
      </c>
      <c r="E19" s="8">
        <v>75000</v>
      </c>
      <c r="F19" s="9">
        <v>10394.27</v>
      </c>
    </row>
    <row r="20" spans="1:7" x14ac:dyDescent="0.35">
      <c r="A20" s="59" t="s">
        <v>23</v>
      </c>
      <c r="B20" s="59"/>
      <c r="C20" s="59"/>
      <c r="D20" s="59"/>
      <c r="E20" s="59"/>
      <c r="F20" s="10">
        <v>24253.3</v>
      </c>
    </row>
    <row r="21" spans="1:7" ht="15" customHeight="1" x14ac:dyDescent="0.35">
      <c r="A21" s="61" t="s">
        <v>24</v>
      </c>
      <c r="B21" s="61"/>
      <c r="C21" s="61"/>
      <c r="D21" s="61"/>
      <c r="E21" s="61"/>
      <c r="F21" s="61"/>
      <c r="G21" s="61"/>
    </row>
    <row r="22" spans="1:7" ht="15" customHeight="1" x14ac:dyDescent="0.35">
      <c r="A22" s="64" t="s">
        <v>25</v>
      </c>
      <c r="B22" s="64"/>
      <c r="C22" s="6" t="s">
        <v>26</v>
      </c>
      <c r="D22" s="12">
        <v>1</v>
      </c>
      <c r="E22" s="9">
        <v>1212.6600000000001</v>
      </c>
      <c r="F22" s="9">
        <v>1212.6600000000001</v>
      </c>
    </row>
    <row r="23" spans="1:7" x14ac:dyDescent="0.35">
      <c r="A23" s="59" t="s">
        <v>27</v>
      </c>
      <c r="B23" s="59"/>
      <c r="C23" s="59"/>
      <c r="D23" s="59"/>
      <c r="E23" s="59"/>
      <c r="F23" s="10">
        <v>1212.6600000000001</v>
      </c>
    </row>
    <row r="24" spans="1:7" ht="21.75" customHeight="1" x14ac:dyDescent="0.35">
      <c r="A24" s="92" t="s">
        <v>266</v>
      </c>
      <c r="B24" s="92"/>
      <c r="C24" s="92"/>
      <c r="D24" s="92"/>
      <c r="E24" s="92"/>
      <c r="F24" s="13">
        <v>361465.96</v>
      </c>
    </row>
    <row r="26" spans="1:7" ht="15" customHeight="1" x14ac:dyDescent="0.35">
      <c r="A26" s="45"/>
      <c r="B26" s="45"/>
      <c r="C26" s="45"/>
      <c r="D26" s="45"/>
      <c r="E26" s="45"/>
      <c r="F26" s="45"/>
      <c r="G26" s="45"/>
    </row>
  </sheetData>
  <mergeCells count="23">
    <mergeCell ref="A1:G1"/>
    <mergeCell ref="A2:G2"/>
    <mergeCell ref="A3:G3"/>
    <mergeCell ref="A5:G5"/>
    <mergeCell ref="A6:G6"/>
    <mergeCell ref="A8:G8"/>
    <mergeCell ref="A9:G9"/>
    <mergeCell ref="A10:G10"/>
    <mergeCell ref="A11:B11"/>
    <mergeCell ref="A12:G12"/>
    <mergeCell ref="A13:B13"/>
    <mergeCell ref="A14:B14"/>
    <mergeCell ref="A15:B15"/>
    <mergeCell ref="A16:E16"/>
    <mergeCell ref="A17:G17"/>
    <mergeCell ref="A23:E23"/>
    <mergeCell ref="A24:E24"/>
    <mergeCell ref="A26:G26"/>
    <mergeCell ref="A18:B18"/>
    <mergeCell ref="A19:B19"/>
    <mergeCell ref="A20:E20"/>
    <mergeCell ref="A21:G21"/>
    <mergeCell ref="A22:B22"/>
  </mergeCells>
  <printOptions horizontalCentered="1"/>
  <pageMargins left="0.75" right="0.75" top="1" bottom="1" header="0.511811023622047" footer="0.511811023622047"/>
  <pageSetup orientation="portrait" horizontalDpi="300" verticalDpi="30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G27"/>
  <sheetViews>
    <sheetView showGridLines="0" zoomScaleNormal="100" workbookViewId="0">
      <pane ySplit="4" topLeftCell="A21" activePane="bottomLeft" state="frozen"/>
      <selection pane="bottomLeft" activeCell="A27" sqref="A27:G27"/>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234</v>
      </c>
      <c r="B5" s="96"/>
      <c r="C5" s="96"/>
      <c r="D5" s="96"/>
      <c r="E5" s="96"/>
      <c r="F5" s="96"/>
      <c r="G5" s="96"/>
    </row>
    <row r="6" spans="1:7" ht="27.75" customHeight="1" x14ac:dyDescent="0.35">
      <c r="A6" s="97" t="s">
        <v>267</v>
      </c>
      <c r="B6" s="97"/>
      <c r="C6" s="97"/>
      <c r="D6" s="97"/>
      <c r="E6" s="97"/>
      <c r="F6" s="97"/>
      <c r="G6" s="97"/>
    </row>
    <row r="7" spans="1:7" x14ac:dyDescent="0.35">
      <c r="A7" s="1" t="s">
        <v>5</v>
      </c>
      <c r="B7" s="2" t="s">
        <v>6</v>
      </c>
      <c r="D7" s="3" t="s">
        <v>7</v>
      </c>
      <c r="E7" s="4">
        <v>124022.63</v>
      </c>
    </row>
    <row r="8" spans="1:7" ht="15.75" customHeight="1" x14ac:dyDescent="0.35">
      <c r="A8" s="61" t="s">
        <v>8</v>
      </c>
      <c r="B8" s="61"/>
      <c r="C8" s="61"/>
      <c r="D8" s="61"/>
      <c r="E8" s="61"/>
      <c r="F8" s="61"/>
      <c r="G8" s="61"/>
    </row>
    <row r="9" spans="1:7" ht="73.5" customHeight="1" x14ac:dyDescent="0.35">
      <c r="A9" s="93" t="s">
        <v>268</v>
      </c>
      <c r="B9" s="93"/>
      <c r="C9" s="93"/>
      <c r="D9" s="93"/>
      <c r="E9" s="93"/>
      <c r="F9" s="93"/>
      <c r="G9" s="93"/>
    </row>
    <row r="10" spans="1:7" ht="18" customHeight="1" x14ac:dyDescent="0.35">
      <c r="A10" s="94" t="s">
        <v>269</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270</v>
      </c>
      <c r="B13" s="64"/>
      <c r="C13" s="6" t="s">
        <v>6</v>
      </c>
      <c r="D13" s="7">
        <v>1</v>
      </c>
      <c r="E13" s="8">
        <v>45000</v>
      </c>
      <c r="F13" s="9">
        <v>45000</v>
      </c>
    </row>
    <row r="14" spans="1:7" ht="15" customHeight="1" x14ac:dyDescent="0.35">
      <c r="A14" s="64" t="s">
        <v>271</v>
      </c>
      <c r="B14" s="64"/>
      <c r="C14" s="6" t="s">
        <v>6</v>
      </c>
      <c r="D14" s="7">
        <v>1</v>
      </c>
      <c r="E14" s="8">
        <v>38000</v>
      </c>
      <c r="F14" s="9">
        <v>38000</v>
      </c>
    </row>
    <row r="15" spans="1:7" ht="15" customHeight="1" x14ac:dyDescent="0.35">
      <c r="A15" s="64" t="s">
        <v>272</v>
      </c>
      <c r="B15" s="64"/>
      <c r="C15" s="6" t="s">
        <v>26</v>
      </c>
      <c r="D15" s="7">
        <v>1</v>
      </c>
      <c r="E15" s="8">
        <v>8000</v>
      </c>
      <c r="F15" s="9">
        <v>8000</v>
      </c>
    </row>
    <row r="16" spans="1:7" ht="15" customHeight="1" x14ac:dyDescent="0.35">
      <c r="A16" s="64" t="s">
        <v>273</v>
      </c>
      <c r="B16" s="64"/>
      <c r="C16" s="6" t="s">
        <v>26</v>
      </c>
      <c r="D16" s="7">
        <v>1</v>
      </c>
      <c r="E16" s="8">
        <v>5000</v>
      </c>
      <c r="F16" s="9">
        <v>5000</v>
      </c>
    </row>
    <row r="17" spans="1:7" x14ac:dyDescent="0.35">
      <c r="A17" s="59" t="s">
        <v>19</v>
      </c>
      <c r="B17" s="59"/>
      <c r="C17" s="59"/>
      <c r="D17" s="59"/>
      <c r="E17" s="59"/>
      <c r="F17" s="10">
        <v>96000</v>
      </c>
    </row>
    <row r="18" spans="1:7" ht="15" customHeight="1" x14ac:dyDescent="0.35">
      <c r="A18" s="61" t="s">
        <v>20</v>
      </c>
      <c r="B18" s="61"/>
      <c r="C18" s="61"/>
      <c r="D18" s="61"/>
      <c r="E18" s="61"/>
      <c r="F18" s="61"/>
      <c r="G18" s="61"/>
    </row>
    <row r="19" spans="1:7" ht="15" customHeight="1" x14ac:dyDescent="0.35">
      <c r="A19" s="64" t="s">
        <v>274</v>
      </c>
      <c r="B19" s="64"/>
      <c r="C19" s="6" t="s">
        <v>6</v>
      </c>
      <c r="D19" s="11">
        <v>0.1525</v>
      </c>
      <c r="E19" s="8">
        <v>100000</v>
      </c>
      <c r="F19" s="9">
        <v>15250.41</v>
      </c>
    </row>
    <row r="20" spans="1:7" ht="15" customHeight="1" x14ac:dyDescent="0.35">
      <c r="A20" s="64" t="s">
        <v>275</v>
      </c>
      <c r="B20" s="64"/>
      <c r="C20" s="6" t="s">
        <v>6</v>
      </c>
      <c r="D20" s="11">
        <v>0.1525</v>
      </c>
      <c r="E20" s="8">
        <v>75000</v>
      </c>
      <c r="F20" s="9">
        <v>11437.81</v>
      </c>
    </row>
    <row r="21" spans="1:7" x14ac:dyDescent="0.35">
      <c r="A21" s="59" t="s">
        <v>23</v>
      </c>
      <c r="B21" s="59"/>
      <c r="C21" s="59"/>
      <c r="D21" s="59"/>
      <c r="E21" s="59"/>
      <c r="F21" s="10">
        <v>26688.22</v>
      </c>
    </row>
    <row r="22" spans="1:7" ht="15" customHeight="1" x14ac:dyDescent="0.35">
      <c r="A22" s="61" t="s">
        <v>24</v>
      </c>
      <c r="B22" s="61"/>
      <c r="C22" s="61"/>
      <c r="D22" s="61"/>
      <c r="E22" s="61"/>
      <c r="F22" s="61"/>
      <c r="G22" s="61"/>
    </row>
    <row r="23" spans="1:7" ht="15" customHeight="1" x14ac:dyDescent="0.35">
      <c r="A23" s="64" t="s">
        <v>25</v>
      </c>
      <c r="B23" s="64"/>
      <c r="C23" s="6" t="s">
        <v>26</v>
      </c>
      <c r="D23" s="12">
        <v>1</v>
      </c>
      <c r="E23" s="9">
        <v>1334.41</v>
      </c>
      <c r="F23" s="9">
        <v>1334.41</v>
      </c>
    </row>
    <row r="24" spans="1:7" x14ac:dyDescent="0.35">
      <c r="A24" s="59" t="s">
        <v>27</v>
      </c>
      <c r="B24" s="59"/>
      <c r="C24" s="59"/>
      <c r="D24" s="59"/>
      <c r="E24" s="59"/>
      <c r="F24" s="10">
        <v>1334.41</v>
      </c>
    </row>
    <row r="25" spans="1:7" ht="21.75" customHeight="1" x14ac:dyDescent="0.35">
      <c r="A25" s="92" t="s">
        <v>276</v>
      </c>
      <c r="B25" s="92"/>
      <c r="C25" s="92"/>
      <c r="D25" s="92"/>
      <c r="E25" s="92"/>
      <c r="F25" s="13">
        <v>124022.63</v>
      </c>
    </row>
    <row r="27" spans="1:7" ht="15" customHeight="1" x14ac:dyDescent="0.35">
      <c r="A27" s="45"/>
      <c r="B27" s="45"/>
      <c r="C27" s="45"/>
      <c r="D27" s="45"/>
      <c r="E27" s="45"/>
      <c r="F27" s="45"/>
      <c r="G27" s="45"/>
    </row>
  </sheetData>
  <mergeCells count="24">
    <mergeCell ref="A1:G1"/>
    <mergeCell ref="A2:G2"/>
    <mergeCell ref="A3:G3"/>
    <mergeCell ref="A5:G5"/>
    <mergeCell ref="A6:G6"/>
    <mergeCell ref="A8:G8"/>
    <mergeCell ref="A9:G9"/>
    <mergeCell ref="A10:G10"/>
    <mergeCell ref="A11:B11"/>
    <mergeCell ref="A12:G12"/>
    <mergeCell ref="A13:B13"/>
    <mergeCell ref="A14:B14"/>
    <mergeCell ref="A15:B15"/>
    <mergeCell ref="A16:B16"/>
    <mergeCell ref="A17:E17"/>
    <mergeCell ref="A23:B23"/>
    <mergeCell ref="A24:E24"/>
    <mergeCell ref="A25:E25"/>
    <mergeCell ref="A27:G27"/>
    <mergeCell ref="A18:G18"/>
    <mergeCell ref="A19:B19"/>
    <mergeCell ref="A20:B20"/>
    <mergeCell ref="A21:E21"/>
    <mergeCell ref="A22:G22"/>
  </mergeCells>
  <printOptions horizontalCentered="1"/>
  <pageMargins left="0.75" right="0.75" top="1" bottom="1" header="0.511811023622047" footer="0.511811023622047"/>
  <pageSetup orientation="portrait" horizontalDpi="300" verticalDpi="30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G27"/>
  <sheetViews>
    <sheetView showGridLines="0" zoomScaleNormal="100" workbookViewId="0">
      <pane ySplit="4" topLeftCell="A10" activePane="bottomLeft" state="frozen"/>
      <selection pane="bottomLeft" activeCell="A27" sqref="A27:G27"/>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234</v>
      </c>
      <c r="B5" s="96"/>
      <c r="C5" s="96"/>
      <c r="D5" s="96"/>
      <c r="E5" s="96"/>
      <c r="F5" s="96"/>
      <c r="G5" s="96"/>
    </row>
    <row r="6" spans="1:7" ht="27.75" customHeight="1" x14ac:dyDescent="0.35">
      <c r="A6" s="97" t="s">
        <v>277</v>
      </c>
      <c r="B6" s="97"/>
      <c r="C6" s="97"/>
      <c r="D6" s="97"/>
      <c r="E6" s="97"/>
      <c r="F6" s="97"/>
      <c r="G6" s="97"/>
    </row>
    <row r="7" spans="1:7" x14ac:dyDescent="0.35">
      <c r="A7" s="1" t="s">
        <v>5</v>
      </c>
      <c r="B7" s="2" t="s">
        <v>6</v>
      </c>
      <c r="D7" s="3" t="s">
        <v>7</v>
      </c>
      <c r="E7" s="4">
        <v>280051.09999999998</v>
      </c>
    </row>
    <row r="8" spans="1:7" ht="15.75" customHeight="1" x14ac:dyDescent="0.35">
      <c r="A8" s="61" t="s">
        <v>8</v>
      </c>
      <c r="B8" s="61"/>
      <c r="C8" s="61"/>
      <c r="D8" s="61"/>
      <c r="E8" s="61"/>
      <c r="F8" s="61"/>
      <c r="G8" s="61"/>
    </row>
    <row r="9" spans="1:7" ht="88.5" customHeight="1" x14ac:dyDescent="0.35">
      <c r="A9" s="93" t="s">
        <v>278</v>
      </c>
      <c r="B9" s="93"/>
      <c r="C9" s="93"/>
      <c r="D9" s="93"/>
      <c r="E9" s="93"/>
      <c r="F9" s="93"/>
      <c r="G9" s="93"/>
    </row>
    <row r="10" spans="1:7" ht="18" customHeight="1" x14ac:dyDescent="0.35">
      <c r="A10" s="94" t="s">
        <v>269</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279</v>
      </c>
      <c r="B13" s="64"/>
      <c r="C13" s="6" t="s">
        <v>6</v>
      </c>
      <c r="D13" s="7">
        <v>1</v>
      </c>
      <c r="E13" s="8">
        <v>165000</v>
      </c>
      <c r="F13" s="9">
        <v>165000</v>
      </c>
    </row>
    <row r="14" spans="1:7" ht="15" customHeight="1" x14ac:dyDescent="0.35">
      <c r="A14" s="64" t="s">
        <v>280</v>
      </c>
      <c r="B14" s="64"/>
      <c r="C14" s="6" t="s">
        <v>6</v>
      </c>
      <c r="D14" s="7">
        <v>1</v>
      </c>
      <c r="E14" s="8">
        <v>28000</v>
      </c>
      <c r="F14" s="9">
        <v>28000</v>
      </c>
    </row>
    <row r="15" spans="1:7" ht="15" customHeight="1" x14ac:dyDescent="0.35">
      <c r="A15" s="64" t="s">
        <v>281</v>
      </c>
      <c r="B15" s="64"/>
      <c r="C15" s="6" t="s">
        <v>6</v>
      </c>
      <c r="D15" s="7">
        <v>1</v>
      </c>
      <c r="E15" s="8">
        <v>18000</v>
      </c>
      <c r="F15" s="9">
        <v>18000</v>
      </c>
    </row>
    <row r="16" spans="1:7" ht="15" customHeight="1" x14ac:dyDescent="0.35">
      <c r="A16" s="64" t="s">
        <v>282</v>
      </c>
      <c r="B16" s="64"/>
      <c r="C16" s="6" t="s">
        <v>26</v>
      </c>
      <c r="D16" s="7">
        <v>1</v>
      </c>
      <c r="E16" s="8">
        <v>8000</v>
      </c>
      <c r="F16" s="9">
        <v>8000</v>
      </c>
    </row>
    <row r="17" spans="1:7" ht="15" customHeight="1" x14ac:dyDescent="0.35">
      <c r="A17" s="64" t="s">
        <v>283</v>
      </c>
      <c r="B17" s="64"/>
      <c r="C17" s="6" t="s">
        <v>26</v>
      </c>
      <c r="D17" s="7">
        <v>1</v>
      </c>
      <c r="E17" s="8">
        <v>15000</v>
      </c>
      <c r="F17" s="9">
        <v>15000</v>
      </c>
    </row>
    <row r="18" spans="1:7" x14ac:dyDescent="0.35">
      <c r="A18" s="59" t="s">
        <v>19</v>
      </c>
      <c r="B18" s="59"/>
      <c r="C18" s="59"/>
      <c r="D18" s="59"/>
      <c r="E18" s="59"/>
      <c r="F18" s="10">
        <v>234000</v>
      </c>
    </row>
    <row r="19" spans="1:7" ht="15" customHeight="1" x14ac:dyDescent="0.35">
      <c r="A19" s="61" t="s">
        <v>20</v>
      </c>
      <c r="B19" s="61"/>
      <c r="C19" s="61"/>
      <c r="D19" s="61"/>
      <c r="E19" s="61"/>
      <c r="F19" s="61"/>
      <c r="G19" s="61"/>
    </row>
    <row r="20" spans="1:7" ht="15" customHeight="1" x14ac:dyDescent="0.35">
      <c r="A20" s="64" t="s">
        <v>284</v>
      </c>
      <c r="B20" s="64"/>
      <c r="C20" s="6" t="s">
        <v>6</v>
      </c>
      <c r="D20" s="11">
        <v>0.43858000000000003</v>
      </c>
      <c r="E20" s="8">
        <v>100000</v>
      </c>
      <c r="F20" s="9">
        <v>43858.19</v>
      </c>
    </row>
    <row r="21" spans="1:7" x14ac:dyDescent="0.35">
      <c r="A21" s="59" t="s">
        <v>23</v>
      </c>
      <c r="B21" s="59"/>
      <c r="C21" s="59"/>
      <c r="D21" s="59"/>
      <c r="E21" s="59"/>
      <c r="F21" s="10">
        <v>43858.19</v>
      </c>
    </row>
    <row r="22" spans="1:7" ht="15" customHeight="1" x14ac:dyDescent="0.35">
      <c r="A22" s="61" t="s">
        <v>24</v>
      </c>
      <c r="B22" s="61"/>
      <c r="C22" s="61"/>
      <c r="D22" s="61"/>
      <c r="E22" s="61"/>
      <c r="F22" s="61"/>
      <c r="G22" s="61"/>
    </row>
    <row r="23" spans="1:7" ht="15" customHeight="1" x14ac:dyDescent="0.35">
      <c r="A23" s="64" t="s">
        <v>25</v>
      </c>
      <c r="B23" s="64"/>
      <c r="C23" s="6" t="s">
        <v>26</v>
      </c>
      <c r="D23" s="12">
        <v>1</v>
      </c>
      <c r="E23" s="9">
        <v>2192.91</v>
      </c>
      <c r="F23" s="9">
        <v>2192.91</v>
      </c>
    </row>
    <row r="24" spans="1:7" x14ac:dyDescent="0.35">
      <c r="A24" s="59" t="s">
        <v>27</v>
      </c>
      <c r="B24" s="59"/>
      <c r="C24" s="59"/>
      <c r="D24" s="59"/>
      <c r="E24" s="59"/>
      <c r="F24" s="10">
        <v>2192.91</v>
      </c>
    </row>
    <row r="25" spans="1:7" ht="21.75" customHeight="1" x14ac:dyDescent="0.35">
      <c r="A25" s="92" t="s">
        <v>285</v>
      </c>
      <c r="B25" s="92"/>
      <c r="C25" s="92"/>
      <c r="D25" s="92"/>
      <c r="E25" s="92"/>
      <c r="F25" s="13">
        <v>280051.09999999998</v>
      </c>
    </row>
    <row r="27" spans="1:7" ht="15" customHeight="1" x14ac:dyDescent="0.35">
      <c r="A27" s="45"/>
      <c r="B27" s="45"/>
      <c r="C27" s="45"/>
      <c r="D27" s="45"/>
      <c r="E27" s="45"/>
      <c r="F27" s="45"/>
      <c r="G27" s="45"/>
    </row>
  </sheetData>
  <mergeCells count="24">
    <mergeCell ref="A1:G1"/>
    <mergeCell ref="A2:G2"/>
    <mergeCell ref="A3:G3"/>
    <mergeCell ref="A5:G5"/>
    <mergeCell ref="A6:G6"/>
    <mergeCell ref="A8:G8"/>
    <mergeCell ref="A9:G9"/>
    <mergeCell ref="A10:G10"/>
    <mergeCell ref="A11:B11"/>
    <mergeCell ref="A12:G12"/>
    <mergeCell ref="A13:B13"/>
    <mergeCell ref="A14:B14"/>
    <mergeCell ref="A15:B15"/>
    <mergeCell ref="A16:B16"/>
    <mergeCell ref="A17:B17"/>
    <mergeCell ref="A23:B23"/>
    <mergeCell ref="A24:E24"/>
    <mergeCell ref="A25:E25"/>
    <mergeCell ref="A27:G27"/>
    <mergeCell ref="A18:E18"/>
    <mergeCell ref="A19:G19"/>
    <mergeCell ref="A20:B20"/>
    <mergeCell ref="A21:E21"/>
    <mergeCell ref="A22:G22"/>
  </mergeCells>
  <printOptions horizontalCentered="1"/>
  <pageMargins left="0.75" right="0.75" top="1" bottom="1" header="0.511811023622047" footer="0.511811023622047"/>
  <pageSetup orientation="portrait" horizontalDpi="300" verticalDpi="30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pageSetUpPr fitToPage="1"/>
  </sheetPr>
  <dimension ref="A1:G26"/>
  <sheetViews>
    <sheetView showGridLines="0" zoomScaleNormal="100" workbookViewId="0">
      <pane ySplit="4" topLeftCell="A19" activePane="bottomLeft" state="frozen"/>
      <selection pane="bottomLeft" activeCell="A26" sqref="A26:G26"/>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234</v>
      </c>
      <c r="B5" s="96"/>
      <c r="C5" s="96"/>
      <c r="D5" s="96"/>
      <c r="E5" s="96"/>
      <c r="F5" s="96"/>
      <c r="G5" s="96"/>
    </row>
    <row r="6" spans="1:7" ht="27.75" customHeight="1" x14ac:dyDescent="0.35">
      <c r="A6" s="97" t="s">
        <v>286</v>
      </c>
      <c r="B6" s="97"/>
      <c r="C6" s="97"/>
      <c r="D6" s="97"/>
      <c r="E6" s="97"/>
      <c r="F6" s="97"/>
      <c r="G6" s="97"/>
    </row>
    <row r="7" spans="1:7" x14ac:dyDescent="0.35">
      <c r="A7" s="1" t="s">
        <v>5</v>
      </c>
      <c r="B7" s="2" t="s">
        <v>6</v>
      </c>
      <c r="D7" s="3" t="s">
        <v>7</v>
      </c>
      <c r="E7" s="4">
        <v>280051.09999999998</v>
      </c>
    </row>
    <row r="8" spans="1:7" ht="15.75" customHeight="1" x14ac:dyDescent="0.35">
      <c r="A8" s="61" t="s">
        <v>8</v>
      </c>
      <c r="B8" s="61"/>
      <c r="C8" s="61"/>
      <c r="D8" s="61"/>
      <c r="E8" s="61"/>
      <c r="F8" s="61"/>
      <c r="G8" s="61"/>
    </row>
    <row r="9" spans="1:7" ht="78.75" customHeight="1" x14ac:dyDescent="0.35">
      <c r="A9" s="93" t="s">
        <v>287</v>
      </c>
      <c r="B9" s="93"/>
      <c r="C9" s="93"/>
      <c r="D9" s="93"/>
      <c r="E9" s="93"/>
      <c r="F9" s="93"/>
      <c r="G9" s="93"/>
    </row>
    <row r="10" spans="1:7" ht="18" customHeight="1" x14ac:dyDescent="0.35">
      <c r="A10" s="94" t="s">
        <v>288</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289</v>
      </c>
      <c r="B13" s="64"/>
      <c r="C13" s="6" t="s">
        <v>6</v>
      </c>
      <c r="D13" s="7">
        <v>1</v>
      </c>
      <c r="E13" s="8">
        <v>150000</v>
      </c>
      <c r="F13" s="9">
        <v>150000</v>
      </c>
    </row>
    <row r="14" spans="1:7" ht="15" customHeight="1" x14ac:dyDescent="0.35">
      <c r="A14" s="64" t="s">
        <v>290</v>
      </c>
      <c r="B14" s="64"/>
      <c r="C14" s="6" t="s">
        <v>6</v>
      </c>
      <c r="D14" s="7">
        <v>1</v>
      </c>
      <c r="E14" s="8">
        <v>65000</v>
      </c>
      <c r="F14" s="9">
        <v>65000</v>
      </c>
    </row>
    <row r="15" spans="1:7" ht="15" customHeight="1" x14ac:dyDescent="0.35">
      <c r="A15" s="64" t="s">
        <v>291</v>
      </c>
      <c r="B15" s="64"/>
      <c r="C15" s="6" t="s">
        <v>26</v>
      </c>
      <c r="D15" s="7">
        <v>1</v>
      </c>
      <c r="E15" s="8">
        <v>28000</v>
      </c>
      <c r="F15" s="9">
        <v>28000</v>
      </c>
    </row>
    <row r="16" spans="1:7" x14ac:dyDescent="0.35">
      <c r="A16" s="59" t="s">
        <v>19</v>
      </c>
      <c r="B16" s="59"/>
      <c r="C16" s="59"/>
      <c r="D16" s="59"/>
      <c r="E16" s="59"/>
      <c r="F16" s="10">
        <v>243000</v>
      </c>
    </row>
    <row r="17" spans="1:7" ht="15" customHeight="1" x14ac:dyDescent="0.35">
      <c r="A17" s="61" t="s">
        <v>20</v>
      </c>
      <c r="B17" s="61"/>
      <c r="C17" s="61"/>
      <c r="D17" s="61"/>
      <c r="E17" s="61"/>
      <c r="F17" s="61"/>
      <c r="G17" s="61"/>
    </row>
    <row r="18" spans="1:7" ht="15" customHeight="1" x14ac:dyDescent="0.35">
      <c r="A18" s="64" t="s">
        <v>292</v>
      </c>
      <c r="B18" s="64"/>
      <c r="C18" s="6" t="s">
        <v>6</v>
      </c>
      <c r="D18" s="11">
        <v>0.20757</v>
      </c>
      <c r="E18" s="8">
        <v>95000</v>
      </c>
      <c r="F18" s="9">
        <v>19719.07</v>
      </c>
    </row>
    <row r="19" spans="1:7" ht="15" customHeight="1" x14ac:dyDescent="0.35">
      <c r="A19" s="64" t="s">
        <v>293</v>
      </c>
      <c r="B19" s="64"/>
      <c r="C19" s="6" t="s">
        <v>6</v>
      </c>
      <c r="D19" s="11">
        <v>0.20757</v>
      </c>
      <c r="E19" s="8">
        <v>75000</v>
      </c>
      <c r="F19" s="9">
        <v>15567.69</v>
      </c>
    </row>
    <row r="20" spans="1:7" x14ac:dyDescent="0.35">
      <c r="A20" s="59" t="s">
        <v>23</v>
      </c>
      <c r="B20" s="59"/>
      <c r="C20" s="59"/>
      <c r="D20" s="59"/>
      <c r="E20" s="59"/>
      <c r="F20" s="10">
        <v>35286.76</v>
      </c>
    </row>
    <row r="21" spans="1:7" ht="15" customHeight="1" x14ac:dyDescent="0.35">
      <c r="A21" s="61" t="s">
        <v>24</v>
      </c>
      <c r="B21" s="61"/>
      <c r="C21" s="61"/>
      <c r="D21" s="61"/>
      <c r="E21" s="61"/>
      <c r="F21" s="61"/>
      <c r="G21" s="61"/>
    </row>
    <row r="22" spans="1:7" ht="15" customHeight="1" x14ac:dyDescent="0.35">
      <c r="A22" s="64" t="s">
        <v>25</v>
      </c>
      <c r="B22" s="64"/>
      <c r="C22" s="6" t="s">
        <v>26</v>
      </c>
      <c r="D22" s="12">
        <v>1</v>
      </c>
      <c r="E22" s="9">
        <v>1764.34</v>
      </c>
      <c r="F22" s="9">
        <v>1764.34</v>
      </c>
    </row>
    <row r="23" spans="1:7" x14ac:dyDescent="0.35">
      <c r="A23" s="59" t="s">
        <v>27</v>
      </c>
      <c r="B23" s="59"/>
      <c r="C23" s="59"/>
      <c r="D23" s="59"/>
      <c r="E23" s="59"/>
      <c r="F23" s="10">
        <v>1764.34</v>
      </c>
    </row>
    <row r="24" spans="1:7" ht="21.75" customHeight="1" x14ac:dyDescent="0.35">
      <c r="A24" s="92" t="s">
        <v>294</v>
      </c>
      <c r="B24" s="92"/>
      <c r="C24" s="92"/>
      <c r="D24" s="92"/>
      <c r="E24" s="92"/>
      <c r="F24" s="13">
        <v>280051.09999999998</v>
      </c>
    </row>
    <row r="26" spans="1:7" ht="15" customHeight="1" x14ac:dyDescent="0.35">
      <c r="A26" s="45"/>
      <c r="B26" s="45"/>
      <c r="C26" s="45"/>
      <c r="D26" s="45"/>
      <c r="E26" s="45"/>
      <c r="F26" s="45"/>
      <c r="G26" s="45"/>
    </row>
  </sheetData>
  <mergeCells count="23">
    <mergeCell ref="A1:G1"/>
    <mergeCell ref="A2:G2"/>
    <mergeCell ref="A3:G3"/>
    <mergeCell ref="A5:G5"/>
    <mergeCell ref="A6:G6"/>
    <mergeCell ref="A8:G8"/>
    <mergeCell ref="A9:G9"/>
    <mergeCell ref="A10:G10"/>
    <mergeCell ref="A11:B11"/>
    <mergeCell ref="A12:G12"/>
    <mergeCell ref="A13:B13"/>
    <mergeCell ref="A14:B14"/>
    <mergeCell ref="A15:B15"/>
    <mergeCell ref="A16:E16"/>
    <mergeCell ref="A17:G17"/>
    <mergeCell ref="A23:E23"/>
    <mergeCell ref="A24:E24"/>
    <mergeCell ref="A26:G26"/>
    <mergeCell ref="A18:B18"/>
    <mergeCell ref="A19:B19"/>
    <mergeCell ref="A20:E20"/>
    <mergeCell ref="A21:G21"/>
    <mergeCell ref="A22:B22"/>
  </mergeCells>
  <printOptions horizontalCentered="1"/>
  <pageMargins left="0.75" right="0.75" top="1" bottom="1" header="0.511811023622047" footer="0.511811023622047"/>
  <pageSetup orientation="portrait" horizontalDpi="300" verticalDpi="30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G23"/>
  <sheetViews>
    <sheetView showGridLines="0" zoomScaleNormal="100" workbookViewId="0">
      <pane ySplit="4" topLeftCell="A10" activePane="bottomLeft" state="frozen"/>
      <selection pane="bottomLeft" activeCell="A23" sqref="A23:G23"/>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234</v>
      </c>
      <c r="B5" s="96"/>
      <c r="C5" s="96"/>
      <c r="D5" s="96"/>
      <c r="E5" s="96"/>
      <c r="F5" s="96"/>
      <c r="G5" s="96"/>
    </row>
    <row r="6" spans="1:7" ht="27.75" customHeight="1" x14ac:dyDescent="0.35">
      <c r="A6" s="97" t="s">
        <v>295</v>
      </c>
      <c r="B6" s="97"/>
      <c r="C6" s="97"/>
      <c r="D6" s="97"/>
      <c r="E6" s="97"/>
      <c r="F6" s="97"/>
      <c r="G6" s="97"/>
    </row>
    <row r="7" spans="1:7" x14ac:dyDescent="0.35">
      <c r="A7" s="1" t="s">
        <v>5</v>
      </c>
      <c r="B7" s="2" t="s">
        <v>6</v>
      </c>
      <c r="D7" s="3" t="s">
        <v>7</v>
      </c>
      <c r="E7" s="4">
        <v>124022.63</v>
      </c>
    </row>
    <row r="8" spans="1:7" ht="15.75" customHeight="1" x14ac:dyDescent="0.35">
      <c r="A8" s="61" t="s">
        <v>8</v>
      </c>
      <c r="B8" s="61"/>
      <c r="C8" s="61"/>
      <c r="D8" s="61"/>
      <c r="E8" s="61"/>
      <c r="F8" s="61"/>
      <c r="G8" s="61"/>
    </row>
    <row r="9" spans="1:7" ht="78" customHeight="1" x14ac:dyDescent="0.35">
      <c r="A9" s="93" t="s">
        <v>296</v>
      </c>
      <c r="B9" s="93"/>
      <c r="C9" s="93"/>
      <c r="D9" s="93"/>
      <c r="E9" s="93"/>
      <c r="F9" s="93"/>
      <c r="G9" s="93"/>
    </row>
    <row r="10" spans="1:7" ht="18" customHeight="1" x14ac:dyDescent="0.35">
      <c r="A10" s="94" t="s">
        <v>297</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298</v>
      </c>
      <c r="B13" s="64"/>
      <c r="C13" s="6" t="s">
        <v>6</v>
      </c>
      <c r="D13" s="7">
        <v>1</v>
      </c>
      <c r="E13" s="8">
        <v>115000</v>
      </c>
      <c r="F13" s="9">
        <v>115000</v>
      </c>
    </row>
    <row r="14" spans="1:7" x14ac:dyDescent="0.35">
      <c r="A14" s="59" t="s">
        <v>19</v>
      </c>
      <c r="B14" s="59"/>
      <c r="C14" s="59"/>
      <c r="D14" s="59"/>
      <c r="E14" s="59"/>
      <c r="F14" s="10">
        <v>115000</v>
      </c>
    </row>
    <row r="15" spans="1:7" ht="15" customHeight="1" x14ac:dyDescent="0.35">
      <c r="A15" s="61" t="s">
        <v>20</v>
      </c>
      <c r="B15" s="61"/>
      <c r="C15" s="61"/>
      <c r="D15" s="61"/>
      <c r="E15" s="61"/>
      <c r="F15" s="61"/>
      <c r="G15" s="61"/>
    </row>
    <row r="16" spans="1:7" ht="15" customHeight="1" x14ac:dyDescent="0.35">
      <c r="A16" s="64" t="s">
        <v>299</v>
      </c>
      <c r="B16" s="64"/>
      <c r="C16" s="6" t="s">
        <v>6</v>
      </c>
      <c r="D16" s="11">
        <v>8.5930000000000006E-2</v>
      </c>
      <c r="E16" s="8">
        <v>100000</v>
      </c>
      <c r="F16" s="9">
        <v>8592.98</v>
      </c>
    </row>
    <row r="17" spans="1:7" x14ac:dyDescent="0.35">
      <c r="A17" s="59" t="s">
        <v>23</v>
      </c>
      <c r="B17" s="59"/>
      <c r="C17" s="59"/>
      <c r="D17" s="59"/>
      <c r="E17" s="59"/>
      <c r="F17" s="10">
        <v>8592.98</v>
      </c>
    </row>
    <row r="18" spans="1:7" ht="15" customHeight="1" x14ac:dyDescent="0.35">
      <c r="A18" s="61" t="s">
        <v>24</v>
      </c>
      <c r="B18" s="61"/>
      <c r="C18" s="61"/>
      <c r="D18" s="61"/>
      <c r="E18" s="61"/>
      <c r="F18" s="61"/>
      <c r="G18" s="61"/>
    </row>
    <row r="19" spans="1:7" ht="15" customHeight="1" x14ac:dyDescent="0.35">
      <c r="A19" s="64" t="s">
        <v>25</v>
      </c>
      <c r="B19" s="64"/>
      <c r="C19" s="6" t="s">
        <v>26</v>
      </c>
      <c r="D19" s="12">
        <v>1</v>
      </c>
      <c r="E19" s="9">
        <v>429.65</v>
      </c>
      <c r="F19" s="9">
        <v>429.65</v>
      </c>
    </row>
    <row r="20" spans="1:7" x14ac:dyDescent="0.35">
      <c r="A20" s="59" t="s">
        <v>27</v>
      </c>
      <c r="B20" s="59"/>
      <c r="C20" s="59"/>
      <c r="D20" s="59"/>
      <c r="E20" s="59"/>
      <c r="F20" s="10">
        <v>429.65</v>
      </c>
    </row>
    <row r="21" spans="1:7" ht="21.75" customHeight="1" x14ac:dyDescent="0.35">
      <c r="A21" s="92" t="s">
        <v>300</v>
      </c>
      <c r="B21" s="92"/>
      <c r="C21" s="92"/>
      <c r="D21" s="92"/>
      <c r="E21" s="92"/>
      <c r="F21" s="13">
        <v>124022.63</v>
      </c>
    </row>
    <row r="23" spans="1:7" ht="15" customHeight="1" x14ac:dyDescent="0.35">
      <c r="A23" s="45"/>
      <c r="B23" s="45"/>
      <c r="C23" s="45"/>
      <c r="D23" s="45"/>
      <c r="E23" s="45"/>
      <c r="F23" s="45"/>
      <c r="G23" s="45"/>
    </row>
  </sheetData>
  <mergeCells count="20">
    <mergeCell ref="A1:G1"/>
    <mergeCell ref="A2:G2"/>
    <mergeCell ref="A3:G3"/>
    <mergeCell ref="A5:G5"/>
    <mergeCell ref="A6:G6"/>
    <mergeCell ref="A8:G8"/>
    <mergeCell ref="A9:G9"/>
    <mergeCell ref="A10:G10"/>
    <mergeCell ref="A11:B11"/>
    <mergeCell ref="A12:G12"/>
    <mergeCell ref="A13:B13"/>
    <mergeCell ref="A14:E14"/>
    <mergeCell ref="A15:G15"/>
    <mergeCell ref="A16:B16"/>
    <mergeCell ref="A17:E17"/>
    <mergeCell ref="A18:G18"/>
    <mergeCell ref="A19:B19"/>
    <mergeCell ref="A20:E20"/>
    <mergeCell ref="A21:E21"/>
    <mergeCell ref="A23:G23"/>
  </mergeCells>
  <printOptions horizontalCentered="1"/>
  <pageMargins left="0.75" right="0.75" top="1" bottom="1" header="0.511811023622047" footer="0.511811023622047"/>
  <pageSetup orientation="portrait" horizontalDpi="300" verticalDpi="30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A1:G28"/>
  <sheetViews>
    <sheetView showGridLines="0" zoomScaleNormal="100" workbookViewId="0">
      <pane ySplit="4" topLeftCell="A10" activePane="bottomLeft" state="frozen"/>
      <selection pane="bottomLeft" activeCell="A28" sqref="A28:G28"/>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234</v>
      </c>
      <c r="B5" s="96"/>
      <c r="C5" s="96"/>
      <c r="D5" s="96"/>
      <c r="E5" s="96"/>
      <c r="F5" s="96"/>
      <c r="G5" s="96"/>
    </row>
    <row r="6" spans="1:7" ht="27.75" customHeight="1" x14ac:dyDescent="0.35">
      <c r="A6" s="97" t="s">
        <v>301</v>
      </c>
      <c r="B6" s="97"/>
      <c r="C6" s="97"/>
      <c r="D6" s="97"/>
      <c r="E6" s="97"/>
      <c r="F6" s="97"/>
      <c r="G6" s="97"/>
    </row>
    <row r="7" spans="1:7" x14ac:dyDescent="0.35">
      <c r="A7" s="1" t="s">
        <v>5</v>
      </c>
      <c r="B7" s="2" t="s">
        <v>6</v>
      </c>
      <c r="D7" s="3" t="s">
        <v>7</v>
      </c>
      <c r="E7" s="4">
        <v>484288.37</v>
      </c>
    </row>
    <row r="8" spans="1:7" ht="15.75" customHeight="1" x14ac:dyDescent="0.35">
      <c r="A8" s="61" t="s">
        <v>8</v>
      </c>
      <c r="B8" s="61"/>
      <c r="C8" s="61"/>
      <c r="D8" s="61"/>
      <c r="E8" s="61"/>
      <c r="F8" s="61"/>
      <c r="G8" s="61"/>
    </row>
    <row r="9" spans="1:7" ht="105.75" customHeight="1" x14ac:dyDescent="0.35">
      <c r="A9" s="93" t="s">
        <v>302</v>
      </c>
      <c r="B9" s="93"/>
      <c r="C9" s="93"/>
      <c r="D9" s="93"/>
      <c r="E9" s="93"/>
      <c r="F9" s="93"/>
      <c r="G9" s="93"/>
    </row>
    <row r="10" spans="1:7" ht="18" customHeight="1" x14ac:dyDescent="0.35">
      <c r="A10" s="94" t="s">
        <v>303</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304</v>
      </c>
      <c r="B13" s="64"/>
      <c r="C13" s="6" t="s">
        <v>47</v>
      </c>
      <c r="D13" s="7">
        <v>1.4</v>
      </c>
      <c r="E13" s="8">
        <v>95000</v>
      </c>
      <c r="F13" s="9">
        <v>133000</v>
      </c>
    </row>
    <row r="14" spans="1:7" ht="15" customHeight="1" x14ac:dyDescent="0.35">
      <c r="A14" s="64" t="s">
        <v>305</v>
      </c>
      <c r="B14" s="64"/>
      <c r="C14" s="6" t="s">
        <v>59</v>
      </c>
      <c r="D14" s="7">
        <v>5</v>
      </c>
      <c r="E14" s="8">
        <v>3000</v>
      </c>
      <c r="F14" s="9">
        <v>15000</v>
      </c>
    </row>
    <row r="15" spans="1:7" ht="15" customHeight="1" x14ac:dyDescent="0.35">
      <c r="A15" s="64" t="s">
        <v>306</v>
      </c>
      <c r="B15" s="64"/>
      <c r="C15" s="6" t="s">
        <v>26</v>
      </c>
      <c r="D15" s="7">
        <v>1</v>
      </c>
      <c r="E15" s="8">
        <v>85000</v>
      </c>
      <c r="F15" s="9">
        <v>85000</v>
      </c>
    </row>
    <row r="16" spans="1:7" ht="15" customHeight="1" x14ac:dyDescent="0.35">
      <c r="A16" s="64" t="s">
        <v>307</v>
      </c>
      <c r="B16" s="64"/>
      <c r="C16" s="6" t="s">
        <v>26</v>
      </c>
      <c r="D16" s="7">
        <v>1</v>
      </c>
      <c r="E16" s="8">
        <v>12000</v>
      </c>
      <c r="F16" s="9">
        <v>12000</v>
      </c>
    </row>
    <row r="17" spans="1:7" ht="15" customHeight="1" x14ac:dyDescent="0.35">
      <c r="A17" s="64" t="s">
        <v>308</v>
      </c>
      <c r="B17" s="64"/>
      <c r="C17" s="6" t="s">
        <v>26</v>
      </c>
      <c r="D17" s="7">
        <v>1</v>
      </c>
      <c r="E17" s="8">
        <v>12000</v>
      </c>
      <c r="F17" s="9">
        <v>12000</v>
      </c>
    </row>
    <row r="18" spans="1:7" x14ac:dyDescent="0.35">
      <c r="A18" s="59" t="s">
        <v>19</v>
      </c>
      <c r="B18" s="59"/>
      <c r="C18" s="59"/>
      <c r="D18" s="59"/>
      <c r="E18" s="59"/>
      <c r="F18" s="10">
        <v>257000</v>
      </c>
    </row>
    <row r="19" spans="1:7" ht="15" customHeight="1" x14ac:dyDescent="0.35">
      <c r="A19" s="61" t="s">
        <v>20</v>
      </c>
      <c r="B19" s="61"/>
      <c r="C19" s="61"/>
      <c r="D19" s="61"/>
      <c r="E19" s="61"/>
      <c r="F19" s="61"/>
      <c r="G19" s="61"/>
    </row>
    <row r="20" spans="1:7" ht="15" customHeight="1" x14ac:dyDescent="0.35">
      <c r="A20" s="64" t="s">
        <v>309</v>
      </c>
      <c r="B20" s="64"/>
      <c r="C20" s="6" t="s">
        <v>6</v>
      </c>
      <c r="D20" s="11">
        <v>1.2369399999999999</v>
      </c>
      <c r="E20" s="8">
        <v>100000</v>
      </c>
      <c r="F20" s="9">
        <v>123694.35</v>
      </c>
    </row>
    <row r="21" spans="1:7" ht="15" customHeight="1" x14ac:dyDescent="0.35">
      <c r="A21" s="64" t="s">
        <v>310</v>
      </c>
      <c r="B21" s="64"/>
      <c r="C21" s="6" t="s">
        <v>6</v>
      </c>
      <c r="D21" s="11">
        <v>1.2369399999999999</v>
      </c>
      <c r="E21" s="8">
        <v>75000</v>
      </c>
      <c r="F21" s="9">
        <v>92770.76</v>
      </c>
    </row>
    <row r="22" spans="1:7" x14ac:dyDescent="0.35">
      <c r="A22" s="59" t="s">
        <v>23</v>
      </c>
      <c r="B22" s="59"/>
      <c r="C22" s="59"/>
      <c r="D22" s="59"/>
      <c r="E22" s="59"/>
      <c r="F22" s="10">
        <v>216465.11</v>
      </c>
    </row>
    <row r="23" spans="1:7" ht="15" customHeight="1" x14ac:dyDescent="0.35">
      <c r="A23" s="61" t="s">
        <v>24</v>
      </c>
      <c r="B23" s="61"/>
      <c r="C23" s="61"/>
      <c r="D23" s="61"/>
      <c r="E23" s="61"/>
      <c r="F23" s="61"/>
      <c r="G23" s="61"/>
    </row>
    <row r="24" spans="1:7" ht="15" customHeight="1" x14ac:dyDescent="0.35">
      <c r="A24" s="64" t="s">
        <v>25</v>
      </c>
      <c r="B24" s="64"/>
      <c r="C24" s="6" t="s">
        <v>26</v>
      </c>
      <c r="D24" s="12">
        <v>1</v>
      </c>
      <c r="E24" s="9">
        <v>10823.26</v>
      </c>
      <c r="F24" s="9">
        <v>10823.26</v>
      </c>
    </row>
    <row r="25" spans="1:7" x14ac:dyDescent="0.35">
      <c r="A25" s="59" t="s">
        <v>27</v>
      </c>
      <c r="B25" s="59"/>
      <c r="C25" s="59"/>
      <c r="D25" s="59"/>
      <c r="E25" s="59"/>
      <c r="F25" s="10">
        <v>10823.26</v>
      </c>
    </row>
    <row r="26" spans="1:7" ht="21.75" customHeight="1" x14ac:dyDescent="0.35">
      <c r="A26" s="92" t="s">
        <v>311</v>
      </c>
      <c r="B26" s="92"/>
      <c r="C26" s="92"/>
      <c r="D26" s="92"/>
      <c r="E26" s="92"/>
      <c r="F26" s="13">
        <v>484288.37</v>
      </c>
    </row>
    <row r="28" spans="1:7" ht="15" customHeight="1" x14ac:dyDescent="0.35">
      <c r="A28" s="45"/>
      <c r="B28" s="45"/>
      <c r="C28" s="45"/>
      <c r="D28" s="45"/>
      <c r="E28" s="45"/>
      <c r="F28" s="45"/>
      <c r="G28" s="45"/>
    </row>
  </sheetData>
  <mergeCells count="25">
    <mergeCell ref="A1:G1"/>
    <mergeCell ref="A2:G2"/>
    <mergeCell ref="A3:G3"/>
    <mergeCell ref="A5:G5"/>
    <mergeCell ref="A6:G6"/>
    <mergeCell ref="A8:G8"/>
    <mergeCell ref="A9:G9"/>
    <mergeCell ref="A10:G10"/>
    <mergeCell ref="A11:B11"/>
    <mergeCell ref="A12:G12"/>
    <mergeCell ref="A13:B13"/>
    <mergeCell ref="A14:B14"/>
    <mergeCell ref="A15:B15"/>
    <mergeCell ref="A16:B16"/>
    <mergeCell ref="A17:B17"/>
    <mergeCell ref="A18:E18"/>
    <mergeCell ref="A19:G19"/>
    <mergeCell ref="A20:B20"/>
    <mergeCell ref="A21:B21"/>
    <mergeCell ref="A22:E22"/>
    <mergeCell ref="A23:G23"/>
    <mergeCell ref="A24:B24"/>
    <mergeCell ref="A25:E25"/>
    <mergeCell ref="A26:E26"/>
    <mergeCell ref="A28:G28"/>
  </mergeCells>
  <printOptions horizontalCentered="1"/>
  <pageMargins left="0.75" right="0.75" top="1" bottom="1" header="0.511811023622047" footer="0.511811023622047"/>
  <pageSetup orientation="portrait" horizontalDpi="300" verticalDpi="30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A1:G24"/>
  <sheetViews>
    <sheetView showGridLines="0" zoomScaleNormal="100" workbookViewId="0">
      <pane ySplit="4" topLeftCell="A13" activePane="bottomLeft" state="frozen"/>
      <selection pane="bottomLeft" activeCell="A24" sqref="A24:G24"/>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234</v>
      </c>
      <c r="B5" s="96"/>
      <c r="C5" s="96"/>
      <c r="D5" s="96"/>
      <c r="E5" s="96"/>
      <c r="F5" s="96"/>
      <c r="G5" s="96"/>
    </row>
    <row r="6" spans="1:7" ht="27.75" customHeight="1" x14ac:dyDescent="0.35">
      <c r="A6" s="97" t="s">
        <v>312</v>
      </c>
      <c r="B6" s="97"/>
      <c r="C6" s="97"/>
      <c r="D6" s="97"/>
      <c r="E6" s="97"/>
      <c r="F6" s="97"/>
      <c r="G6" s="97"/>
    </row>
    <row r="7" spans="1:7" x14ac:dyDescent="0.35">
      <c r="A7" s="1" t="s">
        <v>5</v>
      </c>
      <c r="B7" s="2" t="s">
        <v>313</v>
      </c>
      <c r="D7" s="3" t="s">
        <v>7</v>
      </c>
      <c r="E7" s="4">
        <v>312056.94</v>
      </c>
    </row>
    <row r="8" spans="1:7" ht="15.75" customHeight="1" x14ac:dyDescent="0.35">
      <c r="A8" s="61" t="s">
        <v>8</v>
      </c>
      <c r="B8" s="61"/>
      <c r="C8" s="61"/>
      <c r="D8" s="61"/>
      <c r="E8" s="61"/>
      <c r="F8" s="61"/>
      <c r="G8" s="61"/>
    </row>
    <row r="9" spans="1:7" ht="90" customHeight="1" x14ac:dyDescent="0.35">
      <c r="A9" s="93" t="s">
        <v>314</v>
      </c>
      <c r="B9" s="93"/>
      <c r="C9" s="93"/>
      <c r="D9" s="93"/>
      <c r="E9" s="93"/>
      <c r="F9" s="93"/>
      <c r="G9" s="93"/>
    </row>
    <row r="10" spans="1:7" ht="18" customHeight="1" x14ac:dyDescent="0.35">
      <c r="A10" s="94" t="s">
        <v>315</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316</v>
      </c>
      <c r="B13" s="64"/>
      <c r="C13" s="6" t="s">
        <v>317</v>
      </c>
      <c r="D13" s="7">
        <v>1</v>
      </c>
      <c r="E13" s="8">
        <v>265000</v>
      </c>
      <c r="F13" s="9">
        <v>265000</v>
      </c>
    </row>
    <row r="14" spans="1:7" x14ac:dyDescent="0.35">
      <c r="A14" s="59" t="s">
        <v>19</v>
      </c>
      <c r="B14" s="59"/>
      <c r="C14" s="59"/>
      <c r="D14" s="59"/>
      <c r="E14" s="59"/>
      <c r="F14" s="10">
        <v>265000</v>
      </c>
    </row>
    <row r="15" spans="1:7" ht="15" customHeight="1" x14ac:dyDescent="0.35">
      <c r="A15" s="61" t="s">
        <v>20</v>
      </c>
      <c r="B15" s="61"/>
      <c r="C15" s="61"/>
      <c r="D15" s="61"/>
      <c r="E15" s="61"/>
      <c r="F15" s="61"/>
      <c r="G15" s="61"/>
    </row>
    <row r="16" spans="1:7" ht="15" customHeight="1" x14ac:dyDescent="0.35">
      <c r="A16" s="64" t="s">
        <v>318</v>
      </c>
      <c r="B16" s="64"/>
      <c r="C16" s="6" t="s">
        <v>313</v>
      </c>
      <c r="D16" s="11">
        <v>0.26362000000000002</v>
      </c>
      <c r="E16" s="8">
        <v>95000</v>
      </c>
      <c r="F16" s="9">
        <v>25044.31</v>
      </c>
    </row>
    <row r="17" spans="1:7" ht="15" customHeight="1" x14ac:dyDescent="0.35">
      <c r="A17" s="64" t="s">
        <v>319</v>
      </c>
      <c r="B17" s="64"/>
      <c r="C17" s="6" t="s">
        <v>313</v>
      </c>
      <c r="D17" s="11">
        <v>0.26362000000000002</v>
      </c>
      <c r="E17" s="8">
        <v>75000</v>
      </c>
      <c r="F17" s="9">
        <v>19771.82</v>
      </c>
    </row>
    <row r="18" spans="1:7" x14ac:dyDescent="0.35">
      <c r="A18" s="59" t="s">
        <v>23</v>
      </c>
      <c r="B18" s="59"/>
      <c r="C18" s="59"/>
      <c r="D18" s="59"/>
      <c r="E18" s="59"/>
      <c r="F18" s="10">
        <v>44816.13</v>
      </c>
    </row>
    <row r="19" spans="1:7" ht="15" customHeight="1" x14ac:dyDescent="0.35">
      <c r="A19" s="61" t="s">
        <v>24</v>
      </c>
      <c r="B19" s="61"/>
      <c r="C19" s="61"/>
      <c r="D19" s="61"/>
      <c r="E19" s="61"/>
      <c r="F19" s="61"/>
      <c r="G19" s="61"/>
    </row>
    <row r="20" spans="1:7" ht="15" customHeight="1" x14ac:dyDescent="0.35">
      <c r="A20" s="64" t="s">
        <v>25</v>
      </c>
      <c r="B20" s="64"/>
      <c r="C20" s="6" t="s">
        <v>26</v>
      </c>
      <c r="D20" s="12">
        <v>1</v>
      </c>
      <c r="E20" s="9">
        <v>2240.81</v>
      </c>
      <c r="F20" s="9">
        <v>2240.81</v>
      </c>
    </row>
    <row r="21" spans="1:7" x14ac:dyDescent="0.35">
      <c r="A21" s="59" t="s">
        <v>27</v>
      </c>
      <c r="B21" s="59"/>
      <c r="C21" s="59"/>
      <c r="D21" s="59"/>
      <c r="E21" s="59"/>
      <c r="F21" s="10">
        <v>2240.81</v>
      </c>
    </row>
    <row r="22" spans="1:7" ht="21.75" customHeight="1" x14ac:dyDescent="0.35">
      <c r="A22" s="92" t="s">
        <v>320</v>
      </c>
      <c r="B22" s="92"/>
      <c r="C22" s="92"/>
      <c r="D22" s="92"/>
      <c r="E22" s="92"/>
      <c r="F22" s="13">
        <v>312056.94</v>
      </c>
    </row>
    <row r="24" spans="1:7" ht="15" customHeight="1" x14ac:dyDescent="0.35">
      <c r="A24" s="45"/>
      <c r="B24" s="45"/>
      <c r="C24" s="45"/>
      <c r="D24" s="45"/>
      <c r="E24" s="45"/>
      <c r="F24" s="45"/>
      <c r="G24" s="45"/>
    </row>
  </sheetData>
  <mergeCells count="21">
    <mergeCell ref="A1:G1"/>
    <mergeCell ref="A2:G2"/>
    <mergeCell ref="A3:G3"/>
    <mergeCell ref="A5:G5"/>
    <mergeCell ref="A6:G6"/>
    <mergeCell ref="A8:G8"/>
    <mergeCell ref="A9:G9"/>
    <mergeCell ref="A10:G10"/>
    <mergeCell ref="A11:B11"/>
    <mergeCell ref="A12:G12"/>
    <mergeCell ref="A13:B13"/>
    <mergeCell ref="A14:E14"/>
    <mergeCell ref="A15:G15"/>
    <mergeCell ref="A16:B16"/>
    <mergeCell ref="A17:B17"/>
    <mergeCell ref="A24:G24"/>
    <mergeCell ref="A18:E18"/>
    <mergeCell ref="A19:G19"/>
    <mergeCell ref="A20:B20"/>
    <mergeCell ref="A21:E21"/>
    <mergeCell ref="A22:E22"/>
  </mergeCells>
  <printOptions horizontalCentered="1"/>
  <pageMargins left="0.75" right="0.75" top="1" bottom="1" header="0.511811023622047" footer="0.511811023622047"/>
  <pageSetup orientation="portrait" horizontalDpi="300" verticalDpi="30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pageSetUpPr fitToPage="1"/>
  </sheetPr>
  <dimension ref="A1:G26"/>
  <sheetViews>
    <sheetView showGridLines="0" zoomScaleNormal="100" workbookViewId="0">
      <pane ySplit="4" topLeftCell="A13" activePane="bottomLeft" state="frozen"/>
      <selection pane="bottomLeft" activeCell="A26" sqref="A26:G26"/>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321</v>
      </c>
      <c r="B5" s="96"/>
      <c r="C5" s="96"/>
      <c r="D5" s="96"/>
      <c r="E5" s="96"/>
      <c r="F5" s="96"/>
      <c r="G5" s="96"/>
    </row>
    <row r="6" spans="1:7" ht="27.75" customHeight="1" x14ac:dyDescent="0.35">
      <c r="A6" s="97" t="s">
        <v>322</v>
      </c>
      <c r="B6" s="97"/>
      <c r="C6" s="97"/>
      <c r="D6" s="97"/>
      <c r="E6" s="97"/>
      <c r="F6" s="97"/>
      <c r="G6" s="97"/>
    </row>
    <row r="7" spans="1:7" x14ac:dyDescent="0.35">
      <c r="A7" s="1" t="s">
        <v>5</v>
      </c>
      <c r="B7" s="2" t="s">
        <v>6</v>
      </c>
      <c r="D7" s="3" t="s">
        <v>7</v>
      </c>
      <c r="E7" s="4">
        <v>2560467.2000000002</v>
      </c>
    </row>
    <row r="8" spans="1:7" ht="15.75" customHeight="1" x14ac:dyDescent="0.35">
      <c r="A8" s="61" t="s">
        <v>8</v>
      </c>
      <c r="B8" s="61"/>
      <c r="C8" s="61"/>
      <c r="D8" s="61"/>
      <c r="E8" s="61"/>
      <c r="F8" s="61"/>
      <c r="G8" s="61"/>
    </row>
    <row r="9" spans="1:7" ht="105" customHeight="1" x14ac:dyDescent="0.35">
      <c r="A9" s="93" t="s">
        <v>323</v>
      </c>
      <c r="B9" s="93"/>
      <c r="C9" s="93"/>
      <c r="D9" s="93"/>
      <c r="E9" s="93"/>
      <c r="F9" s="93"/>
      <c r="G9" s="93"/>
    </row>
    <row r="10" spans="1:7" ht="18" customHeight="1" x14ac:dyDescent="0.35">
      <c r="A10" s="94" t="s">
        <v>324</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325</v>
      </c>
      <c r="B13" s="64"/>
      <c r="C13" s="6" t="s">
        <v>6</v>
      </c>
      <c r="D13" s="7">
        <v>1</v>
      </c>
      <c r="E13" s="8">
        <v>2380000</v>
      </c>
      <c r="F13" s="9">
        <v>2380000</v>
      </c>
    </row>
    <row r="14" spans="1:7" ht="15" customHeight="1" x14ac:dyDescent="0.35">
      <c r="A14" s="64" t="s">
        <v>326</v>
      </c>
      <c r="B14" s="64"/>
      <c r="C14" s="6" t="s">
        <v>26</v>
      </c>
      <c r="D14" s="7">
        <v>1</v>
      </c>
      <c r="E14" s="8">
        <v>65000</v>
      </c>
      <c r="F14" s="9">
        <v>65000</v>
      </c>
    </row>
    <row r="15" spans="1:7" ht="15" customHeight="1" x14ac:dyDescent="0.35">
      <c r="A15" s="64" t="s">
        <v>327</v>
      </c>
      <c r="B15" s="64"/>
      <c r="C15" s="6" t="s">
        <v>26</v>
      </c>
      <c r="D15" s="7">
        <v>1</v>
      </c>
      <c r="E15" s="8">
        <v>12000</v>
      </c>
      <c r="F15" s="9">
        <v>12000</v>
      </c>
    </row>
    <row r="16" spans="1:7" x14ac:dyDescent="0.35">
      <c r="A16" s="59" t="s">
        <v>19</v>
      </c>
      <c r="B16" s="59"/>
      <c r="C16" s="59"/>
      <c r="D16" s="59"/>
      <c r="E16" s="59"/>
      <c r="F16" s="10">
        <v>2457000</v>
      </c>
    </row>
    <row r="17" spans="1:7" ht="15" customHeight="1" x14ac:dyDescent="0.35">
      <c r="A17" s="61" t="s">
        <v>20</v>
      </c>
      <c r="B17" s="61"/>
      <c r="C17" s="61"/>
      <c r="D17" s="61"/>
      <c r="E17" s="61"/>
      <c r="F17" s="61"/>
      <c r="G17" s="61"/>
    </row>
    <row r="18" spans="1:7" ht="15" customHeight="1" x14ac:dyDescent="0.35">
      <c r="A18" s="64" t="s">
        <v>328</v>
      </c>
      <c r="B18" s="64"/>
      <c r="C18" s="6" t="s">
        <v>6</v>
      </c>
      <c r="D18" s="11">
        <v>0.56308999999999998</v>
      </c>
      <c r="E18" s="8">
        <v>100000</v>
      </c>
      <c r="F18" s="9">
        <v>56308.68</v>
      </c>
    </row>
    <row r="19" spans="1:7" ht="15" customHeight="1" x14ac:dyDescent="0.35">
      <c r="A19" s="64" t="s">
        <v>329</v>
      </c>
      <c r="B19" s="64"/>
      <c r="C19" s="6" t="s">
        <v>6</v>
      </c>
      <c r="D19" s="11">
        <v>0.56308999999999998</v>
      </c>
      <c r="E19" s="8">
        <v>75000</v>
      </c>
      <c r="F19" s="9">
        <v>42231.51</v>
      </c>
    </row>
    <row r="20" spans="1:7" x14ac:dyDescent="0.35">
      <c r="A20" s="59" t="s">
        <v>23</v>
      </c>
      <c r="B20" s="59"/>
      <c r="C20" s="59"/>
      <c r="D20" s="59"/>
      <c r="E20" s="59"/>
      <c r="F20" s="10">
        <v>98540.19</v>
      </c>
    </row>
    <row r="21" spans="1:7" ht="15" customHeight="1" x14ac:dyDescent="0.35">
      <c r="A21" s="61" t="s">
        <v>24</v>
      </c>
      <c r="B21" s="61"/>
      <c r="C21" s="61"/>
      <c r="D21" s="61"/>
      <c r="E21" s="61"/>
      <c r="F21" s="61"/>
      <c r="G21" s="61"/>
    </row>
    <row r="22" spans="1:7" ht="15" customHeight="1" x14ac:dyDescent="0.35">
      <c r="A22" s="64" t="s">
        <v>25</v>
      </c>
      <c r="B22" s="64"/>
      <c r="C22" s="6" t="s">
        <v>26</v>
      </c>
      <c r="D22" s="12">
        <v>1</v>
      </c>
      <c r="E22" s="9">
        <v>4927.01</v>
      </c>
      <c r="F22" s="9">
        <v>4927.01</v>
      </c>
    </row>
    <row r="23" spans="1:7" x14ac:dyDescent="0.35">
      <c r="A23" s="59" t="s">
        <v>27</v>
      </c>
      <c r="B23" s="59"/>
      <c r="C23" s="59"/>
      <c r="D23" s="59"/>
      <c r="E23" s="59"/>
      <c r="F23" s="10">
        <v>4927.01</v>
      </c>
    </row>
    <row r="24" spans="1:7" ht="21.75" customHeight="1" x14ac:dyDescent="0.35">
      <c r="A24" s="92" t="s">
        <v>330</v>
      </c>
      <c r="B24" s="92"/>
      <c r="C24" s="92"/>
      <c r="D24" s="92"/>
      <c r="E24" s="92"/>
      <c r="F24" s="13">
        <v>2560467.2000000002</v>
      </c>
    </row>
    <row r="26" spans="1:7" ht="15" customHeight="1" x14ac:dyDescent="0.35">
      <c r="A26" s="45"/>
      <c r="B26" s="45"/>
      <c r="C26" s="45"/>
      <c r="D26" s="45"/>
      <c r="E26" s="45"/>
      <c r="F26" s="45"/>
      <c r="G26" s="45"/>
    </row>
  </sheetData>
  <mergeCells count="23">
    <mergeCell ref="A1:G1"/>
    <mergeCell ref="A2:G2"/>
    <mergeCell ref="A3:G3"/>
    <mergeCell ref="A5:G5"/>
    <mergeCell ref="A6:G6"/>
    <mergeCell ref="A8:G8"/>
    <mergeCell ref="A9:G9"/>
    <mergeCell ref="A10:G10"/>
    <mergeCell ref="A11:B11"/>
    <mergeCell ref="A12:G12"/>
    <mergeCell ref="A13:B13"/>
    <mergeCell ref="A14:B14"/>
    <mergeCell ref="A15:B15"/>
    <mergeCell ref="A16:E16"/>
    <mergeCell ref="A17:G17"/>
    <mergeCell ref="A23:E23"/>
    <mergeCell ref="A24:E24"/>
    <mergeCell ref="A26:G26"/>
    <mergeCell ref="A18:B18"/>
    <mergeCell ref="A19:B19"/>
    <mergeCell ref="A20:E20"/>
    <mergeCell ref="A21:G21"/>
    <mergeCell ref="A22:B22"/>
  </mergeCells>
  <printOptions horizontalCentered="1"/>
  <pageMargins left="0.75" right="0.75" top="1" bottom="1" header="0.511811023622047" footer="0.511811023622047"/>
  <pageSetup orientation="portrait" horizontalDpi="300" verticalDpi="30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A1:G24"/>
  <sheetViews>
    <sheetView showGridLines="0" zoomScaleNormal="100" workbookViewId="0">
      <pane ySplit="4" topLeftCell="A10" activePane="bottomLeft" state="frozen"/>
      <selection pane="bottomLeft" activeCell="A24" sqref="A24:G24"/>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321</v>
      </c>
      <c r="B5" s="96"/>
      <c r="C5" s="96"/>
      <c r="D5" s="96"/>
      <c r="E5" s="96"/>
      <c r="F5" s="96"/>
      <c r="G5" s="96"/>
    </row>
    <row r="6" spans="1:7" ht="27.75" customHeight="1" x14ac:dyDescent="0.35">
      <c r="A6" s="97" t="s">
        <v>331</v>
      </c>
      <c r="B6" s="97"/>
      <c r="C6" s="97"/>
      <c r="D6" s="97"/>
      <c r="E6" s="97"/>
      <c r="F6" s="97"/>
      <c r="G6" s="97"/>
    </row>
    <row r="7" spans="1:7" x14ac:dyDescent="0.35">
      <c r="A7" s="1" t="s">
        <v>5</v>
      </c>
      <c r="B7" s="2" t="s">
        <v>6</v>
      </c>
      <c r="D7" s="3" t="s">
        <v>7</v>
      </c>
      <c r="E7" s="4">
        <v>1512275.94</v>
      </c>
    </row>
    <row r="8" spans="1:7" ht="15.75" customHeight="1" x14ac:dyDescent="0.35">
      <c r="A8" s="61" t="s">
        <v>8</v>
      </c>
      <c r="B8" s="61"/>
      <c r="C8" s="61"/>
      <c r="D8" s="61"/>
      <c r="E8" s="61"/>
      <c r="F8" s="61"/>
      <c r="G8" s="61"/>
    </row>
    <row r="9" spans="1:7" ht="102.75" customHeight="1" x14ac:dyDescent="0.35">
      <c r="A9" s="93" t="s">
        <v>332</v>
      </c>
      <c r="B9" s="93"/>
      <c r="C9" s="93"/>
      <c r="D9" s="93"/>
      <c r="E9" s="93"/>
      <c r="F9" s="93"/>
      <c r="G9" s="93"/>
    </row>
    <row r="10" spans="1:7" ht="18" customHeight="1" x14ac:dyDescent="0.35">
      <c r="A10" s="94" t="s">
        <v>333</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334</v>
      </c>
      <c r="B13" s="64"/>
      <c r="C13" s="6" t="s">
        <v>6</v>
      </c>
      <c r="D13" s="7">
        <v>1</v>
      </c>
      <c r="E13" s="8">
        <v>1450000</v>
      </c>
      <c r="F13" s="9">
        <v>1450000</v>
      </c>
    </row>
    <row r="14" spans="1:7" ht="15" customHeight="1" x14ac:dyDescent="0.35">
      <c r="A14" s="64" t="s">
        <v>335</v>
      </c>
      <c r="B14" s="64"/>
      <c r="C14" s="6" t="s">
        <v>26</v>
      </c>
      <c r="D14" s="7">
        <v>1</v>
      </c>
      <c r="E14" s="8">
        <v>15000</v>
      </c>
      <c r="F14" s="9">
        <v>15000</v>
      </c>
    </row>
    <row r="15" spans="1:7" x14ac:dyDescent="0.35">
      <c r="A15" s="59" t="s">
        <v>19</v>
      </c>
      <c r="B15" s="59"/>
      <c r="C15" s="59"/>
      <c r="D15" s="59"/>
      <c r="E15" s="59"/>
      <c r="F15" s="10">
        <v>1465000</v>
      </c>
    </row>
    <row r="16" spans="1:7" ht="15" customHeight="1" x14ac:dyDescent="0.35">
      <c r="A16" s="61" t="s">
        <v>20</v>
      </c>
      <c r="B16" s="61"/>
      <c r="C16" s="61"/>
      <c r="D16" s="61"/>
      <c r="E16" s="61"/>
      <c r="F16" s="61"/>
      <c r="G16" s="61"/>
    </row>
    <row r="17" spans="1:7" ht="15" customHeight="1" x14ac:dyDescent="0.35">
      <c r="A17" s="64" t="s">
        <v>336</v>
      </c>
      <c r="B17" s="64"/>
      <c r="C17" s="6" t="s">
        <v>6</v>
      </c>
      <c r="D17" s="11">
        <v>0.60033000000000003</v>
      </c>
      <c r="E17" s="8">
        <v>75000</v>
      </c>
      <c r="F17" s="9">
        <v>45024.7</v>
      </c>
    </row>
    <row r="18" spans="1:7" x14ac:dyDescent="0.35">
      <c r="A18" s="59" t="s">
        <v>23</v>
      </c>
      <c r="B18" s="59"/>
      <c r="C18" s="59"/>
      <c r="D18" s="59"/>
      <c r="E18" s="59"/>
      <c r="F18" s="10">
        <v>45024.7</v>
      </c>
    </row>
    <row r="19" spans="1:7" ht="15" customHeight="1" x14ac:dyDescent="0.35">
      <c r="A19" s="61" t="s">
        <v>24</v>
      </c>
      <c r="B19" s="61"/>
      <c r="C19" s="61"/>
      <c r="D19" s="61"/>
      <c r="E19" s="61"/>
      <c r="F19" s="61"/>
      <c r="G19" s="61"/>
    </row>
    <row r="20" spans="1:7" ht="15" customHeight="1" x14ac:dyDescent="0.35">
      <c r="A20" s="64" t="s">
        <v>25</v>
      </c>
      <c r="B20" s="64"/>
      <c r="C20" s="6" t="s">
        <v>26</v>
      </c>
      <c r="D20" s="12">
        <v>1</v>
      </c>
      <c r="E20" s="9">
        <v>2251.2399999999998</v>
      </c>
      <c r="F20" s="9">
        <v>2251.2399999999998</v>
      </c>
    </row>
    <row r="21" spans="1:7" x14ac:dyDescent="0.35">
      <c r="A21" s="59" t="s">
        <v>27</v>
      </c>
      <c r="B21" s="59"/>
      <c r="C21" s="59"/>
      <c r="D21" s="59"/>
      <c r="E21" s="59"/>
      <c r="F21" s="10">
        <v>2251.2399999999998</v>
      </c>
    </row>
    <row r="22" spans="1:7" ht="21.75" customHeight="1" x14ac:dyDescent="0.35">
      <c r="A22" s="92" t="s">
        <v>337</v>
      </c>
      <c r="B22" s="92"/>
      <c r="C22" s="92"/>
      <c r="D22" s="92"/>
      <c r="E22" s="92"/>
      <c r="F22" s="13">
        <v>1512275.94</v>
      </c>
    </row>
    <row r="24" spans="1:7" ht="15" customHeight="1" x14ac:dyDescent="0.35">
      <c r="A24" s="45"/>
      <c r="B24" s="45"/>
      <c r="C24" s="45"/>
      <c r="D24" s="45"/>
      <c r="E24" s="45"/>
      <c r="F24" s="45"/>
      <c r="G24" s="45"/>
    </row>
  </sheetData>
  <mergeCells count="21">
    <mergeCell ref="A1:G1"/>
    <mergeCell ref="A2:G2"/>
    <mergeCell ref="A3:G3"/>
    <mergeCell ref="A5:G5"/>
    <mergeCell ref="A6:G6"/>
    <mergeCell ref="A8:G8"/>
    <mergeCell ref="A9:G9"/>
    <mergeCell ref="A10:G10"/>
    <mergeCell ref="A11:B11"/>
    <mergeCell ref="A12:G12"/>
    <mergeCell ref="A13:B13"/>
    <mergeCell ref="A14:B14"/>
    <mergeCell ref="A15:E15"/>
    <mergeCell ref="A16:G16"/>
    <mergeCell ref="A17:B17"/>
    <mergeCell ref="A24:G24"/>
    <mergeCell ref="A18:E18"/>
    <mergeCell ref="A19:G19"/>
    <mergeCell ref="A20:B20"/>
    <mergeCell ref="A21:E21"/>
    <mergeCell ref="A22:E22"/>
  </mergeCells>
  <printOptions horizontalCentered="1"/>
  <pageMargins left="0.75" right="0.75" top="1" bottom="1" header="0.511811023622047" footer="0.511811023622047"/>
  <pageSetup orientation="portrait" horizontalDpi="300" verticalDpi="30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pageSetUpPr fitToPage="1"/>
  </sheetPr>
  <dimension ref="A1:G28"/>
  <sheetViews>
    <sheetView showGridLines="0" zoomScaleNormal="100" workbookViewId="0">
      <pane ySplit="4" topLeftCell="A10" activePane="bottomLeft" state="frozen"/>
      <selection pane="bottomLeft" activeCell="A28" sqref="A28:G28"/>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321</v>
      </c>
      <c r="B5" s="96"/>
      <c r="C5" s="96"/>
      <c r="D5" s="96"/>
      <c r="E5" s="96"/>
      <c r="F5" s="96"/>
      <c r="G5" s="96"/>
    </row>
    <row r="6" spans="1:7" ht="27.75" customHeight="1" x14ac:dyDescent="0.35">
      <c r="A6" s="97" t="s">
        <v>338</v>
      </c>
      <c r="B6" s="97"/>
      <c r="C6" s="97"/>
      <c r="D6" s="97"/>
      <c r="E6" s="97"/>
      <c r="F6" s="97"/>
      <c r="G6" s="97"/>
    </row>
    <row r="7" spans="1:7" x14ac:dyDescent="0.35">
      <c r="A7" s="1" t="s">
        <v>5</v>
      </c>
      <c r="B7" s="2" t="s">
        <v>6</v>
      </c>
      <c r="D7" s="3" t="s">
        <v>7</v>
      </c>
      <c r="E7" s="4">
        <v>7601387</v>
      </c>
    </row>
    <row r="8" spans="1:7" ht="15.75" customHeight="1" x14ac:dyDescent="0.35">
      <c r="A8" s="61" t="s">
        <v>8</v>
      </c>
      <c r="B8" s="61"/>
      <c r="C8" s="61"/>
      <c r="D8" s="61"/>
      <c r="E8" s="61"/>
      <c r="F8" s="61"/>
      <c r="G8" s="61"/>
    </row>
    <row r="9" spans="1:7" ht="114.75" customHeight="1" x14ac:dyDescent="0.35">
      <c r="A9" s="93" t="s">
        <v>339</v>
      </c>
      <c r="B9" s="93"/>
      <c r="C9" s="93"/>
      <c r="D9" s="93"/>
      <c r="E9" s="93"/>
      <c r="F9" s="93"/>
      <c r="G9" s="93"/>
    </row>
    <row r="10" spans="1:7" ht="18" customHeight="1" x14ac:dyDescent="0.35">
      <c r="A10" s="94" t="s">
        <v>340</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341</v>
      </c>
      <c r="B13" s="64"/>
      <c r="C13" s="6" t="s">
        <v>6</v>
      </c>
      <c r="D13" s="7">
        <v>1</v>
      </c>
      <c r="E13" s="8">
        <v>3800000</v>
      </c>
      <c r="F13" s="9">
        <v>3800000</v>
      </c>
    </row>
    <row r="14" spans="1:7" ht="15" customHeight="1" x14ac:dyDescent="0.35">
      <c r="A14" s="64" t="s">
        <v>342</v>
      </c>
      <c r="B14" s="64"/>
      <c r="C14" s="6" t="s">
        <v>6</v>
      </c>
      <c r="D14" s="7">
        <v>1</v>
      </c>
      <c r="E14" s="8">
        <v>850000</v>
      </c>
      <c r="F14" s="9">
        <v>850000</v>
      </c>
    </row>
    <row r="15" spans="1:7" ht="15" customHeight="1" x14ac:dyDescent="0.35">
      <c r="A15" s="64" t="s">
        <v>343</v>
      </c>
      <c r="B15" s="64"/>
      <c r="C15" s="6" t="s">
        <v>6</v>
      </c>
      <c r="D15" s="7">
        <v>8</v>
      </c>
      <c r="E15" s="8">
        <v>185000</v>
      </c>
      <c r="F15" s="9">
        <v>1480000</v>
      </c>
    </row>
    <row r="16" spans="1:7" ht="15" customHeight="1" x14ac:dyDescent="0.35">
      <c r="A16" s="64" t="s">
        <v>344</v>
      </c>
      <c r="B16" s="64"/>
      <c r="C16" s="6" t="s">
        <v>26</v>
      </c>
      <c r="D16" s="7">
        <v>1</v>
      </c>
      <c r="E16" s="8">
        <v>120000</v>
      </c>
      <c r="F16" s="9">
        <v>120000</v>
      </c>
    </row>
    <row r="17" spans="1:7" ht="15" customHeight="1" x14ac:dyDescent="0.35">
      <c r="A17" s="64" t="s">
        <v>345</v>
      </c>
      <c r="B17" s="64"/>
      <c r="C17" s="6" t="s">
        <v>26</v>
      </c>
      <c r="D17" s="7">
        <v>1</v>
      </c>
      <c r="E17" s="8">
        <v>85000</v>
      </c>
      <c r="F17" s="9">
        <v>85000</v>
      </c>
    </row>
    <row r="18" spans="1:7" x14ac:dyDescent="0.35">
      <c r="A18" s="59" t="s">
        <v>19</v>
      </c>
      <c r="B18" s="59"/>
      <c r="C18" s="59"/>
      <c r="D18" s="59"/>
      <c r="E18" s="59"/>
      <c r="F18" s="10">
        <v>6335000</v>
      </c>
    </row>
    <row r="19" spans="1:7" ht="15" customHeight="1" x14ac:dyDescent="0.35">
      <c r="A19" s="61" t="s">
        <v>20</v>
      </c>
      <c r="B19" s="61"/>
      <c r="C19" s="61"/>
      <c r="D19" s="61"/>
      <c r="E19" s="61"/>
      <c r="F19" s="61"/>
      <c r="G19" s="61"/>
    </row>
    <row r="20" spans="1:7" ht="15" customHeight="1" x14ac:dyDescent="0.35">
      <c r="A20" s="64" t="s">
        <v>346</v>
      </c>
      <c r="B20" s="64"/>
      <c r="C20" s="6" t="s">
        <v>6</v>
      </c>
      <c r="D20" s="11">
        <v>6.5193700000000003</v>
      </c>
      <c r="E20" s="8">
        <v>110000</v>
      </c>
      <c r="F20" s="9">
        <v>717130.35</v>
      </c>
    </row>
    <row r="21" spans="1:7" ht="15" customHeight="1" x14ac:dyDescent="0.35">
      <c r="A21" s="64" t="s">
        <v>347</v>
      </c>
      <c r="B21" s="64"/>
      <c r="C21" s="6" t="s">
        <v>6</v>
      </c>
      <c r="D21" s="11">
        <v>6.5193700000000003</v>
      </c>
      <c r="E21" s="8">
        <v>75000</v>
      </c>
      <c r="F21" s="9">
        <v>488952.51</v>
      </c>
    </row>
    <row r="22" spans="1:7" x14ac:dyDescent="0.35">
      <c r="A22" s="59" t="s">
        <v>23</v>
      </c>
      <c r="B22" s="59"/>
      <c r="C22" s="59"/>
      <c r="D22" s="59"/>
      <c r="E22" s="59"/>
      <c r="F22" s="10">
        <v>1206082.8600000001</v>
      </c>
    </row>
    <row r="23" spans="1:7" ht="15" customHeight="1" x14ac:dyDescent="0.35">
      <c r="A23" s="61" t="s">
        <v>24</v>
      </c>
      <c r="B23" s="61"/>
      <c r="C23" s="61"/>
      <c r="D23" s="61"/>
      <c r="E23" s="61"/>
      <c r="F23" s="61"/>
      <c r="G23" s="61"/>
    </row>
    <row r="24" spans="1:7" ht="15" customHeight="1" x14ac:dyDescent="0.35">
      <c r="A24" s="64" t="s">
        <v>25</v>
      </c>
      <c r="B24" s="64"/>
      <c r="C24" s="6" t="s">
        <v>26</v>
      </c>
      <c r="D24" s="12">
        <v>1</v>
      </c>
      <c r="E24" s="9">
        <v>60304.14</v>
      </c>
      <c r="F24" s="9">
        <v>60304.14</v>
      </c>
    </row>
    <row r="25" spans="1:7" x14ac:dyDescent="0.35">
      <c r="A25" s="59" t="s">
        <v>27</v>
      </c>
      <c r="B25" s="59"/>
      <c r="C25" s="59"/>
      <c r="D25" s="59"/>
      <c r="E25" s="59"/>
      <c r="F25" s="10">
        <v>60304.14</v>
      </c>
    </row>
    <row r="26" spans="1:7" ht="21.75" customHeight="1" x14ac:dyDescent="0.35">
      <c r="A26" s="92" t="s">
        <v>348</v>
      </c>
      <c r="B26" s="92"/>
      <c r="C26" s="92"/>
      <c r="D26" s="92"/>
      <c r="E26" s="92"/>
      <c r="F26" s="13">
        <v>7601387</v>
      </c>
    </row>
    <row r="28" spans="1:7" ht="15" customHeight="1" x14ac:dyDescent="0.35">
      <c r="A28" s="45"/>
      <c r="B28" s="45"/>
      <c r="C28" s="45"/>
      <c r="D28" s="45"/>
      <c r="E28" s="45"/>
      <c r="F28" s="45"/>
      <c r="G28" s="45"/>
    </row>
  </sheetData>
  <mergeCells count="25">
    <mergeCell ref="A1:G1"/>
    <mergeCell ref="A2:G2"/>
    <mergeCell ref="A3:G3"/>
    <mergeCell ref="A5:G5"/>
    <mergeCell ref="A6:G6"/>
    <mergeCell ref="A8:G8"/>
    <mergeCell ref="A9:G9"/>
    <mergeCell ref="A10:G10"/>
    <mergeCell ref="A11:B11"/>
    <mergeCell ref="A12:G12"/>
    <mergeCell ref="A13:B13"/>
    <mergeCell ref="A14:B14"/>
    <mergeCell ref="A15:B15"/>
    <mergeCell ref="A16:B16"/>
    <mergeCell ref="A17:B17"/>
    <mergeCell ref="A18:E18"/>
    <mergeCell ref="A19:G19"/>
    <mergeCell ref="A20:B20"/>
    <mergeCell ref="A21:B21"/>
    <mergeCell ref="A22:E22"/>
    <mergeCell ref="A23:G23"/>
    <mergeCell ref="A24:B24"/>
    <mergeCell ref="A25:E25"/>
    <mergeCell ref="A26:E26"/>
    <mergeCell ref="A28:G28"/>
  </mergeCells>
  <printOptions horizontalCentered="1"/>
  <pageMargins left="0.75" right="0.75" top="1" bottom="1" header="0.511811023622047" footer="0.511811023622047"/>
  <pageSetup orientation="portrait" horizontalDpi="300" verticalDpi="30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pageSetUpPr fitToPage="1"/>
  </sheetPr>
  <dimension ref="A1:G30"/>
  <sheetViews>
    <sheetView showGridLines="0" zoomScaleNormal="100" workbookViewId="0">
      <pane ySplit="4" topLeftCell="A10" activePane="bottomLeft" state="frozen"/>
      <selection pane="bottomLeft" activeCell="A30" sqref="A30:G30"/>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321</v>
      </c>
      <c r="B5" s="96"/>
      <c r="C5" s="96"/>
      <c r="D5" s="96"/>
      <c r="E5" s="96"/>
      <c r="F5" s="96"/>
      <c r="G5" s="96"/>
    </row>
    <row r="6" spans="1:7" ht="27.75" customHeight="1" x14ac:dyDescent="0.35">
      <c r="A6" s="97" t="s">
        <v>349</v>
      </c>
      <c r="B6" s="97"/>
      <c r="C6" s="97"/>
      <c r="D6" s="97"/>
      <c r="E6" s="97"/>
      <c r="F6" s="97"/>
      <c r="G6" s="97"/>
    </row>
    <row r="7" spans="1:7" x14ac:dyDescent="0.35">
      <c r="A7" s="1" t="s">
        <v>5</v>
      </c>
      <c r="B7" s="2" t="s">
        <v>350</v>
      </c>
      <c r="D7" s="3" t="s">
        <v>7</v>
      </c>
      <c r="E7" s="4">
        <v>7405351.2300000004</v>
      </c>
    </row>
    <row r="8" spans="1:7" ht="15.75" customHeight="1" x14ac:dyDescent="0.35">
      <c r="A8" s="61" t="s">
        <v>8</v>
      </c>
      <c r="B8" s="61"/>
      <c r="C8" s="61"/>
      <c r="D8" s="61"/>
      <c r="E8" s="61"/>
      <c r="F8" s="61"/>
      <c r="G8" s="61"/>
    </row>
    <row r="9" spans="1:7" ht="132.75" customHeight="1" x14ac:dyDescent="0.35">
      <c r="A9" s="93" t="s">
        <v>351</v>
      </c>
      <c r="B9" s="93"/>
      <c r="C9" s="93"/>
      <c r="D9" s="93"/>
      <c r="E9" s="93"/>
      <c r="F9" s="93"/>
      <c r="G9" s="93"/>
    </row>
    <row r="10" spans="1:7" ht="18" customHeight="1" x14ac:dyDescent="0.35">
      <c r="A10" s="94" t="s">
        <v>352</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353</v>
      </c>
      <c r="B13" s="64"/>
      <c r="C13" s="6" t="s">
        <v>47</v>
      </c>
      <c r="D13" s="7">
        <v>7.05</v>
      </c>
      <c r="E13" s="8">
        <v>350000</v>
      </c>
      <c r="F13" s="9">
        <v>2467500</v>
      </c>
    </row>
    <row r="14" spans="1:7" ht="15" customHeight="1" x14ac:dyDescent="0.35">
      <c r="A14" s="64" t="s">
        <v>354</v>
      </c>
      <c r="B14" s="64"/>
      <c r="C14" s="6" t="s">
        <v>47</v>
      </c>
      <c r="D14" s="7">
        <v>7.05</v>
      </c>
      <c r="E14" s="8">
        <v>95000</v>
      </c>
      <c r="F14" s="9">
        <v>669750</v>
      </c>
    </row>
    <row r="15" spans="1:7" ht="15" customHeight="1" x14ac:dyDescent="0.35">
      <c r="A15" s="64" t="s">
        <v>355</v>
      </c>
      <c r="B15" s="64"/>
      <c r="C15" s="6" t="s">
        <v>59</v>
      </c>
      <c r="D15" s="7">
        <v>25</v>
      </c>
      <c r="E15" s="8">
        <v>8500</v>
      </c>
      <c r="F15" s="9">
        <v>212500</v>
      </c>
    </row>
    <row r="16" spans="1:7" ht="15" customHeight="1" x14ac:dyDescent="0.35">
      <c r="A16" s="64" t="s">
        <v>356</v>
      </c>
      <c r="B16" s="64"/>
      <c r="C16" s="6" t="s">
        <v>26</v>
      </c>
      <c r="D16" s="7">
        <v>1</v>
      </c>
      <c r="E16" s="8">
        <v>850000</v>
      </c>
      <c r="F16" s="9">
        <v>850000</v>
      </c>
    </row>
    <row r="17" spans="1:7" ht="15" customHeight="1" x14ac:dyDescent="0.35">
      <c r="A17" s="64" t="s">
        <v>357</v>
      </c>
      <c r="B17" s="64"/>
      <c r="C17" s="6" t="s">
        <v>26</v>
      </c>
      <c r="D17" s="7">
        <v>1</v>
      </c>
      <c r="E17" s="8">
        <v>135000</v>
      </c>
      <c r="F17" s="9">
        <v>135000</v>
      </c>
    </row>
    <row r="18" spans="1:7" ht="15" customHeight="1" x14ac:dyDescent="0.35">
      <c r="A18" s="64" t="s">
        <v>358</v>
      </c>
      <c r="B18" s="64"/>
      <c r="C18" s="6" t="s">
        <v>26</v>
      </c>
      <c r="D18" s="7">
        <v>1</v>
      </c>
      <c r="E18" s="8">
        <v>480000</v>
      </c>
      <c r="F18" s="9">
        <v>480000</v>
      </c>
    </row>
    <row r="19" spans="1:7" ht="15" customHeight="1" x14ac:dyDescent="0.35">
      <c r="A19" s="64" t="s">
        <v>359</v>
      </c>
      <c r="B19" s="64"/>
      <c r="C19" s="6" t="s">
        <v>26</v>
      </c>
      <c r="D19" s="7">
        <v>1</v>
      </c>
      <c r="E19" s="8">
        <v>45000</v>
      </c>
      <c r="F19" s="9">
        <v>45000</v>
      </c>
    </row>
    <row r="20" spans="1:7" x14ac:dyDescent="0.35">
      <c r="A20" s="59" t="s">
        <v>19</v>
      </c>
      <c r="B20" s="59"/>
      <c r="C20" s="59"/>
      <c r="D20" s="59"/>
      <c r="E20" s="59"/>
      <c r="F20" s="10">
        <v>4859750</v>
      </c>
    </row>
    <row r="21" spans="1:7" ht="15" customHeight="1" x14ac:dyDescent="0.35">
      <c r="A21" s="61" t="s">
        <v>20</v>
      </c>
      <c r="B21" s="61"/>
      <c r="C21" s="61"/>
      <c r="D21" s="61"/>
      <c r="E21" s="61"/>
      <c r="F21" s="61"/>
      <c r="G21" s="61"/>
    </row>
    <row r="22" spans="1:7" ht="15" customHeight="1" x14ac:dyDescent="0.35">
      <c r="A22" s="64" t="s">
        <v>360</v>
      </c>
      <c r="B22" s="64"/>
      <c r="C22" s="6" t="s">
        <v>350</v>
      </c>
      <c r="D22" s="11">
        <v>13.10477</v>
      </c>
      <c r="E22" s="8">
        <v>110000</v>
      </c>
      <c r="F22" s="9">
        <v>1441524.51</v>
      </c>
    </row>
    <row r="23" spans="1:7" ht="15" customHeight="1" x14ac:dyDescent="0.35">
      <c r="A23" s="64" t="s">
        <v>361</v>
      </c>
      <c r="B23" s="64"/>
      <c r="C23" s="6" t="s">
        <v>350</v>
      </c>
      <c r="D23" s="11">
        <v>13.10477</v>
      </c>
      <c r="E23" s="8">
        <v>75000</v>
      </c>
      <c r="F23" s="9">
        <v>982857.62</v>
      </c>
    </row>
    <row r="24" spans="1:7" x14ac:dyDescent="0.35">
      <c r="A24" s="59" t="s">
        <v>23</v>
      </c>
      <c r="B24" s="59"/>
      <c r="C24" s="59"/>
      <c r="D24" s="59"/>
      <c r="E24" s="59"/>
      <c r="F24" s="10">
        <v>2424382.12</v>
      </c>
    </row>
    <row r="25" spans="1:7" ht="15" customHeight="1" x14ac:dyDescent="0.35">
      <c r="A25" s="61" t="s">
        <v>24</v>
      </c>
      <c r="B25" s="61"/>
      <c r="C25" s="61"/>
      <c r="D25" s="61"/>
      <c r="E25" s="61"/>
      <c r="F25" s="61"/>
      <c r="G25" s="61"/>
    </row>
    <row r="26" spans="1:7" ht="15" customHeight="1" x14ac:dyDescent="0.35">
      <c r="A26" s="64" t="s">
        <v>25</v>
      </c>
      <c r="B26" s="64"/>
      <c r="C26" s="6" t="s">
        <v>26</v>
      </c>
      <c r="D26" s="12">
        <v>1</v>
      </c>
      <c r="E26" s="9">
        <v>121219.11</v>
      </c>
      <c r="F26" s="9">
        <v>121219.11</v>
      </c>
    </row>
    <row r="27" spans="1:7" x14ac:dyDescent="0.35">
      <c r="A27" s="59" t="s">
        <v>27</v>
      </c>
      <c r="B27" s="59"/>
      <c r="C27" s="59"/>
      <c r="D27" s="59"/>
      <c r="E27" s="59"/>
      <c r="F27" s="10">
        <v>121219.11</v>
      </c>
    </row>
    <row r="28" spans="1:7" ht="21.75" customHeight="1" x14ac:dyDescent="0.35">
      <c r="A28" s="92" t="s">
        <v>362</v>
      </c>
      <c r="B28" s="92"/>
      <c r="C28" s="92"/>
      <c r="D28" s="92"/>
      <c r="E28" s="92"/>
      <c r="F28" s="13">
        <v>7405351.2300000004</v>
      </c>
    </row>
    <row r="30" spans="1:7" ht="15" customHeight="1" x14ac:dyDescent="0.35">
      <c r="A30" s="45"/>
      <c r="B30" s="45"/>
      <c r="C30" s="45"/>
      <c r="D30" s="45"/>
      <c r="E30" s="45"/>
      <c r="F30" s="45"/>
      <c r="G30" s="45"/>
    </row>
  </sheetData>
  <mergeCells count="27">
    <mergeCell ref="A1:G1"/>
    <mergeCell ref="A2:G2"/>
    <mergeCell ref="A3:G3"/>
    <mergeCell ref="A5:G5"/>
    <mergeCell ref="A6:G6"/>
    <mergeCell ref="A8:G8"/>
    <mergeCell ref="A9:G9"/>
    <mergeCell ref="A10:G10"/>
    <mergeCell ref="A11:B11"/>
    <mergeCell ref="A12:G12"/>
    <mergeCell ref="A13:B13"/>
    <mergeCell ref="A14:B14"/>
    <mergeCell ref="A15:B15"/>
    <mergeCell ref="A16:B16"/>
    <mergeCell ref="A17:B17"/>
    <mergeCell ref="A18:B18"/>
    <mergeCell ref="A19:B19"/>
    <mergeCell ref="A20:E20"/>
    <mergeCell ref="A21:G21"/>
    <mergeCell ref="A22:B22"/>
    <mergeCell ref="A28:E28"/>
    <mergeCell ref="A30:G30"/>
    <mergeCell ref="A23:B23"/>
    <mergeCell ref="A24:E24"/>
    <mergeCell ref="A25:G25"/>
    <mergeCell ref="A26:B26"/>
    <mergeCell ref="A27:E27"/>
  </mergeCells>
  <printOptions horizontalCentered="1"/>
  <pageMargins left="0.75" right="0.75" top="1" bottom="1" header="0.511811023622047" footer="0.511811023622047"/>
  <pageSetup orientation="portrait" horizontalDpi="300" verticalDpi="30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pageSetUpPr fitToPage="1"/>
  </sheetPr>
  <dimension ref="A1:G29"/>
  <sheetViews>
    <sheetView showGridLines="0" zoomScaleNormal="100" workbookViewId="0">
      <pane ySplit="4" topLeftCell="A10" activePane="bottomLeft" state="frozen"/>
      <selection pane="bottomLeft" activeCell="A29" sqref="A29:G29"/>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321</v>
      </c>
      <c r="B5" s="96"/>
      <c r="C5" s="96"/>
      <c r="D5" s="96"/>
      <c r="E5" s="96"/>
      <c r="F5" s="96"/>
      <c r="G5" s="96"/>
    </row>
    <row r="6" spans="1:7" ht="27.75" customHeight="1" x14ac:dyDescent="0.35">
      <c r="A6" s="97" t="s">
        <v>363</v>
      </c>
      <c r="B6" s="97"/>
      <c r="C6" s="97"/>
      <c r="D6" s="97"/>
      <c r="E6" s="97"/>
      <c r="F6" s="97"/>
      <c r="G6" s="97"/>
    </row>
    <row r="7" spans="1:7" x14ac:dyDescent="0.35">
      <c r="A7" s="1" t="s">
        <v>5</v>
      </c>
      <c r="B7" s="2" t="s">
        <v>350</v>
      </c>
      <c r="D7" s="3" t="s">
        <v>7</v>
      </c>
      <c r="E7" s="4">
        <f>+F27</f>
        <v>6740259.1900000004</v>
      </c>
    </row>
    <row r="8" spans="1:7" ht="15.75" customHeight="1" x14ac:dyDescent="0.35">
      <c r="A8" s="61" t="s">
        <v>8</v>
      </c>
      <c r="B8" s="61"/>
      <c r="C8" s="61"/>
      <c r="D8" s="61"/>
      <c r="E8" s="61"/>
      <c r="F8" s="61"/>
      <c r="G8" s="61"/>
    </row>
    <row r="9" spans="1:7" ht="109.5" customHeight="1" x14ac:dyDescent="0.35">
      <c r="A9" s="93" t="s">
        <v>364</v>
      </c>
      <c r="B9" s="93"/>
      <c r="C9" s="93"/>
      <c r="D9" s="93"/>
      <c r="E9" s="93"/>
      <c r="F9" s="93"/>
      <c r="G9" s="93"/>
    </row>
    <row r="10" spans="1:7" ht="18" customHeight="1" x14ac:dyDescent="0.35">
      <c r="A10" s="94" t="s">
        <v>365</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366</v>
      </c>
      <c r="B13" s="64"/>
      <c r="C13" s="6" t="s">
        <v>47</v>
      </c>
      <c r="D13" s="7">
        <v>9.09</v>
      </c>
      <c r="E13" s="8">
        <v>350000</v>
      </c>
      <c r="F13" s="9">
        <f>D13*E13</f>
        <v>3181500</v>
      </c>
    </row>
    <row r="14" spans="1:7" ht="15" customHeight="1" x14ac:dyDescent="0.35">
      <c r="A14" s="64" t="s">
        <v>354</v>
      </c>
      <c r="B14" s="64"/>
      <c r="C14" s="6" t="s">
        <v>47</v>
      </c>
      <c r="D14" s="7">
        <v>9.1</v>
      </c>
      <c r="E14" s="8">
        <v>95000</v>
      </c>
      <c r="F14" s="9">
        <f t="shared" ref="F14:F18" si="0">D14*E14</f>
        <v>864500</v>
      </c>
    </row>
    <row r="15" spans="1:7" ht="15" customHeight="1" x14ac:dyDescent="0.35">
      <c r="A15" s="64" t="s">
        <v>355</v>
      </c>
      <c r="B15" s="64"/>
      <c r="C15" s="6" t="s">
        <v>59</v>
      </c>
      <c r="D15" s="7">
        <v>30</v>
      </c>
      <c r="E15" s="8">
        <v>8500</v>
      </c>
      <c r="F15" s="9">
        <f t="shared" si="0"/>
        <v>255000</v>
      </c>
    </row>
    <row r="16" spans="1:7" ht="15" customHeight="1" x14ac:dyDescent="0.35">
      <c r="A16" s="64" t="s">
        <v>356</v>
      </c>
      <c r="B16" s="64"/>
      <c r="C16" s="6" t="s">
        <v>26</v>
      </c>
      <c r="D16" s="7">
        <v>1</v>
      </c>
      <c r="E16" s="8">
        <v>950000</v>
      </c>
      <c r="F16" s="9">
        <f t="shared" si="0"/>
        <v>950000</v>
      </c>
    </row>
    <row r="17" spans="1:7" ht="15" customHeight="1" x14ac:dyDescent="0.35">
      <c r="A17" s="64" t="s">
        <v>367</v>
      </c>
      <c r="B17" s="64"/>
      <c r="C17" s="6" t="s">
        <v>26</v>
      </c>
      <c r="D17" s="7">
        <v>1</v>
      </c>
      <c r="E17" s="8">
        <v>380000</v>
      </c>
      <c r="F17" s="9">
        <f t="shared" si="0"/>
        <v>380000</v>
      </c>
    </row>
    <row r="18" spans="1:7" ht="15" customHeight="1" x14ac:dyDescent="0.35">
      <c r="A18" s="64" t="s">
        <v>368</v>
      </c>
      <c r="B18" s="64"/>
      <c r="C18" s="6" t="s">
        <v>26</v>
      </c>
      <c r="D18" s="7">
        <v>1</v>
      </c>
      <c r="E18" s="8">
        <v>48000</v>
      </c>
      <c r="F18" s="9">
        <f t="shared" si="0"/>
        <v>48000</v>
      </c>
    </row>
    <row r="19" spans="1:7" x14ac:dyDescent="0.35">
      <c r="A19" s="59" t="s">
        <v>19</v>
      </c>
      <c r="B19" s="59"/>
      <c r="C19" s="59"/>
      <c r="D19" s="59"/>
      <c r="E19" s="59"/>
      <c r="F19" s="10">
        <f>SUM(F13:F18)</f>
        <v>5679000</v>
      </c>
    </row>
    <row r="20" spans="1:7" ht="15" customHeight="1" x14ac:dyDescent="0.35">
      <c r="A20" s="61" t="s">
        <v>20</v>
      </c>
      <c r="B20" s="61"/>
      <c r="C20" s="61"/>
      <c r="D20" s="61"/>
      <c r="E20" s="61"/>
      <c r="F20" s="61"/>
      <c r="G20" s="61"/>
    </row>
    <row r="21" spans="1:7" ht="15" customHeight="1" x14ac:dyDescent="0.35">
      <c r="A21" s="64" t="s">
        <v>369</v>
      </c>
      <c r="B21" s="64"/>
      <c r="C21" s="6" t="s">
        <v>350</v>
      </c>
      <c r="D21" s="11">
        <v>5.4123200000000002</v>
      </c>
      <c r="E21" s="8">
        <v>110000</v>
      </c>
      <c r="F21" s="9">
        <f>D21*E21</f>
        <v>595355.20000000007</v>
      </c>
    </row>
    <row r="22" spans="1:7" ht="15" customHeight="1" x14ac:dyDescent="0.35">
      <c r="A22" s="64" t="s">
        <v>370</v>
      </c>
      <c r="B22" s="64"/>
      <c r="C22" s="6" t="s">
        <v>350</v>
      </c>
      <c r="D22" s="11">
        <v>5.4123200000000002</v>
      </c>
      <c r="E22" s="8">
        <v>75000</v>
      </c>
      <c r="F22" s="9">
        <f>D22*E22</f>
        <v>405924</v>
      </c>
    </row>
    <row r="23" spans="1:7" x14ac:dyDescent="0.35">
      <c r="A23" s="59" t="s">
        <v>23</v>
      </c>
      <c r="B23" s="59"/>
      <c r="C23" s="59"/>
      <c r="D23" s="59"/>
      <c r="E23" s="59"/>
      <c r="F23" s="10">
        <f>SUM(F21:F22)</f>
        <v>1001279.2000000001</v>
      </c>
    </row>
    <row r="24" spans="1:7" ht="15" customHeight="1" x14ac:dyDescent="0.35">
      <c r="A24" s="61" t="s">
        <v>24</v>
      </c>
      <c r="B24" s="61"/>
      <c r="C24" s="61"/>
      <c r="D24" s="61"/>
      <c r="E24" s="61"/>
      <c r="F24" s="61"/>
      <c r="G24" s="61"/>
    </row>
    <row r="25" spans="1:7" ht="15" customHeight="1" x14ac:dyDescent="0.35">
      <c r="A25" s="64" t="s">
        <v>25</v>
      </c>
      <c r="B25" s="64"/>
      <c r="C25" s="6" t="s">
        <v>26</v>
      </c>
      <c r="D25" s="12">
        <v>1</v>
      </c>
      <c r="E25" s="9">
        <v>59979.99</v>
      </c>
      <c r="F25" s="9">
        <f>D25*E25</f>
        <v>59979.99</v>
      </c>
    </row>
    <row r="26" spans="1:7" x14ac:dyDescent="0.35">
      <c r="A26" s="59" t="s">
        <v>27</v>
      </c>
      <c r="B26" s="59"/>
      <c r="C26" s="59"/>
      <c r="D26" s="59"/>
      <c r="E26" s="59"/>
      <c r="F26" s="10">
        <f>+F25</f>
        <v>59979.99</v>
      </c>
    </row>
    <row r="27" spans="1:7" ht="21.75" customHeight="1" x14ac:dyDescent="0.35">
      <c r="A27" s="92" t="s">
        <v>371</v>
      </c>
      <c r="B27" s="92"/>
      <c r="C27" s="92"/>
      <c r="D27" s="92"/>
      <c r="E27" s="92"/>
      <c r="F27" s="13">
        <f>+F19+F23+F26</f>
        <v>6740259.1900000004</v>
      </c>
    </row>
    <row r="29" spans="1:7" ht="15" customHeight="1" x14ac:dyDescent="0.35">
      <c r="A29" s="45"/>
      <c r="B29" s="45"/>
      <c r="C29" s="45"/>
      <c r="D29" s="45"/>
      <c r="E29" s="45"/>
      <c r="F29" s="45"/>
      <c r="G29" s="45"/>
    </row>
  </sheetData>
  <mergeCells count="26">
    <mergeCell ref="A1:G1"/>
    <mergeCell ref="A2:G2"/>
    <mergeCell ref="A3:G3"/>
    <mergeCell ref="A5:G5"/>
    <mergeCell ref="A6:G6"/>
    <mergeCell ref="A8:G8"/>
    <mergeCell ref="A9:G9"/>
    <mergeCell ref="A10:G10"/>
    <mergeCell ref="A11:B11"/>
    <mergeCell ref="A12:G12"/>
    <mergeCell ref="A13:B13"/>
    <mergeCell ref="A14:B14"/>
    <mergeCell ref="A15:B15"/>
    <mergeCell ref="A16:B16"/>
    <mergeCell ref="A17:B17"/>
    <mergeCell ref="A18:B18"/>
    <mergeCell ref="A19:E19"/>
    <mergeCell ref="A20:G20"/>
    <mergeCell ref="A21:B21"/>
    <mergeCell ref="A22:B22"/>
    <mergeCell ref="A29:G29"/>
    <mergeCell ref="A23:E23"/>
    <mergeCell ref="A24:G24"/>
    <mergeCell ref="A25:B25"/>
    <mergeCell ref="A26:E26"/>
    <mergeCell ref="A27:E27"/>
  </mergeCells>
  <printOptions horizontalCentered="1"/>
  <pageMargins left="0.75" right="0.75" top="1" bottom="1" header="0.511811023622047" footer="0.511811023622047"/>
  <pageSetup orientation="portrait" horizontalDpi="300" verticalDpi="30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pageSetUpPr fitToPage="1"/>
  </sheetPr>
  <dimension ref="A1:G29"/>
  <sheetViews>
    <sheetView showGridLines="0" zoomScaleNormal="100" workbookViewId="0">
      <pane ySplit="4" topLeftCell="A10" activePane="bottomLeft" state="frozen"/>
      <selection pane="bottomLeft" activeCell="A15" sqref="A15:B15"/>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372</v>
      </c>
      <c r="B5" s="96"/>
      <c r="C5" s="96"/>
      <c r="D5" s="96"/>
      <c r="E5" s="96"/>
      <c r="F5" s="96"/>
      <c r="G5" s="96"/>
    </row>
    <row r="6" spans="1:7" ht="27.75" customHeight="1" x14ac:dyDescent="0.35">
      <c r="A6" s="97" t="s">
        <v>373</v>
      </c>
      <c r="B6" s="97"/>
      <c r="C6" s="97"/>
      <c r="D6" s="97"/>
      <c r="E6" s="97"/>
      <c r="F6" s="97"/>
      <c r="G6" s="97"/>
    </row>
    <row r="7" spans="1:7" x14ac:dyDescent="0.35">
      <c r="A7" s="1" t="s">
        <v>5</v>
      </c>
      <c r="B7" s="2" t="s">
        <v>6</v>
      </c>
      <c r="D7" s="3" t="s">
        <v>7</v>
      </c>
      <c r="E7" s="4">
        <f>+F27</f>
        <v>2560010.23</v>
      </c>
    </row>
    <row r="8" spans="1:7" ht="15.75" customHeight="1" x14ac:dyDescent="0.35">
      <c r="A8" s="61" t="s">
        <v>8</v>
      </c>
      <c r="B8" s="61"/>
      <c r="C8" s="61"/>
      <c r="D8" s="61"/>
      <c r="E8" s="61"/>
      <c r="F8" s="61"/>
      <c r="G8" s="61"/>
    </row>
    <row r="9" spans="1:7" ht="157.5" customHeight="1" x14ac:dyDescent="0.35">
      <c r="A9" s="93" t="s">
        <v>374</v>
      </c>
      <c r="B9" s="93"/>
      <c r="C9" s="93"/>
      <c r="D9" s="93"/>
      <c r="E9" s="93"/>
      <c r="F9" s="93"/>
      <c r="G9" s="93"/>
    </row>
    <row r="10" spans="1:7" ht="18" customHeight="1" x14ac:dyDescent="0.35">
      <c r="A10" s="94" t="s">
        <v>375</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376</v>
      </c>
      <c r="B13" s="64"/>
      <c r="C13" s="6" t="s">
        <v>6</v>
      </c>
      <c r="D13" s="7">
        <v>1</v>
      </c>
      <c r="E13" s="8">
        <v>2050000</v>
      </c>
      <c r="F13" s="9">
        <f>D13*E13</f>
        <v>2050000</v>
      </c>
    </row>
    <row r="14" spans="1:7" ht="15" customHeight="1" x14ac:dyDescent="0.35">
      <c r="A14" s="64" t="s">
        <v>552</v>
      </c>
      <c r="B14" s="64"/>
      <c r="C14" s="6" t="s">
        <v>59</v>
      </c>
      <c r="D14" s="7">
        <v>2</v>
      </c>
      <c r="E14" s="8">
        <v>35000</v>
      </c>
      <c r="F14" s="9">
        <f t="shared" ref="F14:F18" si="0">D14*E14</f>
        <v>70000</v>
      </c>
    </row>
    <row r="15" spans="1:7" ht="15" customHeight="1" x14ac:dyDescent="0.35">
      <c r="A15" s="64" t="s">
        <v>377</v>
      </c>
      <c r="B15" s="64"/>
      <c r="C15" s="6" t="s">
        <v>26</v>
      </c>
      <c r="D15" s="7">
        <v>1</v>
      </c>
      <c r="E15" s="8">
        <v>45000</v>
      </c>
      <c r="F15" s="9">
        <f t="shared" si="0"/>
        <v>45000</v>
      </c>
    </row>
    <row r="16" spans="1:7" ht="15" customHeight="1" x14ac:dyDescent="0.35">
      <c r="A16" s="64" t="s">
        <v>378</v>
      </c>
      <c r="B16" s="64"/>
      <c r="C16" s="6" t="s">
        <v>26</v>
      </c>
      <c r="D16" s="7">
        <v>1</v>
      </c>
      <c r="E16" s="8">
        <v>65000</v>
      </c>
      <c r="F16" s="9">
        <f t="shared" si="0"/>
        <v>65000</v>
      </c>
    </row>
    <row r="17" spans="1:7" ht="15" customHeight="1" x14ac:dyDescent="0.35">
      <c r="A17" s="64" t="s">
        <v>379</v>
      </c>
      <c r="B17" s="64"/>
      <c r="C17" s="6" t="s">
        <v>26</v>
      </c>
      <c r="D17" s="7">
        <v>1</v>
      </c>
      <c r="E17" s="8">
        <v>80000</v>
      </c>
      <c r="F17" s="9">
        <f t="shared" si="0"/>
        <v>80000</v>
      </c>
    </row>
    <row r="18" spans="1:7" ht="15" customHeight="1" x14ac:dyDescent="0.35">
      <c r="A18" s="64" t="s">
        <v>380</v>
      </c>
      <c r="B18" s="64"/>
      <c r="C18" s="6" t="s">
        <v>26</v>
      </c>
      <c r="D18" s="7">
        <v>1</v>
      </c>
      <c r="E18" s="8">
        <v>11000</v>
      </c>
      <c r="F18" s="9">
        <f t="shared" si="0"/>
        <v>11000</v>
      </c>
    </row>
    <row r="19" spans="1:7" x14ac:dyDescent="0.35">
      <c r="A19" s="59" t="s">
        <v>19</v>
      </c>
      <c r="B19" s="59"/>
      <c r="C19" s="59"/>
      <c r="D19" s="59"/>
      <c r="E19" s="59"/>
      <c r="F19" s="10">
        <f>SUM(F13:F18)</f>
        <v>2321000</v>
      </c>
    </row>
    <row r="20" spans="1:7" ht="15" customHeight="1" x14ac:dyDescent="0.35">
      <c r="A20" s="61" t="s">
        <v>20</v>
      </c>
      <c r="B20" s="61"/>
      <c r="C20" s="61"/>
      <c r="D20" s="61"/>
      <c r="E20" s="61"/>
      <c r="F20" s="61"/>
      <c r="G20" s="61"/>
    </row>
    <row r="21" spans="1:7" ht="15" customHeight="1" x14ac:dyDescent="0.35">
      <c r="A21" s="64" t="s">
        <v>381</v>
      </c>
      <c r="B21" s="64"/>
      <c r="C21" s="6" t="s">
        <v>6</v>
      </c>
      <c r="D21" s="11">
        <v>1.21614</v>
      </c>
      <c r="E21" s="8">
        <v>110000</v>
      </c>
      <c r="F21" s="9">
        <f>D21*E21</f>
        <v>133775.4</v>
      </c>
    </row>
    <row r="22" spans="1:7" ht="15" customHeight="1" x14ac:dyDescent="0.35">
      <c r="A22" s="64" t="s">
        <v>382</v>
      </c>
      <c r="B22" s="64"/>
      <c r="C22" s="6" t="s">
        <v>6</v>
      </c>
      <c r="D22" s="11">
        <v>1.21614</v>
      </c>
      <c r="E22" s="8">
        <v>75000</v>
      </c>
      <c r="F22" s="9">
        <f>D22*E22</f>
        <v>91210.5</v>
      </c>
    </row>
    <row r="23" spans="1:7" x14ac:dyDescent="0.35">
      <c r="A23" s="59" t="s">
        <v>23</v>
      </c>
      <c r="B23" s="59"/>
      <c r="C23" s="59"/>
      <c r="D23" s="59"/>
      <c r="E23" s="59"/>
      <c r="F23" s="10">
        <f>SUM(F21:F22)</f>
        <v>224985.9</v>
      </c>
    </row>
    <row r="24" spans="1:7" ht="15" customHeight="1" x14ac:dyDescent="0.35">
      <c r="A24" s="61" t="s">
        <v>24</v>
      </c>
      <c r="B24" s="61"/>
      <c r="C24" s="61"/>
      <c r="D24" s="61"/>
      <c r="E24" s="61"/>
      <c r="F24" s="61"/>
      <c r="G24" s="61"/>
    </row>
    <row r="25" spans="1:7" ht="15" customHeight="1" x14ac:dyDescent="0.35">
      <c r="A25" s="64" t="s">
        <v>25</v>
      </c>
      <c r="B25" s="64"/>
      <c r="C25" s="6" t="s">
        <v>26</v>
      </c>
      <c r="D25" s="12">
        <v>1</v>
      </c>
      <c r="E25" s="9">
        <v>14024.33</v>
      </c>
      <c r="F25" s="9">
        <f>D25*E25</f>
        <v>14024.33</v>
      </c>
    </row>
    <row r="26" spans="1:7" x14ac:dyDescent="0.35">
      <c r="A26" s="59" t="s">
        <v>27</v>
      </c>
      <c r="B26" s="59"/>
      <c r="C26" s="59"/>
      <c r="D26" s="59"/>
      <c r="E26" s="59"/>
      <c r="F26" s="10">
        <f>+F25</f>
        <v>14024.33</v>
      </c>
    </row>
    <row r="27" spans="1:7" ht="21.75" customHeight="1" x14ac:dyDescent="0.35">
      <c r="A27" s="92" t="s">
        <v>383</v>
      </c>
      <c r="B27" s="92"/>
      <c r="C27" s="92"/>
      <c r="D27" s="92"/>
      <c r="E27" s="92"/>
      <c r="F27" s="13">
        <f>+F19+F23+F26</f>
        <v>2560010.23</v>
      </c>
    </row>
    <row r="29" spans="1:7" ht="15" customHeight="1" x14ac:dyDescent="0.35">
      <c r="A29" s="45"/>
      <c r="B29" s="45"/>
      <c r="C29" s="45"/>
      <c r="D29" s="45"/>
      <c r="E29" s="45"/>
      <c r="F29" s="45"/>
      <c r="G29" s="45"/>
    </row>
  </sheetData>
  <mergeCells count="26">
    <mergeCell ref="A1:G1"/>
    <mergeCell ref="A2:G2"/>
    <mergeCell ref="A3:G3"/>
    <mergeCell ref="A5:G5"/>
    <mergeCell ref="A6:G6"/>
    <mergeCell ref="A8:G8"/>
    <mergeCell ref="A9:G9"/>
    <mergeCell ref="A10:G10"/>
    <mergeCell ref="A11:B11"/>
    <mergeCell ref="A12:G12"/>
    <mergeCell ref="A13:B13"/>
    <mergeCell ref="A14:B14"/>
    <mergeCell ref="A15:B15"/>
    <mergeCell ref="A16:B16"/>
    <mergeCell ref="A17:B17"/>
    <mergeCell ref="A18:B18"/>
    <mergeCell ref="A19:E19"/>
    <mergeCell ref="A20:G20"/>
    <mergeCell ref="A21:B21"/>
    <mergeCell ref="A22:B22"/>
    <mergeCell ref="A29:G29"/>
    <mergeCell ref="A23:E23"/>
    <mergeCell ref="A24:G24"/>
    <mergeCell ref="A25:B25"/>
    <mergeCell ref="A26:E26"/>
    <mergeCell ref="A27:E27"/>
  </mergeCells>
  <printOptions horizontalCentered="1"/>
  <pageMargins left="0.75" right="0.75" top="1" bottom="1" header="0.511811023622047" footer="0.511811023622047"/>
  <pageSetup orientation="portrait" horizontalDpi="300" verticalDpi="30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pageSetUpPr fitToPage="1"/>
  </sheetPr>
  <dimension ref="A1:G25"/>
  <sheetViews>
    <sheetView showGridLines="0" zoomScaleNormal="100" workbookViewId="0">
      <pane ySplit="4" topLeftCell="A10" activePane="bottomLeft" state="frozen"/>
      <selection pane="bottomLeft" activeCell="A25" sqref="A25:G25"/>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384</v>
      </c>
      <c r="B5" s="96"/>
      <c r="C5" s="96"/>
      <c r="D5" s="96"/>
      <c r="E5" s="96"/>
      <c r="F5" s="96"/>
      <c r="G5" s="96"/>
    </row>
    <row r="6" spans="1:7" ht="27.75" customHeight="1" x14ac:dyDescent="0.35">
      <c r="A6" s="97" t="s">
        <v>385</v>
      </c>
      <c r="B6" s="97"/>
      <c r="C6" s="97"/>
      <c r="D6" s="97"/>
      <c r="E6" s="97"/>
      <c r="F6" s="97"/>
      <c r="G6" s="97"/>
    </row>
    <row r="7" spans="1:7" x14ac:dyDescent="0.35">
      <c r="A7" s="1" t="s">
        <v>5</v>
      </c>
      <c r="B7" s="2" t="s">
        <v>6</v>
      </c>
      <c r="D7" s="3" t="s">
        <v>7</v>
      </c>
      <c r="E7" s="4">
        <f>F23</f>
        <v>160029.06</v>
      </c>
    </row>
    <row r="8" spans="1:7" ht="15.75" customHeight="1" x14ac:dyDescent="0.35">
      <c r="A8" s="61" t="s">
        <v>8</v>
      </c>
      <c r="B8" s="61"/>
      <c r="C8" s="61"/>
      <c r="D8" s="61"/>
      <c r="E8" s="61"/>
      <c r="F8" s="61"/>
      <c r="G8" s="61"/>
    </row>
    <row r="9" spans="1:7" ht="85.5" customHeight="1" x14ac:dyDescent="0.35">
      <c r="A9" s="93" t="s">
        <v>386</v>
      </c>
      <c r="B9" s="93"/>
      <c r="C9" s="93"/>
      <c r="D9" s="93"/>
      <c r="E9" s="93"/>
      <c r="F9" s="93"/>
      <c r="G9" s="93"/>
    </row>
    <row r="10" spans="1:7" ht="18" customHeight="1" x14ac:dyDescent="0.35">
      <c r="A10" s="94" t="s">
        <v>387</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388</v>
      </c>
      <c r="B13" s="64"/>
      <c r="C13" s="6" t="s">
        <v>26</v>
      </c>
      <c r="D13" s="7">
        <v>1</v>
      </c>
      <c r="E13" s="8">
        <v>60000</v>
      </c>
      <c r="F13" s="9">
        <f>D13*E13</f>
        <v>60000</v>
      </c>
    </row>
    <row r="14" spans="1:7" ht="15" customHeight="1" x14ac:dyDescent="0.35">
      <c r="A14" s="64" t="s">
        <v>389</v>
      </c>
      <c r="B14" s="64"/>
      <c r="C14" s="6" t="s">
        <v>26</v>
      </c>
      <c r="D14" s="7">
        <v>1</v>
      </c>
      <c r="E14" s="8">
        <v>15000</v>
      </c>
      <c r="F14" s="9">
        <f>D14*E14</f>
        <v>15000</v>
      </c>
    </row>
    <row r="15" spans="1:7" x14ac:dyDescent="0.35">
      <c r="A15" s="59" t="s">
        <v>19</v>
      </c>
      <c r="B15" s="59"/>
      <c r="C15" s="59"/>
      <c r="D15" s="59"/>
      <c r="E15" s="59"/>
      <c r="F15" s="10">
        <f>SUM(F13:F14)</f>
        <v>75000</v>
      </c>
    </row>
    <row r="16" spans="1:7" ht="15" customHeight="1" x14ac:dyDescent="0.35">
      <c r="A16" s="61" t="s">
        <v>20</v>
      </c>
      <c r="B16" s="61"/>
      <c r="C16" s="61"/>
      <c r="D16" s="61"/>
      <c r="E16" s="61"/>
      <c r="F16" s="61"/>
      <c r="G16" s="61"/>
    </row>
    <row r="17" spans="1:7" ht="15" customHeight="1" x14ac:dyDescent="0.35">
      <c r="A17" s="64" t="s">
        <v>390</v>
      </c>
      <c r="B17" s="64"/>
      <c r="C17" s="6" t="s">
        <v>6</v>
      </c>
      <c r="D17" s="11">
        <v>0.43773000000000001</v>
      </c>
      <c r="E17" s="8">
        <v>110000</v>
      </c>
      <c r="F17" s="9">
        <f>D17*E17</f>
        <v>48150.3</v>
      </c>
    </row>
    <row r="18" spans="1:7" ht="15" customHeight="1" x14ac:dyDescent="0.35">
      <c r="A18" s="64" t="s">
        <v>391</v>
      </c>
      <c r="B18" s="64"/>
      <c r="C18" s="6" t="s">
        <v>6</v>
      </c>
      <c r="D18" s="11">
        <v>0.43773000000000001</v>
      </c>
      <c r="E18" s="8">
        <v>75000</v>
      </c>
      <c r="F18" s="9">
        <f>D18*E18</f>
        <v>32829.75</v>
      </c>
    </row>
    <row r="19" spans="1:7" x14ac:dyDescent="0.35">
      <c r="A19" s="59" t="s">
        <v>23</v>
      </c>
      <c r="B19" s="59"/>
      <c r="C19" s="59"/>
      <c r="D19" s="59"/>
      <c r="E19" s="59"/>
      <c r="F19" s="10">
        <f>SUM(F17:F18)</f>
        <v>80980.05</v>
      </c>
    </row>
    <row r="20" spans="1:7" ht="15" customHeight="1" x14ac:dyDescent="0.35">
      <c r="A20" s="61" t="s">
        <v>24</v>
      </c>
      <c r="B20" s="61"/>
      <c r="C20" s="61"/>
      <c r="D20" s="61"/>
      <c r="E20" s="61"/>
      <c r="F20" s="61"/>
      <c r="G20" s="61"/>
    </row>
    <row r="21" spans="1:7" ht="15" customHeight="1" x14ac:dyDescent="0.35">
      <c r="A21" s="64" t="s">
        <v>25</v>
      </c>
      <c r="B21" s="64"/>
      <c r="C21" s="6" t="s">
        <v>26</v>
      </c>
      <c r="D21" s="12">
        <v>1</v>
      </c>
      <c r="E21" s="9">
        <v>4049.01</v>
      </c>
      <c r="F21" s="9">
        <f>D21*E21</f>
        <v>4049.01</v>
      </c>
    </row>
    <row r="22" spans="1:7" x14ac:dyDescent="0.35">
      <c r="A22" s="59" t="s">
        <v>27</v>
      </c>
      <c r="B22" s="59"/>
      <c r="C22" s="59"/>
      <c r="D22" s="59"/>
      <c r="E22" s="59"/>
      <c r="F22" s="10">
        <f>F21</f>
        <v>4049.01</v>
      </c>
    </row>
    <row r="23" spans="1:7" ht="21.75" customHeight="1" x14ac:dyDescent="0.35">
      <c r="A23" s="92" t="s">
        <v>392</v>
      </c>
      <c r="B23" s="92"/>
      <c r="C23" s="92"/>
      <c r="D23" s="92"/>
      <c r="E23" s="92"/>
      <c r="F23" s="13">
        <f>F15+F19+F22</f>
        <v>160029.06</v>
      </c>
    </row>
    <row r="25" spans="1:7" ht="15" customHeight="1" x14ac:dyDescent="0.35">
      <c r="A25" s="45"/>
      <c r="B25" s="45"/>
      <c r="C25" s="45"/>
      <c r="D25" s="45"/>
      <c r="E25" s="45"/>
      <c r="F25" s="45"/>
      <c r="G25" s="45"/>
    </row>
  </sheetData>
  <mergeCells count="22">
    <mergeCell ref="A1:G1"/>
    <mergeCell ref="A2:G2"/>
    <mergeCell ref="A3:G3"/>
    <mergeCell ref="A5:G5"/>
    <mergeCell ref="A6:G6"/>
    <mergeCell ref="A8:G8"/>
    <mergeCell ref="A9:G9"/>
    <mergeCell ref="A10:G10"/>
    <mergeCell ref="A11:B11"/>
    <mergeCell ref="A12:G12"/>
    <mergeCell ref="A13:B13"/>
    <mergeCell ref="A14:B14"/>
    <mergeCell ref="A15:E15"/>
    <mergeCell ref="A16:G16"/>
    <mergeCell ref="A17:B17"/>
    <mergeCell ref="A23:E23"/>
    <mergeCell ref="A25:G25"/>
    <mergeCell ref="A18:B18"/>
    <mergeCell ref="A19:E19"/>
    <mergeCell ref="A20:G20"/>
    <mergeCell ref="A21:B21"/>
    <mergeCell ref="A22:E22"/>
  </mergeCells>
  <printOptions horizontalCentered="1"/>
  <pageMargins left="0.75" right="0.75" top="1" bottom="1" header="0.511811023622047" footer="0.511811023622047"/>
  <pageSetup orientation="portrait" horizontalDpi="300" verticalDpi="30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pageSetUpPr fitToPage="1"/>
  </sheetPr>
  <dimension ref="A1:G26"/>
  <sheetViews>
    <sheetView showGridLines="0" zoomScaleNormal="100" workbookViewId="0">
      <pane ySplit="4" topLeftCell="A18" activePane="bottomLeft" state="frozen"/>
      <selection pane="bottomLeft" activeCell="A26" sqref="A26:G26"/>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384</v>
      </c>
      <c r="B5" s="96"/>
      <c r="C5" s="96"/>
      <c r="D5" s="96"/>
      <c r="E5" s="96"/>
      <c r="F5" s="96"/>
      <c r="G5" s="96"/>
    </row>
    <row r="6" spans="1:7" ht="27.75" customHeight="1" x14ac:dyDescent="0.35">
      <c r="A6" s="97" t="s">
        <v>393</v>
      </c>
      <c r="B6" s="97"/>
      <c r="C6" s="97"/>
      <c r="D6" s="97"/>
      <c r="E6" s="97"/>
      <c r="F6" s="97"/>
      <c r="G6" s="97"/>
    </row>
    <row r="7" spans="1:7" x14ac:dyDescent="0.35">
      <c r="A7" s="1" t="s">
        <v>5</v>
      </c>
      <c r="B7" s="2" t="s">
        <v>6</v>
      </c>
      <c r="D7" s="3" t="s">
        <v>7</v>
      </c>
      <c r="E7" s="4">
        <f>F24</f>
        <v>461783.97</v>
      </c>
    </row>
    <row r="8" spans="1:7" ht="15.75" customHeight="1" x14ac:dyDescent="0.35">
      <c r="A8" s="61" t="s">
        <v>8</v>
      </c>
      <c r="B8" s="61"/>
      <c r="C8" s="61"/>
      <c r="D8" s="61"/>
      <c r="E8" s="61"/>
      <c r="F8" s="61"/>
      <c r="G8" s="61"/>
    </row>
    <row r="9" spans="1:7" ht="102" customHeight="1" x14ac:dyDescent="0.35">
      <c r="A9" s="93" t="s">
        <v>394</v>
      </c>
      <c r="B9" s="93"/>
      <c r="C9" s="93"/>
      <c r="D9" s="93"/>
      <c r="E9" s="93"/>
      <c r="F9" s="93"/>
      <c r="G9" s="93"/>
    </row>
    <row r="10" spans="1:7" ht="18" customHeight="1" x14ac:dyDescent="0.35">
      <c r="A10" s="94" t="s">
        <v>395</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396</v>
      </c>
      <c r="B13" s="64"/>
      <c r="C13" s="6" t="s">
        <v>6</v>
      </c>
      <c r="D13" s="7">
        <v>1</v>
      </c>
      <c r="E13" s="8">
        <v>380000</v>
      </c>
      <c r="F13" s="9">
        <f>D13*E13</f>
        <v>380000</v>
      </c>
    </row>
    <row r="14" spans="1:7" ht="15" customHeight="1" x14ac:dyDescent="0.35">
      <c r="A14" s="64" t="s">
        <v>397</v>
      </c>
      <c r="B14" s="64"/>
      <c r="C14" s="6" t="s">
        <v>26</v>
      </c>
      <c r="D14" s="7">
        <v>1</v>
      </c>
      <c r="E14" s="8">
        <v>25000</v>
      </c>
      <c r="F14" s="9">
        <f t="shared" ref="F14:F15" si="0">D14*E14</f>
        <v>25000</v>
      </c>
    </row>
    <row r="15" spans="1:7" ht="15" customHeight="1" x14ac:dyDescent="0.35">
      <c r="A15" s="64" t="s">
        <v>398</v>
      </c>
      <c r="B15" s="64"/>
      <c r="C15" s="6" t="s">
        <v>26</v>
      </c>
      <c r="D15" s="7">
        <v>1</v>
      </c>
      <c r="E15" s="8">
        <v>18000</v>
      </c>
      <c r="F15" s="9">
        <f t="shared" si="0"/>
        <v>18000</v>
      </c>
    </row>
    <row r="16" spans="1:7" x14ac:dyDescent="0.35">
      <c r="A16" s="59" t="s">
        <v>19</v>
      </c>
      <c r="B16" s="59"/>
      <c r="C16" s="59"/>
      <c r="D16" s="59"/>
      <c r="E16" s="59"/>
      <c r="F16" s="10">
        <f>SUM(F13:F15)</f>
        <v>423000</v>
      </c>
    </row>
    <row r="17" spans="1:7" ht="15" customHeight="1" x14ac:dyDescent="0.35">
      <c r="A17" s="61" t="s">
        <v>20</v>
      </c>
      <c r="B17" s="61"/>
      <c r="C17" s="61"/>
      <c r="D17" s="61"/>
      <c r="E17" s="61"/>
      <c r="F17" s="61"/>
      <c r="G17" s="61"/>
    </row>
    <row r="18" spans="1:7" ht="15" customHeight="1" x14ac:dyDescent="0.35">
      <c r="A18" s="64" t="s">
        <v>399</v>
      </c>
      <c r="B18" s="64"/>
      <c r="C18" s="6" t="s">
        <v>6</v>
      </c>
      <c r="D18" s="11">
        <v>0.19966</v>
      </c>
      <c r="E18" s="8">
        <v>110000</v>
      </c>
      <c r="F18" s="9">
        <f>D18*E18</f>
        <v>21962.600000000002</v>
      </c>
    </row>
    <row r="19" spans="1:7" ht="15" customHeight="1" x14ac:dyDescent="0.35">
      <c r="A19" s="64" t="s">
        <v>400</v>
      </c>
      <c r="B19" s="64"/>
      <c r="C19" s="6" t="s">
        <v>6</v>
      </c>
      <c r="D19" s="11">
        <v>0.19966</v>
      </c>
      <c r="E19" s="8">
        <v>75000</v>
      </c>
      <c r="F19" s="9">
        <f>D19*E19</f>
        <v>14974.5</v>
      </c>
    </row>
    <row r="20" spans="1:7" x14ac:dyDescent="0.35">
      <c r="A20" s="59" t="s">
        <v>23</v>
      </c>
      <c r="B20" s="59"/>
      <c r="C20" s="59"/>
      <c r="D20" s="59"/>
      <c r="E20" s="59"/>
      <c r="F20" s="10">
        <f>SUM(F18:F19)</f>
        <v>36937.100000000006</v>
      </c>
    </row>
    <row r="21" spans="1:7" ht="15" customHeight="1" x14ac:dyDescent="0.35">
      <c r="A21" s="61" t="s">
        <v>24</v>
      </c>
      <c r="B21" s="61"/>
      <c r="C21" s="61"/>
      <c r="D21" s="61"/>
      <c r="E21" s="61"/>
      <c r="F21" s="61"/>
      <c r="G21" s="61"/>
    </row>
    <row r="22" spans="1:7" ht="15" customHeight="1" x14ac:dyDescent="0.35">
      <c r="A22" s="64" t="s">
        <v>25</v>
      </c>
      <c r="B22" s="64"/>
      <c r="C22" s="6" t="s">
        <v>26</v>
      </c>
      <c r="D22" s="12">
        <v>1</v>
      </c>
      <c r="E22" s="9">
        <v>1846.87</v>
      </c>
      <c r="F22" s="9">
        <f>D22*E22</f>
        <v>1846.87</v>
      </c>
    </row>
    <row r="23" spans="1:7" x14ac:dyDescent="0.35">
      <c r="A23" s="59" t="s">
        <v>27</v>
      </c>
      <c r="B23" s="59"/>
      <c r="C23" s="59"/>
      <c r="D23" s="59"/>
      <c r="E23" s="59"/>
      <c r="F23" s="10">
        <f>F22</f>
        <v>1846.87</v>
      </c>
    </row>
    <row r="24" spans="1:7" ht="21.75" customHeight="1" x14ac:dyDescent="0.35">
      <c r="A24" s="92" t="s">
        <v>401</v>
      </c>
      <c r="B24" s="92"/>
      <c r="C24" s="92"/>
      <c r="D24" s="92"/>
      <c r="E24" s="92"/>
      <c r="F24" s="13">
        <f>F16+F20+F23</f>
        <v>461783.97</v>
      </c>
    </row>
    <row r="26" spans="1:7" ht="15" customHeight="1" x14ac:dyDescent="0.35">
      <c r="A26" s="45"/>
      <c r="B26" s="45"/>
      <c r="C26" s="45"/>
      <c r="D26" s="45"/>
      <c r="E26" s="45"/>
      <c r="F26" s="45"/>
      <c r="G26" s="45"/>
    </row>
  </sheetData>
  <mergeCells count="23">
    <mergeCell ref="A1:G1"/>
    <mergeCell ref="A2:G2"/>
    <mergeCell ref="A3:G3"/>
    <mergeCell ref="A5:G5"/>
    <mergeCell ref="A6:G6"/>
    <mergeCell ref="A8:G8"/>
    <mergeCell ref="A9:G9"/>
    <mergeCell ref="A10:G10"/>
    <mergeCell ref="A11:B11"/>
    <mergeCell ref="A12:G12"/>
    <mergeCell ref="A13:B13"/>
    <mergeCell ref="A14:B14"/>
    <mergeCell ref="A15:B15"/>
    <mergeCell ref="A16:E16"/>
    <mergeCell ref="A17:G17"/>
    <mergeCell ref="A23:E23"/>
    <mergeCell ref="A24:E24"/>
    <mergeCell ref="A26:G26"/>
    <mergeCell ref="A18:B18"/>
    <mergeCell ref="A19:B19"/>
    <mergeCell ref="A20:E20"/>
    <mergeCell ref="A21:G21"/>
    <mergeCell ref="A22:B22"/>
  </mergeCells>
  <printOptions horizontalCentered="1"/>
  <pageMargins left="0.75" right="0.75" top="1" bottom="1" header="0.511811023622047" footer="0.511811023622047"/>
  <pageSetup orientation="portrait" horizontalDpi="300" verticalDpi="30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pageSetUpPr fitToPage="1"/>
  </sheetPr>
  <dimension ref="A1:G31"/>
  <sheetViews>
    <sheetView showGridLines="0" zoomScaleNormal="100" workbookViewId="0">
      <pane ySplit="4" topLeftCell="A20" activePane="bottomLeft" state="frozen"/>
      <selection pane="bottomLeft" activeCell="A31" sqref="A31:G31"/>
    </sheetView>
  </sheetViews>
  <sheetFormatPr baseColWidth="10" defaultColWidth="8.6328125" defaultRowHeight="14.5" x14ac:dyDescent="0.35"/>
  <cols>
    <col min="1" max="1" width="8" customWidth="1"/>
    <col min="2" max="2" width="44" customWidth="1"/>
    <col min="3" max="3" width="9.6328125" bestFit="1"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384</v>
      </c>
      <c r="B5" s="96"/>
      <c r="C5" s="96"/>
      <c r="D5" s="96"/>
      <c r="E5" s="96"/>
      <c r="F5" s="96"/>
      <c r="G5" s="96"/>
    </row>
    <row r="6" spans="1:7" ht="27.75" customHeight="1" x14ac:dyDescent="0.35">
      <c r="A6" s="97" t="s">
        <v>402</v>
      </c>
      <c r="B6" s="97"/>
      <c r="C6" s="97"/>
      <c r="D6" s="97"/>
      <c r="E6" s="97"/>
      <c r="F6" s="97"/>
      <c r="G6" s="97"/>
    </row>
    <row r="7" spans="1:7" x14ac:dyDescent="0.35">
      <c r="A7" s="1" t="s">
        <v>5</v>
      </c>
      <c r="B7" s="2" t="s">
        <v>47</v>
      </c>
      <c r="D7" s="3" t="s">
        <v>7</v>
      </c>
      <c r="E7" s="4">
        <f>+F29</f>
        <v>507275.79000000004</v>
      </c>
    </row>
    <row r="8" spans="1:7" ht="15.75" customHeight="1" x14ac:dyDescent="0.35">
      <c r="A8" s="61" t="s">
        <v>8</v>
      </c>
      <c r="B8" s="61"/>
      <c r="C8" s="61"/>
      <c r="D8" s="61"/>
      <c r="E8" s="61"/>
      <c r="F8" s="61"/>
      <c r="G8" s="61"/>
    </row>
    <row r="9" spans="1:7" ht="150" customHeight="1" x14ac:dyDescent="0.35">
      <c r="A9" s="93" t="s">
        <v>403</v>
      </c>
      <c r="B9" s="93"/>
      <c r="C9" s="93"/>
      <c r="D9" s="93"/>
      <c r="E9" s="93"/>
      <c r="F9" s="93"/>
      <c r="G9" s="93"/>
    </row>
    <row r="10" spans="1:7" ht="26.4" customHeight="1" x14ac:dyDescent="0.35">
      <c r="A10" s="94" t="s">
        <v>404</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405</v>
      </c>
      <c r="B13" s="64"/>
      <c r="C13" s="6" t="s">
        <v>47</v>
      </c>
      <c r="D13" s="7">
        <v>1</v>
      </c>
      <c r="E13" s="8">
        <v>48000</v>
      </c>
      <c r="F13" s="9">
        <f>D13*E13</f>
        <v>48000</v>
      </c>
    </row>
    <row r="14" spans="1:7" ht="15" customHeight="1" x14ac:dyDescent="0.35">
      <c r="A14" s="64" t="s">
        <v>406</v>
      </c>
      <c r="B14" s="64"/>
      <c r="C14" s="6" t="s">
        <v>59</v>
      </c>
      <c r="D14" s="7">
        <v>1.5</v>
      </c>
      <c r="E14" s="8">
        <v>18000</v>
      </c>
      <c r="F14" s="9">
        <f t="shared" ref="F14:F19" si="0">D14*E14</f>
        <v>27000</v>
      </c>
    </row>
    <row r="15" spans="1:7" ht="15" customHeight="1" x14ac:dyDescent="0.35">
      <c r="A15" s="64" t="s">
        <v>407</v>
      </c>
      <c r="B15" s="64"/>
      <c r="C15" s="6" t="s">
        <v>59</v>
      </c>
      <c r="D15" s="7">
        <v>0.5</v>
      </c>
      <c r="E15" s="8">
        <v>22000</v>
      </c>
      <c r="F15" s="9">
        <f t="shared" si="0"/>
        <v>11000</v>
      </c>
    </row>
    <row r="16" spans="1:7" ht="15" customHeight="1" x14ac:dyDescent="0.35">
      <c r="A16" s="64" t="s">
        <v>408</v>
      </c>
      <c r="B16" s="64"/>
      <c r="C16" s="6" t="s">
        <v>26</v>
      </c>
      <c r="D16" s="7">
        <v>1</v>
      </c>
      <c r="E16" s="8">
        <v>120000</v>
      </c>
      <c r="F16" s="9">
        <f t="shared" si="0"/>
        <v>120000</v>
      </c>
    </row>
    <row r="17" spans="1:7" ht="15" customHeight="1" x14ac:dyDescent="0.35">
      <c r="A17" s="64" t="s">
        <v>409</v>
      </c>
      <c r="B17" s="64"/>
      <c r="C17" s="6" t="s">
        <v>26</v>
      </c>
      <c r="D17" s="7">
        <v>1</v>
      </c>
      <c r="E17" s="8">
        <v>8000</v>
      </c>
      <c r="F17" s="9">
        <f t="shared" si="0"/>
        <v>8000</v>
      </c>
    </row>
    <row r="18" spans="1:7" ht="15" customHeight="1" x14ac:dyDescent="0.35">
      <c r="A18" s="64" t="s">
        <v>410</v>
      </c>
      <c r="B18" s="64"/>
      <c r="C18" s="6" t="s">
        <v>26</v>
      </c>
      <c r="D18" s="7">
        <v>1</v>
      </c>
      <c r="E18" s="8">
        <v>4500</v>
      </c>
      <c r="F18" s="9">
        <f t="shared" si="0"/>
        <v>4500</v>
      </c>
    </row>
    <row r="19" spans="1:7" ht="15" customHeight="1" x14ac:dyDescent="0.35">
      <c r="A19" s="64" t="s">
        <v>411</v>
      </c>
      <c r="B19" s="64"/>
      <c r="C19" s="6" t="s">
        <v>26</v>
      </c>
      <c r="D19" s="7">
        <v>1</v>
      </c>
      <c r="E19" s="8">
        <v>5000</v>
      </c>
      <c r="F19" s="9">
        <f t="shared" si="0"/>
        <v>5000</v>
      </c>
    </row>
    <row r="20" spans="1:7" x14ac:dyDescent="0.35">
      <c r="A20" s="59" t="s">
        <v>19</v>
      </c>
      <c r="B20" s="59"/>
      <c r="C20" s="59"/>
      <c r="D20" s="59"/>
      <c r="E20" s="59"/>
      <c r="F20" s="10">
        <f>SUM(F13:F19)</f>
        <v>223500</v>
      </c>
    </row>
    <row r="21" spans="1:7" ht="15" customHeight="1" x14ac:dyDescent="0.35">
      <c r="A21" s="61" t="s">
        <v>20</v>
      </c>
      <c r="B21" s="61"/>
      <c r="C21" s="61"/>
      <c r="D21" s="61"/>
      <c r="E21" s="61"/>
      <c r="F21" s="61"/>
      <c r="G21" s="61"/>
    </row>
    <row r="22" spans="1:7" ht="15" customHeight="1" x14ac:dyDescent="0.35">
      <c r="A22" s="64" t="s">
        <v>412</v>
      </c>
      <c r="B22" s="64"/>
      <c r="C22" s="6" t="s">
        <v>47</v>
      </c>
      <c r="D22" s="11">
        <v>0.56418000000000001</v>
      </c>
      <c r="E22" s="8">
        <v>100000</v>
      </c>
      <c r="F22" s="9">
        <f>D22*E22</f>
        <v>56418</v>
      </c>
    </row>
    <row r="23" spans="1:7" ht="15" customHeight="1" x14ac:dyDescent="0.35">
      <c r="A23" s="64" t="s">
        <v>413</v>
      </c>
      <c r="B23" s="64"/>
      <c r="C23" s="6" t="s">
        <v>47</v>
      </c>
      <c r="D23" s="11">
        <v>0.56418000000000001</v>
      </c>
      <c r="E23" s="8">
        <v>75000</v>
      </c>
      <c r="F23" s="9">
        <f>D23*E23</f>
        <v>42313.5</v>
      </c>
    </row>
    <row r="24" spans="1:7" x14ac:dyDescent="0.35">
      <c r="A24" s="59" t="s">
        <v>23</v>
      </c>
      <c r="B24" s="59"/>
      <c r="C24" s="59"/>
      <c r="D24" s="59"/>
      <c r="E24" s="59"/>
      <c r="F24" s="10">
        <f>SUM(F22:F23)</f>
        <v>98731.5</v>
      </c>
    </row>
    <row r="25" spans="1:7" ht="15" customHeight="1" x14ac:dyDescent="0.35">
      <c r="A25" s="61" t="s">
        <v>24</v>
      </c>
      <c r="B25" s="61"/>
      <c r="C25" s="61"/>
      <c r="D25" s="61"/>
      <c r="E25" s="61"/>
      <c r="F25" s="61"/>
      <c r="G25" s="61"/>
    </row>
    <row r="26" spans="1:7" ht="15" customHeight="1" x14ac:dyDescent="0.35">
      <c r="A26" s="64" t="s">
        <v>548</v>
      </c>
      <c r="B26" s="64"/>
      <c r="C26" s="6" t="s">
        <v>547</v>
      </c>
      <c r="D26" s="43">
        <v>8</v>
      </c>
      <c r="E26" s="8">
        <v>22404.09</v>
      </c>
      <c r="F26" s="9">
        <f>D26*E26</f>
        <v>179232.72</v>
      </c>
      <c r="G26" s="41"/>
    </row>
    <row r="27" spans="1:7" ht="15" customHeight="1" x14ac:dyDescent="0.35">
      <c r="A27" s="64" t="s">
        <v>25</v>
      </c>
      <c r="B27" s="64"/>
      <c r="C27" s="6" t="s">
        <v>26</v>
      </c>
      <c r="D27" s="12">
        <v>1</v>
      </c>
      <c r="E27" s="9">
        <v>5811.57</v>
      </c>
      <c r="F27" s="9">
        <f>D27*E27</f>
        <v>5811.57</v>
      </c>
    </row>
    <row r="28" spans="1:7" x14ac:dyDescent="0.35">
      <c r="A28" s="59" t="s">
        <v>27</v>
      </c>
      <c r="B28" s="59"/>
      <c r="C28" s="59"/>
      <c r="D28" s="59"/>
      <c r="E28" s="59"/>
      <c r="F28" s="10">
        <f>SUM(F26:F27)</f>
        <v>185044.29</v>
      </c>
    </row>
    <row r="29" spans="1:7" ht="21.75" customHeight="1" x14ac:dyDescent="0.35">
      <c r="A29" s="92" t="s">
        <v>414</v>
      </c>
      <c r="B29" s="92"/>
      <c r="C29" s="92"/>
      <c r="D29" s="92"/>
      <c r="E29" s="92"/>
      <c r="F29" s="13">
        <f>F20+F24+F28</f>
        <v>507275.79000000004</v>
      </c>
    </row>
    <row r="31" spans="1:7" ht="15" customHeight="1" x14ac:dyDescent="0.35">
      <c r="A31" s="45"/>
      <c r="B31" s="45"/>
      <c r="C31" s="45"/>
      <c r="D31" s="45"/>
      <c r="E31" s="45"/>
      <c r="F31" s="45"/>
      <c r="G31" s="45"/>
    </row>
  </sheetData>
  <mergeCells count="28">
    <mergeCell ref="A1:G1"/>
    <mergeCell ref="A2:G2"/>
    <mergeCell ref="A3:G3"/>
    <mergeCell ref="A5:G5"/>
    <mergeCell ref="A6:G6"/>
    <mergeCell ref="A8:G8"/>
    <mergeCell ref="A9:G9"/>
    <mergeCell ref="A10:G10"/>
    <mergeCell ref="A11:B11"/>
    <mergeCell ref="A12:G12"/>
    <mergeCell ref="A13:B13"/>
    <mergeCell ref="A14:B14"/>
    <mergeCell ref="A15:B15"/>
    <mergeCell ref="A16:B16"/>
    <mergeCell ref="A17:B17"/>
    <mergeCell ref="A18:B18"/>
    <mergeCell ref="A19:B19"/>
    <mergeCell ref="A20:E20"/>
    <mergeCell ref="A21:G21"/>
    <mergeCell ref="A22:B22"/>
    <mergeCell ref="A29:E29"/>
    <mergeCell ref="A31:G31"/>
    <mergeCell ref="A23:B23"/>
    <mergeCell ref="A24:E24"/>
    <mergeCell ref="A25:G25"/>
    <mergeCell ref="A27:B27"/>
    <mergeCell ref="A28:E28"/>
    <mergeCell ref="A26:B26"/>
  </mergeCells>
  <printOptions horizontalCentered="1"/>
  <pageMargins left="0.75" right="0.75" top="1" bottom="1" header="0.511811023622047" footer="0.511811023622047"/>
  <pageSetup orientation="portrait" horizontalDpi="300" verticalDpi="30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pageSetUpPr fitToPage="1"/>
  </sheetPr>
  <dimension ref="A1:G29"/>
  <sheetViews>
    <sheetView showGridLines="0" zoomScaleNormal="100" workbookViewId="0">
      <pane ySplit="4" topLeftCell="A8" activePane="bottomLeft" state="frozen"/>
      <selection pane="bottomLeft" activeCell="A8" sqref="A8:G8"/>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384</v>
      </c>
      <c r="B5" s="96"/>
      <c r="C5" s="96"/>
      <c r="D5" s="96"/>
      <c r="E5" s="96"/>
      <c r="F5" s="96"/>
      <c r="G5" s="96"/>
    </row>
    <row r="6" spans="1:7" ht="27.75" customHeight="1" x14ac:dyDescent="0.35">
      <c r="A6" s="97" t="s">
        <v>415</v>
      </c>
      <c r="B6" s="97"/>
      <c r="C6" s="97"/>
      <c r="D6" s="97"/>
      <c r="E6" s="97"/>
      <c r="F6" s="97"/>
      <c r="G6" s="97"/>
    </row>
    <row r="7" spans="1:7" x14ac:dyDescent="0.35">
      <c r="A7" s="1" t="s">
        <v>5</v>
      </c>
      <c r="B7" s="2" t="s">
        <v>47</v>
      </c>
      <c r="D7" s="3" t="s">
        <v>7</v>
      </c>
      <c r="E7" s="4">
        <f>+F27</f>
        <v>222088.24099999998</v>
      </c>
    </row>
    <row r="8" spans="1:7" ht="15.75" customHeight="1" x14ac:dyDescent="0.35">
      <c r="A8" s="61" t="s">
        <v>8</v>
      </c>
      <c r="B8" s="61"/>
      <c r="C8" s="61"/>
      <c r="D8" s="61"/>
      <c r="E8" s="61"/>
      <c r="F8" s="61"/>
      <c r="G8" s="61"/>
    </row>
    <row r="9" spans="1:7" ht="141" customHeight="1" x14ac:dyDescent="0.35">
      <c r="A9" s="93" t="s">
        <v>416</v>
      </c>
      <c r="B9" s="93"/>
      <c r="C9" s="93"/>
      <c r="D9" s="93"/>
      <c r="E9" s="93"/>
      <c r="F9" s="93"/>
      <c r="G9" s="93"/>
    </row>
    <row r="10" spans="1:7" ht="18" customHeight="1" x14ac:dyDescent="0.35">
      <c r="A10" s="94" t="s">
        <v>417</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418</v>
      </c>
      <c r="B13" s="64"/>
      <c r="C13" s="6" t="s">
        <v>64</v>
      </c>
      <c r="D13" s="7">
        <v>0.09</v>
      </c>
      <c r="E13" s="8">
        <v>135000</v>
      </c>
      <c r="F13" s="9">
        <f>D13*E13</f>
        <v>12150</v>
      </c>
    </row>
    <row r="14" spans="1:7" ht="15" customHeight="1" x14ac:dyDescent="0.35">
      <c r="A14" s="64" t="s">
        <v>419</v>
      </c>
      <c r="B14" s="64"/>
      <c r="C14" s="6" t="s">
        <v>64</v>
      </c>
      <c r="D14" s="7">
        <v>7.4999999999999997E-2</v>
      </c>
      <c r="E14" s="8">
        <v>120000</v>
      </c>
      <c r="F14" s="9">
        <f t="shared" ref="F14:F17" si="0">D14*E14</f>
        <v>9000</v>
      </c>
    </row>
    <row r="15" spans="1:7" ht="15" customHeight="1" x14ac:dyDescent="0.35">
      <c r="A15" s="64" t="s">
        <v>420</v>
      </c>
      <c r="B15" s="64"/>
      <c r="C15" s="6" t="s">
        <v>26</v>
      </c>
      <c r="D15" s="7">
        <v>0.9</v>
      </c>
      <c r="E15" s="8">
        <v>5000</v>
      </c>
      <c r="F15" s="9">
        <f t="shared" si="0"/>
        <v>4500</v>
      </c>
    </row>
    <row r="16" spans="1:7" ht="15" customHeight="1" x14ac:dyDescent="0.35">
      <c r="A16" s="64" t="s">
        <v>421</v>
      </c>
      <c r="B16" s="64"/>
      <c r="C16" s="6" t="s">
        <v>64</v>
      </c>
      <c r="D16" s="7">
        <v>0.05</v>
      </c>
      <c r="E16" s="8">
        <v>8000</v>
      </c>
      <c r="F16" s="9">
        <f t="shared" si="0"/>
        <v>400</v>
      </c>
    </row>
    <row r="17" spans="1:7" ht="15" customHeight="1" x14ac:dyDescent="0.35">
      <c r="A17" s="64" t="s">
        <v>546</v>
      </c>
      <c r="B17" s="64"/>
      <c r="C17" s="6" t="s">
        <v>26</v>
      </c>
      <c r="D17" s="7">
        <v>0.9</v>
      </c>
      <c r="E17" s="8">
        <v>8000</v>
      </c>
      <c r="F17" s="9">
        <f t="shared" si="0"/>
        <v>7200</v>
      </c>
    </row>
    <row r="18" spans="1:7" x14ac:dyDescent="0.35">
      <c r="A18" s="59" t="s">
        <v>19</v>
      </c>
      <c r="B18" s="59"/>
      <c r="C18" s="59"/>
      <c r="D18" s="59"/>
      <c r="E18" s="59"/>
      <c r="F18" s="10">
        <f>SUM(F13:F17)</f>
        <v>33250</v>
      </c>
    </row>
    <row r="19" spans="1:7" ht="15" customHeight="1" x14ac:dyDescent="0.35">
      <c r="A19" s="61" t="s">
        <v>20</v>
      </c>
      <c r="B19" s="61"/>
      <c r="C19" s="61"/>
      <c r="D19" s="61"/>
      <c r="E19" s="61"/>
      <c r="F19" s="61"/>
      <c r="G19" s="61"/>
    </row>
    <row r="20" spans="1:7" ht="27.65" customHeight="1" x14ac:dyDescent="0.35">
      <c r="A20" s="64" t="s">
        <v>422</v>
      </c>
      <c r="B20" s="64"/>
      <c r="C20" s="6" t="s">
        <v>47</v>
      </c>
      <c r="D20" s="11">
        <v>0.45066820000000002</v>
      </c>
      <c r="E20" s="8">
        <v>115000</v>
      </c>
      <c r="F20" s="9">
        <f>D20*E20</f>
        <v>51826.843000000001</v>
      </c>
    </row>
    <row r="21" spans="1:7" ht="19.75" customHeight="1" x14ac:dyDescent="0.35">
      <c r="A21" s="64" t="s">
        <v>423</v>
      </c>
      <c r="B21" s="64"/>
      <c r="C21" s="6" t="s">
        <v>47</v>
      </c>
      <c r="D21" s="11">
        <v>0.45066820000000002</v>
      </c>
      <c r="E21" s="8">
        <v>90000</v>
      </c>
      <c r="F21" s="9">
        <f>D21*E21</f>
        <v>40560.137999999999</v>
      </c>
    </row>
    <row r="22" spans="1:7" x14ac:dyDescent="0.35">
      <c r="A22" s="59" t="s">
        <v>23</v>
      </c>
      <c r="B22" s="59"/>
      <c r="C22" s="59"/>
      <c r="D22" s="59"/>
      <c r="E22" s="59"/>
      <c r="F22" s="10">
        <f>SUM(F20:F21)</f>
        <v>92386.981</v>
      </c>
    </row>
    <row r="23" spans="1:7" ht="15" customHeight="1" x14ac:dyDescent="0.35">
      <c r="A23" s="61" t="s">
        <v>24</v>
      </c>
      <c r="B23" s="61"/>
      <c r="C23" s="61"/>
      <c r="D23" s="61"/>
      <c r="E23" s="61"/>
      <c r="F23" s="61"/>
      <c r="G23" s="61"/>
    </row>
    <row r="24" spans="1:7" ht="15" customHeight="1" x14ac:dyDescent="0.35">
      <c r="A24" s="64" t="s">
        <v>548</v>
      </c>
      <c r="B24" s="64"/>
      <c r="C24" s="6" t="s">
        <v>547</v>
      </c>
      <c r="D24" s="43">
        <v>4</v>
      </c>
      <c r="E24" s="8">
        <v>22404.09</v>
      </c>
      <c r="F24" s="9">
        <f>D24*E24</f>
        <v>89616.36</v>
      </c>
      <c r="G24" s="41"/>
    </row>
    <row r="25" spans="1:7" ht="15" customHeight="1" x14ac:dyDescent="0.35">
      <c r="A25" s="64" t="s">
        <v>25</v>
      </c>
      <c r="B25" s="64"/>
      <c r="C25" s="6" t="s">
        <v>26</v>
      </c>
      <c r="D25" s="12">
        <v>1</v>
      </c>
      <c r="E25" s="9">
        <v>6834.9</v>
      </c>
      <c r="F25" s="9">
        <f>D25*E25</f>
        <v>6834.9</v>
      </c>
    </row>
    <row r="26" spans="1:7" x14ac:dyDescent="0.35">
      <c r="A26" s="59" t="s">
        <v>27</v>
      </c>
      <c r="B26" s="59"/>
      <c r="C26" s="59"/>
      <c r="D26" s="59"/>
      <c r="E26" s="59"/>
      <c r="F26" s="10">
        <f>SUM(F24:F25)</f>
        <v>96451.26</v>
      </c>
    </row>
    <row r="27" spans="1:7" ht="21.75" customHeight="1" x14ac:dyDescent="0.35">
      <c r="A27" s="92" t="s">
        <v>424</v>
      </c>
      <c r="B27" s="92"/>
      <c r="C27" s="92"/>
      <c r="D27" s="92"/>
      <c r="E27" s="92"/>
      <c r="F27" s="13">
        <f>+F18+F22+F26</f>
        <v>222088.24099999998</v>
      </c>
    </row>
    <row r="29" spans="1:7" ht="15" customHeight="1" x14ac:dyDescent="0.35">
      <c r="A29" s="45"/>
      <c r="B29" s="45"/>
      <c r="C29" s="45"/>
      <c r="D29" s="45"/>
      <c r="E29" s="45"/>
      <c r="F29" s="45"/>
      <c r="G29" s="45"/>
    </row>
  </sheetData>
  <mergeCells count="26">
    <mergeCell ref="A1:G1"/>
    <mergeCell ref="A2:G2"/>
    <mergeCell ref="A3:G3"/>
    <mergeCell ref="A5:G5"/>
    <mergeCell ref="A6:G6"/>
    <mergeCell ref="A8:G8"/>
    <mergeCell ref="A9:G9"/>
    <mergeCell ref="A10:G10"/>
    <mergeCell ref="A11:B11"/>
    <mergeCell ref="A12:G12"/>
    <mergeCell ref="A13:B13"/>
    <mergeCell ref="A14:B14"/>
    <mergeCell ref="A15:B15"/>
    <mergeCell ref="A16:B16"/>
    <mergeCell ref="A17:B17"/>
    <mergeCell ref="A18:E18"/>
    <mergeCell ref="A19:G19"/>
    <mergeCell ref="A20:B20"/>
    <mergeCell ref="A21:B21"/>
    <mergeCell ref="A22:E22"/>
    <mergeCell ref="A23:G23"/>
    <mergeCell ref="A25:B25"/>
    <mergeCell ref="A26:E26"/>
    <mergeCell ref="A27:E27"/>
    <mergeCell ref="A29:G29"/>
    <mergeCell ref="A24:B24"/>
  </mergeCells>
  <printOptions horizontalCentered="1"/>
  <pageMargins left="0.75" right="0.75" top="1" bottom="1" header="0.511811023622047" footer="0.511811023622047"/>
  <pageSetup orientation="portrait" horizontalDpi="300" verticalDpi="30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pageSetUpPr fitToPage="1"/>
  </sheetPr>
  <dimension ref="A1:G25"/>
  <sheetViews>
    <sheetView showGridLines="0" zoomScaleNormal="100" workbookViewId="0">
      <pane ySplit="4" topLeftCell="A5" activePane="bottomLeft" state="frozen"/>
      <selection pane="bottomLeft" activeCell="A25" sqref="A25:G25"/>
    </sheetView>
  </sheetViews>
  <sheetFormatPr baseColWidth="10" defaultColWidth="8.6328125" defaultRowHeight="14.5" x14ac:dyDescent="0.35"/>
  <cols>
    <col min="1" max="1" width="8" customWidth="1"/>
    <col min="2" max="2" width="44" customWidth="1"/>
    <col min="3" max="3" width="8" customWidth="1"/>
    <col min="4" max="4" width="12" customWidth="1"/>
    <col min="5" max="6" width="16" customWidth="1"/>
    <col min="7" max="7" width="5" customWidth="1"/>
  </cols>
  <sheetData>
    <row r="1" spans="1:7" ht="24" customHeight="1" x14ac:dyDescent="0.35">
      <c r="A1" s="95" t="s">
        <v>0</v>
      </c>
      <c r="B1" s="95"/>
      <c r="C1" s="95"/>
      <c r="D1" s="95"/>
      <c r="E1" s="95"/>
      <c r="F1" s="95"/>
      <c r="G1" s="95"/>
    </row>
    <row r="2" spans="1:7" ht="19.5" customHeight="1" x14ac:dyDescent="0.35">
      <c r="A2" s="55" t="s">
        <v>1</v>
      </c>
      <c r="B2" s="55"/>
      <c r="C2" s="55"/>
      <c r="D2" s="55"/>
      <c r="E2" s="55"/>
      <c r="F2" s="55"/>
      <c r="G2" s="55"/>
    </row>
    <row r="3" spans="1:7" x14ac:dyDescent="0.35">
      <c r="A3" s="84" t="s">
        <v>2</v>
      </c>
      <c r="B3" s="84"/>
      <c r="C3" s="84"/>
      <c r="D3" s="84"/>
      <c r="E3" s="84"/>
      <c r="F3" s="84"/>
      <c r="G3" s="84"/>
    </row>
    <row r="5" spans="1:7" ht="19.5" customHeight="1" x14ac:dyDescent="0.35">
      <c r="A5" s="96" t="s">
        <v>425</v>
      </c>
      <c r="B5" s="96"/>
      <c r="C5" s="96"/>
      <c r="D5" s="96"/>
      <c r="E5" s="96"/>
      <c r="F5" s="96"/>
      <c r="G5" s="96"/>
    </row>
    <row r="6" spans="1:7" ht="27.75" customHeight="1" x14ac:dyDescent="0.35">
      <c r="A6" s="97" t="s">
        <v>426</v>
      </c>
      <c r="B6" s="97"/>
      <c r="C6" s="97"/>
      <c r="D6" s="97"/>
      <c r="E6" s="97"/>
      <c r="F6" s="97"/>
      <c r="G6" s="97"/>
    </row>
    <row r="7" spans="1:7" x14ac:dyDescent="0.35">
      <c r="A7" s="1" t="s">
        <v>5</v>
      </c>
      <c r="B7" s="2" t="s">
        <v>427</v>
      </c>
      <c r="D7" s="3" t="s">
        <v>7</v>
      </c>
      <c r="E7" s="4">
        <v>22404.09</v>
      </c>
    </row>
    <row r="8" spans="1:7" ht="15.75" customHeight="1" x14ac:dyDescent="0.35">
      <c r="A8" s="61" t="s">
        <v>8</v>
      </c>
      <c r="B8" s="61"/>
      <c r="C8" s="61"/>
      <c r="D8" s="61"/>
      <c r="E8" s="61"/>
      <c r="F8" s="61"/>
      <c r="G8" s="61"/>
    </row>
    <row r="9" spans="1:7" ht="168" customHeight="1" x14ac:dyDescent="0.35">
      <c r="A9" s="93" t="s">
        <v>428</v>
      </c>
      <c r="B9" s="93"/>
      <c r="C9" s="93"/>
      <c r="D9" s="93"/>
      <c r="E9" s="93"/>
      <c r="F9" s="93"/>
      <c r="G9" s="93"/>
    </row>
    <row r="10" spans="1:7" ht="18" customHeight="1" x14ac:dyDescent="0.35">
      <c r="A10" s="94" t="s">
        <v>429</v>
      </c>
      <c r="B10" s="94"/>
      <c r="C10" s="94"/>
      <c r="D10" s="94"/>
      <c r="E10" s="94"/>
      <c r="F10" s="94"/>
      <c r="G10" s="94"/>
    </row>
    <row r="11" spans="1:7" ht="15.75" customHeight="1" x14ac:dyDescent="0.35">
      <c r="A11" s="77" t="s">
        <v>11</v>
      </c>
      <c r="B11" s="77"/>
      <c r="C11" s="5" t="s">
        <v>12</v>
      </c>
      <c r="D11" s="5" t="s">
        <v>13</v>
      </c>
      <c r="E11" s="5" t="s">
        <v>14</v>
      </c>
      <c r="F11" s="5" t="s">
        <v>15</v>
      </c>
    </row>
    <row r="12" spans="1:7" ht="15" customHeight="1" x14ac:dyDescent="0.35">
      <c r="A12" s="61" t="s">
        <v>16</v>
      </c>
      <c r="B12" s="61"/>
      <c r="C12" s="61"/>
      <c r="D12" s="61"/>
      <c r="E12" s="61"/>
      <c r="F12" s="61"/>
      <c r="G12" s="61"/>
    </row>
    <row r="13" spans="1:7" ht="15" customHeight="1" x14ac:dyDescent="0.35">
      <c r="A13" s="64" t="s">
        <v>430</v>
      </c>
      <c r="B13" s="64"/>
      <c r="C13" s="6" t="s">
        <v>26</v>
      </c>
      <c r="D13" s="7">
        <v>1</v>
      </c>
      <c r="E13" s="8">
        <v>12000</v>
      </c>
      <c r="F13" s="9">
        <v>12000</v>
      </c>
    </row>
    <row r="14" spans="1:7" ht="15" customHeight="1" x14ac:dyDescent="0.35">
      <c r="A14" s="64" t="s">
        <v>431</v>
      </c>
      <c r="B14" s="64"/>
      <c r="C14" s="6" t="s">
        <v>26</v>
      </c>
      <c r="D14" s="7">
        <v>1</v>
      </c>
      <c r="E14" s="8">
        <v>3500</v>
      </c>
      <c r="F14" s="9">
        <v>3500</v>
      </c>
    </row>
    <row r="15" spans="1:7" x14ac:dyDescent="0.35">
      <c r="A15" s="59" t="s">
        <v>19</v>
      </c>
      <c r="B15" s="59"/>
      <c r="C15" s="59"/>
      <c r="D15" s="59"/>
      <c r="E15" s="59"/>
      <c r="F15" s="10">
        <v>15500</v>
      </c>
    </row>
    <row r="16" spans="1:7" ht="15" customHeight="1" x14ac:dyDescent="0.35">
      <c r="A16" s="61" t="s">
        <v>20</v>
      </c>
      <c r="B16" s="61"/>
      <c r="C16" s="61"/>
      <c r="D16" s="61"/>
      <c r="E16" s="61"/>
      <c r="F16" s="61"/>
      <c r="G16" s="61"/>
    </row>
    <row r="17" spans="1:7" ht="15" customHeight="1" x14ac:dyDescent="0.35">
      <c r="A17" s="64" t="s">
        <v>432</v>
      </c>
      <c r="B17" s="64"/>
      <c r="C17" s="6" t="s">
        <v>427</v>
      </c>
      <c r="D17" s="11">
        <v>3.7569999999999999E-2</v>
      </c>
      <c r="E17" s="8">
        <v>100000</v>
      </c>
      <c r="F17" s="9">
        <v>3757.33</v>
      </c>
    </row>
    <row r="18" spans="1:7" ht="15" customHeight="1" x14ac:dyDescent="0.35">
      <c r="A18" s="64" t="s">
        <v>433</v>
      </c>
      <c r="B18" s="64"/>
      <c r="C18" s="6" t="s">
        <v>427</v>
      </c>
      <c r="D18" s="11">
        <v>3.7569999999999999E-2</v>
      </c>
      <c r="E18" s="8">
        <v>75000</v>
      </c>
      <c r="F18" s="9">
        <v>2818</v>
      </c>
    </row>
    <row r="19" spans="1:7" x14ac:dyDescent="0.35">
      <c r="A19" s="59" t="s">
        <v>23</v>
      </c>
      <c r="B19" s="59"/>
      <c r="C19" s="59"/>
      <c r="D19" s="59"/>
      <c r="E19" s="59"/>
      <c r="F19" s="10">
        <v>6575.32</v>
      </c>
    </row>
    <row r="20" spans="1:7" ht="15" customHeight="1" x14ac:dyDescent="0.35">
      <c r="A20" s="61" t="s">
        <v>24</v>
      </c>
      <c r="B20" s="61"/>
      <c r="C20" s="61"/>
      <c r="D20" s="61"/>
      <c r="E20" s="61"/>
      <c r="F20" s="61"/>
      <c r="G20" s="61"/>
    </row>
    <row r="21" spans="1:7" ht="15" customHeight="1" x14ac:dyDescent="0.35">
      <c r="A21" s="64" t="s">
        <v>25</v>
      </c>
      <c r="B21" s="64"/>
      <c r="C21" s="6" t="s">
        <v>26</v>
      </c>
      <c r="D21" s="12">
        <v>1</v>
      </c>
      <c r="E21" s="9">
        <v>328.77</v>
      </c>
      <c r="F21" s="9">
        <v>328.77</v>
      </c>
    </row>
    <row r="22" spans="1:7" x14ac:dyDescent="0.35">
      <c r="A22" s="59" t="s">
        <v>27</v>
      </c>
      <c r="B22" s="59"/>
      <c r="C22" s="59"/>
      <c r="D22" s="59"/>
      <c r="E22" s="59"/>
      <c r="F22" s="10">
        <v>328.77</v>
      </c>
    </row>
    <row r="23" spans="1:7" ht="21.75" customHeight="1" x14ac:dyDescent="0.35">
      <c r="A23" s="92" t="s">
        <v>434</v>
      </c>
      <c r="B23" s="92"/>
      <c r="C23" s="92"/>
      <c r="D23" s="92"/>
      <c r="E23" s="92"/>
      <c r="F23" s="13">
        <v>22404.09</v>
      </c>
    </row>
    <row r="25" spans="1:7" ht="15" customHeight="1" x14ac:dyDescent="0.35">
      <c r="A25" s="45"/>
      <c r="B25" s="45"/>
      <c r="C25" s="45"/>
      <c r="D25" s="45"/>
      <c r="E25" s="45"/>
      <c r="F25" s="45"/>
      <c r="G25" s="45"/>
    </row>
  </sheetData>
  <mergeCells count="22">
    <mergeCell ref="A1:G1"/>
    <mergeCell ref="A2:G2"/>
    <mergeCell ref="A3:G3"/>
    <mergeCell ref="A5:G5"/>
    <mergeCell ref="A6:G6"/>
    <mergeCell ref="A8:G8"/>
    <mergeCell ref="A9:G9"/>
    <mergeCell ref="A10:G10"/>
    <mergeCell ref="A11:B11"/>
    <mergeCell ref="A12:G12"/>
    <mergeCell ref="A13:B13"/>
    <mergeCell ref="A14:B14"/>
    <mergeCell ref="A15:E15"/>
    <mergeCell ref="A16:G16"/>
    <mergeCell ref="A17:B17"/>
    <mergeCell ref="A23:E23"/>
    <mergeCell ref="A25:G25"/>
    <mergeCell ref="A18:B18"/>
    <mergeCell ref="A19:E19"/>
    <mergeCell ref="A20:G20"/>
    <mergeCell ref="A21:B21"/>
    <mergeCell ref="A22:E22"/>
  </mergeCells>
  <printOptions horizontalCentered="1"/>
  <pageMargins left="0.75" right="0.75" top="1" bottom="1"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46</vt:i4>
      </vt:variant>
      <vt:variant>
        <vt:lpstr>Rangos con nombre</vt:lpstr>
      </vt:variant>
      <vt:variant>
        <vt:i4>1</vt:i4>
      </vt:variant>
    </vt:vector>
  </HeadingPairs>
  <TitlesOfParts>
    <vt:vector size="47" baseType="lpstr">
      <vt:lpstr>CONSOLIDADO</vt:lpstr>
      <vt:lpstr>APU 1.1</vt:lpstr>
      <vt:lpstr>APU 1.2</vt:lpstr>
      <vt:lpstr>APU 1.3</vt:lpstr>
      <vt:lpstr>APU 2.1</vt:lpstr>
      <vt:lpstr>APU 2.2</vt:lpstr>
      <vt:lpstr>APU 2.3</vt:lpstr>
      <vt:lpstr>APU 3.1</vt:lpstr>
      <vt:lpstr>APU 3.2</vt:lpstr>
      <vt:lpstr>APU 4.1</vt:lpstr>
      <vt:lpstr>APU 4.2</vt:lpstr>
      <vt:lpstr>APU 4.3</vt:lpstr>
      <vt:lpstr>APU 4.4</vt:lpstr>
      <vt:lpstr>APU 4.5</vt:lpstr>
      <vt:lpstr>APU 4.6</vt:lpstr>
      <vt:lpstr>APU 4.7</vt:lpstr>
      <vt:lpstr>APU 4.8</vt:lpstr>
      <vt:lpstr>APU 4.9</vt:lpstr>
      <vt:lpstr>APU 5.1</vt:lpstr>
      <vt:lpstr>APU 5.2</vt:lpstr>
      <vt:lpstr>APU 6.1</vt:lpstr>
      <vt:lpstr>APU 6.2</vt:lpstr>
      <vt:lpstr>APU 6.3</vt:lpstr>
      <vt:lpstr>APU 6.4</vt:lpstr>
      <vt:lpstr>APU 6.5</vt:lpstr>
      <vt:lpstr>APU 7.1</vt:lpstr>
      <vt:lpstr>APU 7.2</vt:lpstr>
      <vt:lpstr>APU 7.3</vt:lpstr>
      <vt:lpstr>APU 7.4</vt:lpstr>
      <vt:lpstr>APU 7.5</vt:lpstr>
      <vt:lpstr>APU 7.6</vt:lpstr>
      <vt:lpstr>APU 7.7</vt:lpstr>
      <vt:lpstr>APU 7.8</vt:lpstr>
      <vt:lpstr>APU 7.9</vt:lpstr>
      <vt:lpstr>APU 7.10</vt:lpstr>
      <vt:lpstr>APU 8.1</vt:lpstr>
      <vt:lpstr>APU 8.2</vt:lpstr>
      <vt:lpstr>APU 8.3</vt:lpstr>
      <vt:lpstr>APU 8.4</vt:lpstr>
      <vt:lpstr>APU 8.5</vt:lpstr>
      <vt:lpstr>APU 9.1</vt:lpstr>
      <vt:lpstr>APU 10.1</vt:lpstr>
      <vt:lpstr>APU 10.2</vt:lpstr>
      <vt:lpstr>APU 10.3</vt:lpstr>
      <vt:lpstr>APU 10.4</vt:lpstr>
      <vt:lpstr>APU 11.1</vt:lpstr>
      <vt:lpstr>CONSOLIDADO!Área_de_impresión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Usuario</cp:lastModifiedBy>
  <cp:revision>0</cp:revision>
  <cp:lastPrinted>2026-07-01T17:44:16Z</cp:lastPrinted>
  <dcterms:created xsi:type="dcterms:W3CDTF">2026-07-01T15:54:07Z</dcterms:created>
  <dcterms:modified xsi:type="dcterms:W3CDTF">2026-07-15T22:09:58Z</dcterms:modified>
  <dc:language>en-US</dc:language>
</cp:coreProperties>
</file>