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isequeda_sena_edu_co/Documents/2026/BIENES Y SERVICIOS/PTAP PTAR TRAMPAS/EVALUACION/ECOLOBRAS SAS/"/>
    </mc:Choice>
  </mc:AlternateContent>
  <xr:revisionPtr revIDLastSave="0" documentId="8_{FD509DEB-EF9B-428D-B818-9C281CBF124A}" xr6:coauthVersionLast="47" xr6:coauthVersionMax="47" xr10:uidLastSave="{00000000-0000-0000-0000-000000000000}"/>
  <bookViews>
    <workbookView xWindow="-120" yWindow="-120" windowWidth="20730" windowHeight="11040" xr2:uid="{D202D1B2-8067-4357-9635-1E1754EFE73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9" i="1" l="1"/>
  <c r="E26" i="1"/>
  <c r="E25" i="1"/>
  <c r="E24" i="1"/>
  <c r="E23" i="1" l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8" i="1"/>
  <c r="E7" i="1"/>
  <c r="E6" i="1"/>
  <c r="E5" i="1"/>
  <c r="E4" i="1"/>
  <c r="E27" i="1" s="1"/>
</calcChain>
</file>

<file path=xl/sharedStrings.xml><?xml version="1.0" encoding="utf-8"?>
<sst xmlns="http://schemas.openxmlformats.org/spreadsheetml/2006/main" count="78" uniqueCount="37">
  <si>
    <t>Abrev</t>
  </si>
  <si>
    <t>Producto</t>
  </si>
  <si>
    <t>X Mantenimiento PTAP</t>
  </si>
  <si>
    <t xml:space="preserve">MANTENIMIENTO PREVENTIVO Y CORRECTIVO PTAP
SEDE EL PLAYÓN:
1.    TORRE DE AIREACIÓN
1.1  Pintura en Epoxica de las bandejas  torre de aireacion </t>
  </si>
  <si>
    <t xml:space="preserve">UN </t>
  </si>
  <si>
    <t>1.2  Suministro de tres bultos de pall ring 
 Extracción manual del material filtrante anterior.
 Limpieza interna de la columna.
 Carga uniforme del nuevo medio plástico de alta superficie específica.</t>
  </si>
  <si>
    <t>2.  CAJA DE AQUIETAMIENTO Y VERTEDERO DE MEZCLA
2.1 Lavado y desinfección  Procedimiento:C22
 Retiro de sólidos sedimentados.
 Lavado con hidrolavadora.
 Desinfección con hipoclorito al 1 %.
 Inspección del vertedero y restitución del nivel laminar.</t>
  </si>
  <si>
    <t>3.  UNIDAD DE FLOCULACIÓN, SEDIMENTACIÓN Y AGUA CLARIFICADA
3.1  Lavado y desinfección de floculador, clarificador y tanque de agua clarificada:
 Drenaje total de los tres componentes.
 Retiro de lodos acumulados.
 Cepillado y lavado a presión.
 Desinfección con solución clorada.
 Verificación de paletas de floculación, tuberías internas y válvulas.</t>
  </si>
  <si>
    <t>3.2 Cambio de accesorios y tuberías:
 Identificación de tubería deteriorada.
 Corte y eliminación de la secciones en mal estado.
 Instalación de 24 mts de tuberia pvc presion de pulgada y media con soldadura  química.  Prueba de hermeticidad.</t>
  </si>
  <si>
    <t>4.4  Suministro de material filtrante 
300 kg de antracita</t>
  </si>
  <si>
    <t>kilos</t>
  </si>
  <si>
    <t>200 kg de torpedo fino</t>
  </si>
  <si>
    <t>200 kg de torpedo grueso</t>
  </si>
  <si>
    <t xml:space="preserve"> 350 kg de arena sílice 20/40</t>
  </si>
  <si>
    <t>5.  TANQUE DE CONTACTO DE CLORO
5.1  Lavado y desinfección:
 Drenaje del tanque.
 Lavado interno, remoción de incrustaciones.
 Desinfección con solucion de hipoclorito al 1% y enjuague final.</t>
  </si>
  <si>
    <t>6.  SISTEMA DE DOSIFICACIÓN DE HIPOCLORITO
6.1  Lavado y desinfección del tanque de almacenamiento:
 Limpieza general.
 Desinfección y retiro de sedimentos.</t>
  </si>
  <si>
    <t>7.  SISTEMA DE DOSIFICACIÓN DE COAGULANTE (SULFATO)
(Procedimientos equivalentes a los del sistema de cloro)
 Lavado y desinfección del tanque 
 Mantenimiento correctivo, cambio de la dosificadora</t>
  </si>
  <si>
    <t> Cambio de mangueras, 6 metros resistente a quimicos</t>
  </si>
  <si>
    <t>MTS</t>
  </si>
  <si>
    <t>8.  SISTEMA DE DOSIFICACIÓN DE SODA
(Procedimientos idénticos a los anteriores)
 Lavado y desinfección del tanque 
 Mantenimiento correctivo, cambio de la dosificadora</t>
  </si>
  <si>
    <t>9.  ESTACION DE BOMBEO AGUA POTABLE
9.1  Suministro e instalacion de una bomba sumergible tipo lapicero de 1 hp potencia</t>
  </si>
  <si>
    <t>9.2 Suministro e instalacion de controlador e inversor de energia solar</t>
  </si>
  <si>
    <t>9.3  Suministro e instalacion de acometida  red electrica y conectores  de los panales solares al controlador ( 12 m)</t>
  </si>
  <si>
    <t>9.4 Cambio de la estructura metalica soporte de los cinco paneles solares de 610 w, Existentes</t>
  </si>
  <si>
    <t>10. TANQUE DE ALMACENAMIENTO DE AGUA POTABLE
10. 1 Resane de grietas y filtraciones de las  paredes y piso del tanque de concreto, dimenciones del tanque: largo 6.5 m x largo 7.5 m x alto 3 m</t>
  </si>
  <si>
    <t>10.2  Lavado y desinfeccion de paredes y piso con sustancia clorada</t>
  </si>
  <si>
    <t>10.3 Aplicación de pintura epoxica en paredes y piso del tanque</t>
  </si>
  <si>
    <t>X Mantenimiento STAR y trampa de grasas</t>
  </si>
  <si>
    <t xml:space="preserve">SEDE GUATIGUARA:
12.3 Dragado preventivo de redes de alcantarillado de 40 m aproximadamente. Trabajo a realizar con equipo de presión succión, máquina hidro lavadora y manguera de 30 m o más con dispositivo de lavado de alta presión que garantice retirar la obstrucción de la tubería. </t>
  </si>
  <si>
    <t xml:space="preserve">SEDE  EL PLAYÓN:
12.6 Dragado preventivo de redes de alcantarillado de 40 m aproximadamente. Trabajo a realizar con equipo de presión succión, máquina hidro lavadora y manguera de 30 m o más con dispositivo de lavado de alta presión que garantice retirar la obstrucción de la tubería. </t>
  </si>
  <si>
    <t>Item</t>
  </si>
  <si>
    <t>Unidad de medida</t>
  </si>
  <si>
    <t>valor</t>
  </si>
  <si>
    <t>VALOR OFERTA</t>
  </si>
  <si>
    <t>RICARDO NILSON GOMEZ DE LA HOZ</t>
  </si>
  <si>
    <t>Representante Legal</t>
  </si>
  <si>
    <t>ECOLOBRAS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</si>
</sst>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7">
    <font>
      <sz val="11"/>
      <color theme="1"/>
      <name val="Aptos Narrow"/>
      <family val="2"/>
      <scheme val="minor"/>
    </font>
    <font>
      <b/>
      <sz val="11"/>
      <color rgb="FFFFFFFF"/>
      <name val="Calibri"/>
      <family val="2"/>
    </font>
    <font>
      <sz val="10"/>
      <color rgb="FF000000"/>
      <name val="Aptos Narrow"/>
      <family val="2"/>
      <scheme val="minor"/>
    </font>
    <font>
      <sz val="1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C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1" fontId="2" fillId="3" borderId="7" xfId="0" applyNumberFormat="1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165" fontId="0" fillId="0" borderId="9" xfId="1" applyNumberFormat="1" applyFont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0" fontId="5" fillId="0" borderId="0" xfId="0" applyFont="1"/>
    <xf numFmtId="165" fontId="5" fillId="4" borderId="0" xfId="0" applyNumberFormat="1" applyFont="1" applyFill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27</xdr:row>
      <xdr:rowOff>180975</xdr:rowOff>
    </xdr:from>
    <xdr:to>
      <xdr:col>2</xdr:col>
      <xdr:colOff>2237105</xdr:colOff>
      <xdr:row>32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7FDF73-A64E-AB64-1FEB-808A239DD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22412325"/>
          <a:ext cx="2113280" cy="781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2BD32-A40B-4492-9F5E-C243BE217FF5}">
  <dimension ref="A1:E36"/>
  <sheetViews>
    <sheetView tabSelected="1" topLeftCell="A25" workbookViewId="0">
      <selection activeCell="E35" sqref="E35"/>
    </sheetView>
  </sheetViews>
  <sheetFormatPr baseColWidth="10" defaultRowHeight="14.25"/>
  <cols>
    <col min="3" max="3" width="41.375" customWidth="1"/>
    <col min="5" max="5" width="14.75" customWidth="1"/>
  </cols>
  <sheetData>
    <row r="1" spans="1:5">
      <c r="A1" s="10" t="s">
        <v>30</v>
      </c>
      <c r="B1" s="12" t="s">
        <v>0</v>
      </c>
      <c r="C1" s="12" t="s">
        <v>1</v>
      </c>
      <c r="D1" s="14" t="s">
        <v>31</v>
      </c>
      <c r="E1" s="14" t="s">
        <v>32</v>
      </c>
    </row>
    <row r="2" spans="1:5">
      <c r="A2" s="11"/>
      <c r="B2" s="13"/>
      <c r="C2" s="13"/>
      <c r="D2" s="15"/>
      <c r="E2" s="15"/>
    </row>
    <row r="3" spans="1:5">
      <c r="A3" s="11"/>
      <c r="B3" s="13"/>
      <c r="C3" s="13"/>
      <c r="D3" s="15"/>
      <c r="E3" s="15"/>
    </row>
    <row r="4" spans="1:5" ht="91.5" customHeight="1">
      <c r="A4" s="1">
        <v>1</v>
      </c>
      <c r="B4" s="2" t="s">
        <v>2</v>
      </c>
      <c r="C4" s="2" t="s">
        <v>3</v>
      </c>
      <c r="D4" s="3" t="s">
        <v>4</v>
      </c>
      <c r="E4" s="4">
        <f>821100*0.8</f>
        <v>656880</v>
      </c>
    </row>
    <row r="5" spans="1:5" ht="91.5" customHeight="1">
      <c r="A5" s="1">
        <v>2</v>
      </c>
      <c r="B5" s="2" t="s">
        <v>2</v>
      </c>
      <c r="C5" s="2" t="s">
        <v>5</v>
      </c>
      <c r="D5" s="3" t="s">
        <v>4</v>
      </c>
      <c r="E5" s="4">
        <f>1626333*0.65</f>
        <v>1057116.45</v>
      </c>
    </row>
    <row r="6" spans="1:5" ht="99" customHeight="1">
      <c r="A6" s="1">
        <v>3</v>
      </c>
      <c r="B6" s="2" t="s">
        <v>2</v>
      </c>
      <c r="C6" s="2" t="s">
        <v>6</v>
      </c>
      <c r="D6" s="3" t="s">
        <v>4</v>
      </c>
      <c r="E6" s="4">
        <f>1943667*0.65</f>
        <v>1263383.55</v>
      </c>
    </row>
    <row r="7" spans="1:5" ht="139.5" customHeight="1">
      <c r="A7" s="1">
        <v>4</v>
      </c>
      <c r="B7" s="2" t="s">
        <v>2</v>
      </c>
      <c r="C7" s="2" t="s">
        <v>7</v>
      </c>
      <c r="D7" s="3" t="s">
        <v>4</v>
      </c>
      <c r="E7" s="4">
        <f>1130500*0.75</f>
        <v>847875</v>
      </c>
    </row>
    <row r="8" spans="1:5" ht="91.5" customHeight="1">
      <c r="A8" s="1">
        <v>5</v>
      </c>
      <c r="B8" s="2" t="s">
        <v>2</v>
      </c>
      <c r="C8" s="2" t="s">
        <v>8</v>
      </c>
      <c r="D8" s="3" t="s">
        <v>4</v>
      </c>
      <c r="E8" s="4">
        <f>1398250*0.7</f>
        <v>978774.99999999988</v>
      </c>
    </row>
    <row r="9" spans="1:5" ht="59.25" customHeight="1">
      <c r="A9" s="1">
        <v>6</v>
      </c>
      <c r="B9" s="2" t="s">
        <v>2</v>
      </c>
      <c r="C9" s="2" t="s">
        <v>9</v>
      </c>
      <c r="D9" s="3" t="s">
        <v>10</v>
      </c>
      <c r="E9" s="4">
        <f>4879000*0.6</f>
        <v>2927400</v>
      </c>
    </row>
    <row r="10" spans="1:5" ht="56.25" customHeight="1">
      <c r="A10" s="1">
        <v>7</v>
      </c>
      <c r="B10" s="2" t="s">
        <v>2</v>
      </c>
      <c r="C10" s="2" t="s">
        <v>11</v>
      </c>
      <c r="D10" s="3" t="s">
        <v>10</v>
      </c>
      <c r="E10" s="4">
        <f>202300*0.7</f>
        <v>141610</v>
      </c>
    </row>
    <row r="11" spans="1:5" ht="39.75" customHeight="1">
      <c r="A11" s="1">
        <v>8</v>
      </c>
      <c r="B11" s="2" t="s">
        <v>2</v>
      </c>
      <c r="C11" s="2" t="s">
        <v>12</v>
      </c>
      <c r="D11" s="3" t="s">
        <v>10</v>
      </c>
      <c r="E11" s="4">
        <f>202300*0.7</f>
        <v>141610</v>
      </c>
    </row>
    <row r="12" spans="1:5" ht="53.25" customHeight="1">
      <c r="A12" s="1">
        <v>9</v>
      </c>
      <c r="B12" s="2" t="s">
        <v>2</v>
      </c>
      <c r="C12" s="2" t="s">
        <v>13</v>
      </c>
      <c r="D12" s="3" t="s">
        <v>10</v>
      </c>
      <c r="E12" s="4">
        <f>525583*0.7</f>
        <v>367908.1</v>
      </c>
    </row>
    <row r="13" spans="1:5" ht="91.5" customHeight="1">
      <c r="A13" s="1">
        <v>10</v>
      </c>
      <c r="B13" s="2" t="s">
        <v>2</v>
      </c>
      <c r="C13" s="2" t="s">
        <v>14</v>
      </c>
      <c r="D13" s="3" t="s">
        <v>4</v>
      </c>
      <c r="E13" s="4">
        <f>327250*0.7</f>
        <v>229075</v>
      </c>
    </row>
    <row r="14" spans="1:5" ht="91.5" customHeight="1">
      <c r="A14" s="1">
        <v>11</v>
      </c>
      <c r="B14" s="2" t="s">
        <v>2</v>
      </c>
      <c r="C14" s="2" t="s">
        <v>15</v>
      </c>
      <c r="D14" s="3" t="s">
        <v>4</v>
      </c>
      <c r="E14" s="4">
        <f>327250*0.7</f>
        <v>229075</v>
      </c>
    </row>
    <row r="15" spans="1:5" ht="91.5" customHeight="1">
      <c r="A15" s="1">
        <v>12</v>
      </c>
      <c r="B15" s="2" t="s">
        <v>2</v>
      </c>
      <c r="C15" s="2" t="s">
        <v>16</v>
      </c>
      <c r="D15" s="3" t="s">
        <v>4</v>
      </c>
      <c r="E15" s="4">
        <f>2380000*0.75</f>
        <v>1785000</v>
      </c>
    </row>
    <row r="16" spans="1:5" ht="46.5" customHeight="1">
      <c r="A16" s="1">
        <v>13</v>
      </c>
      <c r="B16" s="2" t="s">
        <v>2</v>
      </c>
      <c r="C16" s="2" t="s">
        <v>17</v>
      </c>
      <c r="D16" s="3" t="s">
        <v>18</v>
      </c>
      <c r="E16" s="4">
        <f>196350*0.7</f>
        <v>137445</v>
      </c>
    </row>
    <row r="17" spans="1:5" ht="63.75" customHeight="1">
      <c r="A17" s="1">
        <v>14</v>
      </c>
      <c r="B17" s="2" t="s">
        <v>2</v>
      </c>
      <c r="C17" s="2" t="s">
        <v>19</v>
      </c>
      <c r="D17" s="3" t="s">
        <v>4</v>
      </c>
      <c r="E17" s="4">
        <f>2439500*0.7</f>
        <v>1707650</v>
      </c>
    </row>
    <row r="18" spans="1:5" ht="55.5" customHeight="1">
      <c r="A18" s="1">
        <v>15</v>
      </c>
      <c r="B18" s="2" t="s">
        <v>2</v>
      </c>
      <c r="C18" s="2" t="s">
        <v>20</v>
      </c>
      <c r="D18" s="3" t="s">
        <v>4</v>
      </c>
      <c r="E18" s="4">
        <f>3585867*0.75</f>
        <v>2689400.25</v>
      </c>
    </row>
    <row r="19" spans="1:5" ht="51.75" customHeight="1">
      <c r="A19" s="1">
        <v>16</v>
      </c>
      <c r="B19" s="2" t="s">
        <v>2</v>
      </c>
      <c r="C19" s="2" t="s">
        <v>21</v>
      </c>
      <c r="D19" s="3" t="s">
        <v>4</v>
      </c>
      <c r="E19" s="4">
        <f>3748500*0.75</f>
        <v>2811375</v>
      </c>
    </row>
    <row r="20" spans="1:5" ht="62.25" customHeight="1">
      <c r="A20" s="1">
        <v>17</v>
      </c>
      <c r="B20" s="2" t="s">
        <v>2</v>
      </c>
      <c r="C20" s="2" t="s">
        <v>22</v>
      </c>
      <c r="D20" s="3" t="s">
        <v>18</v>
      </c>
      <c r="E20" s="4">
        <f>1785000*0.75</f>
        <v>1338750</v>
      </c>
    </row>
    <row r="21" spans="1:5" ht="61.5" customHeight="1">
      <c r="A21" s="1">
        <v>18</v>
      </c>
      <c r="B21" s="2" t="s">
        <v>2</v>
      </c>
      <c r="C21" s="2" t="s">
        <v>23</v>
      </c>
      <c r="D21" s="3" t="s">
        <v>4</v>
      </c>
      <c r="E21" s="4">
        <f>3292333*0.75</f>
        <v>2469249.75</v>
      </c>
    </row>
    <row r="22" spans="1:5" ht="66" customHeight="1">
      <c r="A22" s="1">
        <v>19</v>
      </c>
      <c r="B22" s="2" t="s">
        <v>2</v>
      </c>
      <c r="C22" s="2" t="s">
        <v>24</v>
      </c>
      <c r="D22" s="3" t="s">
        <v>4</v>
      </c>
      <c r="E22" s="4">
        <f>2677500*0.75</f>
        <v>2008125</v>
      </c>
    </row>
    <row r="23" spans="1:5" ht="43.5" customHeight="1">
      <c r="A23" s="1">
        <v>20</v>
      </c>
      <c r="B23" s="2" t="s">
        <v>2</v>
      </c>
      <c r="C23" s="2" t="s">
        <v>25</v>
      </c>
      <c r="D23" s="3" t="s">
        <v>4</v>
      </c>
      <c r="E23" s="4">
        <f>595000*0.65</f>
        <v>386750</v>
      </c>
    </row>
    <row r="24" spans="1:5" ht="47.25" customHeight="1">
      <c r="A24" s="1">
        <v>21</v>
      </c>
      <c r="B24" s="2" t="s">
        <v>2</v>
      </c>
      <c r="C24" s="2" t="s">
        <v>26</v>
      </c>
      <c r="D24" s="3" t="s">
        <v>4</v>
      </c>
      <c r="E24" s="4">
        <f>3748500*0.82</f>
        <v>3073770</v>
      </c>
    </row>
    <row r="25" spans="1:5" ht="91.5" customHeight="1">
      <c r="A25" s="1">
        <v>22</v>
      </c>
      <c r="B25" s="2" t="s">
        <v>27</v>
      </c>
      <c r="C25" s="2" t="s">
        <v>28</v>
      </c>
      <c r="D25" s="3" t="s">
        <v>4</v>
      </c>
      <c r="E25" s="4">
        <f>2975000*0.75</f>
        <v>2231250</v>
      </c>
    </row>
    <row r="26" spans="1:5" ht="91.5" customHeight="1">
      <c r="A26" s="1">
        <v>23</v>
      </c>
      <c r="B26" s="2" t="s">
        <v>27</v>
      </c>
      <c r="C26" s="2" t="s">
        <v>29</v>
      </c>
      <c r="D26" s="3" t="s">
        <v>4</v>
      </c>
      <c r="E26" s="4">
        <f>2975000*0.75</f>
        <v>2231250</v>
      </c>
    </row>
    <row r="27" spans="1:5" ht="28.9" customHeight="1">
      <c r="C27" s="9" t="s">
        <v>33</v>
      </c>
      <c r="E27" s="8">
        <f>SUM(E4:E26)</f>
        <v>31710723.100000001</v>
      </c>
    </row>
    <row r="28" spans="1:5">
      <c r="E28" s="5"/>
    </row>
    <row r="29" spans="1:5">
      <c r="E29" s="5"/>
    </row>
    <row r="30" spans="1:5">
      <c r="E30" s="5"/>
    </row>
    <row r="31" spans="1:5">
      <c r="E31" s="6"/>
    </row>
    <row r="33" spans="3:3" ht="15">
      <c r="C33" s="7" t="s">
        <v>34</v>
      </c>
    </row>
    <row r="34" spans="3:3">
      <c r="C34" t="s">
        <v>35</v>
      </c>
    </row>
    <row r="35" spans="3:3" ht="15">
      <c r="C35" s="7" t="s">
        <v>36</v>
      </c>
    </row>
    <row r="36" spans="3:3" ht="15">
      <c r="C36" s="7"/>
    </row>
  </sheetData>
  <sheetProtection algorithmName="SHA-512" hashValue="14t4omrD+dSPIDhf9GeIm25KfH1JM+UGaXrpCve28aT9Vn0YEisQovd7w0e3c2PDPDlMxBEn03f0mIx13epF6g==" saltValue="knFE8njUuaCvLsg9LGWMkg==" spinCount="100000" sheet="1" objects="1" scenarios="1"/>
  <mergeCells count="5">
    <mergeCell ref="A1:A3"/>
    <mergeCell ref="B1:B3"/>
    <mergeCell ref="C1:C3"/>
    <mergeCell ref="D1:D3"/>
    <mergeCell ref="E1:E3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Solange Sequeda Rojas</dc:creator>
  <cp:lastModifiedBy>Ingrid Solange Sequeda Rojas</cp:lastModifiedBy>
  <dcterms:created xsi:type="dcterms:W3CDTF">2026-06-23T14:43:07Z</dcterms:created>
  <dcterms:modified xsi:type="dcterms:W3CDTF">2026-07-16T12:49:03Z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2026-06-23T14:47:14Z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89e020c1-15af-4afa-96c2-881943b51424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